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olivera.djuric\Desktop\"/>
    </mc:Choice>
  </mc:AlternateContent>
  <xr:revisionPtr revIDLastSave="0" documentId="13_ncr:1_{CA62A14F-9529-4512-A26A-E95D677BB44C}" xr6:coauthVersionLast="36" xr6:coauthVersionMax="36" xr10:uidLastSave="{00000000-0000-0000-0000-000000000000}"/>
  <bookViews>
    <workbookView xWindow="0" yWindow="0" windowWidth="28800" windowHeight="12300" activeTab="5" xr2:uid="{00000000-000D-0000-FFFF-FFFF00000000}"/>
  </bookViews>
  <sheets>
    <sheet name="E faktura" sheetId="1" r:id="rId1"/>
    <sheet name="Sheet1 (2)" sheetId="2" r:id="rId2"/>
    <sheet name="Sheet3" sheetId="3" r:id="rId3"/>
    <sheet name="Raspodela za 12 meseci" sheetId="4" r:id="rId4"/>
    <sheet name="Raspodela za 3 meseca" sheetId="5" r:id="rId5"/>
    <sheet name="Raspodela 3 meseca po pakovanju" sheetId="6" r:id="rId6"/>
  </sheets>
  <definedNames>
    <definedName name="_xlnm._FilterDatabase" localSheetId="0" hidden="1">'E faktura'!$A$2:$N$2423</definedName>
    <definedName name="_xlnm._FilterDatabase" localSheetId="5" hidden="1">'Raspodela 3 meseca po pakovanju'!$A$2:$H$2483</definedName>
    <definedName name="_xlnm._FilterDatabase" localSheetId="3" hidden="1">'Raspodela za 12 meseci'!$A$2:$F$2422</definedName>
    <definedName name="_xlnm._FilterDatabase" localSheetId="4" hidden="1">'Raspodela za 3 meseca'!$A$2:$H$2855</definedName>
    <definedName name="_xlnm._FilterDatabase" localSheetId="1" hidden="1">'Sheet1 (2)'!$A$2:$Q$2422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6" i="6" l="1"/>
  <c r="F2238" i="6" l="1"/>
  <c r="F2433" i="6" l="1"/>
  <c r="F2415" i="6"/>
  <c r="F2367" i="6"/>
  <c r="F2323" i="6"/>
  <c r="F2317" i="6"/>
  <c r="F2292" i="6"/>
  <c r="F2246" i="6"/>
  <c r="F2232" i="6"/>
  <c r="F2199" i="6"/>
  <c r="F2175" i="6"/>
  <c r="F2143" i="6"/>
  <c r="F2117" i="6"/>
  <c r="F2042" i="6"/>
  <c r="F2024" i="6"/>
  <c r="F1944" i="6"/>
  <c r="F1869" i="6"/>
  <c r="F1788" i="6"/>
  <c r="F1770" i="6"/>
  <c r="F1719" i="6"/>
  <c r="F1617" i="6"/>
  <c r="F1591" i="6"/>
  <c r="F1548" i="6"/>
  <c r="F1541" i="6"/>
  <c r="F1532" i="6"/>
  <c r="F1474" i="6"/>
  <c r="F1429" i="6"/>
  <c r="F1389" i="6"/>
  <c r="F1358" i="6"/>
  <c r="F1285" i="6"/>
  <c r="F1203" i="6"/>
  <c r="F1093" i="6"/>
  <c r="F1023" i="6"/>
  <c r="F990" i="6"/>
  <c r="F945" i="6"/>
  <c r="F842" i="6"/>
  <c r="F775" i="6"/>
  <c r="F726" i="6"/>
  <c r="F668" i="6"/>
  <c r="F626" i="6"/>
  <c r="F617" i="6"/>
  <c r="F501" i="6"/>
  <c r="F306" i="6"/>
  <c r="F283" i="6"/>
  <c r="F188" i="6"/>
  <c r="F183" i="6"/>
  <c r="F169" i="6"/>
  <c r="F125" i="6"/>
  <c r="F106" i="6"/>
  <c r="F80" i="6"/>
  <c r="F73" i="6"/>
  <c r="F52" i="6"/>
  <c r="I2422" i="2" l="1"/>
  <c r="M2418" i="2" s="1"/>
  <c r="J2421" i="2"/>
  <c r="J2420" i="2"/>
  <c r="J2419" i="2"/>
  <c r="J2418" i="2"/>
  <c r="J2417" i="2"/>
  <c r="J2416" i="2"/>
  <c r="J2415" i="2"/>
  <c r="J2414" i="2"/>
  <c r="J2413" i="2"/>
  <c r="J2412" i="2"/>
  <c r="J2411" i="2"/>
  <c r="J2410" i="2"/>
  <c r="J2409" i="2"/>
  <c r="J2408" i="2"/>
  <c r="J2407" i="2"/>
  <c r="J2406" i="2"/>
  <c r="J2405" i="2"/>
  <c r="J2404" i="2"/>
  <c r="J2403" i="2"/>
  <c r="J2402" i="2"/>
  <c r="J2401" i="2"/>
  <c r="J2400" i="2"/>
  <c r="I2399" i="2"/>
  <c r="M2388" i="2" s="1"/>
  <c r="J2398" i="2"/>
  <c r="J2397" i="2"/>
  <c r="J2396" i="2"/>
  <c r="J2395" i="2"/>
  <c r="J2394" i="2"/>
  <c r="J2393" i="2"/>
  <c r="J2392" i="2"/>
  <c r="J2391" i="2"/>
  <c r="J2390" i="2"/>
  <c r="J2389" i="2"/>
  <c r="J2388" i="2"/>
  <c r="J2387" i="2"/>
  <c r="J2386" i="2"/>
  <c r="J2385" i="2"/>
  <c r="J2384" i="2"/>
  <c r="J2383" i="2"/>
  <c r="J2382" i="2"/>
  <c r="J2381" i="2"/>
  <c r="J2380" i="2"/>
  <c r="J2379" i="2"/>
  <c r="J2378" i="2"/>
  <c r="J2377" i="2"/>
  <c r="J2376" i="2"/>
  <c r="J2375" i="2"/>
  <c r="J2374" i="2"/>
  <c r="J2373" i="2"/>
  <c r="J2372" i="2"/>
  <c r="J2371" i="2"/>
  <c r="J2370" i="2"/>
  <c r="J2369" i="2"/>
  <c r="J2368" i="2"/>
  <c r="J2367" i="2"/>
  <c r="J2366" i="2"/>
  <c r="J2365" i="2"/>
  <c r="J2364" i="2"/>
  <c r="J2363" i="2"/>
  <c r="J2362" i="2"/>
  <c r="J2361" i="2"/>
  <c r="J2360" i="2"/>
  <c r="J2359" i="2"/>
  <c r="J2358" i="2"/>
  <c r="J2357" i="2"/>
  <c r="J2356" i="2"/>
  <c r="J2355" i="2"/>
  <c r="J2354" i="2"/>
  <c r="J2353" i="2"/>
  <c r="J2352" i="2"/>
  <c r="J2351" i="2"/>
  <c r="J2350" i="2"/>
  <c r="J2349" i="2"/>
  <c r="J2348" i="2"/>
  <c r="J2347" i="2"/>
  <c r="J2346" i="2"/>
  <c r="J2345" i="2"/>
  <c r="J2344" i="2"/>
  <c r="J2343" i="2"/>
  <c r="J2342" i="2"/>
  <c r="J2341" i="2"/>
  <c r="J2340" i="2"/>
  <c r="J2339" i="2"/>
  <c r="J2338" i="2"/>
  <c r="J2337" i="2"/>
  <c r="J2336" i="2"/>
  <c r="J2335" i="2"/>
  <c r="J2334" i="2"/>
  <c r="J2333" i="2"/>
  <c r="J2332" i="2"/>
  <c r="J2331" i="2"/>
  <c r="J2330" i="2"/>
  <c r="J2329" i="2"/>
  <c r="J2328" i="2"/>
  <c r="J2327" i="2"/>
  <c r="J2326" i="2"/>
  <c r="J2325" i="2"/>
  <c r="J2324" i="2"/>
  <c r="J2323" i="2"/>
  <c r="J2322" i="2"/>
  <c r="J2321" i="2"/>
  <c r="J2320" i="2"/>
  <c r="J2319" i="2"/>
  <c r="J2318" i="2"/>
  <c r="J2317" i="2"/>
  <c r="J2316" i="2"/>
  <c r="J2315" i="2"/>
  <c r="J2314" i="2"/>
  <c r="J2313" i="2"/>
  <c r="J2312" i="2"/>
  <c r="J2311" i="2"/>
  <c r="J2310" i="2"/>
  <c r="J2309" i="2"/>
  <c r="J2308" i="2"/>
  <c r="I2307" i="2"/>
  <c r="M2301" i="2" s="1"/>
  <c r="J2306" i="2"/>
  <c r="J2305" i="2"/>
  <c r="J2304" i="2"/>
  <c r="J2303" i="2"/>
  <c r="J2302" i="2"/>
  <c r="J2301" i="2"/>
  <c r="J2300" i="2"/>
  <c r="J2299" i="2"/>
  <c r="J2298" i="2"/>
  <c r="J2297" i="2"/>
  <c r="J2296" i="2"/>
  <c r="M2295" i="2"/>
  <c r="J2295" i="2"/>
  <c r="J2294" i="2"/>
  <c r="J2293" i="2"/>
  <c r="J2292" i="2"/>
  <c r="J2291" i="2"/>
  <c r="J2290" i="2"/>
  <c r="J2289" i="2"/>
  <c r="J2288" i="2"/>
  <c r="J2287" i="2"/>
  <c r="J2286" i="2"/>
  <c r="J2285" i="2"/>
  <c r="J2284" i="2"/>
  <c r="J2283" i="2"/>
  <c r="J2282" i="2"/>
  <c r="I2281" i="2"/>
  <c r="J2280" i="2"/>
  <c r="J2279" i="2"/>
  <c r="J2278" i="2"/>
  <c r="J2277" i="2"/>
  <c r="J2276" i="2"/>
  <c r="J2275" i="2"/>
  <c r="J2274" i="2"/>
  <c r="J2273" i="2"/>
  <c r="J2272" i="2"/>
  <c r="J2271" i="2"/>
  <c r="J2270" i="2"/>
  <c r="J2269" i="2"/>
  <c r="J2268" i="2"/>
  <c r="J2267" i="2"/>
  <c r="J2266" i="2"/>
  <c r="J2265" i="2"/>
  <c r="J2264" i="2"/>
  <c r="J2263" i="2"/>
  <c r="J2262" i="2"/>
  <c r="J2261" i="2"/>
  <c r="J2260" i="2"/>
  <c r="J2259" i="2"/>
  <c r="J2258" i="2"/>
  <c r="J2257" i="2"/>
  <c r="J2256" i="2"/>
  <c r="J2255" i="2"/>
  <c r="J2254" i="2"/>
  <c r="J2253" i="2"/>
  <c r="J2252" i="2"/>
  <c r="J2251" i="2"/>
  <c r="J2250" i="2"/>
  <c r="J2249" i="2"/>
  <c r="J2248" i="2"/>
  <c r="J2247" i="2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I2206" i="2"/>
  <c r="M2126" i="2" s="1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M2162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M2086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P2018" i="2"/>
  <c r="J2018" i="2"/>
  <c r="P2017" i="2"/>
  <c r="J2017" i="2"/>
  <c r="Q2017" i="2" s="1"/>
  <c r="P2016" i="2"/>
  <c r="J2016" i="2"/>
  <c r="P2015" i="2"/>
  <c r="J2015" i="2"/>
  <c r="Q2015" i="2" s="1"/>
  <c r="P2014" i="2"/>
  <c r="J2014" i="2"/>
  <c r="Q2013" i="2"/>
  <c r="P2013" i="2"/>
  <c r="J2013" i="2"/>
  <c r="P2012" i="2"/>
  <c r="J2012" i="2"/>
  <c r="P2011" i="2"/>
  <c r="J2011" i="2"/>
  <c r="Q2011" i="2" s="1"/>
  <c r="P2010" i="2"/>
  <c r="J2010" i="2"/>
  <c r="P2009" i="2"/>
  <c r="J2009" i="2"/>
  <c r="Q2009" i="2" s="1"/>
  <c r="P2008" i="2"/>
  <c r="J2008" i="2"/>
  <c r="Q2008" i="2" s="1"/>
  <c r="P2007" i="2"/>
  <c r="J2007" i="2"/>
  <c r="Q2007" i="2" s="1"/>
  <c r="P2006" i="2"/>
  <c r="J2006" i="2"/>
  <c r="P2005" i="2"/>
  <c r="J2005" i="2"/>
  <c r="Q2005" i="2" s="1"/>
  <c r="P2004" i="2"/>
  <c r="J2004" i="2"/>
  <c r="Q2004" i="2" s="1"/>
  <c r="P2003" i="2"/>
  <c r="J2003" i="2"/>
  <c r="Q2003" i="2" s="1"/>
  <c r="P2002" i="2"/>
  <c r="J2002" i="2"/>
  <c r="P2001" i="2"/>
  <c r="J2001" i="2"/>
  <c r="P2000" i="2"/>
  <c r="J2000" i="2"/>
  <c r="Q2000" i="2" s="1"/>
  <c r="P1999" i="2"/>
  <c r="J1999" i="2"/>
  <c r="Q1999" i="2" s="1"/>
  <c r="P1998" i="2"/>
  <c r="J1998" i="2"/>
  <c r="P1997" i="2"/>
  <c r="J1997" i="2"/>
  <c r="P1996" i="2"/>
  <c r="J1996" i="2"/>
  <c r="Q1996" i="2" s="1"/>
  <c r="P1995" i="2"/>
  <c r="J1995" i="2"/>
  <c r="Q1995" i="2" s="1"/>
  <c r="P1994" i="2"/>
  <c r="J1994" i="2"/>
  <c r="P1993" i="2"/>
  <c r="J1993" i="2"/>
  <c r="P1992" i="2"/>
  <c r="J1992" i="2"/>
  <c r="P1991" i="2"/>
  <c r="J1991" i="2"/>
  <c r="Q1991" i="2" s="1"/>
  <c r="P1990" i="2"/>
  <c r="J1990" i="2"/>
  <c r="P1989" i="2"/>
  <c r="J1989" i="2"/>
  <c r="Q1989" i="2" s="1"/>
  <c r="P1988" i="2"/>
  <c r="J1988" i="2"/>
  <c r="Q1988" i="2" s="1"/>
  <c r="P1987" i="2"/>
  <c r="J1987" i="2"/>
  <c r="Q1987" i="2" s="1"/>
  <c r="P1986" i="2"/>
  <c r="J1986" i="2"/>
  <c r="P1985" i="2"/>
  <c r="J1985" i="2"/>
  <c r="P1984" i="2"/>
  <c r="J1984" i="2"/>
  <c r="Q1984" i="2" s="1"/>
  <c r="P1983" i="2"/>
  <c r="J1983" i="2"/>
  <c r="Q1983" i="2" s="1"/>
  <c r="P1982" i="2"/>
  <c r="J1982" i="2"/>
  <c r="P1981" i="2"/>
  <c r="J1981" i="2"/>
  <c r="Q1981" i="2" s="1"/>
  <c r="P1980" i="2"/>
  <c r="J1980" i="2"/>
  <c r="Q1980" i="2" s="1"/>
  <c r="P1979" i="2"/>
  <c r="J1979" i="2"/>
  <c r="Q1979" i="2" s="1"/>
  <c r="P1978" i="2"/>
  <c r="J1978" i="2"/>
  <c r="P1977" i="2"/>
  <c r="J1977" i="2"/>
  <c r="Q1977" i="2" s="1"/>
  <c r="P1976" i="2"/>
  <c r="J1976" i="2"/>
  <c r="Q1976" i="2" s="1"/>
  <c r="P1975" i="2"/>
  <c r="J1975" i="2"/>
  <c r="Q1975" i="2" s="1"/>
  <c r="P1974" i="2"/>
  <c r="J1974" i="2"/>
  <c r="Q1974" i="2" s="1"/>
  <c r="P1973" i="2"/>
  <c r="J1973" i="2"/>
  <c r="P1972" i="2"/>
  <c r="J1972" i="2"/>
  <c r="Q1972" i="2" s="1"/>
  <c r="P1971" i="2"/>
  <c r="J1971" i="2"/>
  <c r="Q1971" i="2" s="1"/>
  <c r="P1970" i="2"/>
  <c r="J1970" i="2"/>
  <c r="P1969" i="2"/>
  <c r="J1969" i="2"/>
  <c r="Q1969" i="2" s="1"/>
  <c r="P1968" i="2"/>
  <c r="J1968" i="2"/>
  <c r="Q1968" i="2" s="1"/>
  <c r="P1967" i="2"/>
  <c r="J1967" i="2"/>
  <c r="Q1967" i="2" s="1"/>
  <c r="P1966" i="2"/>
  <c r="J1966" i="2"/>
  <c r="P1965" i="2"/>
  <c r="J1965" i="2"/>
  <c r="Q1965" i="2" s="1"/>
  <c r="P1964" i="2"/>
  <c r="J1964" i="2"/>
  <c r="Q1964" i="2" s="1"/>
  <c r="P1963" i="2"/>
  <c r="J1963" i="2"/>
  <c r="Q1963" i="2" s="1"/>
  <c r="P1962" i="2"/>
  <c r="J1962" i="2"/>
  <c r="P1961" i="2"/>
  <c r="J1961" i="2"/>
  <c r="P1960" i="2"/>
  <c r="J1960" i="2"/>
  <c r="Q1960" i="2" s="1"/>
  <c r="P1959" i="2"/>
  <c r="J1959" i="2"/>
  <c r="Q1959" i="2" s="1"/>
  <c r="P1958" i="2"/>
  <c r="J1958" i="2"/>
  <c r="P1957" i="2"/>
  <c r="J1957" i="2"/>
  <c r="P1956" i="2"/>
  <c r="J1956" i="2"/>
  <c r="Q1956" i="2" s="1"/>
  <c r="P1955" i="2"/>
  <c r="J1955" i="2"/>
  <c r="Q1955" i="2" s="1"/>
  <c r="P1954" i="2"/>
  <c r="J1954" i="2"/>
  <c r="P1953" i="2"/>
  <c r="J1953" i="2"/>
  <c r="Q1953" i="2" s="1"/>
  <c r="P1952" i="2"/>
  <c r="J1952" i="2"/>
  <c r="P1951" i="2"/>
  <c r="J1951" i="2"/>
  <c r="Q1951" i="2" s="1"/>
  <c r="P1950" i="2"/>
  <c r="J1950" i="2"/>
  <c r="Q1950" i="2" s="1"/>
  <c r="P1949" i="2"/>
  <c r="J1949" i="2"/>
  <c r="Q1949" i="2" s="1"/>
  <c r="P1948" i="2"/>
  <c r="J1948" i="2"/>
  <c r="Q1948" i="2" s="1"/>
  <c r="P1947" i="2"/>
  <c r="J1947" i="2"/>
  <c r="Q1947" i="2" s="1"/>
  <c r="P1946" i="2"/>
  <c r="J1946" i="2"/>
  <c r="P1945" i="2"/>
  <c r="J1945" i="2"/>
  <c r="P1944" i="2"/>
  <c r="J1944" i="2"/>
  <c r="Q1944" i="2" s="1"/>
  <c r="P1943" i="2"/>
  <c r="J1943" i="2"/>
  <c r="Q1943" i="2" s="1"/>
  <c r="P1942" i="2"/>
  <c r="J1942" i="2"/>
  <c r="P1941" i="2"/>
  <c r="J1941" i="2"/>
  <c r="I1940" i="2"/>
  <c r="M1914" i="2" s="1"/>
  <c r="O1914" i="2" s="1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M1896" i="2"/>
  <c r="O1896" i="2" s="1"/>
  <c r="P1895" i="2"/>
  <c r="P1894" i="2"/>
  <c r="P1893" i="2"/>
  <c r="P1892" i="2"/>
  <c r="P1891" i="2"/>
  <c r="P1890" i="2"/>
  <c r="P1889" i="2"/>
  <c r="P1888" i="2"/>
  <c r="P1887" i="2"/>
  <c r="M1887" i="2"/>
  <c r="O1887" i="2" s="1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M1863" i="2"/>
  <c r="O1863" i="2" s="1"/>
  <c r="P1862" i="2"/>
  <c r="P1861" i="2"/>
  <c r="P1860" i="2"/>
  <c r="P1859" i="2"/>
  <c r="P1858" i="2"/>
  <c r="P1857" i="2"/>
  <c r="P1856" i="2"/>
  <c r="M1856" i="2"/>
  <c r="O1856" i="2" s="1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M1843" i="2"/>
  <c r="O1843" i="2" s="1"/>
  <c r="P1842" i="2"/>
  <c r="P1841" i="2"/>
  <c r="P1840" i="2"/>
  <c r="P1839" i="2"/>
  <c r="M1839" i="2"/>
  <c r="O1839" i="2" s="1"/>
  <c r="P1838" i="2"/>
  <c r="I1837" i="2"/>
  <c r="M1792" i="2" s="1"/>
  <c r="O1792" i="2" s="1"/>
  <c r="P1836" i="2"/>
  <c r="P1835" i="2"/>
  <c r="P1834" i="2"/>
  <c r="M1834" i="2"/>
  <c r="O1834" i="2" s="1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M1813" i="2"/>
  <c r="O1813" i="2" s="1"/>
  <c r="P1812" i="2"/>
  <c r="P1811" i="2"/>
  <c r="P1810" i="2"/>
  <c r="P1809" i="2"/>
  <c r="P1808" i="2"/>
  <c r="P1807" i="2"/>
  <c r="P1806" i="2"/>
  <c r="M1806" i="2"/>
  <c r="O1806" i="2" s="1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I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I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I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I1688" i="2"/>
  <c r="M1670" i="2" s="1"/>
  <c r="O1670" i="2" s="1"/>
  <c r="P1687" i="2"/>
  <c r="P1686" i="2"/>
  <c r="P1685" i="2"/>
  <c r="M1685" i="2"/>
  <c r="O1685" i="2" s="1"/>
  <c r="P1684" i="2"/>
  <c r="P1683" i="2"/>
  <c r="P1682" i="2"/>
  <c r="M1682" i="2"/>
  <c r="O1682" i="2" s="1"/>
  <c r="P1681" i="2"/>
  <c r="P1680" i="2"/>
  <c r="P1679" i="2"/>
  <c r="M1679" i="2"/>
  <c r="O1679" i="2" s="1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I1662" i="2"/>
  <c r="M1598" i="2" s="1"/>
  <c r="O1598" i="2" s="1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I1589" i="2"/>
  <c r="M1549" i="2" s="1"/>
  <c r="O1549" i="2" s="1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I1507" i="2"/>
  <c r="M1495" i="2" s="1"/>
  <c r="O1495" i="2" s="1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M1460" i="2"/>
  <c r="O1460" i="2" s="1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I1432" i="2"/>
  <c r="M1422" i="2" s="1"/>
  <c r="O1422" i="2" s="1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I1415" i="2"/>
  <c r="M1411" i="2" s="1"/>
  <c r="P1414" i="2"/>
  <c r="P1413" i="2"/>
  <c r="P1412" i="2"/>
  <c r="M1412" i="2"/>
  <c r="O1412" i="2" s="1"/>
  <c r="P1411" i="2"/>
  <c r="I1410" i="2"/>
  <c r="M1378" i="2" s="1"/>
  <c r="O1378" i="2" s="1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I1367" i="2"/>
  <c r="M1352" i="2" s="1"/>
  <c r="O1352" i="2" s="1"/>
  <c r="P1366" i="2"/>
  <c r="P1365" i="2"/>
  <c r="P1364" i="2"/>
  <c r="P1363" i="2"/>
  <c r="P1362" i="2"/>
  <c r="P1361" i="2"/>
  <c r="P1360" i="2"/>
  <c r="P1359" i="2"/>
  <c r="P1358" i="2"/>
  <c r="P1357" i="2"/>
  <c r="P1356" i="2"/>
  <c r="M1356" i="2"/>
  <c r="O1356" i="2" s="1"/>
  <c r="P1355" i="2"/>
  <c r="P1354" i="2"/>
  <c r="P1353" i="2"/>
  <c r="P1352" i="2"/>
  <c r="P1351" i="2"/>
  <c r="P1350" i="2"/>
  <c r="I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I1336" i="2"/>
  <c r="M1335" i="2" s="1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I1319" i="2"/>
  <c r="M1287" i="2" s="1"/>
  <c r="O1287" i="2" s="1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I1271" i="2"/>
  <c r="M1269" i="2" s="1"/>
  <c r="O1269" i="2" s="1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M1255" i="2"/>
  <c r="O1255" i="2" s="1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M1241" i="2"/>
  <c r="O1241" i="2" s="1"/>
  <c r="P1240" i="2"/>
  <c r="P1239" i="2"/>
  <c r="P1238" i="2"/>
  <c r="M1238" i="2"/>
  <c r="O1238" i="2" s="1"/>
  <c r="P1237" i="2"/>
  <c r="P1236" i="2"/>
  <c r="P1235" i="2"/>
  <c r="P1234" i="2"/>
  <c r="P1233" i="2"/>
  <c r="P1232" i="2"/>
  <c r="P1231" i="2"/>
  <c r="P1230" i="2"/>
  <c r="P1229" i="2"/>
  <c r="P1228" i="2"/>
  <c r="I1227" i="2"/>
  <c r="M1226" i="2" s="1"/>
  <c r="O1226" i="2" s="1"/>
  <c r="P1226" i="2"/>
  <c r="P1225" i="2"/>
  <c r="P1224" i="2"/>
  <c r="P1223" i="2"/>
  <c r="P1222" i="2"/>
  <c r="I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I1196" i="2"/>
  <c r="M1193" i="2" s="1"/>
  <c r="O1193" i="2" s="1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I1151" i="2"/>
  <c r="P1150" i="2"/>
  <c r="P1149" i="2"/>
  <c r="P1148" i="2"/>
  <c r="I1147" i="2"/>
  <c r="P1146" i="2"/>
  <c r="P1145" i="2"/>
  <c r="P1144" i="2"/>
  <c r="P1143" i="2"/>
  <c r="P1142" i="2"/>
  <c r="P1141" i="2"/>
  <c r="P1140" i="2"/>
  <c r="I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I1117" i="2"/>
  <c r="M1115" i="2" s="1"/>
  <c r="O1115" i="2" s="1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I1086" i="2"/>
  <c r="M1084" i="2" s="1"/>
  <c r="P1085" i="2"/>
  <c r="J1085" i="2"/>
  <c r="P1084" i="2"/>
  <c r="J1084" i="2"/>
  <c r="P1083" i="2"/>
  <c r="J1083" i="2"/>
  <c r="P1082" i="2"/>
  <c r="J1082" i="2"/>
  <c r="P1081" i="2"/>
  <c r="J1081" i="2"/>
  <c r="P1080" i="2"/>
  <c r="J1080" i="2"/>
  <c r="P1079" i="2"/>
  <c r="J1079" i="2"/>
  <c r="P1078" i="2"/>
  <c r="J1078" i="2"/>
  <c r="P1077" i="2"/>
  <c r="J1077" i="2"/>
  <c r="P1076" i="2"/>
  <c r="J1076" i="2"/>
  <c r="P1075" i="2"/>
  <c r="J1075" i="2"/>
  <c r="P1074" i="2"/>
  <c r="J1074" i="2"/>
  <c r="P1073" i="2"/>
  <c r="J1073" i="2"/>
  <c r="P1072" i="2"/>
  <c r="J1072" i="2"/>
  <c r="P1071" i="2"/>
  <c r="J1071" i="2"/>
  <c r="P1070" i="2"/>
  <c r="J1070" i="2"/>
  <c r="P1069" i="2"/>
  <c r="J1069" i="2"/>
  <c r="P1068" i="2"/>
  <c r="J1068" i="2"/>
  <c r="P1067" i="2"/>
  <c r="J1067" i="2"/>
  <c r="P1066" i="2"/>
  <c r="J1066" i="2"/>
  <c r="P1065" i="2"/>
  <c r="J1065" i="2"/>
  <c r="P1064" i="2"/>
  <c r="J1064" i="2"/>
  <c r="P1063" i="2"/>
  <c r="J1063" i="2"/>
  <c r="P1062" i="2"/>
  <c r="J1062" i="2"/>
  <c r="P1061" i="2"/>
  <c r="J1061" i="2"/>
  <c r="P1060" i="2"/>
  <c r="J1060" i="2"/>
  <c r="P1059" i="2"/>
  <c r="J1059" i="2"/>
  <c r="P1058" i="2"/>
  <c r="J1058" i="2"/>
  <c r="P1057" i="2"/>
  <c r="J1057" i="2"/>
  <c r="P1056" i="2"/>
  <c r="J1056" i="2"/>
  <c r="P1055" i="2"/>
  <c r="J1055" i="2"/>
  <c r="P1054" i="2"/>
  <c r="J1054" i="2"/>
  <c r="P1053" i="2"/>
  <c r="J1053" i="2"/>
  <c r="P1052" i="2"/>
  <c r="J1052" i="2"/>
  <c r="P1051" i="2"/>
  <c r="J1051" i="2"/>
  <c r="P1050" i="2"/>
  <c r="J1050" i="2"/>
  <c r="P1049" i="2"/>
  <c r="J1049" i="2"/>
  <c r="P1048" i="2"/>
  <c r="J1048" i="2"/>
  <c r="P1047" i="2"/>
  <c r="J1047" i="2"/>
  <c r="P1046" i="2"/>
  <c r="M1046" i="2"/>
  <c r="J1046" i="2"/>
  <c r="P1045" i="2"/>
  <c r="J1045" i="2"/>
  <c r="P1044" i="2"/>
  <c r="J1044" i="2"/>
  <c r="P1043" i="2"/>
  <c r="J1043" i="2"/>
  <c r="P1042" i="2"/>
  <c r="J1042" i="2"/>
  <c r="P1041" i="2"/>
  <c r="J1041" i="2"/>
  <c r="P1040" i="2"/>
  <c r="J1040" i="2"/>
  <c r="P1039" i="2"/>
  <c r="J1039" i="2"/>
  <c r="I1038" i="2"/>
  <c r="P1037" i="2"/>
  <c r="J1037" i="2"/>
  <c r="P1036" i="2"/>
  <c r="J1036" i="2"/>
  <c r="P1035" i="2"/>
  <c r="J1035" i="2"/>
  <c r="P1034" i="2"/>
  <c r="J1034" i="2"/>
  <c r="P1033" i="2"/>
  <c r="J1033" i="2"/>
  <c r="P1032" i="2"/>
  <c r="J1032" i="2"/>
  <c r="P1031" i="2"/>
  <c r="J1031" i="2"/>
  <c r="P1030" i="2"/>
  <c r="J1030" i="2"/>
  <c r="P1029" i="2"/>
  <c r="J1029" i="2"/>
  <c r="P1028" i="2"/>
  <c r="J1028" i="2"/>
  <c r="P1027" i="2"/>
  <c r="J1027" i="2"/>
  <c r="P1026" i="2"/>
  <c r="J1026" i="2"/>
  <c r="P1025" i="2"/>
  <c r="J1025" i="2"/>
  <c r="P1024" i="2"/>
  <c r="J1024" i="2"/>
  <c r="P1023" i="2"/>
  <c r="J1023" i="2"/>
  <c r="P1022" i="2"/>
  <c r="J1022" i="2"/>
  <c r="P1021" i="2"/>
  <c r="J1021" i="2"/>
  <c r="P1020" i="2"/>
  <c r="J1020" i="2"/>
  <c r="P1019" i="2"/>
  <c r="J1019" i="2"/>
  <c r="P1018" i="2"/>
  <c r="M1018" i="2"/>
  <c r="J1018" i="2"/>
  <c r="P1017" i="2"/>
  <c r="J1017" i="2"/>
  <c r="P1016" i="2"/>
  <c r="J1016" i="2"/>
  <c r="P1015" i="2"/>
  <c r="J1015" i="2"/>
  <c r="P1014" i="2"/>
  <c r="J1014" i="2"/>
  <c r="P1013" i="2"/>
  <c r="J1013" i="2"/>
  <c r="P1012" i="2"/>
  <c r="J1012" i="2"/>
  <c r="P1011" i="2"/>
  <c r="J1011" i="2"/>
  <c r="P1010" i="2"/>
  <c r="J1010" i="2"/>
  <c r="P1009" i="2"/>
  <c r="J1009" i="2"/>
  <c r="P1008" i="2"/>
  <c r="J1008" i="2"/>
  <c r="P1007" i="2"/>
  <c r="J1007" i="2"/>
  <c r="P1006" i="2"/>
  <c r="J1006" i="2"/>
  <c r="P1005" i="2"/>
  <c r="J1005" i="2"/>
  <c r="P1004" i="2"/>
  <c r="J1004" i="2"/>
  <c r="P1003" i="2"/>
  <c r="J1003" i="2"/>
  <c r="P1002" i="2"/>
  <c r="J1002" i="2"/>
  <c r="P1001" i="2"/>
  <c r="J1001" i="2"/>
  <c r="P1000" i="2"/>
  <c r="J1000" i="2"/>
  <c r="P999" i="2"/>
  <c r="J999" i="2"/>
  <c r="P998" i="2"/>
  <c r="J998" i="2"/>
  <c r="P997" i="2"/>
  <c r="J997" i="2"/>
  <c r="P996" i="2"/>
  <c r="J996" i="2"/>
  <c r="P995" i="2"/>
  <c r="J995" i="2"/>
  <c r="P994" i="2"/>
  <c r="J994" i="2"/>
  <c r="P993" i="2"/>
  <c r="J993" i="2"/>
  <c r="P992" i="2"/>
  <c r="J992" i="2"/>
  <c r="P991" i="2"/>
  <c r="J991" i="2"/>
  <c r="P990" i="2"/>
  <c r="J990" i="2"/>
  <c r="P989" i="2"/>
  <c r="J989" i="2"/>
  <c r="P988" i="2"/>
  <c r="J988" i="2"/>
  <c r="P987" i="2"/>
  <c r="J987" i="2"/>
  <c r="P986" i="2"/>
  <c r="J986" i="2"/>
  <c r="P985" i="2"/>
  <c r="J985" i="2"/>
  <c r="P984" i="2"/>
  <c r="J984" i="2"/>
  <c r="P983" i="2"/>
  <c r="J983" i="2"/>
  <c r="P982" i="2"/>
  <c r="J982" i="2"/>
  <c r="P981" i="2"/>
  <c r="J981" i="2"/>
  <c r="P980" i="2"/>
  <c r="J980" i="2"/>
  <c r="P979" i="2"/>
  <c r="J979" i="2"/>
  <c r="P978" i="2"/>
  <c r="J978" i="2"/>
  <c r="P977" i="2"/>
  <c r="J977" i="2"/>
  <c r="P976" i="2"/>
  <c r="J976" i="2"/>
  <c r="P975" i="2"/>
  <c r="J975" i="2"/>
  <c r="P974" i="2"/>
  <c r="J974" i="2"/>
  <c r="I973" i="2"/>
  <c r="M972" i="2" s="1"/>
  <c r="P972" i="2"/>
  <c r="J972" i="2"/>
  <c r="P971" i="2"/>
  <c r="M971" i="2"/>
  <c r="J971" i="2"/>
  <c r="P970" i="2"/>
  <c r="J970" i="2"/>
  <c r="P969" i="2"/>
  <c r="J969" i="2"/>
  <c r="P968" i="2"/>
  <c r="J968" i="2"/>
  <c r="P967" i="2"/>
  <c r="J967" i="2"/>
  <c r="P966" i="2"/>
  <c r="J966" i="2"/>
  <c r="P964" i="2"/>
  <c r="J964" i="2"/>
  <c r="P963" i="2"/>
  <c r="J963" i="2"/>
  <c r="P962" i="2"/>
  <c r="J962" i="2"/>
  <c r="P961" i="2"/>
  <c r="J961" i="2"/>
  <c r="P960" i="2"/>
  <c r="J960" i="2"/>
  <c r="P959" i="2"/>
  <c r="J959" i="2"/>
  <c r="P958" i="2"/>
  <c r="J958" i="2"/>
  <c r="P957" i="2"/>
  <c r="J957" i="2"/>
  <c r="P956" i="2"/>
  <c r="J956" i="2"/>
  <c r="I955" i="2"/>
  <c r="P954" i="2"/>
  <c r="J954" i="2"/>
  <c r="P953" i="2"/>
  <c r="J953" i="2"/>
  <c r="P952" i="2"/>
  <c r="J952" i="2"/>
  <c r="P951" i="2"/>
  <c r="J951" i="2"/>
  <c r="P950" i="2"/>
  <c r="J950" i="2"/>
  <c r="P949" i="2"/>
  <c r="J949" i="2"/>
  <c r="P948" i="2"/>
  <c r="J948" i="2"/>
  <c r="P947" i="2"/>
  <c r="J947" i="2"/>
  <c r="P946" i="2"/>
  <c r="J946" i="2"/>
  <c r="P945" i="2"/>
  <c r="J945" i="2"/>
  <c r="P944" i="2"/>
  <c r="J944" i="2"/>
  <c r="P943" i="2"/>
  <c r="J943" i="2"/>
  <c r="P942" i="2"/>
  <c r="J942" i="2"/>
  <c r="P941" i="2"/>
  <c r="J941" i="2"/>
  <c r="P940" i="2"/>
  <c r="J940" i="2"/>
  <c r="P939" i="2"/>
  <c r="J939" i="2"/>
  <c r="P938" i="2"/>
  <c r="J938" i="2"/>
  <c r="P937" i="2"/>
  <c r="J937" i="2"/>
  <c r="P936" i="2"/>
  <c r="J936" i="2"/>
  <c r="P935" i="2"/>
  <c r="J935" i="2"/>
  <c r="P934" i="2"/>
  <c r="J934" i="2"/>
  <c r="I933" i="2"/>
  <c r="P932" i="2"/>
  <c r="J932" i="2"/>
  <c r="P931" i="2"/>
  <c r="J931" i="2"/>
  <c r="P930" i="2"/>
  <c r="J930" i="2"/>
  <c r="P929" i="2"/>
  <c r="J929" i="2"/>
  <c r="P928" i="2"/>
  <c r="J928" i="2"/>
  <c r="I927" i="2"/>
  <c r="P926" i="2"/>
  <c r="J926" i="2"/>
  <c r="P925" i="2"/>
  <c r="J925" i="2"/>
  <c r="P924" i="2"/>
  <c r="J924" i="2"/>
  <c r="P923" i="2"/>
  <c r="J923" i="2"/>
  <c r="P922" i="2"/>
  <c r="J922" i="2"/>
  <c r="P921" i="2"/>
  <c r="J921" i="2"/>
  <c r="P920" i="2"/>
  <c r="J920" i="2"/>
  <c r="P919" i="2"/>
  <c r="J919" i="2"/>
  <c r="P918" i="2"/>
  <c r="J918" i="2"/>
  <c r="P917" i="2"/>
  <c r="J917" i="2"/>
  <c r="P916" i="2"/>
  <c r="J916" i="2"/>
  <c r="P915" i="2"/>
  <c r="J915" i="2"/>
  <c r="P914" i="2"/>
  <c r="J914" i="2"/>
  <c r="P913" i="2"/>
  <c r="J913" i="2"/>
  <c r="P912" i="2"/>
  <c r="J912" i="2"/>
  <c r="P911" i="2"/>
  <c r="J911" i="2"/>
  <c r="P910" i="2"/>
  <c r="J910" i="2"/>
  <c r="P909" i="2"/>
  <c r="J909" i="2"/>
  <c r="P907" i="2"/>
  <c r="J907" i="2"/>
  <c r="P906" i="2"/>
  <c r="J906" i="2"/>
  <c r="P905" i="2"/>
  <c r="J905" i="2"/>
  <c r="P904" i="2"/>
  <c r="J904" i="2"/>
  <c r="P903" i="2"/>
  <c r="J903" i="2"/>
  <c r="P902" i="2"/>
  <c r="J902" i="2"/>
  <c r="P901" i="2"/>
  <c r="J901" i="2"/>
  <c r="P900" i="2"/>
  <c r="J900" i="2"/>
  <c r="P899" i="2"/>
  <c r="J899" i="2"/>
  <c r="P898" i="2"/>
  <c r="J898" i="2"/>
  <c r="P897" i="2"/>
  <c r="J897" i="2"/>
  <c r="P896" i="2"/>
  <c r="J896" i="2"/>
  <c r="P895" i="2"/>
  <c r="J895" i="2"/>
  <c r="P894" i="2"/>
  <c r="J894" i="2"/>
  <c r="P893" i="2"/>
  <c r="J893" i="2"/>
  <c r="P892" i="2"/>
  <c r="J892" i="2"/>
  <c r="P891" i="2"/>
  <c r="J891" i="2"/>
  <c r="P890" i="2"/>
  <c r="J890" i="2"/>
  <c r="P889" i="2"/>
  <c r="J889" i="2"/>
  <c r="P888" i="2"/>
  <c r="J888" i="2"/>
  <c r="P887" i="2"/>
  <c r="J887" i="2"/>
  <c r="P886" i="2"/>
  <c r="J886" i="2"/>
  <c r="P885" i="2"/>
  <c r="J885" i="2"/>
  <c r="P884" i="2"/>
  <c r="J884" i="2"/>
  <c r="I883" i="2"/>
  <c r="P882" i="2"/>
  <c r="J882" i="2"/>
  <c r="P881" i="2"/>
  <c r="J881" i="2"/>
  <c r="P880" i="2"/>
  <c r="J880" i="2"/>
  <c r="P879" i="2"/>
  <c r="J879" i="2"/>
  <c r="P878" i="2"/>
  <c r="J878" i="2"/>
  <c r="P877" i="2"/>
  <c r="J877" i="2"/>
  <c r="P876" i="2"/>
  <c r="J876" i="2"/>
  <c r="P875" i="2"/>
  <c r="J875" i="2"/>
  <c r="P874" i="2"/>
  <c r="J874" i="2"/>
  <c r="P873" i="2"/>
  <c r="J873" i="2"/>
  <c r="P872" i="2"/>
  <c r="J872" i="2"/>
  <c r="P871" i="2"/>
  <c r="J871" i="2"/>
  <c r="P870" i="2"/>
  <c r="J870" i="2"/>
  <c r="P869" i="2"/>
  <c r="J869" i="2"/>
  <c r="P868" i="2"/>
  <c r="J868" i="2"/>
  <c r="P867" i="2"/>
  <c r="J867" i="2"/>
  <c r="I866" i="2"/>
  <c r="M862" i="2" s="1"/>
  <c r="P865" i="2"/>
  <c r="J865" i="2"/>
  <c r="P864" i="2"/>
  <c r="J864" i="2"/>
  <c r="P863" i="2"/>
  <c r="J863" i="2"/>
  <c r="P862" i="2"/>
  <c r="J862" i="2"/>
  <c r="P861" i="2"/>
  <c r="J861" i="2"/>
  <c r="P860" i="2"/>
  <c r="J860" i="2"/>
  <c r="I859" i="2"/>
  <c r="M853" i="2" s="1"/>
  <c r="P858" i="2"/>
  <c r="J858" i="2"/>
  <c r="P857" i="2"/>
  <c r="J857" i="2"/>
  <c r="P856" i="2"/>
  <c r="J856" i="2"/>
  <c r="P855" i="2"/>
  <c r="J855" i="2"/>
  <c r="P854" i="2"/>
  <c r="M854" i="2"/>
  <c r="J854" i="2"/>
  <c r="P853" i="2"/>
  <c r="J853" i="2"/>
  <c r="P852" i="2"/>
  <c r="J852" i="2"/>
  <c r="I851" i="2"/>
  <c r="M845" i="2" s="1"/>
  <c r="P850" i="2"/>
  <c r="J850" i="2"/>
  <c r="P849" i="2"/>
  <c r="M849" i="2"/>
  <c r="J849" i="2"/>
  <c r="P848" i="2"/>
  <c r="J848" i="2"/>
  <c r="P847" i="2"/>
  <c r="J847" i="2"/>
  <c r="P846" i="2"/>
  <c r="J846" i="2"/>
  <c r="P845" i="2"/>
  <c r="J845" i="2"/>
  <c r="P844" i="2"/>
  <c r="J844" i="2"/>
  <c r="P843" i="2"/>
  <c r="J843" i="2"/>
  <c r="P842" i="2"/>
  <c r="J842" i="2"/>
  <c r="P841" i="2"/>
  <c r="J841" i="2"/>
  <c r="P840" i="2"/>
  <c r="J840" i="2"/>
  <c r="P839" i="2"/>
  <c r="J839" i="2"/>
  <c r="P838" i="2"/>
  <c r="M838" i="2"/>
  <c r="J838" i="2"/>
  <c r="P837" i="2"/>
  <c r="J837" i="2"/>
  <c r="P836" i="2"/>
  <c r="J836" i="2"/>
  <c r="P835" i="2"/>
  <c r="J835" i="2"/>
  <c r="P834" i="2"/>
  <c r="M834" i="2"/>
  <c r="J834" i="2"/>
  <c r="P833" i="2"/>
  <c r="J833" i="2"/>
  <c r="P832" i="2"/>
  <c r="J832" i="2"/>
  <c r="P831" i="2"/>
  <c r="J831" i="2"/>
  <c r="P830" i="2"/>
  <c r="J830" i="2"/>
  <c r="P829" i="2"/>
  <c r="J829" i="2"/>
  <c r="P828" i="2"/>
  <c r="J828" i="2"/>
  <c r="P827" i="2"/>
  <c r="J827" i="2"/>
  <c r="P826" i="2"/>
  <c r="J826" i="2"/>
  <c r="P825" i="2"/>
  <c r="M825" i="2"/>
  <c r="J825" i="2"/>
  <c r="P824" i="2"/>
  <c r="J824" i="2"/>
  <c r="P823" i="2"/>
  <c r="J823" i="2"/>
  <c r="P822" i="2"/>
  <c r="M822" i="2"/>
  <c r="J822" i="2"/>
  <c r="P821" i="2"/>
  <c r="M821" i="2"/>
  <c r="J821" i="2"/>
  <c r="P820" i="2"/>
  <c r="J820" i="2"/>
  <c r="P819" i="2"/>
  <c r="J819" i="2"/>
  <c r="P818" i="2"/>
  <c r="J818" i="2"/>
  <c r="P817" i="2"/>
  <c r="M817" i="2"/>
  <c r="J817" i="2"/>
  <c r="P816" i="2"/>
  <c r="J816" i="2"/>
  <c r="P815" i="2"/>
  <c r="J815" i="2"/>
  <c r="P814" i="2"/>
  <c r="M814" i="2"/>
  <c r="J814" i="2"/>
  <c r="P813" i="2"/>
  <c r="J813" i="2"/>
  <c r="P812" i="2"/>
  <c r="J812" i="2"/>
  <c r="P811" i="2"/>
  <c r="J811" i="2"/>
  <c r="P810" i="2"/>
  <c r="J810" i="2"/>
  <c r="I809" i="2"/>
  <c r="M764" i="2" s="1"/>
  <c r="P808" i="2"/>
  <c r="J808" i="2"/>
  <c r="P807" i="2"/>
  <c r="J807" i="2"/>
  <c r="P806" i="2"/>
  <c r="J806" i="2"/>
  <c r="P805" i="2"/>
  <c r="J805" i="2"/>
  <c r="P804" i="2"/>
  <c r="J804" i="2"/>
  <c r="P803" i="2"/>
  <c r="J803" i="2"/>
  <c r="P802" i="2"/>
  <c r="J802" i="2"/>
  <c r="P801" i="2"/>
  <c r="J801" i="2"/>
  <c r="P800" i="2"/>
  <c r="J800" i="2"/>
  <c r="P799" i="2"/>
  <c r="J799" i="2"/>
  <c r="P798" i="2"/>
  <c r="J798" i="2"/>
  <c r="P797" i="2"/>
  <c r="J797" i="2"/>
  <c r="P796" i="2"/>
  <c r="J796" i="2"/>
  <c r="P795" i="2"/>
  <c r="J795" i="2"/>
  <c r="P794" i="2"/>
  <c r="J794" i="2"/>
  <c r="P793" i="2"/>
  <c r="J793" i="2"/>
  <c r="P792" i="2"/>
  <c r="J792" i="2"/>
  <c r="P791" i="2"/>
  <c r="J791" i="2"/>
  <c r="P790" i="2"/>
  <c r="J790" i="2"/>
  <c r="P789" i="2"/>
  <c r="J789" i="2"/>
  <c r="P788" i="2"/>
  <c r="J788" i="2"/>
  <c r="P787" i="2"/>
  <c r="J787" i="2"/>
  <c r="P786" i="2"/>
  <c r="J786" i="2"/>
  <c r="P785" i="2"/>
  <c r="J785" i="2"/>
  <c r="P784" i="2"/>
  <c r="J784" i="2"/>
  <c r="P783" i="2"/>
  <c r="J783" i="2"/>
  <c r="P782" i="2"/>
  <c r="J782" i="2"/>
  <c r="P781" i="2"/>
  <c r="J781" i="2"/>
  <c r="P780" i="2"/>
  <c r="J780" i="2"/>
  <c r="P779" i="2"/>
  <c r="J779" i="2"/>
  <c r="P778" i="2"/>
  <c r="J778" i="2"/>
  <c r="P777" i="2"/>
  <c r="J777" i="2"/>
  <c r="P776" i="2"/>
  <c r="J776" i="2"/>
  <c r="P775" i="2"/>
  <c r="J775" i="2"/>
  <c r="P774" i="2"/>
  <c r="J774" i="2"/>
  <c r="P773" i="2"/>
  <c r="J773" i="2"/>
  <c r="P772" i="2"/>
  <c r="J772" i="2"/>
  <c r="P771" i="2"/>
  <c r="J771" i="2"/>
  <c r="P770" i="2"/>
  <c r="J770" i="2"/>
  <c r="P769" i="2"/>
  <c r="J769" i="2"/>
  <c r="P768" i="2"/>
  <c r="J768" i="2"/>
  <c r="P767" i="2"/>
  <c r="J767" i="2"/>
  <c r="P766" i="2"/>
  <c r="J766" i="2"/>
  <c r="P765" i="2"/>
  <c r="J765" i="2"/>
  <c r="P764" i="2"/>
  <c r="J764" i="2"/>
  <c r="P763" i="2"/>
  <c r="J763" i="2"/>
  <c r="P762" i="2"/>
  <c r="J762" i="2"/>
  <c r="P761" i="2"/>
  <c r="J761" i="2"/>
  <c r="P760" i="2"/>
  <c r="J760" i="2"/>
  <c r="P759" i="2"/>
  <c r="J759" i="2"/>
  <c r="P758" i="2"/>
  <c r="J758" i="2"/>
  <c r="P757" i="2"/>
  <c r="J757" i="2"/>
  <c r="P756" i="2"/>
  <c r="J756" i="2"/>
  <c r="P755" i="2"/>
  <c r="J755" i="2"/>
  <c r="P754" i="2"/>
  <c r="J754" i="2"/>
  <c r="P753" i="2"/>
  <c r="J753" i="2"/>
  <c r="P752" i="2"/>
  <c r="J752" i="2"/>
  <c r="I751" i="2"/>
  <c r="M747" i="2" s="1"/>
  <c r="P750" i="2"/>
  <c r="J750" i="2"/>
  <c r="P749" i="2"/>
  <c r="J749" i="2"/>
  <c r="P748" i="2"/>
  <c r="J748" i="2"/>
  <c r="P747" i="2"/>
  <c r="J747" i="2"/>
  <c r="P746" i="2"/>
  <c r="J746" i="2"/>
  <c r="P745" i="2"/>
  <c r="J745" i="2"/>
  <c r="P744" i="2"/>
  <c r="J744" i="2"/>
  <c r="P743" i="2"/>
  <c r="J743" i="2"/>
  <c r="P742" i="2"/>
  <c r="J742" i="2"/>
  <c r="P741" i="2"/>
  <c r="J741" i="2"/>
  <c r="P740" i="2"/>
  <c r="J740" i="2"/>
  <c r="P739" i="2"/>
  <c r="J739" i="2"/>
  <c r="P738" i="2"/>
  <c r="J738" i="2"/>
  <c r="P737" i="2"/>
  <c r="J737" i="2"/>
  <c r="P736" i="2"/>
  <c r="J736" i="2"/>
  <c r="P735" i="2"/>
  <c r="J735" i="2"/>
  <c r="P734" i="2"/>
  <c r="J734" i="2"/>
  <c r="P733" i="2"/>
  <c r="J733" i="2"/>
  <c r="P732" i="2"/>
  <c r="J732" i="2"/>
  <c r="P731" i="2"/>
  <c r="J731" i="2"/>
  <c r="P730" i="2"/>
  <c r="J730" i="2"/>
  <c r="P729" i="2"/>
  <c r="J729" i="2"/>
  <c r="P728" i="2"/>
  <c r="J728" i="2"/>
  <c r="P727" i="2"/>
  <c r="J727" i="2"/>
  <c r="P726" i="2"/>
  <c r="J726" i="2"/>
  <c r="P725" i="2"/>
  <c r="J725" i="2"/>
  <c r="P724" i="2"/>
  <c r="J724" i="2"/>
  <c r="P723" i="2"/>
  <c r="J723" i="2"/>
  <c r="P722" i="2"/>
  <c r="J722" i="2"/>
  <c r="P721" i="2"/>
  <c r="M721" i="2"/>
  <c r="J721" i="2"/>
  <c r="P720" i="2"/>
  <c r="J720" i="2"/>
  <c r="P719" i="2"/>
  <c r="J719" i="2"/>
  <c r="P718" i="2"/>
  <c r="J718" i="2"/>
  <c r="P717" i="2"/>
  <c r="J717" i="2"/>
  <c r="P716" i="2"/>
  <c r="J716" i="2"/>
  <c r="P715" i="2"/>
  <c r="J715" i="2"/>
  <c r="P714" i="2"/>
  <c r="J714" i="2"/>
  <c r="P713" i="2"/>
  <c r="J713" i="2"/>
  <c r="P712" i="2"/>
  <c r="J712" i="2"/>
  <c r="P711" i="2"/>
  <c r="M711" i="2"/>
  <c r="J711" i="2"/>
  <c r="P710" i="2"/>
  <c r="J710" i="2"/>
  <c r="P709" i="2"/>
  <c r="J709" i="2"/>
  <c r="P708" i="2"/>
  <c r="M708" i="2"/>
  <c r="J708" i="2"/>
  <c r="P707" i="2"/>
  <c r="J707" i="2"/>
  <c r="I706" i="2"/>
  <c r="P705" i="2"/>
  <c r="J705" i="2"/>
  <c r="P704" i="2"/>
  <c r="J704" i="2"/>
  <c r="P703" i="2"/>
  <c r="J703" i="2"/>
  <c r="P702" i="2"/>
  <c r="J702" i="2"/>
  <c r="P701" i="2"/>
  <c r="J701" i="2"/>
  <c r="P700" i="2"/>
  <c r="J700" i="2"/>
  <c r="P699" i="2"/>
  <c r="J699" i="2"/>
  <c r="P698" i="2"/>
  <c r="J698" i="2"/>
  <c r="P697" i="2"/>
  <c r="J697" i="2"/>
  <c r="P696" i="2"/>
  <c r="J696" i="2"/>
  <c r="P695" i="2"/>
  <c r="J695" i="2"/>
  <c r="P694" i="2"/>
  <c r="J694" i="2"/>
  <c r="P693" i="2"/>
  <c r="J693" i="2"/>
  <c r="P692" i="2"/>
  <c r="J692" i="2"/>
  <c r="P691" i="2"/>
  <c r="J691" i="2"/>
  <c r="P690" i="2"/>
  <c r="J690" i="2"/>
  <c r="P689" i="2"/>
  <c r="J689" i="2"/>
  <c r="P688" i="2"/>
  <c r="J688" i="2"/>
  <c r="P687" i="2"/>
  <c r="J687" i="2"/>
  <c r="P686" i="2"/>
  <c r="J686" i="2"/>
  <c r="I685" i="2"/>
  <c r="P684" i="2"/>
  <c r="J684" i="2"/>
  <c r="P683" i="2"/>
  <c r="J683" i="2"/>
  <c r="P682" i="2"/>
  <c r="J682" i="2"/>
  <c r="P681" i="2"/>
  <c r="J681" i="2"/>
  <c r="P680" i="2"/>
  <c r="J680" i="2"/>
  <c r="P679" i="2"/>
  <c r="J679" i="2"/>
  <c r="P678" i="2"/>
  <c r="J678" i="2"/>
  <c r="P677" i="2"/>
  <c r="J677" i="2"/>
  <c r="P676" i="2"/>
  <c r="J676" i="2"/>
  <c r="P675" i="2"/>
  <c r="J675" i="2"/>
  <c r="P674" i="2"/>
  <c r="J674" i="2"/>
  <c r="P673" i="2"/>
  <c r="J673" i="2"/>
  <c r="P672" i="2"/>
  <c r="J672" i="2"/>
  <c r="P671" i="2"/>
  <c r="J671" i="2"/>
  <c r="P670" i="2"/>
  <c r="J670" i="2"/>
  <c r="P669" i="2"/>
  <c r="J669" i="2"/>
  <c r="P668" i="2"/>
  <c r="J668" i="2"/>
  <c r="P667" i="2"/>
  <c r="J667" i="2"/>
  <c r="P666" i="2"/>
  <c r="J666" i="2"/>
  <c r="P665" i="2"/>
  <c r="J665" i="2"/>
  <c r="P664" i="2"/>
  <c r="J664" i="2"/>
  <c r="P663" i="2"/>
  <c r="J663" i="2"/>
  <c r="P662" i="2"/>
  <c r="M662" i="2"/>
  <c r="J662" i="2"/>
  <c r="P661" i="2"/>
  <c r="J661" i="2"/>
  <c r="P660" i="2"/>
  <c r="J660" i="2"/>
  <c r="P659" i="2"/>
  <c r="J659" i="2"/>
  <c r="P658" i="2"/>
  <c r="J658" i="2"/>
  <c r="P657" i="2"/>
  <c r="J657" i="2"/>
  <c r="P656" i="2"/>
  <c r="J656" i="2"/>
  <c r="P655" i="2"/>
  <c r="J655" i="2"/>
  <c r="P654" i="2"/>
  <c r="J654" i="2"/>
  <c r="P653" i="2"/>
  <c r="J653" i="2"/>
  <c r="P652" i="2"/>
  <c r="J652" i="2"/>
  <c r="P651" i="2"/>
  <c r="J651" i="2"/>
  <c r="P650" i="2"/>
  <c r="J650" i="2"/>
  <c r="P649" i="2"/>
  <c r="J649" i="2"/>
  <c r="P648" i="2"/>
  <c r="J648" i="2"/>
  <c r="P647" i="2"/>
  <c r="J647" i="2"/>
  <c r="P646" i="2"/>
  <c r="J646" i="2"/>
  <c r="P645" i="2"/>
  <c r="J645" i="2"/>
  <c r="P644" i="2"/>
  <c r="J644" i="2"/>
  <c r="P643" i="2"/>
  <c r="J643" i="2"/>
  <c r="P642" i="2"/>
  <c r="M642" i="2"/>
  <c r="J642" i="2"/>
  <c r="P641" i="2"/>
  <c r="J641" i="2"/>
  <c r="P640" i="2"/>
  <c r="J640" i="2"/>
  <c r="P639" i="2"/>
  <c r="J639" i="2"/>
  <c r="P638" i="2"/>
  <c r="J638" i="2"/>
  <c r="P637" i="2"/>
  <c r="J637" i="2"/>
  <c r="P636" i="2"/>
  <c r="J636" i="2"/>
  <c r="I635" i="2"/>
  <c r="M623" i="2" s="1"/>
  <c r="P634" i="2"/>
  <c r="J634" i="2"/>
  <c r="P633" i="2"/>
  <c r="J633" i="2"/>
  <c r="P632" i="2"/>
  <c r="J632" i="2"/>
  <c r="P631" i="2"/>
  <c r="J631" i="2"/>
  <c r="P630" i="2"/>
  <c r="J630" i="2"/>
  <c r="P629" i="2"/>
  <c r="J629" i="2"/>
  <c r="P628" i="2"/>
  <c r="J628" i="2"/>
  <c r="P627" i="2"/>
  <c r="J627" i="2"/>
  <c r="P626" i="2"/>
  <c r="M626" i="2"/>
  <c r="J626" i="2"/>
  <c r="P625" i="2"/>
  <c r="J625" i="2"/>
  <c r="P624" i="2"/>
  <c r="J624" i="2"/>
  <c r="P623" i="2"/>
  <c r="J623" i="2"/>
  <c r="P622" i="2"/>
  <c r="J622" i="2"/>
  <c r="P621" i="2"/>
  <c r="J621" i="2"/>
  <c r="P620" i="2"/>
  <c r="J620" i="2"/>
  <c r="P619" i="2"/>
  <c r="J619" i="2"/>
  <c r="P618" i="2"/>
  <c r="J618" i="2"/>
  <c r="P617" i="2"/>
  <c r="J617" i="2"/>
  <c r="P616" i="2"/>
  <c r="J616" i="2"/>
  <c r="P615" i="2"/>
  <c r="J615" i="2"/>
  <c r="P614" i="2"/>
  <c r="J614" i="2"/>
  <c r="P613" i="2"/>
  <c r="J613" i="2"/>
  <c r="P612" i="2"/>
  <c r="J612" i="2"/>
  <c r="P611" i="2"/>
  <c r="J611" i="2"/>
  <c r="P610" i="2"/>
  <c r="J610" i="2"/>
  <c r="P609" i="2"/>
  <c r="J609" i="2"/>
  <c r="P608" i="2"/>
  <c r="J608" i="2"/>
  <c r="P607" i="2"/>
  <c r="J607" i="2"/>
  <c r="P606" i="2"/>
  <c r="J606" i="2"/>
  <c r="P605" i="2"/>
  <c r="J605" i="2"/>
  <c r="P604" i="2"/>
  <c r="M604" i="2"/>
  <c r="J604" i="2"/>
  <c r="P603" i="2"/>
  <c r="J603" i="2"/>
  <c r="P602" i="2"/>
  <c r="J602" i="2"/>
  <c r="P601" i="2"/>
  <c r="J601" i="2"/>
  <c r="P600" i="2"/>
  <c r="M600" i="2"/>
  <c r="J600" i="2"/>
  <c r="P599" i="2"/>
  <c r="J599" i="2"/>
  <c r="P598" i="2"/>
  <c r="J598" i="2"/>
  <c r="P597" i="2"/>
  <c r="J597" i="2"/>
  <c r="P596" i="2"/>
  <c r="J596" i="2"/>
  <c r="P595" i="2"/>
  <c r="J595" i="2"/>
  <c r="P594" i="2"/>
  <c r="J594" i="2"/>
  <c r="P593" i="2"/>
  <c r="J593" i="2"/>
  <c r="P592" i="2"/>
  <c r="J592" i="2"/>
  <c r="P591" i="2"/>
  <c r="J591" i="2"/>
  <c r="P590" i="2"/>
  <c r="J590" i="2"/>
  <c r="P589" i="2"/>
  <c r="J589" i="2"/>
  <c r="P588" i="2"/>
  <c r="M588" i="2"/>
  <c r="J588" i="2"/>
  <c r="P587" i="2"/>
  <c r="J587" i="2"/>
  <c r="P586" i="2"/>
  <c r="J586" i="2"/>
  <c r="P585" i="2"/>
  <c r="J585" i="2"/>
  <c r="P584" i="2"/>
  <c r="J584" i="2"/>
  <c r="P583" i="2"/>
  <c r="J583" i="2"/>
  <c r="P582" i="2"/>
  <c r="J582" i="2"/>
  <c r="P581" i="2"/>
  <c r="J581" i="2"/>
  <c r="P580" i="2"/>
  <c r="J580" i="2"/>
  <c r="P579" i="2"/>
  <c r="J579" i="2"/>
  <c r="P578" i="2"/>
  <c r="J578" i="2"/>
  <c r="P577" i="2"/>
  <c r="J577" i="2"/>
  <c r="P576" i="2"/>
  <c r="M576" i="2"/>
  <c r="J576" i="2"/>
  <c r="P575" i="2"/>
  <c r="J575" i="2"/>
  <c r="P574" i="2"/>
  <c r="J574" i="2"/>
  <c r="P573" i="2"/>
  <c r="J573" i="2"/>
  <c r="P572" i="2"/>
  <c r="J572" i="2"/>
  <c r="P571" i="2"/>
  <c r="J571" i="2"/>
  <c r="P570" i="2"/>
  <c r="J570" i="2"/>
  <c r="P569" i="2"/>
  <c r="J569" i="2"/>
  <c r="P568" i="2"/>
  <c r="M568" i="2"/>
  <c r="J568" i="2"/>
  <c r="P567" i="2"/>
  <c r="J567" i="2"/>
  <c r="P566" i="2"/>
  <c r="J566" i="2"/>
  <c r="P565" i="2"/>
  <c r="J565" i="2"/>
  <c r="P564" i="2"/>
  <c r="M564" i="2"/>
  <c r="J564" i="2"/>
  <c r="P563" i="2"/>
  <c r="J563" i="2"/>
  <c r="P562" i="2"/>
  <c r="J562" i="2"/>
  <c r="P561" i="2"/>
  <c r="J561" i="2"/>
  <c r="I560" i="2"/>
  <c r="M531" i="2" s="1"/>
  <c r="P559" i="2"/>
  <c r="J559" i="2"/>
  <c r="P558" i="2"/>
  <c r="J558" i="2"/>
  <c r="P557" i="2"/>
  <c r="J557" i="2"/>
  <c r="P556" i="2"/>
  <c r="J556" i="2"/>
  <c r="P555" i="2"/>
  <c r="J555" i="2"/>
  <c r="P554" i="2"/>
  <c r="J554" i="2"/>
  <c r="P553" i="2"/>
  <c r="J553" i="2"/>
  <c r="P552" i="2"/>
  <c r="J552" i="2"/>
  <c r="P551" i="2"/>
  <c r="J551" i="2"/>
  <c r="P550" i="2"/>
  <c r="J550" i="2"/>
  <c r="P549" i="2"/>
  <c r="J549" i="2"/>
  <c r="P548" i="2"/>
  <c r="J548" i="2"/>
  <c r="P547" i="2"/>
  <c r="J547" i="2"/>
  <c r="P546" i="2"/>
  <c r="J546" i="2"/>
  <c r="P545" i="2"/>
  <c r="J545" i="2"/>
  <c r="P544" i="2"/>
  <c r="J544" i="2"/>
  <c r="P543" i="2"/>
  <c r="J543" i="2"/>
  <c r="P542" i="2"/>
  <c r="J542" i="2"/>
  <c r="P541" i="2"/>
  <c r="J541" i="2"/>
  <c r="P540" i="2"/>
  <c r="J540" i="2"/>
  <c r="P539" i="2"/>
  <c r="J539" i="2"/>
  <c r="P538" i="2"/>
  <c r="J538" i="2"/>
  <c r="P537" i="2"/>
  <c r="J537" i="2"/>
  <c r="P536" i="2"/>
  <c r="J536" i="2"/>
  <c r="P535" i="2"/>
  <c r="J535" i="2"/>
  <c r="P534" i="2"/>
  <c r="J534" i="2"/>
  <c r="P533" i="2"/>
  <c r="J533" i="2"/>
  <c r="P532" i="2"/>
  <c r="J532" i="2"/>
  <c r="P531" i="2"/>
  <c r="J531" i="2"/>
  <c r="P530" i="2"/>
  <c r="J530" i="2"/>
  <c r="P529" i="2"/>
  <c r="J529" i="2"/>
  <c r="P528" i="2"/>
  <c r="J528" i="2"/>
  <c r="P527" i="2"/>
  <c r="J527" i="2"/>
  <c r="P526" i="2"/>
  <c r="J526" i="2"/>
  <c r="P525" i="2"/>
  <c r="J525" i="2"/>
  <c r="P524" i="2"/>
  <c r="J524" i="2"/>
  <c r="P523" i="2"/>
  <c r="J523" i="2"/>
  <c r="P522" i="2"/>
  <c r="J522" i="2"/>
  <c r="P521" i="2"/>
  <c r="J521" i="2"/>
  <c r="P520" i="2"/>
  <c r="J520" i="2"/>
  <c r="P519" i="2"/>
  <c r="J519" i="2"/>
  <c r="P518" i="2"/>
  <c r="J518" i="2"/>
  <c r="P517" i="2"/>
  <c r="J517" i="2"/>
  <c r="P516" i="2"/>
  <c r="J516" i="2"/>
  <c r="P515" i="2"/>
  <c r="J515" i="2"/>
  <c r="P514" i="2"/>
  <c r="J514" i="2"/>
  <c r="P513" i="2"/>
  <c r="J513" i="2"/>
  <c r="P512" i="2"/>
  <c r="J512" i="2"/>
  <c r="P511" i="2"/>
  <c r="J511" i="2"/>
  <c r="P510" i="2"/>
  <c r="J510" i="2"/>
  <c r="P509" i="2"/>
  <c r="J509" i="2"/>
  <c r="P508" i="2"/>
  <c r="J508" i="2"/>
  <c r="P507" i="2"/>
  <c r="J507" i="2"/>
  <c r="P506" i="2"/>
  <c r="J506" i="2"/>
  <c r="P505" i="2"/>
  <c r="J505" i="2"/>
  <c r="P504" i="2"/>
  <c r="J504" i="2"/>
  <c r="P503" i="2"/>
  <c r="J503" i="2"/>
  <c r="P502" i="2"/>
  <c r="J502" i="2"/>
  <c r="P501" i="2"/>
  <c r="J501" i="2"/>
  <c r="P500" i="2"/>
  <c r="J500" i="2"/>
  <c r="P499" i="2"/>
  <c r="J499" i="2"/>
  <c r="P498" i="2"/>
  <c r="J498" i="2"/>
  <c r="P497" i="2"/>
  <c r="J497" i="2"/>
  <c r="P496" i="2"/>
  <c r="J496" i="2"/>
  <c r="P495" i="2"/>
  <c r="J495" i="2"/>
  <c r="P494" i="2"/>
  <c r="J494" i="2"/>
  <c r="P493" i="2"/>
  <c r="J493" i="2"/>
  <c r="P492" i="2"/>
  <c r="J492" i="2"/>
  <c r="P491" i="2"/>
  <c r="J491" i="2"/>
  <c r="P490" i="2"/>
  <c r="J490" i="2"/>
  <c r="P489" i="2"/>
  <c r="J489" i="2"/>
  <c r="P488" i="2"/>
  <c r="J488" i="2"/>
  <c r="P487" i="2"/>
  <c r="J487" i="2"/>
  <c r="P486" i="2"/>
  <c r="J486" i="2"/>
  <c r="P485" i="2"/>
  <c r="J485" i="2"/>
  <c r="P484" i="2"/>
  <c r="J484" i="2"/>
  <c r="P483" i="2"/>
  <c r="J483" i="2"/>
  <c r="P482" i="2"/>
  <c r="J482" i="2"/>
  <c r="P481" i="2"/>
  <c r="J481" i="2"/>
  <c r="P480" i="2"/>
  <c r="J480" i="2"/>
  <c r="I479" i="2"/>
  <c r="M467" i="2" s="1"/>
  <c r="P478" i="2"/>
  <c r="J478" i="2"/>
  <c r="P477" i="2"/>
  <c r="J477" i="2"/>
  <c r="P476" i="2"/>
  <c r="J476" i="2"/>
  <c r="P475" i="2"/>
  <c r="J475" i="2"/>
  <c r="P474" i="2"/>
  <c r="J474" i="2"/>
  <c r="P473" i="2"/>
  <c r="J473" i="2"/>
  <c r="P472" i="2"/>
  <c r="J472" i="2"/>
  <c r="P471" i="2"/>
  <c r="J471" i="2"/>
  <c r="P470" i="2"/>
  <c r="J470" i="2"/>
  <c r="P469" i="2"/>
  <c r="J469" i="2"/>
  <c r="P468" i="2"/>
  <c r="J468" i="2"/>
  <c r="P467" i="2"/>
  <c r="J467" i="2"/>
  <c r="P466" i="2"/>
  <c r="J466" i="2"/>
  <c r="P465" i="2"/>
  <c r="J465" i="2"/>
  <c r="P464" i="2"/>
  <c r="J464" i="2"/>
  <c r="P463" i="2"/>
  <c r="J463" i="2"/>
  <c r="I462" i="2"/>
  <c r="M441" i="2" s="1"/>
  <c r="P461" i="2"/>
  <c r="J461" i="2"/>
  <c r="P460" i="2"/>
  <c r="J460" i="2"/>
  <c r="P459" i="2"/>
  <c r="J459" i="2"/>
  <c r="P458" i="2"/>
  <c r="J458" i="2"/>
  <c r="P457" i="2"/>
  <c r="J457" i="2"/>
  <c r="P456" i="2"/>
  <c r="J456" i="2"/>
  <c r="P455" i="2"/>
  <c r="J455" i="2"/>
  <c r="P454" i="2"/>
  <c r="J454" i="2"/>
  <c r="P453" i="2"/>
  <c r="J453" i="2"/>
  <c r="P452" i="2"/>
  <c r="J452" i="2"/>
  <c r="P451" i="2"/>
  <c r="J451" i="2"/>
  <c r="P450" i="2"/>
  <c r="J450" i="2"/>
  <c r="P449" i="2"/>
  <c r="J449" i="2"/>
  <c r="P448" i="2"/>
  <c r="J448" i="2"/>
  <c r="P447" i="2"/>
  <c r="J447" i="2"/>
  <c r="P446" i="2"/>
  <c r="J446" i="2"/>
  <c r="P445" i="2"/>
  <c r="J445" i="2"/>
  <c r="P444" i="2"/>
  <c r="J444" i="2"/>
  <c r="P443" i="2"/>
  <c r="J443" i="2"/>
  <c r="P442" i="2"/>
  <c r="J442" i="2"/>
  <c r="P441" i="2"/>
  <c r="J441" i="2"/>
  <c r="P440" i="2"/>
  <c r="J440" i="2"/>
  <c r="P439" i="2"/>
  <c r="J439" i="2"/>
  <c r="P438" i="2"/>
  <c r="J438" i="2"/>
  <c r="P437" i="2"/>
  <c r="J437" i="2"/>
  <c r="P436" i="2"/>
  <c r="J436" i="2"/>
  <c r="P435" i="2"/>
  <c r="J435" i="2"/>
  <c r="P434" i="2"/>
  <c r="J434" i="2"/>
  <c r="P433" i="2"/>
  <c r="J433" i="2"/>
  <c r="P432" i="2"/>
  <c r="J432" i="2"/>
  <c r="P431" i="2"/>
  <c r="J431" i="2"/>
  <c r="P430" i="2"/>
  <c r="J430" i="2"/>
  <c r="P429" i="2"/>
  <c r="J429" i="2"/>
  <c r="P428" i="2"/>
  <c r="J428" i="2"/>
  <c r="P427" i="2"/>
  <c r="J427" i="2"/>
  <c r="P426" i="2"/>
  <c r="J426" i="2"/>
  <c r="P425" i="2"/>
  <c r="J425" i="2"/>
  <c r="P424" i="2"/>
  <c r="J424" i="2"/>
  <c r="P423" i="2"/>
  <c r="J423" i="2"/>
  <c r="P422" i="2"/>
  <c r="J422" i="2"/>
  <c r="P421" i="2"/>
  <c r="J421" i="2"/>
  <c r="P420" i="2"/>
  <c r="J420" i="2"/>
  <c r="P419" i="2"/>
  <c r="J419" i="2"/>
  <c r="P418" i="2"/>
  <c r="J418" i="2"/>
  <c r="P417" i="2"/>
  <c r="J417" i="2"/>
  <c r="P416" i="2"/>
  <c r="J416" i="2"/>
  <c r="P415" i="2"/>
  <c r="J415" i="2"/>
  <c r="P414" i="2"/>
  <c r="J414" i="2"/>
  <c r="P413" i="2"/>
  <c r="J413" i="2"/>
  <c r="P412" i="2"/>
  <c r="J412" i="2"/>
  <c r="I411" i="2"/>
  <c r="M409" i="2" s="1"/>
  <c r="O409" i="2" s="1"/>
  <c r="P410" i="2"/>
  <c r="P409" i="2"/>
  <c r="P408" i="2"/>
  <c r="P407" i="2"/>
  <c r="I406" i="2"/>
  <c r="M384" i="2" s="1"/>
  <c r="O384" i="2" s="1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M363" i="2"/>
  <c r="O363" i="2" s="1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M340" i="2"/>
  <c r="O340" i="2" s="1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M308" i="2"/>
  <c r="O308" i="2" s="1"/>
  <c r="P307" i="2"/>
  <c r="P306" i="2"/>
  <c r="P305" i="2"/>
  <c r="I304" i="2"/>
  <c r="M297" i="2" s="1"/>
  <c r="O297" i="2" s="1"/>
  <c r="P303" i="2"/>
  <c r="P302" i="2"/>
  <c r="P301" i="2"/>
  <c r="P300" i="2"/>
  <c r="P299" i="2"/>
  <c r="P298" i="2"/>
  <c r="P297" i="2"/>
  <c r="P296" i="2"/>
  <c r="P295" i="2"/>
  <c r="P294" i="2"/>
  <c r="P293" i="2"/>
  <c r="M293" i="2"/>
  <c r="O293" i="2" s="1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I278" i="2"/>
  <c r="P277" i="2"/>
  <c r="J277" i="2"/>
  <c r="P276" i="2"/>
  <c r="J276" i="2"/>
  <c r="P275" i="2"/>
  <c r="J275" i="2"/>
  <c r="P274" i="2"/>
  <c r="J274" i="2"/>
  <c r="P273" i="2"/>
  <c r="J273" i="2"/>
  <c r="P272" i="2"/>
  <c r="J272" i="2"/>
  <c r="P271" i="2"/>
  <c r="J271" i="2"/>
  <c r="P270" i="2"/>
  <c r="J270" i="2"/>
  <c r="P269" i="2"/>
  <c r="J269" i="2"/>
  <c r="P268" i="2"/>
  <c r="J268" i="2"/>
  <c r="P267" i="2"/>
  <c r="J267" i="2"/>
  <c r="P266" i="2"/>
  <c r="J266" i="2"/>
  <c r="P265" i="2"/>
  <c r="J265" i="2"/>
  <c r="P264" i="2"/>
  <c r="J264" i="2"/>
  <c r="P263" i="2"/>
  <c r="J263" i="2"/>
  <c r="P262" i="2"/>
  <c r="J262" i="2"/>
  <c r="P261" i="2"/>
  <c r="J261" i="2"/>
  <c r="P260" i="2"/>
  <c r="J260" i="2"/>
  <c r="P259" i="2"/>
  <c r="J259" i="2"/>
  <c r="P258" i="2"/>
  <c r="J258" i="2"/>
  <c r="P257" i="2"/>
  <c r="J257" i="2"/>
  <c r="P256" i="2"/>
  <c r="J256" i="2"/>
  <c r="I255" i="2"/>
  <c r="P254" i="2"/>
  <c r="J254" i="2"/>
  <c r="P253" i="2"/>
  <c r="J253" i="2"/>
  <c r="P252" i="2"/>
  <c r="J252" i="2"/>
  <c r="P251" i="2"/>
  <c r="J251" i="2"/>
  <c r="P250" i="2"/>
  <c r="J250" i="2"/>
  <c r="P249" i="2"/>
  <c r="J249" i="2"/>
  <c r="P248" i="2"/>
  <c r="J248" i="2"/>
  <c r="P247" i="2"/>
  <c r="J247" i="2"/>
  <c r="P246" i="2"/>
  <c r="J246" i="2"/>
  <c r="P245" i="2"/>
  <c r="J245" i="2"/>
  <c r="P244" i="2"/>
  <c r="J244" i="2"/>
  <c r="P243" i="2"/>
  <c r="J243" i="2"/>
  <c r="P242" i="2"/>
  <c r="J242" i="2"/>
  <c r="P241" i="2"/>
  <c r="J241" i="2"/>
  <c r="P240" i="2"/>
  <c r="J240" i="2"/>
  <c r="P239" i="2"/>
  <c r="J239" i="2"/>
  <c r="P238" i="2"/>
  <c r="J238" i="2"/>
  <c r="P237" i="2"/>
  <c r="J237" i="2"/>
  <c r="P236" i="2"/>
  <c r="J236" i="2"/>
  <c r="P235" i="2"/>
  <c r="J235" i="2"/>
  <c r="P234" i="2"/>
  <c r="J234" i="2"/>
  <c r="P233" i="2"/>
  <c r="J233" i="2"/>
  <c r="P232" i="2"/>
  <c r="J232" i="2"/>
  <c r="P231" i="2"/>
  <c r="J231" i="2"/>
  <c r="P230" i="2"/>
  <c r="J230" i="2"/>
  <c r="P229" i="2"/>
  <c r="J229" i="2"/>
  <c r="P228" i="2"/>
  <c r="J228" i="2"/>
  <c r="P227" i="2"/>
  <c r="J227" i="2"/>
  <c r="P226" i="2"/>
  <c r="J226" i="2"/>
  <c r="P225" i="2"/>
  <c r="J225" i="2"/>
  <c r="P224" i="2"/>
  <c r="J224" i="2"/>
  <c r="I223" i="2"/>
  <c r="P222" i="2"/>
  <c r="J222" i="2"/>
  <c r="P221" i="2"/>
  <c r="J221" i="2"/>
  <c r="P220" i="2"/>
  <c r="J220" i="2"/>
  <c r="P219" i="2"/>
  <c r="J219" i="2"/>
  <c r="P218" i="2"/>
  <c r="J218" i="2"/>
  <c r="P217" i="2"/>
  <c r="J217" i="2"/>
  <c r="P216" i="2"/>
  <c r="J216" i="2"/>
  <c r="P215" i="2"/>
  <c r="J215" i="2"/>
  <c r="P214" i="2"/>
  <c r="J214" i="2"/>
  <c r="P213" i="2"/>
  <c r="J213" i="2"/>
  <c r="P212" i="2"/>
  <c r="J212" i="2"/>
  <c r="P211" i="2"/>
  <c r="J211" i="2"/>
  <c r="P210" i="2"/>
  <c r="J210" i="2"/>
  <c r="P209" i="2"/>
  <c r="J209" i="2"/>
  <c r="P208" i="2"/>
  <c r="J208" i="2"/>
  <c r="P207" i="2"/>
  <c r="J207" i="2"/>
  <c r="P206" i="2"/>
  <c r="J206" i="2"/>
  <c r="P205" i="2"/>
  <c r="J205" i="2"/>
  <c r="P204" i="2"/>
  <c r="J204" i="2"/>
  <c r="P203" i="2"/>
  <c r="J203" i="2"/>
  <c r="P202" i="2"/>
  <c r="J202" i="2"/>
  <c r="P201" i="2"/>
  <c r="J201" i="2"/>
  <c r="P200" i="2"/>
  <c r="J200" i="2"/>
  <c r="P199" i="2"/>
  <c r="J199" i="2"/>
  <c r="P198" i="2"/>
  <c r="J198" i="2"/>
  <c r="P197" i="2"/>
  <c r="J197" i="2"/>
  <c r="P196" i="2"/>
  <c r="J196" i="2"/>
  <c r="P195" i="2"/>
  <c r="J195" i="2"/>
  <c r="P194" i="2"/>
  <c r="J194" i="2"/>
  <c r="P193" i="2"/>
  <c r="J193" i="2"/>
  <c r="P192" i="2"/>
  <c r="J192" i="2"/>
  <c r="P191" i="2"/>
  <c r="J191" i="2"/>
  <c r="P190" i="2"/>
  <c r="J190" i="2"/>
  <c r="P189" i="2"/>
  <c r="J189" i="2"/>
  <c r="P188" i="2"/>
  <c r="J188" i="2"/>
  <c r="P187" i="2"/>
  <c r="J187" i="2"/>
  <c r="P186" i="2"/>
  <c r="J186" i="2"/>
  <c r="P185" i="2"/>
  <c r="J185" i="2"/>
  <c r="P184" i="2"/>
  <c r="J184" i="2"/>
  <c r="P183" i="2"/>
  <c r="J183" i="2"/>
  <c r="P182" i="2"/>
  <c r="J182" i="2"/>
  <c r="P181" i="2"/>
  <c r="J181" i="2"/>
  <c r="P180" i="2"/>
  <c r="J180" i="2"/>
  <c r="P179" i="2"/>
  <c r="J179" i="2"/>
  <c r="P178" i="2"/>
  <c r="J178" i="2"/>
  <c r="P177" i="2"/>
  <c r="J177" i="2"/>
  <c r="P176" i="2"/>
  <c r="J176" i="2"/>
  <c r="P175" i="2"/>
  <c r="J175" i="2"/>
  <c r="P174" i="2"/>
  <c r="J174" i="2"/>
  <c r="P173" i="2"/>
  <c r="J173" i="2"/>
  <c r="P172" i="2"/>
  <c r="J172" i="2"/>
  <c r="P171" i="2"/>
  <c r="J171" i="2"/>
  <c r="P170" i="2"/>
  <c r="J170" i="2"/>
  <c r="P169" i="2"/>
  <c r="J169" i="2"/>
  <c r="P168" i="2"/>
  <c r="J168" i="2"/>
  <c r="P167" i="2"/>
  <c r="J167" i="2"/>
  <c r="P166" i="2"/>
  <c r="J166" i="2"/>
  <c r="P165" i="2"/>
  <c r="J165" i="2"/>
  <c r="P164" i="2"/>
  <c r="J164" i="2"/>
  <c r="P163" i="2"/>
  <c r="J163" i="2"/>
  <c r="P162" i="2"/>
  <c r="J162" i="2"/>
  <c r="P161" i="2"/>
  <c r="J161" i="2"/>
  <c r="P160" i="2"/>
  <c r="J160" i="2"/>
  <c r="P159" i="2"/>
  <c r="J159" i="2"/>
  <c r="P158" i="2"/>
  <c r="J158" i="2"/>
  <c r="P157" i="2"/>
  <c r="J157" i="2"/>
  <c r="I156" i="2"/>
  <c r="P155" i="2"/>
  <c r="J155" i="2"/>
  <c r="P154" i="2"/>
  <c r="J154" i="2"/>
  <c r="P153" i="2"/>
  <c r="J153" i="2"/>
  <c r="P152" i="2"/>
  <c r="J152" i="2"/>
  <c r="P151" i="2"/>
  <c r="J151" i="2"/>
  <c r="P150" i="2"/>
  <c r="J150" i="2"/>
  <c r="P149" i="2"/>
  <c r="J149" i="2"/>
  <c r="P148" i="2"/>
  <c r="J148" i="2"/>
  <c r="P147" i="2"/>
  <c r="J147" i="2"/>
  <c r="P146" i="2"/>
  <c r="J146" i="2"/>
  <c r="P145" i="2"/>
  <c r="J145" i="2"/>
  <c r="P144" i="2"/>
  <c r="J144" i="2"/>
  <c r="P143" i="2"/>
  <c r="J143" i="2"/>
  <c r="P142" i="2"/>
  <c r="J142" i="2"/>
  <c r="P141" i="2"/>
  <c r="J141" i="2"/>
  <c r="P140" i="2"/>
  <c r="J140" i="2"/>
  <c r="P139" i="2"/>
  <c r="J139" i="2"/>
  <c r="P138" i="2"/>
  <c r="J138" i="2"/>
  <c r="P137" i="2"/>
  <c r="J137" i="2"/>
  <c r="P136" i="2"/>
  <c r="J136" i="2"/>
  <c r="P135" i="2"/>
  <c r="J135" i="2"/>
  <c r="P134" i="2"/>
  <c r="J134" i="2"/>
  <c r="P133" i="2"/>
  <c r="J133" i="2"/>
  <c r="P132" i="2"/>
  <c r="J132" i="2"/>
  <c r="P131" i="2"/>
  <c r="J131" i="2"/>
  <c r="P130" i="2"/>
  <c r="J130" i="2"/>
  <c r="P129" i="2"/>
  <c r="J129" i="2"/>
  <c r="P128" i="2"/>
  <c r="J128" i="2"/>
  <c r="P127" i="2"/>
  <c r="J127" i="2"/>
  <c r="P126" i="2"/>
  <c r="J126" i="2"/>
  <c r="P125" i="2"/>
  <c r="J125" i="2"/>
  <c r="P124" i="2"/>
  <c r="J124" i="2"/>
  <c r="P123" i="2"/>
  <c r="J123" i="2"/>
  <c r="P122" i="2"/>
  <c r="J122" i="2"/>
  <c r="P121" i="2"/>
  <c r="J121" i="2"/>
  <c r="P120" i="2"/>
  <c r="J120" i="2"/>
  <c r="P119" i="2"/>
  <c r="J119" i="2"/>
  <c r="P118" i="2"/>
  <c r="J118" i="2"/>
  <c r="P117" i="2"/>
  <c r="J117" i="2"/>
  <c r="P116" i="2"/>
  <c r="J116" i="2"/>
  <c r="P115" i="2"/>
  <c r="J115" i="2"/>
  <c r="P114" i="2"/>
  <c r="J114" i="2"/>
  <c r="P113" i="2"/>
  <c r="J113" i="2"/>
  <c r="P112" i="2"/>
  <c r="J112" i="2"/>
  <c r="P111" i="2"/>
  <c r="J111" i="2"/>
  <c r="P110" i="2"/>
  <c r="J110" i="2"/>
  <c r="P109" i="2"/>
  <c r="J109" i="2"/>
  <c r="P108" i="2"/>
  <c r="J108" i="2"/>
  <c r="P107" i="2"/>
  <c r="J107" i="2"/>
  <c r="P106" i="2"/>
  <c r="J106" i="2"/>
  <c r="P105" i="2"/>
  <c r="J105" i="2"/>
  <c r="P104" i="2"/>
  <c r="J104" i="2"/>
  <c r="P103" i="2"/>
  <c r="J103" i="2"/>
  <c r="P102" i="2"/>
  <c r="J102" i="2"/>
  <c r="P101" i="2"/>
  <c r="J101" i="2"/>
  <c r="P100" i="2"/>
  <c r="J100" i="2"/>
  <c r="P99" i="2"/>
  <c r="J99" i="2"/>
  <c r="P98" i="2"/>
  <c r="J98" i="2"/>
  <c r="P97" i="2"/>
  <c r="J97" i="2"/>
  <c r="P96" i="2"/>
  <c r="J96" i="2"/>
  <c r="P95" i="2"/>
  <c r="J95" i="2"/>
  <c r="P94" i="2"/>
  <c r="J94" i="2"/>
  <c r="P93" i="2"/>
  <c r="J93" i="2"/>
  <c r="P92" i="2"/>
  <c r="J92" i="2"/>
  <c r="P91" i="2"/>
  <c r="J91" i="2"/>
  <c r="P90" i="2"/>
  <c r="J90" i="2"/>
  <c r="P89" i="2"/>
  <c r="J89" i="2"/>
  <c r="P88" i="2"/>
  <c r="J88" i="2"/>
  <c r="P87" i="2"/>
  <c r="J87" i="2"/>
  <c r="P86" i="2"/>
  <c r="J86" i="2"/>
  <c r="P85" i="2"/>
  <c r="J85" i="2"/>
  <c r="P84" i="2"/>
  <c r="J84" i="2"/>
  <c r="P83" i="2"/>
  <c r="J83" i="2"/>
  <c r="P82" i="2"/>
  <c r="J82" i="2"/>
  <c r="P81" i="2"/>
  <c r="J81" i="2"/>
  <c r="P80" i="2"/>
  <c r="J80" i="2"/>
  <c r="P79" i="2"/>
  <c r="J79" i="2"/>
  <c r="P78" i="2"/>
  <c r="J78" i="2"/>
  <c r="P77" i="2"/>
  <c r="J77" i="2"/>
  <c r="P76" i="2"/>
  <c r="J76" i="2"/>
  <c r="P75" i="2"/>
  <c r="J75" i="2"/>
  <c r="P74" i="2"/>
  <c r="J74" i="2"/>
  <c r="P73" i="2"/>
  <c r="J73" i="2"/>
  <c r="P72" i="2"/>
  <c r="J72" i="2"/>
  <c r="P71" i="2"/>
  <c r="J71" i="2"/>
  <c r="P70" i="2"/>
  <c r="J70" i="2"/>
  <c r="P69" i="2"/>
  <c r="J69" i="2"/>
  <c r="P68" i="2"/>
  <c r="J68" i="2"/>
  <c r="P67" i="2"/>
  <c r="J67" i="2"/>
  <c r="P66" i="2"/>
  <c r="J66" i="2"/>
  <c r="P65" i="2"/>
  <c r="J65" i="2"/>
  <c r="P64" i="2"/>
  <c r="J64" i="2"/>
  <c r="P63" i="2"/>
  <c r="J63" i="2"/>
  <c r="P62" i="2"/>
  <c r="J62" i="2"/>
  <c r="P61" i="2"/>
  <c r="J61" i="2"/>
  <c r="P60" i="2"/>
  <c r="J60" i="2"/>
  <c r="P59" i="2"/>
  <c r="J59" i="2"/>
  <c r="P58" i="2"/>
  <c r="J58" i="2"/>
  <c r="P57" i="2"/>
  <c r="J57" i="2"/>
  <c r="P56" i="2"/>
  <c r="J56" i="2"/>
  <c r="P55" i="2"/>
  <c r="J55" i="2"/>
  <c r="P54" i="2"/>
  <c r="J54" i="2"/>
  <c r="P53" i="2"/>
  <c r="J53" i="2"/>
  <c r="P52" i="2"/>
  <c r="J52" i="2"/>
  <c r="P51" i="2"/>
  <c r="J51" i="2"/>
  <c r="P50" i="2"/>
  <c r="J50" i="2"/>
  <c r="P49" i="2"/>
  <c r="J49" i="2"/>
  <c r="P48" i="2"/>
  <c r="J48" i="2"/>
  <c r="P47" i="2"/>
  <c r="J47" i="2"/>
  <c r="I46" i="2"/>
  <c r="M35" i="2" s="1"/>
  <c r="P45" i="2"/>
  <c r="J45" i="2"/>
  <c r="P44" i="2"/>
  <c r="J44" i="2"/>
  <c r="P43" i="2"/>
  <c r="J43" i="2"/>
  <c r="P42" i="2"/>
  <c r="J42" i="2"/>
  <c r="P41" i="2"/>
  <c r="J41" i="2"/>
  <c r="P40" i="2"/>
  <c r="J40" i="2"/>
  <c r="P39" i="2"/>
  <c r="J39" i="2"/>
  <c r="P38" i="2"/>
  <c r="J38" i="2"/>
  <c r="P37" i="2"/>
  <c r="J37" i="2"/>
  <c r="P36" i="2"/>
  <c r="J36" i="2"/>
  <c r="P35" i="2"/>
  <c r="J35" i="2"/>
  <c r="P34" i="2"/>
  <c r="J34" i="2"/>
  <c r="P33" i="2"/>
  <c r="J33" i="2"/>
  <c r="P32" i="2"/>
  <c r="J32" i="2"/>
  <c r="P31" i="2"/>
  <c r="J31" i="2"/>
  <c r="P30" i="2"/>
  <c r="J30" i="2"/>
  <c r="P29" i="2"/>
  <c r="J29" i="2"/>
  <c r="P28" i="2"/>
  <c r="J28" i="2"/>
  <c r="P27" i="2"/>
  <c r="J27" i="2"/>
  <c r="P26" i="2"/>
  <c r="J26" i="2"/>
  <c r="P25" i="2"/>
  <c r="J25" i="2"/>
  <c r="P24" i="2"/>
  <c r="J24" i="2"/>
  <c r="P23" i="2"/>
  <c r="J23" i="2"/>
  <c r="P22" i="2"/>
  <c r="J22" i="2"/>
  <c r="P21" i="2"/>
  <c r="J21" i="2"/>
  <c r="P20" i="2"/>
  <c r="J20" i="2"/>
  <c r="P19" i="2"/>
  <c r="J19" i="2"/>
  <c r="P18" i="2"/>
  <c r="J18" i="2"/>
  <c r="P17" i="2"/>
  <c r="J17" i="2"/>
  <c r="P16" i="2"/>
  <c r="J16" i="2"/>
  <c r="P15" i="2"/>
  <c r="J15" i="2"/>
  <c r="P14" i="2"/>
  <c r="J14" i="2"/>
  <c r="P13" i="2"/>
  <c r="J13" i="2"/>
  <c r="P12" i="2"/>
  <c r="J12" i="2"/>
  <c r="P11" i="2"/>
  <c r="J11" i="2"/>
  <c r="P10" i="2"/>
  <c r="J10" i="2"/>
  <c r="P9" i="2"/>
  <c r="J9" i="2"/>
  <c r="P8" i="2"/>
  <c r="J8" i="2"/>
  <c r="P7" i="2"/>
  <c r="J7" i="2"/>
  <c r="P6" i="2"/>
  <c r="J6" i="2"/>
  <c r="P5" i="2"/>
  <c r="J5" i="2"/>
  <c r="P4" i="2"/>
  <c r="J4" i="2"/>
  <c r="P3" i="2"/>
  <c r="J3" i="2"/>
  <c r="M38" i="2" l="1"/>
  <c r="M475" i="2"/>
  <c r="M27" i="2"/>
  <c r="M713" i="2"/>
  <c r="M1099" i="2"/>
  <c r="O1099" i="2" s="1"/>
  <c r="M1454" i="2"/>
  <c r="O1454" i="2" s="1"/>
  <c r="M1868" i="2"/>
  <c r="O1868" i="2" s="1"/>
  <c r="M1874" i="2"/>
  <c r="O1874" i="2" s="1"/>
  <c r="M1885" i="2"/>
  <c r="O1885" i="2" s="1"/>
  <c r="M1891" i="2"/>
  <c r="O1891" i="2" s="1"/>
  <c r="M1934" i="2"/>
  <c r="O1934" i="2" s="1"/>
  <c r="M2334" i="2"/>
  <c r="M1333" i="2"/>
  <c r="O1333" i="2" s="1"/>
  <c r="M1426" i="2"/>
  <c r="O1426" i="2" s="1"/>
  <c r="M1429" i="2"/>
  <c r="O1429" i="2" s="1"/>
  <c r="M1912" i="2"/>
  <c r="O1912" i="2" s="1"/>
  <c r="M2372" i="2"/>
  <c r="M709" i="2"/>
  <c r="M712" i="2"/>
  <c r="M715" i="2"/>
  <c r="M740" i="2"/>
  <c r="M1069" i="2"/>
  <c r="M1557" i="2"/>
  <c r="O1557" i="2" s="1"/>
  <c r="M1848" i="2"/>
  <c r="O1848" i="2" s="1"/>
  <c r="M1872" i="2"/>
  <c r="O1872" i="2" s="1"/>
  <c r="M1925" i="2"/>
  <c r="O1925" i="2" s="1"/>
  <c r="M1928" i="2"/>
  <c r="O1928" i="2" s="1"/>
  <c r="M2328" i="2"/>
  <c r="M1114" i="2"/>
  <c r="O1114" i="2" s="1"/>
  <c r="M2415" i="2"/>
  <c r="M1045" i="2"/>
  <c r="M1053" i="2"/>
  <c r="M1066" i="2"/>
  <c r="M1073" i="2"/>
  <c r="M1094" i="2"/>
  <c r="O1094" i="2" s="1"/>
  <c r="M1233" i="2"/>
  <c r="O1233" i="2" s="1"/>
  <c r="M1452" i="2"/>
  <c r="O1452" i="2" s="1"/>
  <c r="M1505" i="2"/>
  <c r="O1505" i="2" s="1"/>
  <c r="M7" i="2"/>
  <c r="M14" i="2"/>
  <c r="M19" i="2"/>
  <c r="M280" i="2"/>
  <c r="O280" i="2" s="1"/>
  <c r="M707" i="2"/>
  <c r="M723" i="2"/>
  <c r="M813" i="2"/>
  <c r="M830" i="2"/>
  <c r="M967" i="2"/>
  <c r="M1042" i="2"/>
  <c r="M1050" i="2"/>
  <c r="M1061" i="2"/>
  <c r="M1092" i="2"/>
  <c r="O1092" i="2" s="1"/>
  <c r="M1225" i="2"/>
  <c r="O1225" i="2" s="1"/>
  <c r="M1231" i="2"/>
  <c r="O1231" i="2" s="1"/>
  <c r="M1250" i="2"/>
  <c r="O1250" i="2" s="1"/>
  <c r="M1435" i="2"/>
  <c r="O1435" i="2" s="1"/>
  <c r="M1464" i="2"/>
  <c r="O1464" i="2" s="1"/>
  <c r="M1470" i="2"/>
  <c r="O1470" i="2" s="1"/>
  <c r="M1483" i="2"/>
  <c r="O1483" i="2" s="1"/>
  <c r="M1489" i="2"/>
  <c r="O1489" i="2" s="1"/>
  <c r="M1545" i="2"/>
  <c r="O1545" i="2" s="1"/>
  <c r="M1570" i="2"/>
  <c r="O1570" i="2" s="1"/>
  <c r="M1573" i="2"/>
  <c r="O1573" i="2" s="1"/>
  <c r="M2405" i="2"/>
  <c r="M2411" i="2"/>
  <c r="M1078" i="2"/>
  <c r="M1493" i="2"/>
  <c r="O1493" i="2" s="1"/>
  <c r="M1586" i="2"/>
  <c r="O1586" i="2" s="1"/>
  <c r="M15" i="2"/>
  <c r="M22" i="2"/>
  <c r="M31" i="2"/>
  <c r="M1097" i="2"/>
  <c r="O1097" i="2" s="1"/>
  <c r="M1236" i="2"/>
  <c r="O1236" i="2" s="1"/>
  <c r="M1437" i="2"/>
  <c r="O1437" i="2" s="1"/>
  <c r="M1472" i="2"/>
  <c r="O1472" i="2" s="1"/>
  <c r="M1485" i="2"/>
  <c r="O1485" i="2" s="1"/>
  <c r="M1491" i="2"/>
  <c r="O1491" i="2" s="1"/>
  <c r="M1551" i="2"/>
  <c r="O1551" i="2" s="1"/>
  <c r="M2407" i="2"/>
  <c r="M2413" i="2"/>
  <c r="M2419" i="2"/>
  <c r="M6" i="2"/>
  <c r="M11" i="2"/>
  <c r="M1041" i="2"/>
  <c r="M1049" i="2"/>
  <c r="M1223" i="2"/>
  <c r="O1223" i="2" s="1"/>
  <c r="M1229" i="2"/>
  <c r="O1229" i="2" s="1"/>
  <c r="M1257" i="2"/>
  <c r="O1257" i="2" s="1"/>
  <c r="M1260" i="2"/>
  <c r="O1260" i="2" s="1"/>
  <c r="M1267" i="2"/>
  <c r="O1267" i="2" s="1"/>
  <c r="M1433" i="2"/>
  <c r="O1433" i="2" s="1"/>
  <c r="M1456" i="2"/>
  <c r="O1456" i="2" s="1"/>
  <c r="M1462" i="2"/>
  <c r="O1462" i="2" s="1"/>
  <c r="M1468" i="2"/>
  <c r="O1468" i="2" s="1"/>
  <c r="M1481" i="2"/>
  <c r="O1481" i="2" s="1"/>
  <c r="M2030" i="2"/>
  <c r="M2403" i="2"/>
  <c r="M491" i="2"/>
  <c r="M2038" i="2"/>
  <c r="M2094" i="2"/>
  <c r="M284" i="2"/>
  <c r="O284" i="2" s="1"/>
  <c r="M291" i="2"/>
  <c r="O291" i="2" s="1"/>
  <c r="M331" i="2"/>
  <c r="O331" i="2" s="1"/>
  <c r="M345" i="2"/>
  <c r="O345" i="2" s="1"/>
  <c r="M499" i="2"/>
  <c r="M1040" i="2"/>
  <c r="M1044" i="2"/>
  <c r="M1048" i="2"/>
  <c r="M1055" i="2"/>
  <c r="M1058" i="2"/>
  <c r="M1063" i="2"/>
  <c r="M1090" i="2"/>
  <c r="O1090" i="2" s="1"/>
  <c r="M1228" i="2"/>
  <c r="O1228" i="2" s="1"/>
  <c r="M1230" i="2"/>
  <c r="O1230" i="2" s="1"/>
  <c r="M1232" i="2"/>
  <c r="O1232" i="2" s="1"/>
  <c r="M1234" i="2"/>
  <c r="O1234" i="2" s="1"/>
  <c r="M1245" i="2"/>
  <c r="O1245" i="2" s="1"/>
  <c r="M1248" i="2"/>
  <c r="O1248" i="2" s="1"/>
  <c r="M1253" i="2"/>
  <c r="O1253" i="2" s="1"/>
  <c r="M1320" i="2"/>
  <c r="O1320" i="2" s="1"/>
  <c r="M1323" i="2"/>
  <c r="O1323" i="2" s="1"/>
  <c r="M1418" i="2"/>
  <c r="O1418" i="2" s="1"/>
  <c r="M1421" i="2"/>
  <c r="O1421" i="2" s="1"/>
  <c r="M1424" i="2"/>
  <c r="O1424" i="2" s="1"/>
  <c r="M2054" i="2"/>
  <c r="M2118" i="2"/>
  <c r="M2314" i="2"/>
  <c r="M2396" i="2"/>
  <c r="M313" i="2"/>
  <c r="O313" i="2" s="1"/>
  <c r="M584" i="2"/>
  <c r="M608" i="2"/>
  <c r="M1039" i="2"/>
  <c r="M1043" i="2"/>
  <c r="M1047" i="2"/>
  <c r="M1051" i="2"/>
  <c r="M1054" i="2"/>
  <c r="M1057" i="2"/>
  <c r="M1085" i="2"/>
  <c r="M1088" i="2"/>
  <c r="O1088" i="2" s="1"/>
  <c r="M1096" i="2"/>
  <c r="O1096" i="2" s="1"/>
  <c r="M1101" i="2"/>
  <c r="O1101" i="2" s="1"/>
  <c r="M1222" i="2"/>
  <c r="M1224" i="2"/>
  <c r="O1224" i="2" s="1"/>
  <c r="M1243" i="2"/>
  <c r="O1243" i="2" s="1"/>
  <c r="M1251" i="2"/>
  <c r="O1251" i="2" s="1"/>
  <c r="M1354" i="2"/>
  <c r="O1354" i="2" s="1"/>
  <c r="M1844" i="2"/>
  <c r="O1844" i="2" s="1"/>
  <c r="M1850" i="2"/>
  <c r="O1850" i="2" s="1"/>
  <c r="M1876" i="2"/>
  <c r="O1876" i="2" s="1"/>
  <c r="M1892" i="2"/>
  <c r="O1892" i="2" s="1"/>
  <c r="M1898" i="2"/>
  <c r="O1898" i="2" s="1"/>
  <c r="M1916" i="2"/>
  <c r="O1916" i="2" s="1"/>
  <c r="M1919" i="2"/>
  <c r="O1919" i="2" s="1"/>
  <c r="M1932" i="2"/>
  <c r="O1932" i="2" s="1"/>
  <c r="M1938" i="2"/>
  <c r="O1938" i="2" s="1"/>
  <c r="M2022" i="2"/>
  <c r="M2062" i="2"/>
  <c r="M2344" i="2"/>
  <c r="M2390" i="2"/>
  <c r="M410" i="2"/>
  <c r="O410" i="2" s="1"/>
  <c r="M523" i="2"/>
  <c r="M717" i="2"/>
  <c r="M725" i="2"/>
  <c r="M730" i="2"/>
  <c r="M735" i="2"/>
  <c r="M746" i="2"/>
  <c r="M970" i="2"/>
  <c r="M1535" i="2"/>
  <c r="O1535" i="2" s="1"/>
  <c r="M1541" i="2"/>
  <c r="O1541" i="2" s="1"/>
  <c r="M1562" i="2"/>
  <c r="O1562" i="2" s="1"/>
  <c r="M1565" i="2"/>
  <c r="O1565" i="2" s="1"/>
  <c r="M1578" i="2"/>
  <c r="O1578" i="2" s="1"/>
  <c r="M1581" i="2"/>
  <c r="O1581" i="2" s="1"/>
  <c r="M2310" i="2"/>
  <c r="M2318" i="2"/>
  <c r="M2324" i="2"/>
  <c r="M2352" i="2"/>
  <c r="M2358" i="2"/>
  <c r="M2364" i="2"/>
  <c r="M3" i="2"/>
  <c r="M23" i="2"/>
  <c r="M30" i="2"/>
  <c r="M289" i="2"/>
  <c r="O289" i="2" s="1"/>
  <c r="M302" i="2"/>
  <c r="O302" i="2" s="1"/>
  <c r="M315" i="2"/>
  <c r="O315" i="2" s="1"/>
  <c r="M318" i="2"/>
  <c r="O318" i="2" s="1"/>
  <c r="M329" i="2"/>
  <c r="O329" i="2" s="1"/>
  <c r="M372" i="2"/>
  <c r="O372" i="2" s="1"/>
  <c r="M572" i="2"/>
  <c r="M592" i="2"/>
  <c r="M616" i="2"/>
  <c r="M710" i="2"/>
  <c r="M719" i="2"/>
  <c r="M727" i="2"/>
  <c r="M732" i="2"/>
  <c r="M750" i="2"/>
  <c r="M810" i="2"/>
  <c r="M818" i="2"/>
  <c r="M826" i="2"/>
  <c r="M842" i="2"/>
  <c r="M966" i="2"/>
  <c r="M969" i="2"/>
  <c r="M1416" i="2"/>
  <c r="M1439" i="2"/>
  <c r="O1439" i="2" s="1"/>
  <c r="M1450" i="2"/>
  <c r="O1450" i="2" s="1"/>
  <c r="M1458" i="2"/>
  <c r="O1458" i="2" s="1"/>
  <c r="M1466" i="2"/>
  <c r="O1466" i="2" s="1"/>
  <c r="M1487" i="2"/>
  <c r="O1487" i="2" s="1"/>
  <c r="M1533" i="2"/>
  <c r="O1533" i="2" s="1"/>
  <c r="M1553" i="2"/>
  <c r="O1553" i="2" s="1"/>
  <c r="M1852" i="2"/>
  <c r="O1852" i="2" s="1"/>
  <c r="M1858" i="2"/>
  <c r="O1858" i="2" s="1"/>
  <c r="M1861" i="2"/>
  <c r="O1861" i="2" s="1"/>
  <c r="M1867" i="2"/>
  <c r="O1867" i="2" s="1"/>
  <c r="M1904" i="2"/>
  <c r="O1904" i="2" s="1"/>
  <c r="M1911" i="2"/>
  <c r="O1911" i="2" s="1"/>
  <c r="M2308" i="2"/>
  <c r="M2316" i="2"/>
  <c r="M2340" i="2"/>
  <c r="M2350" i="2"/>
  <c r="M2356" i="2"/>
  <c r="M2392" i="2"/>
  <c r="M2398" i="2"/>
  <c r="M2401" i="2"/>
  <c r="M2409" i="2"/>
  <c r="M2417" i="2"/>
  <c r="M1537" i="2"/>
  <c r="O1537" i="2" s="1"/>
  <c r="M1543" i="2"/>
  <c r="O1543" i="2" s="1"/>
  <c r="M2312" i="2"/>
  <c r="M2320" i="2"/>
  <c r="M2326" i="2"/>
  <c r="M2332" i="2"/>
  <c r="M2360" i="2"/>
  <c r="M2366" i="2"/>
  <c r="M2380" i="2"/>
  <c r="M1690" i="2"/>
  <c r="O1690" i="2" s="1"/>
  <c r="M1707" i="2"/>
  <c r="O1707" i="2" s="1"/>
  <c r="M1699" i="2"/>
  <c r="O1699" i="2" s="1"/>
  <c r="M2254" i="2"/>
  <c r="M2238" i="2"/>
  <c r="M556" i="2"/>
  <c r="M550" i="2"/>
  <c r="M542" i="2"/>
  <c r="M534" i="2"/>
  <c r="M526" i="2"/>
  <c r="M518" i="2"/>
  <c r="M510" i="2"/>
  <c r="M502" i="2"/>
  <c r="M494" i="2"/>
  <c r="M485" i="2"/>
  <c r="M482" i="2"/>
  <c r="M551" i="2"/>
  <c r="M543" i="2"/>
  <c r="M535" i="2"/>
  <c r="M527" i="2"/>
  <c r="M519" i="2"/>
  <c r="M511" i="2"/>
  <c r="M503" i="2"/>
  <c r="M495" i="2"/>
  <c r="M489" i="2"/>
  <c r="M486" i="2"/>
  <c r="M483" i="2"/>
  <c r="M546" i="2"/>
  <c r="M538" i="2"/>
  <c r="M530" i="2"/>
  <c r="M522" i="2"/>
  <c r="M514" i="2"/>
  <c r="M506" i="2"/>
  <c r="M498" i="2"/>
  <c r="M490" i="2"/>
  <c r="M487" i="2"/>
  <c r="M694" i="2"/>
  <c r="M697" i="2"/>
  <c r="M1209" i="2"/>
  <c r="O1209" i="2" s="1"/>
  <c r="M1205" i="2"/>
  <c r="O1205" i="2" s="1"/>
  <c r="M1346" i="2"/>
  <c r="O1346" i="2" s="1"/>
  <c r="M1345" i="2"/>
  <c r="O1345" i="2" s="1"/>
  <c r="M1835" i="2"/>
  <c r="O1835" i="2" s="1"/>
  <c r="M1833" i="2"/>
  <c r="O1833" i="2" s="1"/>
  <c r="M1830" i="2"/>
  <c r="O1830" i="2" s="1"/>
  <c r="M1825" i="2"/>
  <c r="O1825" i="2" s="1"/>
  <c r="M1822" i="2"/>
  <c r="O1822" i="2" s="1"/>
  <c r="M1810" i="2"/>
  <c r="O1810" i="2" s="1"/>
  <c r="M1808" i="2"/>
  <c r="O1808" i="2" s="1"/>
  <c r="M1801" i="2"/>
  <c r="O1801" i="2" s="1"/>
  <c r="M1799" i="2"/>
  <c r="O1799" i="2" s="1"/>
  <c r="M1797" i="2"/>
  <c r="O1797" i="2" s="1"/>
  <c r="M1829" i="2"/>
  <c r="O1829" i="2" s="1"/>
  <c r="M1826" i="2"/>
  <c r="O1826" i="2" s="1"/>
  <c r="M1817" i="2"/>
  <c r="O1817" i="2" s="1"/>
  <c r="M1814" i="2"/>
  <c r="O1814" i="2" s="1"/>
  <c r="M1812" i="2"/>
  <c r="O1812" i="2" s="1"/>
  <c r="M1805" i="2"/>
  <c r="O1805" i="2" s="1"/>
  <c r="M1795" i="2"/>
  <c r="O1795" i="2" s="1"/>
  <c r="M1793" i="2"/>
  <c r="O1793" i="2" s="1"/>
  <c r="M1809" i="2"/>
  <c r="O1809" i="2" s="1"/>
  <c r="M1802" i="2"/>
  <c r="O1802" i="2" s="1"/>
  <c r="M1800" i="2"/>
  <c r="O1800" i="2" s="1"/>
  <c r="M1798" i="2"/>
  <c r="O1798" i="2" s="1"/>
  <c r="M1796" i="2"/>
  <c r="O1796" i="2" s="1"/>
  <c r="M2205" i="2"/>
  <c r="M2158" i="2"/>
  <c r="M2150" i="2"/>
  <c r="M2145" i="2"/>
  <c r="M2143" i="2"/>
  <c r="M2141" i="2"/>
  <c r="M2139" i="2"/>
  <c r="M2137" i="2"/>
  <c r="M2135" i="2"/>
  <c r="M2133" i="2"/>
  <c r="M2131" i="2"/>
  <c r="M2129" i="2"/>
  <c r="M2127" i="2"/>
  <c r="M2125" i="2"/>
  <c r="M2123" i="2"/>
  <c r="M2121" i="2"/>
  <c r="M2119" i="2"/>
  <c r="M2117" i="2"/>
  <c r="M2115" i="2"/>
  <c r="M2113" i="2"/>
  <c r="M2111" i="2"/>
  <c r="M2109" i="2"/>
  <c r="M2107" i="2"/>
  <c r="M2105" i="2"/>
  <c r="M2103" i="2"/>
  <c r="M2101" i="2"/>
  <c r="M2099" i="2"/>
  <c r="M2097" i="2"/>
  <c r="M2095" i="2"/>
  <c r="M2093" i="2"/>
  <c r="M2091" i="2"/>
  <c r="M2089" i="2"/>
  <c r="M2087" i="2"/>
  <c r="M2085" i="2"/>
  <c r="M2083" i="2"/>
  <c r="M2081" i="2"/>
  <c r="M2079" i="2"/>
  <c r="M2077" i="2"/>
  <c r="M2075" i="2"/>
  <c r="M2073" i="2"/>
  <c r="M2071" i="2"/>
  <c r="M2069" i="2"/>
  <c r="M2067" i="2"/>
  <c r="M2065" i="2"/>
  <c r="M2063" i="2"/>
  <c r="M2061" i="2"/>
  <c r="M2059" i="2"/>
  <c r="M2057" i="2"/>
  <c r="M2055" i="2"/>
  <c r="M2053" i="2"/>
  <c r="M2051" i="2"/>
  <c r="M2049" i="2"/>
  <c r="M2047" i="2"/>
  <c r="M2045" i="2"/>
  <c r="M2043" i="2"/>
  <c r="M2041" i="2"/>
  <c r="M2039" i="2"/>
  <c r="M2037" i="2"/>
  <c r="M2035" i="2"/>
  <c r="M2033" i="2"/>
  <c r="M2031" i="2"/>
  <c r="M2029" i="2"/>
  <c r="M2027" i="2"/>
  <c r="M2025" i="2"/>
  <c r="M2023" i="2"/>
  <c r="M2021" i="2"/>
  <c r="M2144" i="2"/>
  <c r="M2136" i="2"/>
  <c r="M2128" i="2"/>
  <c r="M2120" i="2"/>
  <c r="M2112" i="2"/>
  <c r="M2104" i="2"/>
  <c r="M2096" i="2"/>
  <c r="M2088" i="2"/>
  <c r="M2080" i="2"/>
  <c r="M2072" i="2"/>
  <c r="M2064" i="2"/>
  <c r="M2056" i="2"/>
  <c r="M2048" i="2"/>
  <c r="M2040" i="2"/>
  <c r="M2032" i="2"/>
  <c r="M2024" i="2"/>
  <c r="M2152" i="2"/>
  <c r="M2146" i="2"/>
  <c r="M2138" i="2"/>
  <c r="M2130" i="2"/>
  <c r="M2122" i="2"/>
  <c r="M2114" i="2"/>
  <c r="M2106" i="2"/>
  <c r="M2098" i="2"/>
  <c r="M2090" i="2"/>
  <c r="M2082" i="2"/>
  <c r="M2074" i="2"/>
  <c r="M2066" i="2"/>
  <c r="M2058" i="2"/>
  <c r="M2050" i="2"/>
  <c r="M2042" i="2"/>
  <c r="M2034" i="2"/>
  <c r="M2026" i="2"/>
  <c r="M2160" i="2"/>
  <c r="M2154" i="2"/>
  <c r="M2148" i="2"/>
  <c r="M2140" i="2"/>
  <c r="M2132" i="2"/>
  <c r="M2124" i="2"/>
  <c r="M2116" i="2"/>
  <c r="M2108" i="2"/>
  <c r="M2100" i="2"/>
  <c r="M2092" i="2"/>
  <c r="M2084" i="2"/>
  <c r="M2076" i="2"/>
  <c r="M2068" i="2"/>
  <c r="M2060" i="2"/>
  <c r="M2052" i="2"/>
  <c r="M2044" i="2"/>
  <c r="M2036" i="2"/>
  <c r="M2028" i="2"/>
  <c r="M2020" i="2"/>
  <c r="M507" i="2"/>
  <c r="M788" i="2"/>
  <c r="M771" i="2"/>
  <c r="M760" i="2"/>
  <c r="M774" i="2"/>
  <c r="M1587" i="2"/>
  <c r="O1587" i="2" s="1"/>
  <c r="M1531" i="2"/>
  <c r="O1531" i="2" s="1"/>
  <c r="M1529" i="2"/>
  <c r="O1529" i="2" s="1"/>
  <c r="M1527" i="2"/>
  <c r="O1527" i="2" s="1"/>
  <c r="M1525" i="2"/>
  <c r="O1525" i="2" s="1"/>
  <c r="M1523" i="2"/>
  <c r="O1523" i="2" s="1"/>
  <c r="M1521" i="2"/>
  <c r="O1521" i="2" s="1"/>
  <c r="M1519" i="2"/>
  <c r="O1519" i="2" s="1"/>
  <c r="M1517" i="2"/>
  <c r="O1517" i="2" s="1"/>
  <c r="M1515" i="2"/>
  <c r="O1515" i="2" s="1"/>
  <c r="M1513" i="2"/>
  <c r="O1513" i="2" s="1"/>
  <c r="M1511" i="2"/>
  <c r="O1511" i="2" s="1"/>
  <c r="M1509" i="2"/>
  <c r="O1509" i="2" s="1"/>
  <c r="M1585" i="2"/>
  <c r="O1585" i="2" s="1"/>
  <c r="M1582" i="2"/>
  <c r="O1582" i="2" s="1"/>
  <c r="M1577" i="2"/>
  <c r="O1577" i="2" s="1"/>
  <c r="M1574" i="2"/>
  <c r="O1574" i="2" s="1"/>
  <c r="M1569" i="2"/>
  <c r="O1569" i="2" s="1"/>
  <c r="M1566" i="2"/>
  <c r="O1566" i="2" s="1"/>
  <c r="M1561" i="2"/>
  <c r="O1561" i="2" s="1"/>
  <c r="M1558" i="2"/>
  <c r="O1558" i="2" s="1"/>
  <c r="M1556" i="2"/>
  <c r="O1556" i="2" s="1"/>
  <c r="M1554" i="2"/>
  <c r="O1554" i="2" s="1"/>
  <c r="M1552" i="2"/>
  <c r="O1552" i="2" s="1"/>
  <c r="M1550" i="2"/>
  <c r="O1550" i="2" s="1"/>
  <c r="M1548" i="2"/>
  <c r="O1548" i="2" s="1"/>
  <c r="M1546" i="2"/>
  <c r="O1546" i="2" s="1"/>
  <c r="M1544" i="2"/>
  <c r="O1544" i="2" s="1"/>
  <c r="M1542" i="2"/>
  <c r="O1542" i="2" s="1"/>
  <c r="M1540" i="2"/>
  <c r="O1540" i="2" s="1"/>
  <c r="M1538" i="2"/>
  <c r="O1538" i="2" s="1"/>
  <c r="M1536" i="2"/>
  <c r="O1536" i="2" s="1"/>
  <c r="M1534" i="2"/>
  <c r="O1534" i="2" s="1"/>
  <c r="M1532" i="2"/>
  <c r="O1532" i="2" s="1"/>
  <c r="M1530" i="2"/>
  <c r="O1530" i="2" s="1"/>
  <c r="M1528" i="2"/>
  <c r="O1528" i="2" s="1"/>
  <c r="M1526" i="2"/>
  <c r="O1526" i="2" s="1"/>
  <c r="M1524" i="2"/>
  <c r="O1524" i="2" s="1"/>
  <c r="M1522" i="2"/>
  <c r="O1522" i="2" s="1"/>
  <c r="M1520" i="2"/>
  <c r="O1520" i="2" s="1"/>
  <c r="M1518" i="2"/>
  <c r="O1518" i="2" s="1"/>
  <c r="M1516" i="2"/>
  <c r="O1516" i="2" s="1"/>
  <c r="M1514" i="2"/>
  <c r="O1514" i="2" s="1"/>
  <c r="M1512" i="2"/>
  <c r="O1512" i="2" s="1"/>
  <c r="M1510" i="2"/>
  <c r="O1510" i="2" s="1"/>
  <c r="M1508" i="2"/>
  <c r="O1508" i="2" s="1"/>
  <c r="M1804" i="2"/>
  <c r="O1804" i="2" s="1"/>
  <c r="M2070" i="2"/>
  <c r="M2102" i="2"/>
  <c r="M2134" i="2"/>
  <c r="M2156" i="2"/>
  <c r="M440" i="2"/>
  <c r="M448" i="2"/>
  <c r="M433" i="2"/>
  <c r="M417" i="2"/>
  <c r="M449" i="2"/>
  <c r="M424" i="2"/>
  <c r="M425" i="2"/>
  <c r="M44" i="2"/>
  <c r="M41" i="2"/>
  <c r="M416" i="2"/>
  <c r="M539" i="2"/>
  <c r="M10" i="2"/>
  <c r="M18" i="2"/>
  <c r="M26" i="2"/>
  <c r="M34" i="2"/>
  <c r="M37" i="2"/>
  <c r="M432" i="2"/>
  <c r="M470" i="2"/>
  <c r="M471" i="2"/>
  <c r="M463" i="2"/>
  <c r="M474" i="2"/>
  <c r="M466" i="2"/>
  <c r="M481" i="2"/>
  <c r="M515" i="2"/>
  <c r="M547" i="2"/>
  <c r="M658" i="2"/>
  <c r="M654" i="2"/>
  <c r="M638" i="2"/>
  <c r="M676" i="2"/>
  <c r="M650" i="2"/>
  <c r="M666" i="2"/>
  <c r="M646" i="2"/>
  <c r="M691" i="2"/>
  <c r="M1504" i="2"/>
  <c r="O1504" i="2" s="1"/>
  <c r="M1499" i="2"/>
  <c r="O1499" i="2" s="1"/>
  <c r="M1497" i="2"/>
  <c r="O1497" i="2" s="1"/>
  <c r="M1479" i="2"/>
  <c r="O1479" i="2" s="1"/>
  <c r="M1477" i="2"/>
  <c r="O1477" i="2" s="1"/>
  <c r="M1475" i="2"/>
  <c r="O1475" i="2" s="1"/>
  <c r="M1473" i="2"/>
  <c r="O1473" i="2" s="1"/>
  <c r="M1448" i="2"/>
  <c r="O1448" i="2" s="1"/>
  <c r="M1446" i="2"/>
  <c r="O1446" i="2" s="1"/>
  <c r="M1444" i="2"/>
  <c r="O1444" i="2" s="1"/>
  <c r="M1442" i="2"/>
  <c r="O1442" i="2" s="1"/>
  <c r="M1506" i="2"/>
  <c r="O1506" i="2" s="1"/>
  <c r="M1501" i="2"/>
  <c r="O1501" i="2" s="1"/>
  <c r="M1494" i="2"/>
  <c r="O1494" i="2" s="1"/>
  <c r="M1492" i="2"/>
  <c r="O1492" i="2" s="1"/>
  <c r="M1490" i="2"/>
  <c r="O1490" i="2" s="1"/>
  <c r="M1486" i="2"/>
  <c r="O1486" i="2" s="1"/>
  <c r="M1484" i="2"/>
  <c r="O1484" i="2" s="1"/>
  <c r="M1482" i="2"/>
  <c r="O1482" i="2" s="1"/>
  <c r="M1471" i="2"/>
  <c r="O1471" i="2" s="1"/>
  <c r="M1469" i="2"/>
  <c r="O1469" i="2" s="1"/>
  <c r="M1467" i="2"/>
  <c r="O1467" i="2" s="1"/>
  <c r="M1465" i="2"/>
  <c r="O1465" i="2" s="1"/>
  <c r="M1463" i="2"/>
  <c r="O1463" i="2" s="1"/>
  <c r="M1461" i="2"/>
  <c r="O1461" i="2" s="1"/>
  <c r="M1459" i="2"/>
  <c r="O1459" i="2" s="1"/>
  <c r="M1457" i="2"/>
  <c r="O1457" i="2" s="1"/>
  <c r="M1455" i="2"/>
  <c r="O1455" i="2" s="1"/>
  <c r="M1453" i="2"/>
  <c r="O1453" i="2" s="1"/>
  <c r="M1451" i="2"/>
  <c r="O1451" i="2" s="1"/>
  <c r="M1449" i="2"/>
  <c r="O1449" i="2" s="1"/>
  <c r="M1440" i="2"/>
  <c r="O1440" i="2" s="1"/>
  <c r="M1438" i="2"/>
  <c r="O1438" i="2" s="1"/>
  <c r="M1436" i="2"/>
  <c r="O1436" i="2" s="1"/>
  <c r="M1434" i="2"/>
  <c r="O1434" i="2" s="1"/>
  <c r="M1503" i="2"/>
  <c r="O1503" i="2" s="1"/>
  <c r="M1498" i="2"/>
  <c r="O1498" i="2" s="1"/>
  <c r="M1480" i="2"/>
  <c r="O1480" i="2" s="1"/>
  <c r="M1478" i="2"/>
  <c r="O1478" i="2" s="1"/>
  <c r="M1476" i="2"/>
  <c r="O1476" i="2" s="1"/>
  <c r="M1474" i="2"/>
  <c r="O1474" i="2" s="1"/>
  <c r="M1447" i="2"/>
  <c r="O1447" i="2" s="1"/>
  <c r="M1445" i="2"/>
  <c r="O1445" i="2" s="1"/>
  <c r="M1443" i="2"/>
  <c r="O1443" i="2" s="1"/>
  <c r="M1441" i="2"/>
  <c r="O1441" i="2" s="1"/>
  <c r="M1539" i="2"/>
  <c r="O1539" i="2" s="1"/>
  <c r="M1547" i="2"/>
  <c r="O1547" i="2" s="1"/>
  <c r="M1555" i="2"/>
  <c r="O1555" i="2" s="1"/>
  <c r="M1794" i="2"/>
  <c r="O1794" i="2" s="1"/>
  <c r="M1818" i="2"/>
  <c r="O1818" i="2" s="1"/>
  <c r="M1821" i="2"/>
  <c r="O1821" i="2" s="1"/>
  <c r="M2046" i="2"/>
  <c r="M2078" i="2"/>
  <c r="M2110" i="2"/>
  <c r="M2142" i="2"/>
  <c r="M324" i="2"/>
  <c r="O324" i="2" s="1"/>
  <c r="M347" i="2"/>
  <c r="O347" i="2" s="1"/>
  <c r="M361" i="2"/>
  <c r="O361" i="2" s="1"/>
  <c r="M408" i="2"/>
  <c r="O408" i="2" s="1"/>
  <c r="M829" i="2"/>
  <c r="M837" i="2"/>
  <c r="M1067" i="2"/>
  <c r="M1070" i="2"/>
  <c r="M1077" i="2"/>
  <c r="M1883" i="2"/>
  <c r="O1883" i="2" s="1"/>
  <c r="M1900" i="2"/>
  <c r="O1900" i="2" s="1"/>
  <c r="M1906" i="2"/>
  <c r="O1906" i="2" s="1"/>
  <c r="M1909" i="2"/>
  <c r="O1909" i="2" s="1"/>
  <c r="M1105" i="2"/>
  <c r="O1105" i="2" s="1"/>
  <c r="M1108" i="2"/>
  <c r="O1108" i="2" s="1"/>
  <c r="M1301" i="2"/>
  <c r="O1301" i="2" s="1"/>
  <c r="M356" i="2"/>
  <c r="O356" i="2" s="1"/>
  <c r="M388" i="2"/>
  <c r="O388" i="2" s="1"/>
  <c r="M407" i="2"/>
  <c r="O407" i="2" s="1"/>
  <c r="O411" i="2" s="1"/>
  <c r="M833" i="2"/>
  <c r="M841" i="2"/>
  <c r="M846" i="2"/>
  <c r="J866" i="2"/>
  <c r="M1059" i="2"/>
  <c r="M1062" i="2"/>
  <c r="M1065" i="2"/>
  <c r="M1081" i="2"/>
  <c r="M1087" i="2"/>
  <c r="O1087" i="2" s="1"/>
  <c r="M1089" i="2"/>
  <c r="O1089" i="2" s="1"/>
  <c r="M1091" i="2"/>
  <c r="O1091" i="2" s="1"/>
  <c r="M1103" i="2"/>
  <c r="O1103" i="2" s="1"/>
  <c r="M1331" i="2"/>
  <c r="O1331" i="2" s="1"/>
  <c r="M1939" i="2"/>
  <c r="O1939" i="2" s="1"/>
  <c r="M1930" i="2"/>
  <c r="O1930" i="2" s="1"/>
  <c r="M1921" i="2"/>
  <c r="O1921" i="2" s="1"/>
  <c r="M1902" i="2"/>
  <c r="O1902" i="2" s="1"/>
  <c r="M1894" i="2"/>
  <c r="O1894" i="2" s="1"/>
  <c r="M1889" i="2"/>
  <c r="O1889" i="2" s="1"/>
  <c r="M1881" i="2"/>
  <c r="O1881" i="2" s="1"/>
  <c r="M1878" i="2"/>
  <c r="O1878" i="2" s="1"/>
  <c r="M1870" i="2"/>
  <c r="O1870" i="2" s="1"/>
  <c r="M1865" i="2"/>
  <c r="O1865" i="2" s="1"/>
  <c r="M1854" i="2"/>
  <c r="O1854" i="2" s="1"/>
  <c r="M1846" i="2"/>
  <c r="O1846" i="2" s="1"/>
  <c r="M1841" i="2"/>
  <c r="O1841" i="2" s="1"/>
  <c r="M2322" i="2"/>
  <c r="M2336" i="2"/>
  <c r="M2342" i="2"/>
  <c r="M2348" i="2"/>
  <c r="M2368" i="2"/>
  <c r="M2374" i="2"/>
  <c r="M2384" i="2"/>
  <c r="M993" i="2"/>
  <c r="M985" i="2"/>
  <c r="M1009" i="2"/>
  <c r="M977" i="2"/>
  <c r="M1150" i="2"/>
  <c r="M1148" i="2"/>
  <c r="O1148" i="2" s="1"/>
  <c r="O1151" i="2" s="1"/>
  <c r="M1149" i="2"/>
  <c r="M780" i="2"/>
  <c r="M5" i="2"/>
  <c r="M9" i="2"/>
  <c r="M13" i="2"/>
  <c r="M17" i="2"/>
  <c r="M21" i="2"/>
  <c r="M25" i="2"/>
  <c r="M29" i="2"/>
  <c r="M33" i="2"/>
  <c r="M43" i="2"/>
  <c r="J156" i="2"/>
  <c r="N85" i="2" s="1"/>
  <c r="O85" i="2" s="1"/>
  <c r="M282" i="2"/>
  <c r="O282" i="2" s="1"/>
  <c r="M287" i="2"/>
  <c r="O287" i="2" s="1"/>
  <c r="M294" i="2"/>
  <c r="O294" i="2" s="1"/>
  <c r="M476" i="2"/>
  <c r="M478" i="2"/>
  <c r="M472" i="2"/>
  <c r="M468" i="2"/>
  <c r="M464" i="2"/>
  <c r="M473" i="2"/>
  <c r="M469" i="2"/>
  <c r="M465" i="2"/>
  <c r="M580" i="2"/>
  <c r="M596" i="2"/>
  <c r="M612" i="2"/>
  <c r="M752" i="2"/>
  <c r="M768" i="2"/>
  <c r="M1001" i="2"/>
  <c r="P955" i="2"/>
  <c r="J955" i="2"/>
  <c r="M807" i="2"/>
  <c r="M794" i="2"/>
  <c r="M786" i="2"/>
  <c r="M778" i="2"/>
  <c r="M775" i="2"/>
  <c r="M772" i="2"/>
  <c r="M765" i="2"/>
  <c r="M761" i="2"/>
  <c r="M757" i="2"/>
  <c r="M753" i="2"/>
  <c r="M808" i="2"/>
  <c r="M792" i="2"/>
  <c r="M784" i="2"/>
  <c r="M776" i="2"/>
  <c r="M766" i="2"/>
  <c r="M762" i="2"/>
  <c r="M758" i="2"/>
  <c r="M754" i="2"/>
  <c r="M800" i="2"/>
  <c r="M790" i="2"/>
  <c r="M782" i="2"/>
  <c r="M770" i="2"/>
  <c r="M767" i="2"/>
  <c r="M763" i="2"/>
  <c r="M759" i="2"/>
  <c r="M755" i="2"/>
  <c r="M4" i="2"/>
  <c r="M8" i="2"/>
  <c r="M12" i="2"/>
  <c r="M16" i="2"/>
  <c r="M20" i="2"/>
  <c r="M24" i="2"/>
  <c r="M28" i="2"/>
  <c r="M32" i="2"/>
  <c r="M39" i="2"/>
  <c r="M42" i="2"/>
  <c r="M45" i="2"/>
  <c r="M303" i="2"/>
  <c r="O303" i="2" s="1"/>
  <c r="M296" i="2"/>
  <c r="O296" i="2" s="1"/>
  <c r="M292" i="2"/>
  <c r="O292" i="2" s="1"/>
  <c r="M285" i="2"/>
  <c r="O285" i="2" s="1"/>
  <c r="M300" i="2"/>
  <c r="O300" i="2" s="1"/>
  <c r="M290" i="2"/>
  <c r="O290" i="2" s="1"/>
  <c r="M288" i="2"/>
  <c r="O288" i="2" s="1"/>
  <c r="M286" i="2"/>
  <c r="O286" i="2" s="1"/>
  <c r="M283" i="2"/>
  <c r="O283" i="2" s="1"/>
  <c r="M281" i="2"/>
  <c r="O281" i="2" s="1"/>
  <c r="M279" i="2"/>
  <c r="O279" i="2" s="1"/>
  <c r="M632" i="2"/>
  <c r="M617" i="2"/>
  <c r="M613" i="2"/>
  <c r="M609" i="2"/>
  <c r="M605" i="2"/>
  <c r="M601" i="2"/>
  <c r="M597" i="2"/>
  <c r="M593" i="2"/>
  <c r="M589" i="2"/>
  <c r="M585" i="2"/>
  <c r="M581" i="2"/>
  <c r="M577" i="2"/>
  <c r="M573" i="2"/>
  <c r="M569" i="2"/>
  <c r="M565" i="2"/>
  <c r="M561" i="2"/>
  <c r="M634" i="2"/>
  <c r="M621" i="2"/>
  <c r="M618" i="2"/>
  <c r="M614" i="2"/>
  <c r="M610" i="2"/>
  <c r="M606" i="2"/>
  <c r="M602" i="2"/>
  <c r="M598" i="2"/>
  <c r="M594" i="2"/>
  <c r="M590" i="2"/>
  <c r="M586" i="2"/>
  <c r="M582" i="2"/>
  <c r="M578" i="2"/>
  <c r="M574" i="2"/>
  <c r="M570" i="2"/>
  <c r="M566" i="2"/>
  <c r="M562" i="2"/>
  <c r="M630" i="2"/>
  <c r="M625" i="2"/>
  <c r="M622" i="2"/>
  <c r="M619" i="2"/>
  <c r="M615" i="2"/>
  <c r="M611" i="2"/>
  <c r="M607" i="2"/>
  <c r="M603" i="2"/>
  <c r="M599" i="2"/>
  <c r="M595" i="2"/>
  <c r="M591" i="2"/>
  <c r="M587" i="2"/>
  <c r="M583" i="2"/>
  <c r="M579" i="2"/>
  <c r="M575" i="2"/>
  <c r="M571" i="2"/>
  <c r="M567" i="2"/>
  <c r="M563" i="2"/>
  <c r="M683" i="2"/>
  <c r="M672" i="2"/>
  <c r="M667" i="2"/>
  <c r="M663" i="2"/>
  <c r="M659" i="2"/>
  <c r="M655" i="2"/>
  <c r="M651" i="2"/>
  <c r="M647" i="2"/>
  <c r="M643" i="2"/>
  <c r="M639" i="2"/>
  <c r="M684" i="2"/>
  <c r="M668" i="2"/>
  <c r="M664" i="2"/>
  <c r="M660" i="2"/>
  <c r="M656" i="2"/>
  <c r="M652" i="2"/>
  <c r="M648" i="2"/>
  <c r="M644" i="2"/>
  <c r="M640" i="2"/>
  <c r="M636" i="2"/>
  <c r="M680" i="2"/>
  <c r="M665" i="2"/>
  <c r="M661" i="2"/>
  <c r="M657" i="2"/>
  <c r="M653" i="2"/>
  <c r="M649" i="2"/>
  <c r="M645" i="2"/>
  <c r="M641" i="2"/>
  <c r="M637" i="2"/>
  <c r="M704" i="2"/>
  <c r="M701" i="2"/>
  <c r="M698" i="2"/>
  <c r="M695" i="2"/>
  <c r="M705" i="2"/>
  <c r="M702" i="2"/>
  <c r="M699" i="2"/>
  <c r="M689" i="2"/>
  <c r="M686" i="2"/>
  <c r="M703" i="2"/>
  <c r="M693" i="2"/>
  <c r="M690" i="2"/>
  <c r="M687" i="2"/>
  <c r="M756" i="2"/>
  <c r="M796" i="2"/>
  <c r="M1189" i="2"/>
  <c r="O1189" i="2" s="1"/>
  <c r="M1173" i="2"/>
  <c r="O1173" i="2" s="1"/>
  <c r="M1157" i="2"/>
  <c r="O1157" i="2" s="1"/>
  <c r="M1185" i="2"/>
  <c r="O1185" i="2" s="1"/>
  <c r="M1169" i="2"/>
  <c r="O1169" i="2" s="1"/>
  <c r="M1153" i="2"/>
  <c r="O1153" i="2" s="1"/>
  <c r="M1181" i="2"/>
  <c r="O1181" i="2" s="1"/>
  <c r="M1165" i="2"/>
  <c r="O1165" i="2" s="1"/>
  <c r="M1177" i="2"/>
  <c r="O1177" i="2" s="1"/>
  <c r="M1161" i="2"/>
  <c r="O1161" i="2" s="1"/>
  <c r="M1719" i="2"/>
  <c r="O1719" i="2" s="1"/>
  <c r="M1717" i="2"/>
  <c r="O1717" i="2" s="1"/>
  <c r="M1710" i="2"/>
  <c r="O1710" i="2" s="1"/>
  <c r="M1708" i="2"/>
  <c r="O1708" i="2" s="1"/>
  <c r="M1695" i="2"/>
  <c r="O1695" i="2" s="1"/>
  <c r="M1693" i="2"/>
  <c r="O1693" i="2" s="1"/>
  <c r="M1715" i="2"/>
  <c r="O1715" i="2" s="1"/>
  <c r="M1713" i="2"/>
  <c r="O1713" i="2" s="1"/>
  <c r="M1706" i="2"/>
  <c r="O1706" i="2" s="1"/>
  <c r="M1704" i="2"/>
  <c r="O1704" i="2" s="1"/>
  <c r="M1702" i="2"/>
  <c r="O1702" i="2" s="1"/>
  <c r="M1700" i="2"/>
  <c r="O1700" i="2" s="1"/>
  <c r="M1698" i="2"/>
  <c r="O1698" i="2" s="1"/>
  <c r="M1696" i="2"/>
  <c r="O1696" i="2" s="1"/>
  <c r="M1691" i="2"/>
  <c r="O1691" i="2" s="1"/>
  <c r="M1689" i="2"/>
  <c r="M1718" i="2"/>
  <c r="O1718" i="2" s="1"/>
  <c r="M1716" i="2"/>
  <c r="O1716" i="2" s="1"/>
  <c r="M1711" i="2"/>
  <c r="O1711" i="2" s="1"/>
  <c r="M1709" i="2"/>
  <c r="O1709" i="2" s="1"/>
  <c r="M1694" i="2"/>
  <c r="O1694" i="2" s="1"/>
  <c r="M1692" i="2"/>
  <c r="O1692" i="2" s="1"/>
  <c r="M1701" i="2"/>
  <c r="O1701" i="2" s="1"/>
  <c r="M1712" i="2"/>
  <c r="O1712" i="2" s="1"/>
  <c r="M1703" i="2"/>
  <c r="O1703" i="2" s="1"/>
  <c r="M1714" i="2"/>
  <c r="O1714" i="2" s="1"/>
  <c r="M1705" i="2"/>
  <c r="O1705" i="2" s="1"/>
  <c r="M1697" i="2"/>
  <c r="O1697" i="2" s="1"/>
  <c r="J751" i="2"/>
  <c r="N707" i="2" s="1"/>
  <c r="M716" i="2"/>
  <c r="M720" i="2"/>
  <c r="M724" i="2"/>
  <c r="M728" i="2"/>
  <c r="M731" i="2"/>
  <c r="M734" i="2"/>
  <c r="M742" i="2"/>
  <c r="M1365" i="2"/>
  <c r="O1365" i="2" s="1"/>
  <c r="M1363" i="2"/>
  <c r="O1363" i="2" s="1"/>
  <c r="M1361" i="2"/>
  <c r="O1361" i="2" s="1"/>
  <c r="M1359" i="2"/>
  <c r="O1359" i="2" s="1"/>
  <c r="M1357" i="2"/>
  <c r="O1357" i="2" s="1"/>
  <c r="M1355" i="2"/>
  <c r="O1355" i="2" s="1"/>
  <c r="M1353" i="2"/>
  <c r="O1353" i="2" s="1"/>
  <c r="M1350" i="2"/>
  <c r="O1350" i="2" s="1"/>
  <c r="M1366" i="2"/>
  <c r="O1366" i="2" s="1"/>
  <c r="M1364" i="2"/>
  <c r="O1364" i="2" s="1"/>
  <c r="M1362" i="2"/>
  <c r="O1362" i="2" s="1"/>
  <c r="M1360" i="2"/>
  <c r="O1360" i="2" s="1"/>
  <c r="M1351" i="2"/>
  <c r="O1351" i="2" s="1"/>
  <c r="M1744" i="2"/>
  <c r="O1744" i="2" s="1"/>
  <c r="M1729" i="2"/>
  <c r="O1729" i="2" s="1"/>
  <c r="M1731" i="2"/>
  <c r="O1731" i="2" s="1"/>
  <c r="M1726" i="2"/>
  <c r="O1726" i="2" s="1"/>
  <c r="M1745" i="2"/>
  <c r="O1745" i="2" s="1"/>
  <c r="M1733" i="2"/>
  <c r="O1733" i="2" s="1"/>
  <c r="M1728" i="2"/>
  <c r="O1728" i="2" s="1"/>
  <c r="M2276" i="2"/>
  <c r="M2260" i="2"/>
  <c r="M2244" i="2"/>
  <c r="M2262" i="2"/>
  <c r="M2246" i="2"/>
  <c r="M2268" i="2"/>
  <c r="M2252" i="2"/>
  <c r="M2236" i="2"/>
  <c r="N69" i="2"/>
  <c r="O69" i="2" s="1"/>
  <c r="M380" i="2"/>
  <c r="O380" i="2" s="1"/>
  <c r="M394" i="2"/>
  <c r="O394" i="2" s="1"/>
  <c r="J560" i="2"/>
  <c r="N538" i="2" s="1"/>
  <c r="O538" i="2" s="1"/>
  <c r="M493" i="2"/>
  <c r="M497" i="2"/>
  <c r="M501" i="2"/>
  <c r="M505" i="2"/>
  <c r="M509" i="2"/>
  <c r="M513" i="2"/>
  <c r="M517" i="2"/>
  <c r="M521" i="2"/>
  <c r="M525" i="2"/>
  <c r="M529" i="2"/>
  <c r="M533" i="2"/>
  <c r="M537" i="2"/>
  <c r="M541" i="2"/>
  <c r="M545" i="2"/>
  <c r="M549" i="2"/>
  <c r="M555" i="2"/>
  <c r="J635" i="2"/>
  <c r="M1783" i="2"/>
  <c r="O1783" i="2" s="1"/>
  <c r="M1764" i="2"/>
  <c r="O1764" i="2" s="1"/>
  <c r="M1756" i="2"/>
  <c r="O1756" i="2" s="1"/>
  <c r="M2270" i="2"/>
  <c r="M480" i="2"/>
  <c r="M484" i="2"/>
  <c r="M488" i="2"/>
  <c r="M492" i="2"/>
  <c r="M496" i="2"/>
  <c r="M500" i="2"/>
  <c r="M504" i="2"/>
  <c r="M508" i="2"/>
  <c r="M512" i="2"/>
  <c r="M516" i="2"/>
  <c r="M520" i="2"/>
  <c r="M524" i="2"/>
  <c r="M528" i="2"/>
  <c r="M532" i="2"/>
  <c r="M536" i="2"/>
  <c r="M540" i="2"/>
  <c r="M544" i="2"/>
  <c r="M548" i="2"/>
  <c r="M554" i="2"/>
  <c r="M559" i="2"/>
  <c r="M714" i="2"/>
  <c r="M718" i="2"/>
  <c r="M722" i="2"/>
  <c r="M726" i="2"/>
  <c r="M738" i="2"/>
  <c r="M748" i="2"/>
  <c r="M968" i="2"/>
  <c r="M1144" i="2"/>
  <c r="O1144" i="2" s="1"/>
  <c r="M1143" i="2"/>
  <c r="O1143" i="2" s="1"/>
  <c r="M1358" i="2"/>
  <c r="O1358" i="2" s="1"/>
  <c r="M1735" i="2"/>
  <c r="O1735" i="2" s="1"/>
  <c r="M1738" i="2"/>
  <c r="O1738" i="2" s="1"/>
  <c r="M1773" i="2"/>
  <c r="O1773" i="2" s="1"/>
  <c r="M1093" i="2"/>
  <c r="O1093" i="2" s="1"/>
  <c r="M1098" i="2"/>
  <c r="O1098" i="2" s="1"/>
  <c r="M1100" i="2"/>
  <c r="O1100" i="2" s="1"/>
  <c r="M1106" i="2"/>
  <c r="O1106" i="2" s="1"/>
  <c r="M1113" i="2"/>
  <c r="O1113" i="2" s="1"/>
  <c r="M1235" i="2"/>
  <c r="O1235" i="2" s="1"/>
  <c r="M1237" i="2"/>
  <c r="O1237" i="2" s="1"/>
  <c r="M1240" i="2"/>
  <c r="O1240" i="2" s="1"/>
  <c r="M1242" i="2"/>
  <c r="O1242" i="2" s="1"/>
  <c r="M1247" i="2"/>
  <c r="O1247" i="2" s="1"/>
  <c r="M1252" i="2"/>
  <c r="O1252" i="2" s="1"/>
  <c r="M1254" i="2"/>
  <c r="O1254" i="2" s="1"/>
  <c r="M1259" i="2"/>
  <c r="O1259" i="2" s="1"/>
  <c r="M1263" i="2"/>
  <c r="O1263" i="2" s="1"/>
  <c r="M1265" i="2"/>
  <c r="O1265" i="2" s="1"/>
  <c r="M1270" i="2"/>
  <c r="O1270" i="2" s="1"/>
  <c r="M1321" i="2"/>
  <c r="M1334" i="2"/>
  <c r="O1334" i="2" s="1"/>
  <c r="M1337" i="2"/>
  <c r="O1337" i="2" s="1"/>
  <c r="M1502" i="2"/>
  <c r="O1502" i="2" s="1"/>
  <c r="M1845" i="2"/>
  <c r="O1845" i="2" s="1"/>
  <c r="M1847" i="2"/>
  <c r="O1847" i="2" s="1"/>
  <c r="M1860" i="2"/>
  <c r="O1860" i="2" s="1"/>
  <c r="M1862" i="2"/>
  <c r="O1862" i="2" s="1"/>
  <c r="M1869" i="2"/>
  <c r="O1869" i="2" s="1"/>
  <c r="M1871" i="2"/>
  <c r="O1871" i="2" s="1"/>
  <c r="M1873" i="2"/>
  <c r="O1873" i="2" s="1"/>
  <c r="M1875" i="2"/>
  <c r="O1875" i="2" s="1"/>
  <c r="M1880" i="2"/>
  <c r="O1880" i="2" s="1"/>
  <c r="M1882" i="2"/>
  <c r="O1882" i="2" s="1"/>
  <c r="M1893" i="2"/>
  <c r="O1893" i="2" s="1"/>
  <c r="M1895" i="2"/>
  <c r="O1895" i="2" s="1"/>
  <c r="M1908" i="2"/>
  <c r="O1908" i="2" s="1"/>
  <c r="M1913" i="2"/>
  <c r="O1913" i="2" s="1"/>
  <c r="M1915" i="2"/>
  <c r="O1915" i="2" s="1"/>
  <c r="M1918" i="2"/>
  <c r="O1918" i="2" s="1"/>
  <c r="M1924" i="2"/>
  <c r="O1924" i="2" s="1"/>
  <c r="M1926" i="2"/>
  <c r="O1926" i="2" s="1"/>
  <c r="M1933" i="2"/>
  <c r="O1933" i="2" s="1"/>
  <c r="M1095" i="2"/>
  <c r="O1095" i="2" s="1"/>
  <c r="M1109" i="2"/>
  <c r="O1109" i="2" s="1"/>
  <c r="M1111" i="2"/>
  <c r="O1111" i="2" s="1"/>
  <c r="M1116" i="2"/>
  <c r="O1116" i="2" s="1"/>
  <c r="M1239" i="2"/>
  <c r="O1239" i="2" s="1"/>
  <c r="M1244" i="2"/>
  <c r="O1244" i="2" s="1"/>
  <c r="M1246" i="2"/>
  <c r="O1246" i="2" s="1"/>
  <c r="M1249" i="2"/>
  <c r="O1249" i="2" s="1"/>
  <c r="M1256" i="2"/>
  <c r="O1256" i="2" s="1"/>
  <c r="M1258" i="2"/>
  <c r="O1258" i="2" s="1"/>
  <c r="M1262" i="2"/>
  <c r="O1262" i="2" s="1"/>
  <c r="M1268" i="2"/>
  <c r="O1268" i="2" s="1"/>
  <c r="M1324" i="2"/>
  <c r="O1324" i="2" s="1"/>
  <c r="M1327" i="2"/>
  <c r="M1330" i="2"/>
  <c r="O1330" i="2" s="1"/>
  <c r="M1341" i="2"/>
  <c r="O1341" i="2" s="1"/>
  <c r="M1838" i="2"/>
  <c r="O1838" i="2" s="1"/>
  <c r="M1840" i="2"/>
  <c r="O1840" i="2" s="1"/>
  <c r="M1842" i="2"/>
  <c r="O1842" i="2" s="1"/>
  <c r="M1849" i="2"/>
  <c r="O1849" i="2" s="1"/>
  <c r="M1851" i="2"/>
  <c r="O1851" i="2" s="1"/>
  <c r="M1853" i="2"/>
  <c r="O1853" i="2" s="1"/>
  <c r="M1855" i="2"/>
  <c r="O1855" i="2" s="1"/>
  <c r="M1857" i="2"/>
  <c r="O1857" i="2" s="1"/>
  <c r="M1859" i="2"/>
  <c r="O1859" i="2" s="1"/>
  <c r="M1864" i="2"/>
  <c r="O1864" i="2" s="1"/>
  <c r="M1866" i="2"/>
  <c r="O1866" i="2" s="1"/>
  <c r="M1877" i="2"/>
  <c r="O1877" i="2" s="1"/>
  <c r="M1879" i="2"/>
  <c r="O1879" i="2" s="1"/>
  <c r="M1884" i="2"/>
  <c r="O1884" i="2" s="1"/>
  <c r="M1886" i="2"/>
  <c r="O1886" i="2" s="1"/>
  <c r="M1888" i="2"/>
  <c r="O1888" i="2" s="1"/>
  <c r="M1890" i="2"/>
  <c r="O1890" i="2" s="1"/>
  <c r="M1897" i="2"/>
  <c r="O1897" i="2" s="1"/>
  <c r="M1899" i="2"/>
  <c r="O1899" i="2" s="1"/>
  <c r="M1901" i="2"/>
  <c r="O1901" i="2" s="1"/>
  <c r="M1903" i="2"/>
  <c r="O1903" i="2" s="1"/>
  <c r="M1905" i="2"/>
  <c r="O1905" i="2" s="1"/>
  <c r="M1907" i="2"/>
  <c r="O1907" i="2" s="1"/>
  <c r="M1910" i="2"/>
  <c r="O1910" i="2" s="1"/>
  <c r="M1917" i="2"/>
  <c r="O1917" i="2" s="1"/>
  <c r="M1920" i="2"/>
  <c r="O1920" i="2" s="1"/>
  <c r="M1922" i="2"/>
  <c r="O1922" i="2" s="1"/>
  <c r="M1929" i="2"/>
  <c r="O1929" i="2" s="1"/>
  <c r="M2283" i="2"/>
  <c r="M2376" i="2"/>
  <c r="M2382" i="2"/>
  <c r="N129" i="2"/>
  <c r="O129" i="2" s="1"/>
  <c r="M1036" i="2"/>
  <c r="M1037" i="2"/>
  <c r="M1029" i="2"/>
  <c r="M1021" i="2"/>
  <c r="M1013" i="2"/>
  <c r="M1010" i="2"/>
  <c r="M1007" i="2"/>
  <c r="M1003" i="2"/>
  <c r="M999" i="2"/>
  <c r="M995" i="2"/>
  <c r="M991" i="2"/>
  <c r="M987" i="2"/>
  <c r="M983" i="2"/>
  <c r="M979" i="2"/>
  <c r="M975" i="2"/>
  <c r="M1030" i="2"/>
  <c r="M1022" i="2"/>
  <c r="M1014" i="2"/>
  <c r="M1011" i="2"/>
  <c r="M1004" i="2"/>
  <c r="M1000" i="2"/>
  <c r="M996" i="2"/>
  <c r="M992" i="2"/>
  <c r="M988" i="2"/>
  <c r="M984" i="2"/>
  <c r="M980" i="2"/>
  <c r="M976" i="2"/>
  <c r="M1136" i="2"/>
  <c r="O1136" i="2" s="1"/>
  <c r="M1130" i="2"/>
  <c r="O1130" i="2" s="1"/>
  <c r="M1403" i="2"/>
  <c r="O1403" i="2" s="1"/>
  <c r="M1395" i="2"/>
  <c r="O1395" i="2" s="1"/>
  <c r="M1387" i="2"/>
  <c r="O1387" i="2" s="1"/>
  <c r="M1379" i="2"/>
  <c r="O1379" i="2" s="1"/>
  <c r="M1371" i="2"/>
  <c r="O1371" i="2" s="1"/>
  <c r="M1409" i="2"/>
  <c r="O1409" i="2" s="1"/>
  <c r="M1406" i="2"/>
  <c r="O1406" i="2" s="1"/>
  <c r="M1404" i="2"/>
  <c r="O1404" i="2" s="1"/>
  <c r="M1401" i="2"/>
  <c r="O1401" i="2" s="1"/>
  <c r="M1398" i="2"/>
  <c r="O1398" i="2" s="1"/>
  <c r="M1396" i="2"/>
  <c r="O1396" i="2" s="1"/>
  <c r="M1393" i="2"/>
  <c r="O1393" i="2" s="1"/>
  <c r="M1390" i="2"/>
  <c r="O1390" i="2" s="1"/>
  <c r="M1388" i="2"/>
  <c r="O1388" i="2" s="1"/>
  <c r="M1385" i="2"/>
  <c r="O1385" i="2" s="1"/>
  <c r="M1382" i="2"/>
  <c r="O1382" i="2" s="1"/>
  <c r="M1380" i="2"/>
  <c r="O1380" i="2" s="1"/>
  <c r="M1377" i="2"/>
  <c r="O1377" i="2" s="1"/>
  <c r="M1374" i="2"/>
  <c r="O1374" i="2" s="1"/>
  <c r="M1372" i="2"/>
  <c r="O1372" i="2" s="1"/>
  <c r="M1369" i="2"/>
  <c r="O1369" i="2" s="1"/>
  <c r="M1407" i="2"/>
  <c r="O1407" i="2" s="1"/>
  <c r="M1400" i="2"/>
  <c r="O1400" i="2" s="1"/>
  <c r="M1391" i="2"/>
  <c r="O1391" i="2" s="1"/>
  <c r="M1384" i="2"/>
  <c r="O1384" i="2" s="1"/>
  <c r="M1375" i="2"/>
  <c r="O1375" i="2" s="1"/>
  <c r="M1368" i="2"/>
  <c r="O1368" i="2" s="1"/>
  <c r="M1402" i="2"/>
  <c r="O1402" i="2" s="1"/>
  <c r="M1397" i="2"/>
  <c r="O1397" i="2" s="1"/>
  <c r="M1386" i="2"/>
  <c r="O1386" i="2" s="1"/>
  <c r="M1381" i="2"/>
  <c r="O1381" i="2" s="1"/>
  <c r="M1370" i="2"/>
  <c r="O1370" i="2" s="1"/>
  <c r="M334" i="2"/>
  <c r="O334" i="2" s="1"/>
  <c r="M366" i="2"/>
  <c r="O366" i="2" s="1"/>
  <c r="M460" i="2"/>
  <c r="M457" i="2"/>
  <c r="M454" i="2"/>
  <c r="M450" i="2"/>
  <c r="M446" i="2"/>
  <c r="M442" i="2"/>
  <c r="M438" i="2"/>
  <c r="M434" i="2"/>
  <c r="M430" i="2"/>
  <c r="M426" i="2"/>
  <c r="M422" i="2"/>
  <c r="M418" i="2"/>
  <c r="M414" i="2"/>
  <c r="M461" i="2"/>
  <c r="M458" i="2"/>
  <c r="M455" i="2"/>
  <c r="M451" i="2"/>
  <c r="M447" i="2"/>
  <c r="M443" i="2"/>
  <c r="M439" i="2"/>
  <c r="M435" i="2"/>
  <c r="M431" i="2"/>
  <c r="M427" i="2"/>
  <c r="M423" i="2"/>
  <c r="M419" i="2"/>
  <c r="M415" i="2"/>
  <c r="M974" i="2"/>
  <c r="M990" i="2"/>
  <c r="M998" i="2"/>
  <c r="M1033" i="2"/>
  <c r="M1119" i="2"/>
  <c r="O1119" i="2" s="1"/>
  <c r="M1315" i="2"/>
  <c r="O1315" i="2" s="1"/>
  <c r="M1307" i="2"/>
  <c r="O1307" i="2" s="1"/>
  <c r="M1299" i="2"/>
  <c r="O1299" i="2" s="1"/>
  <c r="M1291" i="2"/>
  <c r="O1291" i="2" s="1"/>
  <c r="M1283" i="2"/>
  <c r="O1283" i="2" s="1"/>
  <c r="M1275" i="2"/>
  <c r="O1275" i="2" s="1"/>
  <c r="M1318" i="2"/>
  <c r="O1318" i="2" s="1"/>
  <c r="M1316" i="2"/>
  <c r="O1316" i="2" s="1"/>
  <c r="M1313" i="2"/>
  <c r="O1313" i="2" s="1"/>
  <c r="M1310" i="2"/>
  <c r="O1310" i="2" s="1"/>
  <c r="M1308" i="2"/>
  <c r="O1308" i="2" s="1"/>
  <c r="M1305" i="2"/>
  <c r="O1305" i="2" s="1"/>
  <c r="M1302" i="2"/>
  <c r="O1302" i="2" s="1"/>
  <c r="M1300" i="2"/>
  <c r="O1300" i="2" s="1"/>
  <c r="M1297" i="2"/>
  <c r="O1297" i="2" s="1"/>
  <c r="M1294" i="2"/>
  <c r="O1294" i="2" s="1"/>
  <c r="M1292" i="2"/>
  <c r="O1292" i="2" s="1"/>
  <c r="M1289" i="2"/>
  <c r="O1289" i="2" s="1"/>
  <c r="M1286" i="2"/>
  <c r="O1286" i="2" s="1"/>
  <c r="M1284" i="2"/>
  <c r="O1284" i="2" s="1"/>
  <c r="M1281" i="2"/>
  <c r="O1281" i="2" s="1"/>
  <c r="M1278" i="2"/>
  <c r="O1278" i="2" s="1"/>
  <c r="M1276" i="2"/>
  <c r="O1276" i="2" s="1"/>
  <c r="M1273" i="2"/>
  <c r="O1273" i="2" s="1"/>
  <c r="M1314" i="2"/>
  <c r="O1314" i="2" s="1"/>
  <c r="M1309" i="2"/>
  <c r="O1309" i="2" s="1"/>
  <c r="M1298" i="2"/>
  <c r="O1298" i="2" s="1"/>
  <c r="M1293" i="2"/>
  <c r="O1293" i="2" s="1"/>
  <c r="M1282" i="2"/>
  <c r="O1282" i="2" s="1"/>
  <c r="M1277" i="2"/>
  <c r="O1277" i="2" s="1"/>
  <c r="M1311" i="2"/>
  <c r="O1311" i="2" s="1"/>
  <c r="M1304" i="2"/>
  <c r="O1304" i="2" s="1"/>
  <c r="M1295" i="2"/>
  <c r="O1295" i="2" s="1"/>
  <c r="M1288" i="2"/>
  <c r="O1288" i="2" s="1"/>
  <c r="M1279" i="2"/>
  <c r="O1279" i="2" s="1"/>
  <c r="M1272" i="2"/>
  <c r="O1272" i="2" s="1"/>
  <c r="M1373" i="2"/>
  <c r="O1373" i="2" s="1"/>
  <c r="M1399" i="2"/>
  <c r="O1399" i="2" s="1"/>
  <c r="M1408" i="2"/>
  <c r="O1408" i="2" s="1"/>
  <c r="M1687" i="2"/>
  <c r="O1687" i="2" s="1"/>
  <c r="M1686" i="2"/>
  <c r="O1686" i="2" s="1"/>
  <c r="M1684" i="2"/>
  <c r="O1684" i="2" s="1"/>
  <c r="M1678" i="2"/>
  <c r="O1678" i="2" s="1"/>
  <c r="M1676" i="2"/>
  <c r="O1676" i="2" s="1"/>
  <c r="M1671" i="2"/>
  <c r="O1671" i="2" s="1"/>
  <c r="M1669" i="2"/>
  <c r="O1669" i="2" s="1"/>
  <c r="M1681" i="2"/>
  <c r="O1681" i="2" s="1"/>
  <c r="M1674" i="2"/>
  <c r="O1674" i="2" s="1"/>
  <c r="M1672" i="2"/>
  <c r="O1672" i="2" s="1"/>
  <c r="M1667" i="2"/>
  <c r="O1667" i="2" s="1"/>
  <c r="M1665" i="2"/>
  <c r="O1665" i="2" s="1"/>
  <c r="M1666" i="2"/>
  <c r="O1666" i="2" s="1"/>
  <c r="M1680" i="2"/>
  <c r="O1680" i="2" s="1"/>
  <c r="M1673" i="2"/>
  <c r="O1673" i="2" s="1"/>
  <c r="M1668" i="2"/>
  <c r="O1668" i="2" s="1"/>
  <c r="M1663" i="2"/>
  <c r="O1663" i="2" s="1"/>
  <c r="N52" i="2"/>
  <c r="O52" i="2" s="1"/>
  <c r="M1034" i="2"/>
  <c r="M1654" i="2"/>
  <c r="O1654" i="2" s="1"/>
  <c r="M1622" i="2"/>
  <c r="O1622" i="2" s="1"/>
  <c r="M1606" i="2"/>
  <c r="O1606" i="2" s="1"/>
  <c r="M1590" i="2"/>
  <c r="M1646" i="2"/>
  <c r="O1646" i="2" s="1"/>
  <c r="M1618" i="2"/>
  <c r="O1618" i="2" s="1"/>
  <c r="M1602" i="2"/>
  <c r="O1602" i="2" s="1"/>
  <c r="M1630" i="2"/>
  <c r="O1630" i="2" s="1"/>
  <c r="M1594" i="2"/>
  <c r="O1594" i="2" s="1"/>
  <c r="M1614" i="2"/>
  <c r="O1614" i="2" s="1"/>
  <c r="J255" i="2"/>
  <c r="N253" i="2" s="1"/>
  <c r="O253" i="2" s="1"/>
  <c r="M350" i="2"/>
  <c r="O350" i="2" s="1"/>
  <c r="M982" i="2"/>
  <c r="M1017" i="2"/>
  <c r="M1126" i="2"/>
  <c r="O1126" i="2" s="1"/>
  <c r="M1290" i="2"/>
  <c r="O1290" i="2" s="1"/>
  <c r="M1296" i="2"/>
  <c r="O1296" i="2" s="1"/>
  <c r="M1376" i="2"/>
  <c r="O1376" i="2" s="1"/>
  <c r="M1405" i="2"/>
  <c r="O1405" i="2" s="1"/>
  <c r="M305" i="2"/>
  <c r="O305" i="2" s="1"/>
  <c r="M307" i="2"/>
  <c r="O307" i="2" s="1"/>
  <c r="M316" i="2"/>
  <c r="O316" i="2" s="1"/>
  <c r="M321" i="2"/>
  <c r="O321" i="2" s="1"/>
  <c r="M323" i="2"/>
  <c r="O323" i="2" s="1"/>
  <c r="M332" i="2"/>
  <c r="O332" i="2" s="1"/>
  <c r="M337" i="2"/>
  <c r="O337" i="2" s="1"/>
  <c r="M339" i="2"/>
  <c r="O339" i="2" s="1"/>
  <c r="M348" i="2"/>
  <c r="O348" i="2" s="1"/>
  <c r="M353" i="2"/>
  <c r="O353" i="2" s="1"/>
  <c r="M355" i="2"/>
  <c r="O355" i="2" s="1"/>
  <c r="M364" i="2"/>
  <c r="O364" i="2" s="1"/>
  <c r="M369" i="2"/>
  <c r="O369" i="2" s="1"/>
  <c r="M371" i="2"/>
  <c r="O371" i="2" s="1"/>
  <c r="M376" i="2"/>
  <c r="O376" i="2" s="1"/>
  <c r="J462" i="2"/>
  <c r="N437" i="2" s="1"/>
  <c r="O437" i="2" s="1"/>
  <c r="M413" i="2"/>
  <c r="M421" i="2"/>
  <c r="M429" i="2"/>
  <c r="M437" i="2"/>
  <c r="M445" i="2"/>
  <c r="M453" i="2"/>
  <c r="N515" i="2"/>
  <c r="O515" i="2" s="1"/>
  <c r="J809" i="2"/>
  <c r="N799" i="2" s="1"/>
  <c r="O799" i="2" s="1"/>
  <c r="M848" i="2"/>
  <c r="M850" i="2"/>
  <c r="M847" i="2"/>
  <c r="M843" i="2"/>
  <c r="M839" i="2"/>
  <c r="M835" i="2"/>
  <c r="M831" i="2"/>
  <c r="M827" i="2"/>
  <c r="M823" i="2"/>
  <c r="M819" i="2"/>
  <c r="M815" i="2"/>
  <c r="M811" i="2"/>
  <c r="M844" i="2"/>
  <c r="M840" i="2"/>
  <c r="M836" i="2"/>
  <c r="M832" i="2"/>
  <c r="M828" i="2"/>
  <c r="M824" i="2"/>
  <c r="M820" i="2"/>
  <c r="M816" i="2"/>
  <c r="M812" i="2"/>
  <c r="M981" i="2"/>
  <c r="M989" i="2"/>
  <c r="M997" i="2"/>
  <c r="M1005" i="2"/>
  <c r="M1026" i="2"/>
  <c r="M1218" i="2"/>
  <c r="O1218" i="2" s="1"/>
  <c r="M1217" i="2"/>
  <c r="O1217" i="2" s="1"/>
  <c r="M1201" i="2"/>
  <c r="O1201" i="2" s="1"/>
  <c r="M1213" i="2"/>
  <c r="O1213" i="2" s="1"/>
  <c r="M1197" i="2"/>
  <c r="O1197" i="2" s="1"/>
  <c r="M1285" i="2"/>
  <c r="O1285" i="2" s="1"/>
  <c r="M1317" i="2"/>
  <c r="O1317" i="2" s="1"/>
  <c r="M1394" i="2"/>
  <c r="O1394" i="2" s="1"/>
  <c r="M1610" i="2"/>
  <c r="O1610" i="2" s="1"/>
  <c r="M1664" i="2"/>
  <c r="O1664" i="2" s="1"/>
  <c r="M1677" i="2"/>
  <c r="O1677" i="2" s="1"/>
  <c r="M1787" i="2"/>
  <c r="O1787" i="2" s="1"/>
  <c r="M1785" i="2"/>
  <c r="O1785" i="2" s="1"/>
  <c r="M1778" i="2"/>
  <c r="O1778" i="2" s="1"/>
  <c r="M1776" i="2"/>
  <c r="O1776" i="2" s="1"/>
  <c r="M1771" i="2"/>
  <c r="O1771" i="2" s="1"/>
  <c r="M1769" i="2"/>
  <c r="O1769" i="2" s="1"/>
  <c r="M1762" i="2"/>
  <c r="O1762" i="2" s="1"/>
  <c r="M1760" i="2"/>
  <c r="O1760" i="2" s="1"/>
  <c r="M1755" i="2"/>
  <c r="O1755" i="2" s="1"/>
  <c r="M1753" i="2"/>
  <c r="O1753" i="2" s="1"/>
  <c r="M1784" i="2"/>
  <c r="O1784" i="2" s="1"/>
  <c r="M1782" i="2"/>
  <c r="O1782" i="2" s="1"/>
  <c r="M1780" i="2"/>
  <c r="O1780" i="2" s="1"/>
  <c r="M1774" i="2"/>
  <c r="O1774" i="2" s="1"/>
  <c r="M1772" i="2"/>
  <c r="O1772" i="2" s="1"/>
  <c r="M1770" i="2"/>
  <c r="O1770" i="2" s="1"/>
  <c r="M1790" i="2"/>
  <c r="O1790" i="2" s="1"/>
  <c r="M1788" i="2"/>
  <c r="O1788" i="2" s="1"/>
  <c r="M1786" i="2"/>
  <c r="O1786" i="2" s="1"/>
  <c r="M1767" i="2"/>
  <c r="O1767" i="2" s="1"/>
  <c r="M1765" i="2"/>
  <c r="O1765" i="2" s="1"/>
  <c r="M1761" i="2"/>
  <c r="O1761" i="2" s="1"/>
  <c r="M1759" i="2"/>
  <c r="O1759" i="2" s="1"/>
  <c r="M1757" i="2"/>
  <c r="O1757" i="2" s="1"/>
  <c r="M1777" i="2"/>
  <c r="O1777" i="2" s="1"/>
  <c r="M1766" i="2"/>
  <c r="O1766" i="2" s="1"/>
  <c r="M1752" i="2"/>
  <c r="O1752" i="2" s="1"/>
  <c r="M1781" i="2"/>
  <c r="O1781" i="2" s="1"/>
  <c r="M1779" i="2"/>
  <c r="O1779" i="2" s="1"/>
  <c r="M1768" i="2"/>
  <c r="O1768" i="2" s="1"/>
  <c r="M1763" i="2"/>
  <c r="O1763" i="2" s="1"/>
  <c r="M1754" i="2"/>
  <c r="O1754" i="2" s="1"/>
  <c r="M403" i="2"/>
  <c r="O403" i="2" s="1"/>
  <c r="M402" i="2"/>
  <c r="O402" i="2" s="1"/>
  <c r="M385" i="2"/>
  <c r="O385" i="2" s="1"/>
  <c r="M381" i="2"/>
  <c r="O381" i="2" s="1"/>
  <c r="M377" i="2"/>
  <c r="O377" i="2" s="1"/>
  <c r="M370" i="2"/>
  <c r="O370" i="2" s="1"/>
  <c r="M367" i="2"/>
  <c r="O367" i="2" s="1"/>
  <c r="M362" i="2"/>
  <c r="O362" i="2" s="1"/>
  <c r="M359" i="2"/>
  <c r="O359" i="2" s="1"/>
  <c r="M354" i="2"/>
  <c r="O354" i="2" s="1"/>
  <c r="M351" i="2"/>
  <c r="O351" i="2" s="1"/>
  <c r="M346" i="2"/>
  <c r="O346" i="2" s="1"/>
  <c r="M343" i="2"/>
  <c r="O343" i="2" s="1"/>
  <c r="M338" i="2"/>
  <c r="O338" i="2" s="1"/>
  <c r="M335" i="2"/>
  <c r="O335" i="2" s="1"/>
  <c r="M330" i="2"/>
  <c r="O330" i="2" s="1"/>
  <c r="M327" i="2"/>
  <c r="O327" i="2" s="1"/>
  <c r="M322" i="2"/>
  <c r="O322" i="2" s="1"/>
  <c r="M319" i="2"/>
  <c r="O319" i="2" s="1"/>
  <c r="M314" i="2"/>
  <c r="O314" i="2" s="1"/>
  <c r="M311" i="2"/>
  <c r="O311" i="2" s="1"/>
  <c r="M306" i="2"/>
  <c r="O306" i="2" s="1"/>
  <c r="M398" i="2"/>
  <c r="O398" i="2" s="1"/>
  <c r="M386" i="2"/>
  <c r="O386" i="2" s="1"/>
  <c r="M382" i="2"/>
  <c r="O382" i="2" s="1"/>
  <c r="M378" i="2"/>
  <c r="O378" i="2" s="1"/>
  <c r="M375" i="2"/>
  <c r="O375" i="2" s="1"/>
  <c r="M373" i="2"/>
  <c r="O373" i="2" s="1"/>
  <c r="M368" i="2"/>
  <c r="O368" i="2" s="1"/>
  <c r="M365" i="2"/>
  <c r="O365" i="2" s="1"/>
  <c r="M360" i="2"/>
  <c r="O360" i="2" s="1"/>
  <c r="M357" i="2"/>
  <c r="O357" i="2" s="1"/>
  <c r="M352" i="2"/>
  <c r="O352" i="2" s="1"/>
  <c r="M349" i="2"/>
  <c r="O349" i="2" s="1"/>
  <c r="M344" i="2"/>
  <c r="O344" i="2" s="1"/>
  <c r="M341" i="2"/>
  <c r="O341" i="2" s="1"/>
  <c r="M336" i="2"/>
  <c r="O336" i="2" s="1"/>
  <c r="M333" i="2"/>
  <c r="O333" i="2" s="1"/>
  <c r="M328" i="2"/>
  <c r="O328" i="2" s="1"/>
  <c r="M325" i="2"/>
  <c r="O325" i="2" s="1"/>
  <c r="M320" i="2"/>
  <c r="O320" i="2" s="1"/>
  <c r="M317" i="2"/>
  <c r="O317" i="2" s="1"/>
  <c r="M312" i="2"/>
  <c r="O312" i="2" s="1"/>
  <c r="M309" i="2"/>
  <c r="O309" i="2" s="1"/>
  <c r="M1006" i="2"/>
  <c r="N66" i="2"/>
  <c r="O66" i="2" s="1"/>
  <c r="M310" i="2"/>
  <c r="O310" i="2" s="1"/>
  <c r="M326" i="2"/>
  <c r="O326" i="2" s="1"/>
  <c r="M342" i="2"/>
  <c r="O342" i="2" s="1"/>
  <c r="M358" i="2"/>
  <c r="O358" i="2" s="1"/>
  <c r="M374" i="2"/>
  <c r="O374" i="2" s="1"/>
  <c r="M390" i="2"/>
  <c r="O390" i="2" s="1"/>
  <c r="M412" i="2"/>
  <c r="M420" i="2"/>
  <c r="M428" i="2"/>
  <c r="M436" i="2"/>
  <c r="M444" i="2"/>
  <c r="M452" i="2"/>
  <c r="M459" i="2"/>
  <c r="M857" i="2"/>
  <c r="M858" i="2"/>
  <c r="M978" i="2"/>
  <c r="M986" i="2"/>
  <c r="M994" i="2"/>
  <c r="M1002" i="2"/>
  <c r="M1025" i="2"/>
  <c r="M1135" i="2"/>
  <c r="O1135" i="2" s="1"/>
  <c r="M1194" i="2"/>
  <c r="O1194" i="2" s="1"/>
  <c r="M1192" i="2"/>
  <c r="O1192" i="2" s="1"/>
  <c r="M1190" i="2"/>
  <c r="O1190" i="2" s="1"/>
  <c r="M1188" i="2"/>
  <c r="O1188" i="2" s="1"/>
  <c r="M1186" i="2"/>
  <c r="O1186" i="2" s="1"/>
  <c r="M1184" i="2"/>
  <c r="O1184" i="2" s="1"/>
  <c r="M1182" i="2"/>
  <c r="O1182" i="2" s="1"/>
  <c r="M1180" i="2"/>
  <c r="O1180" i="2" s="1"/>
  <c r="M1178" i="2"/>
  <c r="O1178" i="2" s="1"/>
  <c r="M1176" i="2"/>
  <c r="O1176" i="2" s="1"/>
  <c r="M1174" i="2"/>
  <c r="O1174" i="2" s="1"/>
  <c r="M1172" i="2"/>
  <c r="O1172" i="2" s="1"/>
  <c r="M1170" i="2"/>
  <c r="O1170" i="2" s="1"/>
  <c r="M1168" i="2"/>
  <c r="O1168" i="2" s="1"/>
  <c r="M1166" i="2"/>
  <c r="O1166" i="2" s="1"/>
  <c r="M1164" i="2"/>
  <c r="O1164" i="2" s="1"/>
  <c r="M1162" i="2"/>
  <c r="O1162" i="2" s="1"/>
  <c r="M1160" i="2"/>
  <c r="O1160" i="2" s="1"/>
  <c r="M1158" i="2"/>
  <c r="O1158" i="2" s="1"/>
  <c r="M1156" i="2"/>
  <c r="O1156" i="2" s="1"/>
  <c r="M1154" i="2"/>
  <c r="O1154" i="2" s="1"/>
  <c r="M1152" i="2"/>
  <c r="O1152" i="2" s="1"/>
  <c r="M1274" i="2"/>
  <c r="O1274" i="2" s="1"/>
  <c r="M1280" i="2"/>
  <c r="O1280" i="2" s="1"/>
  <c r="M1303" i="2"/>
  <c r="O1303" i="2" s="1"/>
  <c r="M1306" i="2"/>
  <c r="O1306" i="2" s="1"/>
  <c r="M1312" i="2"/>
  <c r="O1312" i="2" s="1"/>
  <c r="M1383" i="2"/>
  <c r="O1383" i="2" s="1"/>
  <c r="M1389" i="2"/>
  <c r="O1389" i="2" s="1"/>
  <c r="M1392" i="2"/>
  <c r="O1392" i="2" s="1"/>
  <c r="M1638" i="2"/>
  <c r="O1638" i="2" s="1"/>
  <c r="M1675" i="2"/>
  <c r="O1675" i="2" s="1"/>
  <c r="M1758" i="2"/>
  <c r="O1758" i="2" s="1"/>
  <c r="M1775" i="2"/>
  <c r="O1775" i="2" s="1"/>
  <c r="M1789" i="2"/>
  <c r="O1789" i="2" s="1"/>
  <c r="M298" i="2"/>
  <c r="O298" i="2" s="1"/>
  <c r="M688" i="2"/>
  <c r="M692" i="2"/>
  <c r="M696" i="2"/>
  <c r="M700" i="2"/>
  <c r="M736" i="2"/>
  <c r="M744" i="2"/>
  <c r="J859" i="2"/>
  <c r="I965" i="2"/>
  <c r="M921" i="2" s="1"/>
  <c r="M1071" i="2"/>
  <c r="M1074" i="2"/>
  <c r="M1082" i="2"/>
  <c r="M1102" i="2"/>
  <c r="O1102" i="2" s="1"/>
  <c r="M1104" i="2"/>
  <c r="O1104" i="2" s="1"/>
  <c r="M1107" i="2"/>
  <c r="O1107" i="2" s="1"/>
  <c r="M1110" i="2"/>
  <c r="O1110" i="2" s="1"/>
  <c r="M1112" i="2"/>
  <c r="O1112" i="2" s="1"/>
  <c r="M1748" i="2"/>
  <c r="O1748" i="2" s="1"/>
  <c r="M1740" i="2"/>
  <c r="O1740" i="2" s="1"/>
  <c r="M1732" i="2"/>
  <c r="O1732" i="2" s="1"/>
  <c r="M1724" i="2"/>
  <c r="O1724" i="2" s="1"/>
  <c r="M1743" i="2"/>
  <c r="O1743" i="2" s="1"/>
  <c r="M1741" i="2"/>
  <c r="O1741" i="2" s="1"/>
  <c r="M1736" i="2"/>
  <c r="O1736" i="2" s="1"/>
  <c r="M1734" i="2"/>
  <c r="O1734" i="2" s="1"/>
  <c r="M1727" i="2"/>
  <c r="O1727" i="2" s="1"/>
  <c r="M1725" i="2"/>
  <c r="O1725" i="2" s="1"/>
  <c r="M1750" i="2"/>
  <c r="O1750" i="2" s="1"/>
  <c r="M1746" i="2"/>
  <c r="O1746" i="2" s="1"/>
  <c r="M1739" i="2"/>
  <c r="O1739" i="2" s="1"/>
  <c r="M1737" i="2"/>
  <c r="O1737" i="2" s="1"/>
  <c r="M1730" i="2"/>
  <c r="O1730" i="2" s="1"/>
  <c r="M1723" i="2"/>
  <c r="O1723" i="2" s="1"/>
  <c r="M1721" i="2"/>
  <c r="O1721" i="2" s="1"/>
  <c r="J278" i="2"/>
  <c r="J706" i="2"/>
  <c r="N691" i="2" s="1"/>
  <c r="O691" i="2" s="1"/>
  <c r="M804" i="2"/>
  <c r="M1430" i="2"/>
  <c r="O1430" i="2" s="1"/>
  <c r="M1427" i="2"/>
  <c r="O1427" i="2" s="1"/>
  <c r="M1425" i="2"/>
  <c r="O1425" i="2" s="1"/>
  <c r="M1419" i="2"/>
  <c r="O1419" i="2" s="1"/>
  <c r="M1431" i="2"/>
  <c r="O1431" i="2" s="1"/>
  <c r="M1428" i="2"/>
  <c r="O1428" i="2" s="1"/>
  <c r="M1423" i="2"/>
  <c r="M1420" i="2"/>
  <c r="O1420" i="2" s="1"/>
  <c r="M1417" i="2"/>
  <c r="O1417" i="2" s="1"/>
  <c r="M1722" i="2"/>
  <c r="O1722" i="2" s="1"/>
  <c r="M1742" i="2"/>
  <c r="O1742" i="2" s="1"/>
  <c r="M1747" i="2"/>
  <c r="O1747" i="2" s="1"/>
  <c r="M1749" i="2"/>
  <c r="O1749" i="2" s="1"/>
  <c r="J2206" i="2"/>
  <c r="M1261" i="2"/>
  <c r="O1261" i="2" s="1"/>
  <c r="M1264" i="2"/>
  <c r="O1264" i="2" s="1"/>
  <c r="M1266" i="2"/>
  <c r="O1266" i="2" s="1"/>
  <c r="M2397" i="2"/>
  <c r="M2395" i="2"/>
  <c r="M2393" i="2"/>
  <c r="M2391" i="2"/>
  <c r="M2389" i="2"/>
  <c r="M2387" i="2"/>
  <c r="M2385" i="2"/>
  <c r="M2383" i="2"/>
  <c r="M2381" i="2"/>
  <c r="M2379" i="2"/>
  <c r="M2377" i="2"/>
  <c r="M2375" i="2"/>
  <c r="M2373" i="2"/>
  <c r="M2371" i="2"/>
  <c r="M2369" i="2"/>
  <c r="M2367" i="2"/>
  <c r="M2365" i="2"/>
  <c r="M2363" i="2"/>
  <c r="M2361" i="2"/>
  <c r="M2359" i="2"/>
  <c r="M2357" i="2"/>
  <c r="M2355" i="2"/>
  <c r="M2353" i="2"/>
  <c r="M2351" i="2"/>
  <c r="M2349" i="2"/>
  <c r="M2347" i="2"/>
  <c r="M2345" i="2"/>
  <c r="M2343" i="2"/>
  <c r="M2341" i="2"/>
  <c r="M2339" i="2"/>
  <c r="M2337" i="2"/>
  <c r="M2335" i="2"/>
  <c r="M2333" i="2"/>
  <c r="M2331" i="2"/>
  <c r="M2329" i="2"/>
  <c r="M2327" i="2"/>
  <c r="M2325" i="2"/>
  <c r="M2323" i="2"/>
  <c r="M2321" i="2"/>
  <c r="M2319" i="2"/>
  <c r="M2317" i="2"/>
  <c r="M2315" i="2"/>
  <c r="M2313" i="2"/>
  <c r="M2311" i="2"/>
  <c r="M2309" i="2"/>
  <c r="O1222" i="2"/>
  <c r="M1488" i="2"/>
  <c r="O1488" i="2" s="1"/>
  <c r="M1496" i="2"/>
  <c r="O1496" i="2" s="1"/>
  <c r="M2272" i="2"/>
  <c r="M2264" i="2"/>
  <c r="M2256" i="2"/>
  <c r="M2248" i="2"/>
  <c r="M2240" i="2"/>
  <c r="M2266" i="2"/>
  <c r="M2258" i="2"/>
  <c r="M2250" i="2"/>
  <c r="M2242" i="2"/>
  <c r="M2330" i="2"/>
  <c r="M2338" i="2"/>
  <c r="M2346" i="2"/>
  <c r="M2354" i="2"/>
  <c r="M2362" i="2"/>
  <c r="M2370" i="2"/>
  <c r="M2378" i="2"/>
  <c r="M2386" i="2"/>
  <c r="M2394" i="2"/>
  <c r="M2421" i="2"/>
  <c r="M1936" i="2"/>
  <c r="O1936" i="2" s="1"/>
  <c r="M2147" i="2"/>
  <c r="M2149" i="2"/>
  <c r="M2151" i="2"/>
  <c r="M2153" i="2"/>
  <c r="M2155" i="2"/>
  <c r="M2157" i="2"/>
  <c r="M2159" i="2"/>
  <c r="M2161" i="2"/>
  <c r="M2163" i="2"/>
  <c r="J46" i="2"/>
  <c r="N418" i="2"/>
  <c r="O418" i="2" s="1"/>
  <c r="N453" i="2"/>
  <c r="O453" i="2" s="1"/>
  <c r="N432" i="2"/>
  <c r="O432" i="2" s="1"/>
  <c r="N448" i="2"/>
  <c r="O448" i="2" s="1"/>
  <c r="N498" i="2"/>
  <c r="O498" i="2" s="1"/>
  <c r="N482" i="2"/>
  <c r="O482" i="2" s="1"/>
  <c r="N489" i="2"/>
  <c r="O489" i="2" s="1"/>
  <c r="N488" i="2"/>
  <c r="O488" i="2" s="1"/>
  <c r="N559" i="2"/>
  <c r="O559" i="2" s="1"/>
  <c r="N581" i="2"/>
  <c r="O581" i="2" s="1"/>
  <c r="N126" i="2"/>
  <c r="O126" i="2" s="1"/>
  <c r="N136" i="2"/>
  <c r="O136" i="2" s="1"/>
  <c r="M36" i="2"/>
  <c r="M40" i="2"/>
  <c r="N141" i="2"/>
  <c r="O141" i="2" s="1"/>
  <c r="N145" i="2"/>
  <c r="O145" i="2" s="1"/>
  <c r="J223" i="2"/>
  <c r="N160" i="2" s="1"/>
  <c r="O160" i="2" s="1"/>
  <c r="N259" i="2"/>
  <c r="O259" i="2" s="1"/>
  <c r="N460" i="2"/>
  <c r="O460" i="2" s="1"/>
  <c r="M477" i="2"/>
  <c r="M553" i="2"/>
  <c r="M557" i="2"/>
  <c r="M629" i="2"/>
  <c r="M633" i="2"/>
  <c r="N771" i="2"/>
  <c r="O771" i="2" s="1"/>
  <c r="N762" i="2"/>
  <c r="O762" i="2" s="1"/>
  <c r="M301" i="2"/>
  <c r="O301" i="2" s="1"/>
  <c r="M389" i="2"/>
  <c r="O389" i="2" s="1"/>
  <c r="M393" i="2"/>
  <c r="O393" i="2" s="1"/>
  <c r="M397" i="2"/>
  <c r="O397" i="2" s="1"/>
  <c r="M401" i="2"/>
  <c r="O401" i="2" s="1"/>
  <c r="M405" i="2"/>
  <c r="O405" i="2" s="1"/>
  <c r="M558" i="2"/>
  <c r="M392" i="2"/>
  <c r="O392" i="2" s="1"/>
  <c r="M396" i="2"/>
  <c r="O396" i="2" s="1"/>
  <c r="M400" i="2"/>
  <c r="O400" i="2" s="1"/>
  <c r="M404" i="2"/>
  <c r="O404" i="2" s="1"/>
  <c r="J479" i="2"/>
  <c r="N472" i="2" s="1"/>
  <c r="O472" i="2" s="1"/>
  <c r="M627" i="2"/>
  <c r="M631" i="2"/>
  <c r="J685" i="2"/>
  <c r="N674" i="2" s="1"/>
  <c r="O674" i="2" s="1"/>
  <c r="N773" i="2"/>
  <c r="O773" i="2" s="1"/>
  <c r="M295" i="2"/>
  <c r="O295" i="2" s="1"/>
  <c r="M299" i="2"/>
  <c r="O299" i="2" s="1"/>
  <c r="M379" i="2"/>
  <c r="O379" i="2" s="1"/>
  <c r="M383" i="2"/>
  <c r="O383" i="2" s="1"/>
  <c r="M387" i="2"/>
  <c r="O387" i="2" s="1"/>
  <c r="M391" i="2"/>
  <c r="O391" i="2" s="1"/>
  <c r="M395" i="2"/>
  <c r="O395" i="2" s="1"/>
  <c r="M399" i="2"/>
  <c r="O399" i="2" s="1"/>
  <c r="M456" i="2"/>
  <c r="M552" i="2"/>
  <c r="M620" i="2"/>
  <c r="M624" i="2"/>
  <c r="M628" i="2"/>
  <c r="N703" i="2"/>
  <c r="O703" i="2" s="1"/>
  <c r="N695" i="2"/>
  <c r="O695" i="2" s="1"/>
  <c r="N687" i="2"/>
  <c r="O687" i="2" s="1"/>
  <c r="N698" i="2"/>
  <c r="O698" i="2" s="1"/>
  <c r="N694" i="2"/>
  <c r="O694" i="2" s="1"/>
  <c r="M669" i="2"/>
  <c r="M673" i="2"/>
  <c r="M677" i="2"/>
  <c r="M681" i="2"/>
  <c r="M729" i="2"/>
  <c r="M733" i="2"/>
  <c r="M737" i="2"/>
  <c r="M741" i="2"/>
  <c r="M745" i="2"/>
  <c r="M749" i="2"/>
  <c r="M769" i="2"/>
  <c r="M773" i="2"/>
  <c r="M777" i="2"/>
  <c r="M781" i="2"/>
  <c r="M785" i="2"/>
  <c r="M789" i="2"/>
  <c r="M793" i="2"/>
  <c r="M797" i="2"/>
  <c r="M801" i="2"/>
  <c r="M805" i="2"/>
  <c r="J851" i="2"/>
  <c r="N847" i="2" s="1"/>
  <c r="O847" i="2" s="1"/>
  <c r="M856" i="2"/>
  <c r="M852" i="2"/>
  <c r="M855" i="2"/>
  <c r="M861" i="2"/>
  <c r="J973" i="2"/>
  <c r="N966" i="2" s="1"/>
  <c r="M670" i="2"/>
  <c r="M674" i="2"/>
  <c r="M678" i="2"/>
  <c r="M682" i="2"/>
  <c r="M798" i="2"/>
  <c r="M802" i="2"/>
  <c r="M806" i="2"/>
  <c r="M864" i="2"/>
  <c r="M860" i="2"/>
  <c r="M863" i="2"/>
  <c r="I908" i="2"/>
  <c r="M883" i="2" s="1"/>
  <c r="P883" i="2"/>
  <c r="J883" i="2"/>
  <c r="M958" i="2"/>
  <c r="J1038" i="2"/>
  <c r="N1015" i="2" s="1"/>
  <c r="O1015" i="2" s="1"/>
  <c r="M671" i="2"/>
  <c r="M675" i="2"/>
  <c r="M679" i="2"/>
  <c r="M739" i="2"/>
  <c r="M743" i="2"/>
  <c r="M779" i="2"/>
  <c r="M783" i="2"/>
  <c r="M787" i="2"/>
  <c r="M791" i="2"/>
  <c r="M795" i="2"/>
  <c r="M799" i="2"/>
  <c r="M803" i="2"/>
  <c r="M865" i="2"/>
  <c r="M928" i="2"/>
  <c r="M961" i="2"/>
  <c r="M946" i="2"/>
  <c r="M942" i="2"/>
  <c r="M927" i="2"/>
  <c r="M920" i="2"/>
  <c r="M960" i="2"/>
  <c r="M956" i="2"/>
  <c r="M941" i="2"/>
  <c r="M937" i="2"/>
  <c r="M915" i="2"/>
  <c r="M963" i="2"/>
  <c r="M944" i="2"/>
  <c r="M940" i="2"/>
  <c r="M922" i="2"/>
  <c r="M918" i="2"/>
  <c r="P933" i="2"/>
  <c r="J933" i="2"/>
  <c r="J1086" i="2"/>
  <c r="Q1945" i="2"/>
  <c r="M1015" i="2"/>
  <c r="M1019" i="2"/>
  <c r="M1023" i="2"/>
  <c r="M1027" i="2"/>
  <c r="M1031" i="2"/>
  <c r="M1035" i="2"/>
  <c r="M1075" i="2"/>
  <c r="M1079" i="2"/>
  <c r="M1083" i="2"/>
  <c r="M1118" i="2"/>
  <c r="M1122" i="2"/>
  <c r="M1125" i="2"/>
  <c r="O1125" i="2" s="1"/>
  <c r="M1129" i="2"/>
  <c r="O1129" i="2" s="1"/>
  <c r="M1132" i="2"/>
  <c r="M1138" i="2"/>
  <c r="O1138" i="2" s="1"/>
  <c r="M1142" i="2"/>
  <c r="O1142" i="2" s="1"/>
  <c r="M1146" i="2"/>
  <c r="O1146" i="2" s="1"/>
  <c r="M1200" i="2"/>
  <c r="O1200" i="2" s="1"/>
  <c r="M1204" i="2"/>
  <c r="O1204" i="2" s="1"/>
  <c r="M1208" i="2"/>
  <c r="O1208" i="2" s="1"/>
  <c r="M1212" i="2"/>
  <c r="O1212" i="2" s="1"/>
  <c r="M1216" i="2"/>
  <c r="O1216" i="2" s="1"/>
  <c r="M1220" i="2"/>
  <c r="O1220" i="2" s="1"/>
  <c r="M1340" i="2"/>
  <c r="O1340" i="2" s="1"/>
  <c r="M1344" i="2"/>
  <c r="O1344" i="2" s="1"/>
  <c r="M1348" i="2"/>
  <c r="O1348" i="2" s="1"/>
  <c r="O1590" i="2"/>
  <c r="M1659" i="2"/>
  <c r="O1659" i="2" s="1"/>
  <c r="M1655" i="2"/>
  <c r="O1655" i="2" s="1"/>
  <c r="M1651" i="2"/>
  <c r="O1651" i="2" s="1"/>
  <c r="M1647" i="2"/>
  <c r="O1647" i="2" s="1"/>
  <c r="M1643" i="2"/>
  <c r="O1643" i="2" s="1"/>
  <c r="M1639" i="2"/>
  <c r="O1639" i="2" s="1"/>
  <c r="M1635" i="2"/>
  <c r="O1635" i="2" s="1"/>
  <c r="M1631" i="2"/>
  <c r="O1631" i="2" s="1"/>
  <c r="M1627" i="2"/>
  <c r="O1627" i="2" s="1"/>
  <c r="M1623" i="2"/>
  <c r="O1623" i="2" s="1"/>
  <c r="M1619" i="2"/>
  <c r="O1619" i="2" s="1"/>
  <c r="M1615" i="2"/>
  <c r="O1615" i="2" s="1"/>
  <c r="M1611" i="2"/>
  <c r="O1611" i="2" s="1"/>
  <c r="M1607" i="2"/>
  <c r="O1607" i="2" s="1"/>
  <c r="M1603" i="2"/>
  <c r="O1603" i="2" s="1"/>
  <c r="M1599" i="2"/>
  <c r="O1599" i="2" s="1"/>
  <c r="M1595" i="2"/>
  <c r="O1595" i="2" s="1"/>
  <c r="M1591" i="2"/>
  <c r="O1591" i="2" s="1"/>
  <c r="M1660" i="2"/>
  <c r="O1660" i="2" s="1"/>
  <c r="M1656" i="2"/>
  <c r="O1656" i="2" s="1"/>
  <c r="M1652" i="2"/>
  <c r="O1652" i="2" s="1"/>
  <c r="M1648" i="2"/>
  <c r="O1648" i="2" s="1"/>
  <c r="M1644" i="2"/>
  <c r="O1644" i="2" s="1"/>
  <c r="M1640" i="2"/>
  <c r="O1640" i="2" s="1"/>
  <c r="M1636" i="2"/>
  <c r="O1636" i="2" s="1"/>
  <c r="M1632" i="2"/>
  <c r="O1632" i="2" s="1"/>
  <c r="M1628" i="2"/>
  <c r="O1628" i="2" s="1"/>
  <c r="M1624" i="2"/>
  <c r="O1624" i="2" s="1"/>
  <c r="M1620" i="2"/>
  <c r="O1620" i="2" s="1"/>
  <c r="M1616" i="2"/>
  <c r="O1616" i="2" s="1"/>
  <c r="M1612" i="2"/>
  <c r="O1612" i="2" s="1"/>
  <c r="M1608" i="2"/>
  <c r="O1608" i="2" s="1"/>
  <c r="M1604" i="2"/>
  <c r="O1604" i="2" s="1"/>
  <c r="M1600" i="2"/>
  <c r="O1600" i="2" s="1"/>
  <c r="M1596" i="2"/>
  <c r="O1596" i="2" s="1"/>
  <c r="M1592" i="2"/>
  <c r="O1592" i="2" s="1"/>
  <c r="M1661" i="2"/>
  <c r="O1661" i="2" s="1"/>
  <c r="M1657" i="2"/>
  <c r="O1657" i="2" s="1"/>
  <c r="M1653" i="2"/>
  <c r="O1653" i="2" s="1"/>
  <c r="M1649" i="2"/>
  <c r="O1649" i="2" s="1"/>
  <c r="M1645" i="2"/>
  <c r="O1645" i="2" s="1"/>
  <c r="M1641" i="2"/>
  <c r="O1641" i="2" s="1"/>
  <c r="M1637" i="2"/>
  <c r="O1637" i="2" s="1"/>
  <c r="M1633" i="2"/>
  <c r="O1633" i="2" s="1"/>
  <c r="M1629" i="2"/>
  <c r="O1629" i="2" s="1"/>
  <c r="M1625" i="2"/>
  <c r="O1625" i="2" s="1"/>
  <c r="M1621" i="2"/>
  <c r="O1621" i="2" s="1"/>
  <c r="M1617" i="2"/>
  <c r="O1617" i="2" s="1"/>
  <c r="M1613" i="2"/>
  <c r="O1613" i="2" s="1"/>
  <c r="M1609" i="2"/>
  <c r="O1609" i="2" s="1"/>
  <c r="M1605" i="2"/>
  <c r="O1605" i="2" s="1"/>
  <c r="M1601" i="2"/>
  <c r="O1601" i="2" s="1"/>
  <c r="M1597" i="2"/>
  <c r="O1597" i="2" s="1"/>
  <c r="M1593" i="2"/>
  <c r="O1593" i="2" s="1"/>
  <c r="Q1961" i="2"/>
  <c r="J927" i="2"/>
  <c r="P927" i="2"/>
  <c r="M1008" i="2"/>
  <c r="M1012" i="2"/>
  <c r="M1016" i="2"/>
  <c r="M1020" i="2"/>
  <c r="M1024" i="2"/>
  <c r="M1028" i="2"/>
  <c r="M1032" i="2"/>
  <c r="M1052" i="2"/>
  <c r="M1056" i="2"/>
  <c r="M1060" i="2"/>
  <c r="M1064" i="2"/>
  <c r="M1068" i="2"/>
  <c r="M1072" i="2"/>
  <c r="M1076" i="2"/>
  <c r="M1080" i="2"/>
  <c r="M1121" i="2"/>
  <c r="O1121" i="2" s="1"/>
  <c r="M1124" i="2"/>
  <c r="O1124" i="2" s="1"/>
  <c r="M1128" i="2"/>
  <c r="O1128" i="2" s="1"/>
  <c r="M1134" i="2"/>
  <c r="M1137" i="2"/>
  <c r="O1137" i="2" s="1"/>
  <c r="M1141" i="2"/>
  <c r="O1141" i="2" s="1"/>
  <c r="M1145" i="2"/>
  <c r="O1145" i="2" s="1"/>
  <c r="M1155" i="2"/>
  <c r="O1155" i="2" s="1"/>
  <c r="M1159" i="2"/>
  <c r="O1159" i="2" s="1"/>
  <c r="M1163" i="2"/>
  <c r="O1163" i="2" s="1"/>
  <c r="M1167" i="2"/>
  <c r="O1167" i="2" s="1"/>
  <c r="M1171" i="2"/>
  <c r="O1171" i="2" s="1"/>
  <c r="M1175" i="2"/>
  <c r="O1175" i="2" s="1"/>
  <c r="M1179" i="2"/>
  <c r="O1179" i="2" s="1"/>
  <c r="M1183" i="2"/>
  <c r="O1183" i="2" s="1"/>
  <c r="M1187" i="2"/>
  <c r="O1187" i="2" s="1"/>
  <c r="M1191" i="2"/>
  <c r="O1191" i="2" s="1"/>
  <c r="M1195" i="2"/>
  <c r="O1195" i="2" s="1"/>
  <c r="M1199" i="2"/>
  <c r="O1199" i="2" s="1"/>
  <c r="M1203" i="2"/>
  <c r="O1203" i="2" s="1"/>
  <c r="M1207" i="2"/>
  <c r="O1207" i="2" s="1"/>
  <c r="M1211" i="2"/>
  <c r="O1211" i="2" s="1"/>
  <c r="M1215" i="2"/>
  <c r="O1215" i="2" s="1"/>
  <c r="M1219" i="2"/>
  <c r="O1219" i="2" s="1"/>
  <c r="M1322" i="2"/>
  <c r="O1322" i="2" s="1"/>
  <c r="M1326" i="2"/>
  <c r="O1326" i="2" s="1"/>
  <c r="M1329" i="2"/>
  <c r="O1329" i="2" s="1"/>
  <c r="M1339" i="2"/>
  <c r="O1339" i="2" s="1"/>
  <c r="M1343" i="2"/>
  <c r="O1343" i="2" s="1"/>
  <c r="M1347" i="2"/>
  <c r="O1347" i="2" s="1"/>
  <c r="O1411" i="2"/>
  <c r="M1413" i="2"/>
  <c r="O1413" i="2" s="1"/>
  <c r="M1414" i="2"/>
  <c r="O1414" i="2" s="1"/>
  <c r="Q1946" i="2"/>
  <c r="M1120" i="2"/>
  <c r="O1120" i="2" s="1"/>
  <c r="M1123" i="2"/>
  <c r="O1123" i="2" s="1"/>
  <c r="M1127" i="2"/>
  <c r="O1127" i="2" s="1"/>
  <c r="M1131" i="2"/>
  <c r="M1133" i="2"/>
  <c r="O1133" i="2" s="1"/>
  <c r="M1140" i="2"/>
  <c r="M1198" i="2"/>
  <c r="O1198" i="2" s="1"/>
  <c r="M1202" i="2"/>
  <c r="O1202" i="2" s="1"/>
  <c r="M1206" i="2"/>
  <c r="O1206" i="2" s="1"/>
  <c r="M1210" i="2"/>
  <c r="O1210" i="2" s="1"/>
  <c r="M1214" i="2"/>
  <c r="O1214" i="2" s="1"/>
  <c r="M1325" i="2"/>
  <c r="O1325" i="2" s="1"/>
  <c r="M1328" i="2"/>
  <c r="O1328" i="2" s="1"/>
  <c r="M1332" i="2"/>
  <c r="M1338" i="2"/>
  <c r="O1338" i="2" s="1"/>
  <c r="M1342" i="2"/>
  <c r="O1342" i="2" s="1"/>
  <c r="M1626" i="2"/>
  <c r="O1626" i="2" s="1"/>
  <c r="M1634" i="2"/>
  <c r="O1634" i="2" s="1"/>
  <c r="M1642" i="2"/>
  <c r="O1642" i="2" s="1"/>
  <c r="M1650" i="2"/>
  <c r="O1650" i="2" s="1"/>
  <c r="M1658" i="2"/>
  <c r="O1658" i="2" s="1"/>
  <c r="M1937" i="2"/>
  <c r="O1937" i="2" s="1"/>
  <c r="J2019" i="2"/>
  <c r="M1969" i="2" s="1"/>
  <c r="O1969" i="2" s="1"/>
  <c r="Q1941" i="2"/>
  <c r="Q1952" i="2"/>
  <c r="M1500" i="2"/>
  <c r="M1560" i="2"/>
  <c r="O1560" i="2" s="1"/>
  <c r="M1564" i="2"/>
  <c r="O1564" i="2" s="1"/>
  <c r="M1568" i="2"/>
  <c r="O1568" i="2" s="1"/>
  <c r="M1572" i="2"/>
  <c r="O1572" i="2" s="1"/>
  <c r="M1576" i="2"/>
  <c r="O1576" i="2" s="1"/>
  <c r="M1580" i="2"/>
  <c r="O1580" i="2" s="1"/>
  <c r="M1584" i="2"/>
  <c r="O1584" i="2" s="1"/>
  <c r="M1588" i="2"/>
  <c r="O1588" i="2" s="1"/>
  <c r="M1816" i="2"/>
  <c r="O1816" i="2" s="1"/>
  <c r="M1820" i="2"/>
  <c r="O1820" i="2" s="1"/>
  <c r="M1824" i="2"/>
  <c r="O1824" i="2" s="1"/>
  <c r="M1828" i="2"/>
  <c r="O1828" i="2" s="1"/>
  <c r="M1832" i="2"/>
  <c r="O1832" i="2" s="1"/>
  <c r="M1836" i="2"/>
  <c r="O1836" i="2" s="1"/>
  <c r="Q1942" i="2"/>
  <c r="M1986" i="2"/>
  <c r="O1986" i="2" s="1"/>
  <c r="Q2012" i="2"/>
  <c r="M1559" i="2"/>
  <c r="O1559" i="2" s="1"/>
  <c r="M1563" i="2"/>
  <c r="O1563" i="2" s="1"/>
  <c r="M1567" i="2"/>
  <c r="O1567" i="2" s="1"/>
  <c r="M1571" i="2"/>
  <c r="O1571" i="2" s="1"/>
  <c r="M1575" i="2"/>
  <c r="O1575" i="2" s="1"/>
  <c r="M1579" i="2"/>
  <c r="O1579" i="2" s="1"/>
  <c r="M1583" i="2"/>
  <c r="O1583" i="2" s="1"/>
  <c r="M1683" i="2"/>
  <c r="O1683" i="2" s="1"/>
  <c r="M1803" i="2"/>
  <c r="O1803" i="2" s="1"/>
  <c r="M1807" i="2"/>
  <c r="O1807" i="2" s="1"/>
  <c r="M1811" i="2"/>
  <c r="O1811" i="2" s="1"/>
  <c r="M1815" i="2"/>
  <c r="O1815" i="2" s="1"/>
  <c r="M1819" i="2"/>
  <c r="O1819" i="2" s="1"/>
  <c r="M1823" i="2"/>
  <c r="O1823" i="2" s="1"/>
  <c r="M1827" i="2"/>
  <c r="O1827" i="2" s="1"/>
  <c r="M1831" i="2"/>
  <c r="O1831" i="2" s="1"/>
  <c r="M1923" i="2"/>
  <c r="O1923" i="2" s="1"/>
  <c r="M1927" i="2"/>
  <c r="O1927" i="2" s="1"/>
  <c r="M1931" i="2"/>
  <c r="O1931" i="2" s="1"/>
  <c r="M1935" i="2"/>
  <c r="O1935" i="2" s="1"/>
  <c r="Q1957" i="2"/>
  <c r="Q1973" i="2"/>
  <c r="Q1993" i="2"/>
  <c r="Q2016" i="2"/>
  <c r="Q1954" i="2"/>
  <c r="Q1958" i="2"/>
  <c r="Q1962" i="2"/>
  <c r="Q1966" i="2"/>
  <c r="Q1970" i="2"/>
  <c r="M1992" i="2"/>
  <c r="O1992" i="2" s="1"/>
  <c r="N2028" i="2"/>
  <c r="O2028" i="2" s="1"/>
  <c r="N2029" i="2"/>
  <c r="O2029" i="2" s="1"/>
  <c r="N2033" i="2"/>
  <c r="O2033" i="2" s="1"/>
  <c r="N2038" i="2"/>
  <c r="O2038" i="2" s="1"/>
  <c r="N2040" i="2"/>
  <c r="O2040" i="2" s="1"/>
  <c r="N2044" i="2"/>
  <c r="O2044" i="2" s="1"/>
  <c r="N2049" i="2"/>
  <c r="O2049" i="2" s="1"/>
  <c r="N2050" i="2"/>
  <c r="O2050" i="2" s="1"/>
  <c r="N2054" i="2"/>
  <c r="O2054" i="2" s="1"/>
  <c r="N2173" i="2"/>
  <c r="O2173" i="2" s="1"/>
  <c r="N2181" i="2"/>
  <c r="O2181" i="2" s="1"/>
  <c r="J2307" i="2"/>
  <c r="N2297" i="2" s="1"/>
  <c r="O2297" i="2" s="1"/>
  <c r="M1975" i="2"/>
  <c r="O1975" i="2" s="1"/>
  <c r="M2009" i="2"/>
  <c r="O2009" i="2" s="1"/>
  <c r="M2305" i="2"/>
  <c r="M2304" i="2"/>
  <c r="M2296" i="2"/>
  <c r="M2291" i="2"/>
  <c r="M2290" i="2"/>
  <c r="M2286" i="2"/>
  <c r="M2285" i="2"/>
  <c r="M2306" i="2"/>
  <c r="M2299" i="2"/>
  <c r="M2298" i="2"/>
  <c r="M2297" i="2"/>
  <c r="M2292" i="2"/>
  <c r="M2287" i="2"/>
  <c r="M2289" i="2"/>
  <c r="M2282" i="2"/>
  <c r="M2302" i="2"/>
  <c r="M2300" i="2"/>
  <c r="M2294" i="2"/>
  <c r="M2303" i="2"/>
  <c r="M2284" i="2"/>
  <c r="M2293" i="2"/>
  <c r="M2288" i="2"/>
  <c r="Q1985" i="2"/>
  <c r="Q1992" i="2"/>
  <c r="Q1997" i="2"/>
  <c r="Q2001" i="2"/>
  <c r="M2008" i="2"/>
  <c r="O2008" i="2" s="1"/>
  <c r="N2202" i="2"/>
  <c r="O2202" i="2" s="1"/>
  <c r="N2198" i="2"/>
  <c r="O2198" i="2" s="1"/>
  <c r="N2186" i="2"/>
  <c r="O2186" i="2" s="1"/>
  <c r="N2170" i="2"/>
  <c r="O2170" i="2" s="1"/>
  <c r="N2166" i="2"/>
  <c r="O2166" i="2" s="1"/>
  <c r="N2195" i="2"/>
  <c r="O2195" i="2" s="1"/>
  <c r="N2179" i="2"/>
  <c r="O2179" i="2" s="1"/>
  <c r="N2175" i="2"/>
  <c r="O2175" i="2" s="1"/>
  <c r="N2163" i="2"/>
  <c r="O2163" i="2" s="1"/>
  <c r="N2159" i="2"/>
  <c r="O2159" i="2" s="1"/>
  <c r="N2158" i="2"/>
  <c r="O2158" i="2" s="1"/>
  <c r="N2155" i="2"/>
  <c r="O2155" i="2" s="1"/>
  <c r="N2151" i="2"/>
  <c r="O2151" i="2" s="1"/>
  <c r="N2150" i="2"/>
  <c r="O2150" i="2" s="1"/>
  <c r="N2147" i="2"/>
  <c r="O2147" i="2" s="1"/>
  <c r="N2143" i="2"/>
  <c r="O2143" i="2" s="1"/>
  <c r="N2142" i="2"/>
  <c r="O2142" i="2" s="1"/>
  <c r="N2139" i="2"/>
  <c r="O2139" i="2" s="1"/>
  <c r="N2135" i="2"/>
  <c r="O2135" i="2" s="1"/>
  <c r="N2134" i="2"/>
  <c r="O2134" i="2" s="1"/>
  <c r="N2131" i="2"/>
  <c r="O2131" i="2" s="1"/>
  <c r="N2127" i="2"/>
  <c r="O2127" i="2" s="1"/>
  <c r="N2126" i="2"/>
  <c r="O2126" i="2" s="1"/>
  <c r="N2123" i="2"/>
  <c r="O2123" i="2" s="1"/>
  <c r="N2119" i="2"/>
  <c r="O2119" i="2" s="1"/>
  <c r="N2118" i="2"/>
  <c r="O2118" i="2" s="1"/>
  <c r="N2115" i="2"/>
  <c r="O2115" i="2" s="1"/>
  <c r="N2111" i="2"/>
  <c r="O2111" i="2" s="1"/>
  <c r="N2110" i="2"/>
  <c r="O2110" i="2" s="1"/>
  <c r="N2107" i="2"/>
  <c r="O2107" i="2" s="1"/>
  <c r="N2103" i="2"/>
  <c r="O2103" i="2" s="1"/>
  <c r="N2102" i="2"/>
  <c r="O2102" i="2" s="1"/>
  <c r="N2099" i="2"/>
  <c r="O2099" i="2" s="1"/>
  <c r="N2095" i="2"/>
  <c r="O2095" i="2" s="1"/>
  <c r="N2094" i="2"/>
  <c r="O2094" i="2" s="1"/>
  <c r="N2091" i="2"/>
  <c r="O2091" i="2" s="1"/>
  <c r="N2087" i="2"/>
  <c r="O2087" i="2" s="1"/>
  <c r="N2086" i="2"/>
  <c r="O2086" i="2" s="1"/>
  <c r="N2083" i="2"/>
  <c r="O2083" i="2" s="1"/>
  <c r="N2079" i="2"/>
  <c r="O2079" i="2" s="1"/>
  <c r="N2078" i="2"/>
  <c r="O2078" i="2" s="1"/>
  <c r="N2075" i="2"/>
  <c r="O2075" i="2" s="1"/>
  <c r="N2071" i="2"/>
  <c r="O2071" i="2" s="1"/>
  <c r="N2070" i="2"/>
  <c r="O2070" i="2" s="1"/>
  <c r="N2067" i="2"/>
  <c r="O2067" i="2" s="1"/>
  <c r="N2063" i="2"/>
  <c r="O2063" i="2" s="1"/>
  <c r="N2062" i="2"/>
  <c r="O2062" i="2" s="1"/>
  <c r="N2196" i="2"/>
  <c r="O2196" i="2" s="1"/>
  <c r="N2180" i="2"/>
  <c r="O2180" i="2" s="1"/>
  <c r="N2176" i="2"/>
  <c r="O2176" i="2" s="1"/>
  <c r="N2164" i="2"/>
  <c r="O2164" i="2" s="1"/>
  <c r="N2185" i="2"/>
  <c r="O2185" i="2" s="1"/>
  <c r="N2193" i="2"/>
  <c r="O2193" i="2" s="1"/>
  <c r="M2014" i="2"/>
  <c r="O2014" i="2" s="1"/>
  <c r="M2280" i="2"/>
  <c r="M2279" i="2"/>
  <c r="M2278" i="2"/>
  <c r="M2277" i="2"/>
  <c r="M2273" i="2"/>
  <c r="M2212" i="2"/>
  <c r="M2211" i="2"/>
  <c r="M2210" i="2"/>
  <c r="M2209" i="2"/>
  <c r="M2208" i="2"/>
  <c r="M2207" i="2"/>
  <c r="M2274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35" i="2"/>
  <c r="M2237" i="2"/>
  <c r="M2239" i="2"/>
  <c r="M2241" i="2"/>
  <c r="M2243" i="2"/>
  <c r="M2245" i="2"/>
  <c r="M2247" i="2"/>
  <c r="M2249" i="2"/>
  <c r="M2251" i="2"/>
  <c r="M2253" i="2"/>
  <c r="M2255" i="2"/>
  <c r="M2257" i="2"/>
  <c r="M2259" i="2"/>
  <c r="M2261" i="2"/>
  <c r="M2263" i="2"/>
  <c r="M2265" i="2"/>
  <c r="M2267" i="2"/>
  <c r="M2269" i="2"/>
  <c r="M2271" i="2"/>
  <c r="M2275" i="2"/>
  <c r="J2422" i="2"/>
  <c r="N2417" i="2" s="1"/>
  <c r="N2302" i="2"/>
  <c r="Q1978" i="2"/>
  <c r="Q1982" i="2"/>
  <c r="Q1986" i="2"/>
  <c r="Q1990" i="2"/>
  <c r="Q1994" i="2"/>
  <c r="Q1998" i="2"/>
  <c r="Q2002" i="2"/>
  <c r="Q2006" i="2"/>
  <c r="Q2010" i="2"/>
  <c r="Q2014" i="2"/>
  <c r="Q2018" i="2"/>
  <c r="J2281" i="2"/>
  <c r="J2399" i="2"/>
  <c r="N2348" i="2" s="1"/>
  <c r="O2348" i="2" s="1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N2401" i="2"/>
  <c r="N2405" i="2"/>
  <c r="N2411" i="2"/>
  <c r="M2400" i="2"/>
  <c r="M2404" i="2"/>
  <c r="M2408" i="2"/>
  <c r="M2412" i="2"/>
  <c r="M2416" i="2"/>
  <c r="M2420" i="2"/>
  <c r="M2402" i="2"/>
  <c r="M2406" i="2"/>
  <c r="M2410" i="2"/>
  <c r="M2414" i="2"/>
  <c r="N1412" i="1"/>
  <c r="N1858" i="1"/>
  <c r="N1414" i="1"/>
  <c r="N1411" i="1"/>
  <c r="G1415" i="1"/>
  <c r="K1414" i="1" s="1"/>
  <c r="M1414" i="1" s="1"/>
  <c r="N1034" i="2" l="1"/>
  <c r="O1034" i="2" s="1"/>
  <c r="N787" i="2"/>
  <c r="O787" i="2" s="1"/>
  <c r="N781" i="2"/>
  <c r="O781" i="2" s="1"/>
  <c r="N729" i="2"/>
  <c r="O729" i="2" s="1"/>
  <c r="N778" i="2"/>
  <c r="O778" i="2" s="1"/>
  <c r="M955" i="2"/>
  <c r="M933" i="2"/>
  <c r="M926" i="2"/>
  <c r="M952" i="2"/>
  <c r="M919" i="2"/>
  <c r="M945" i="2"/>
  <c r="M912" i="2"/>
  <c r="M931" i="2"/>
  <c r="M950" i="2"/>
  <c r="M913" i="2"/>
  <c r="M951" i="2"/>
  <c r="M939" i="2"/>
  <c r="N761" i="2"/>
  <c r="O761" i="2" s="1"/>
  <c r="N800" i="2"/>
  <c r="O800" i="2" s="1"/>
  <c r="N788" i="2"/>
  <c r="O788" i="2" s="1"/>
  <c r="N794" i="2"/>
  <c r="O794" i="2" s="1"/>
  <c r="N803" i="2"/>
  <c r="O803" i="2" s="1"/>
  <c r="N454" i="2"/>
  <c r="O454" i="2" s="1"/>
  <c r="N527" i="2"/>
  <c r="O527" i="2" s="1"/>
  <c r="N120" i="2"/>
  <c r="O120" i="2" s="1"/>
  <c r="N528" i="2"/>
  <c r="O528" i="2" s="1"/>
  <c r="N517" i="2"/>
  <c r="O517" i="2" s="1"/>
  <c r="N522" i="2"/>
  <c r="O522" i="2" s="1"/>
  <c r="N416" i="2"/>
  <c r="O416" i="2" s="1"/>
  <c r="N111" i="2"/>
  <c r="O111" i="2" s="1"/>
  <c r="N62" i="2"/>
  <c r="O62" i="2" s="1"/>
  <c r="N499" i="2"/>
  <c r="O499" i="2" s="1"/>
  <c r="N2413" i="2"/>
  <c r="N2299" i="2"/>
  <c r="M2006" i="2"/>
  <c r="O2006" i="2" s="1"/>
  <c r="M1962" i="2"/>
  <c r="O1962" i="2" s="1"/>
  <c r="M943" i="2"/>
  <c r="M910" i="2"/>
  <c r="M936" i="2"/>
  <c r="M959" i="2"/>
  <c r="M923" i="2"/>
  <c r="M953" i="2"/>
  <c r="M916" i="2"/>
  <c r="M934" i="2"/>
  <c r="M957" i="2"/>
  <c r="M932" i="2"/>
  <c r="N690" i="2"/>
  <c r="O690" i="2" s="1"/>
  <c r="N804" i="2"/>
  <c r="O804" i="2" s="1"/>
  <c r="N760" i="2"/>
  <c r="O760" i="2" s="1"/>
  <c r="N755" i="2"/>
  <c r="O755" i="2" s="1"/>
  <c r="N438" i="2"/>
  <c r="O438" i="2" s="1"/>
  <c r="N150" i="2"/>
  <c r="O150" i="2" s="1"/>
  <c r="N116" i="2"/>
  <c r="O116" i="2" s="1"/>
  <c r="N512" i="2"/>
  <c r="O512" i="2" s="1"/>
  <c r="N533" i="2"/>
  <c r="O533" i="2" s="1"/>
  <c r="N709" i="2"/>
  <c r="O709" i="2" s="1"/>
  <c r="N723" i="2"/>
  <c r="O723" i="2" s="1"/>
  <c r="N737" i="2"/>
  <c r="O737" i="2" s="1"/>
  <c r="N722" i="2"/>
  <c r="O722" i="2" s="1"/>
  <c r="N739" i="2"/>
  <c r="O739" i="2" s="1"/>
  <c r="N744" i="2"/>
  <c r="O744" i="2" s="1"/>
  <c r="N720" i="2"/>
  <c r="O720" i="2" s="1"/>
  <c r="N864" i="2"/>
  <c r="O864" i="2" s="1"/>
  <c r="N863" i="2"/>
  <c r="O863" i="2" s="1"/>
  <c r="N861" i="2"/>
  <c r="O861" i="2" s="1"/>
  <c r="N860" i="2"/>
  <c r="N862" i="2"/>
  <c r="O862" i="2" s="1"/>
  <c r="N2301" i="2"/>
  <c r="O2301" i="2" s="1"/>
  <c r="N748" i="2"/>
  <c r="O748" i="2" s="1"/>
  <c r="N564" i="2"/>
  <c r="O564" i="2" s="1"/>
  <c r="N613" i="2"/>
  <c r="O613" i="2" s="1"/>
  <c r="N624" i="2"/>
  <c r="O624" i="2" s="1"/>
  <c r="N618" i="2"/>
  <c r="O618" i="2" s="1"/>
  <c r="N576" i="2"/>
  <c r="O576" i="2" s="1"/>
  <c r="N629" i="2"/>
  <c r="O629" i="2" s="1"/>
  <c r="N608" i="2"/>
  <c r="O608" i="2" s="1"/>
  <c r="N570" i="2"/>
  <c r="O570" i="2" s="1"/>
  <c r="N563" i="2"/>
  <c r="O563" i="2" s="1"/>
  <c r="N597" i="2"/>
  <c r="O597" i="2" s="1"/>
  <c r="N592" i="2"/>
  <c r="O592" i="2" s="1"/>
  <c r="N603" i="2"/>
  <c r="O603" i="2" s="1"/>
  <c r="N586" i="2"/>
  <c r="O586" i="2" s="1"/>
  <c r="N2300" i="2"/>
  <c r="O2300" i="2" s="1"/>
  <c r="N865" i="2"/>
  <c r="O865" i="2" s="1"/>
  <c r="N626" i="2"/>
  <c r="O626" i="2" s="1"/>
  <c r="N495" i="2"/>
  <c r="O495" i="2" s="1"/>
  <c r="N511" i="2"/>
  <c r="O511" i="2" s="1"/>
  <c r="N558" i="2"/>
  <c r="O558" i="2" s="1"/>
  <c r="N542" i="2"/>
  <c r="O542" i="2" s="1"/>
  <c r="N526" i="2"/>
  <c r="O526" i="2" s="1"/>
  <c r="N510" i="2"/>
  <c r="O510" i="2" s="1"/>
  <c r="N494" i="2"/>
  <c r="O494" i="2" s="1"/>
  <c r="N557" i="2"/>
  <c r="O557" i="2" s="1"/>
  <c r="N541" i="2"/>
  <c r="O541" i="2" s="1"/>
  <c r="N525" i="2"/>
  <c r="O525" i="2" s="1"/>
  <c r="N509" i="2"/>
  <c r="O509" i="2" s="1"/>
  <c r="N493" i="2"/>
  <c r="O493" i="2" s="1"/>
  <c r="N484" i="2"/>
  <c r="O484" i="2" s="1"/>
  <c r="N500" i="2"/>
  <c r="O500" i="2" s="1"/>
  <c r="N516" i="2"/>
  <c r="O516" i="2" s="1"/>
  <c r="N532" i="2"/>
  <c r="O532" i="2" s="1"/>
  <c r="N548" i="2"/>
  <c r="O548" i="2" s="1"/>
  <c r="N535" i="2"/>
  <c r="O535" i="2" s="1"/>
  <c r="N551" i="2"/>
  <c r="O551" i="2" s="1"/>
  <c r="N556" i="2"/>
  <c r="O556" i="2" s="1"/>
  <c r="N555" i="2"/>
  <c r="O555" i="2" s="1"/>
  <c r="N483" i="2"/>
  <c r="O483" i="2" s="1"/>
  <c r="N503" i="2"/>
  <c r="O503" i="2" s="1"/>
  <c r="N554" i="2"/>
  <c r="O554" i="2" s="1"/>
  <c r="N534" i="2"/>
  <c r="O534" i="2" s="1"/>
  <c r="N514" i="2"/>
  <c r="O514" i="2" s="1"/>
  <c r="N490" i="2"/>
  <c r="O490" i="2" s="1"/>
  <c r="N549" i="2"/>
  <c r="O549" i="2" s="1"/>
  <c r="N529" i="2"/>
  <c r="O529" i="2" s="1"/>
  <c r="N505" i="2"/>
  <c r="O505" i="2" s="1"/>
  <c r="N485" i="2"/>
  <c r="O485" i="2" s="1"/>
  <c r="N496" i="2"/>
  <c r="O496" i="2" s="1"/>
  <c r="N520" i="2"/>
  <c r="O520" i="2" s="1"/>
  <c r="N540" i="2"/>
  <c r="O540" i="2" s="1"/>
  <c r="N539" i="2"/>
  <c r="O539" i="2" s="1"/>
  <c r="N480" i="2"/>
  <c r="N487" i="2"/>
  <c r="O487" i="2" s="1"/>
  <c r="N507" i="2"/>
  <c r="O507" i="2" s="1"/>
  <c r="N550" i="2"/>
  <c r="O550" i="2" s="1"/>
  <c r="N530" i="2"/>
  <c r="O530" i="2" s="1"/>
  <c r="N506" i="2"/>
  <c r="O506" i="2" s="1"/>
  <c r="N486" i="2"/>
  <c r="O486" i="2" s="1"/>
  <c r="N545" i="2"/>
  <c r="O545" i="2" s="1"/>
  <c r="N521" i="2"/>
  <c r="O521" i="2" s="1"/>
  <c r="N501" i="2"/>
  <c r="O501" i="2" s="1"/>
  <c r="N481" i="2"/>
  <c r="O481" i="2" s="1"/>
  <c r="N504" i="2"/>
  <c r="O504" i="2" s="1"/>
  <c r="N524" i="2"/>
  <c r="O524" i="2" s="1"/>
  <c r="N544" i="2"/>
  <c r="O544" i="2" s="1"/>
  <c r="N523" i="2"/>
  <c r="O523" i="2" s="1"/>
  <c r="N543" i="2"/>
  <c r="O543" i="2" s="1"/>
  <c r="N50" i="2"/>
  <c r="O50" i="2" s="1"/>
  <c r="N110" i="2"/>
  <c r="O110" i="2" s="1"/>
  <c r="N78" i="2"/>
  <c r="O78" i="2" s="1"/>
  <c r="N47" i="2"/>
  <c r="O47" i="2" s="1"/>
  <c r="N48" i="2"/>
  <c r="O48" i="2" s="1"/>
  <c r="N67" i="2"/>
  <c r="O67" i="2" s="1"/>
  <c r="N113" i="2"/>
  <c r="O113" i="2" s="1"/>
  <c r="N77" i="2"/>
  <c r="O77" i="2" s="1"/>
  <c r="N93" i="2"/>
  <c r="O93" i="2" s="1"/>
  <c r="N109" i="2"/>
  <c r="O109" i="2" s="1"/>
  <c r="N134" i="2"/>
  <c r="O134" i="2" s="1"/>
  <c r="N115" i="2"/>
  <c r="O115" i="2" s="1"/>
  <c r="N119" i="2"/>
  <c r="O119" i="2" s="1"/>
  <c r="N123" i="2"/>
  <c r="O123" i="2" s="1"/>
  <c r="N127" i="2"/>
  <c r="O127" i="2" s="1"/>
  <c r="N138" i="2"/>
  <c r="O138" i="2" s="1"/>
  <c r="N146" i="2"/>
  <c r="O146" i="2" s="1"/>
  <c r="N154" i="2"/>
  <c r="O154" i="2" s="1"/>
  <c r="N132" i="2"/>
  <c r="O132" i="2" s="1"/>
  <c r="N135" i="2"/>
  <c r="O135" i="2" s="1"/>
  <c r="N143" i="2"/>
  <c r="O143" i="2" s="1"/>
  <c r="N151" i="2"/>
  <c r="O151" i="2" s="1"/>
  <c r="N98" i="2"/>
  <c r="O98" i="2" s="1"/>
  <c r="N55" i="2"/>
  <c r="O55" i="2" s="1"/>
  <c r="N91" i="2"/>
  <c r="O91" i="2" s="1"/>
  <c r="N94" i="2"/>
  <c r="O94" i="2" s="1"/>
  <c r="N99" i="2"/>
  <c r="O99" i="2" s="1"/>
  <c r="N108" i="2"/>
  <c r="O108" i="2" s="1"/>
  <c r="N58" i="2"/>
  <c r="O58" i="2" s="1"/>
  <c r="N84" i="2"/>
  <c r="O84" i="2" s="1"/>
  <c r="N71" i="2"/>
  <c r="O71" i="2" s="1"/>
  <c r="N95" i="2"/>
  <c r="O95" i="2" s="1"/>
  <c r="N117" i="2"/>
  <c r="O117" i="2" s="1"/>
  <c r="N122" i="2"/>
  <c r="O122" i="2" s="1"/>
  <c r="N128" i="2"/>
  <c r="O128" i="2" s="1"/>
  <c r="N142" i="2"/>
  <c r="O142" i="2" s="1"/>
  <c r="N152" i="2"/>
  <c r="O152" i="2" s="1"/>
  <c r="N137" i="2"/>
  <c r="O137" i="2" s="1"/>
  <c r="N147" i="2"/>
  <c r="O147" i="2" s="1"/>
  <c r="N82" i="2"/>
  <c r="O82" i="2" s="1"/>
  <c r="N83" i="2"/>
  <c r="O83" i="2" s="1"/>
  <c r="N63" i="2"/>
  <c r="O63" i="2" s="1"/>
  <c r="N79" i="2"/>
  <c r="O79" i="2" s="1"/>
  <c r="N101" i="2"/>
  <c r="O101" i="2" s="1"/>
  <c r="N130" i="2"/>
  <c r="O130" i="2" s="1"/>
  <c r="N118" i="2"/>
  <c r="O118" i="2" s="1"/>
  <c r="N124" i="2"/>
  <c r="O124" i="2" s="1"/>
  <c r="N133" i="2"/>
  <c r="O133" i="2" s="1"/>
  <c r="N144" i="2"/>
  <c r="O144" i="2" s="1"/>
  <c r="N139" i="2"/>
  <c r="O139" i="2" s="1"/>
  <c r="N149" i="2"/>
  <c r="O149" i="2" s="1"/>
  <c r="N2293" i="2"/>
  <c r="O2293" i="2" s="1"/>
  <c r="N2298" i="2"/>
  <c r="O2298" i="2" s="1"/>
  <c r="N602" i="2"/>
  <c r="O602" i="2" s="1"/>
  <c r="N155" i="2"/>
  <c r="O155" i="2" s="1"/>
  <c r="N131" i="2"/>
  <c r="O131" i="2" s="1"/>
  <c r="N547" i="2"/>
  <c r="O547" i="2" s="1"/>
  <c r="N148" i="2"/>
  <c r="O148" i="2" s="1"/>
  <c r="N125" i="2"/>
  <c r="O125" i="2" s="1"/>
  <c r="N114" i="2"/>
  <c r="O114" i="2" s="1"/>
  <c r="N552" i="2"/>
  <c r="O552" i="2" s="1"/>
  <c r="N508" i="2"/>
  <c r="O508" i="2" s="1"/>
  <c r="N497" i="2"/>
  <c r="O497" i="2" s="1"/>
  <c r="N537" i="2"/>
  <c r="O537" i="2" s="1"/>
  <c r="N502" i="2"/>
  <c r="O502" i="2" s="1"/>
  <c r="N546" i="2"/>
  <c r="O546" i="2" s="1"/>
  <c r="N2059" i="2"/>
  <c r="O2059" i="2" s="1"/>
  <c r="N2027" i="2"/>
  <c r="O2027" i="2" s="1"/>
  <c r="N2031" i="2"/>
  <c r="O2031" i="2" s="1"/>
  <c r="N2035" i="2"/>
  <c r="O2035" i="2" s="1"/>
  <c r="N2039" i="2"/>
  <c r="O2039" i="2" s="1"/>
  <c r="N2043" i="2"/>
  <c r="O2043" i="2" s="1"/>
  <c r="N2047" i="2"/>
  <c r="O2047" i="2" s="1"/>
  <c r="N2051" i="2"/>
  <c r="O2051" i="2" s="1"/>
  <c r="N2055" i="2"/>
  <c r="O2055" i="2" s="1"/>
  <c r="N2165" i="2"/>
  <c r="O2165" i="2" s="1"/>
  <c r="N2197" i="2"/>
  <c r="O2197" i="2" s="1"/>
  <c r="N2206" i="2"/>
  <c r="N2030" i="2"/>
  <c r="O2030" i="2" s="1"/>
  <c r="N2036" i="2"/>
  <c r="O2036" i="2" s="1"/>
  <c r="N2041" i="2"/>
  <c r="O2041" i="2" s="1"/>
  <c r="N2046" i="2"/>
  <c r="O2046" i="2" s="1"/>
  <c r="N2052" i="2"/>
  <c r="O2052" i="2" s="1"/>
  <c r="N2057" i="2"/>
  <c r="O2057" i="2" s="1"/>
  <c r="N2189" i="2"/>
  <c r="O2189" i="2" s="1"/>
  <c r="N2194" i="2"/>
  <c r="O2194" i="2" s="1"/>
  <c r="N2178" i="2"/>
  <c r="O2178" i="2" s="1"/>
  <c r="N2203" i="2"/>
  <c r="O2203" i="2" s="1"/>
  <c r="N2187" i="2"/>
  <c r="O2187" i="2" s="1"/>
  <c r="N2171" i="2"/>
  <c r="O2171" i="2" s="1"/>
  <c r="N2161" i="2"/>
  <c r="O2161" i="2" s="1"/>
  <c r="N2157" i="2"/>
  <c r="O2157" i="2" s="1"/>
  <c r="N2153" i="2"/>
  <c r="O2153" i="2" s="1"/>
  <c r="N2149" i="2"/>
  <c r="O2149" i="2" s="1"/>
  <c r="N2145" i="2"/>
  <c r="O2145" i="2" s="1"/>
  <c r="N2141" i="2"/>
  <c r="O2141" i="2" s="1"/>
  <c r="N2137" i="2"/>
  <c r="O2137" i="2" s="1"/>
  <c r="N2133" i="2"/>
  <c r="O2133" i="2" s="1"/>
  <c r="N2129" i="2"/>
  <c r="O2129" i="2" s="1"/>
  <c r="N2125" i="2"/>
  <c r="O2125" i="2" s="1"/>
  <c r="N2121" i="2"/>
  <c r="O2121" i="2" s="1"/>
  <c r="N2117" i="2"/>
  <c r="O2117" i="2" s="1"/>
  <c r="N2113" i="2"/>
  <c r="O2113" i="2" s="1"/>
  <c r="N2109" i="2"/>
  <c r="O2109" i="2" s="1"/>
  <c r="N2105" i="2"/>
  <c r="O2105" i="2" s="1"/>
  <c r="N2101" i="2"/>
  <c r="O2101" i="2" s="1"/>
  <c r="N2097" i="2"/>
  <c r="O2097" i="2" s="1"/>
  <c r="N2093" i="2"/>
  <c r="O2093" i="2" s="1"/>
  <c r="N2089" i="2"/>
  <c r="O2089" i="2" s="1"/>
  <c r="N2085" i="2"/>
  <c r="O2085" i="2" s="1"/>
  <c r="N2081" i="2"/>
  <c r="O2081" i="2" s="1"/>
  <c r="N2077" i="2"/>
  <c r="O2077" i="2" s="1"/>
  <c r="N2073" i="2"/>
  <c r="O2073" i="2" s="1"/>
  <c r="N2069" i="2"/>
  <c r="O2069" i="2" s="1"/>
  <c r="N2065" i="2"/>
  <c r="O2065" i="2" s="1"/>
  <c r="N2204" i="2"/>
  <c r="O2204" i="2" s="1"/>
  <c r="N2188" i="2"/>
  <c r="O2188" i="2" s="1"/>
  <c r="N2172" i="2"/>
  <c r="O2172" i="2" s="1"/>
  <c r="N2169" i="2"/>
  <c r="O2169" i="2" s="1"/>
  <c r="N2201" i="2"/>
  <c r="O2201" i="2" s="1"/>
  <c r="N2032" i="2"/>
  <c r="O2032" i="2" s="1"/>
  <c r="N2037" i="2"/>
  <c r="O2037" i="2" s="1"/>
  <c r="N2042" i="2"/>
  <c r="O2042" i="2" s="1"/>
  <c r="N2048" i="2"/>
  <c r="O2048" i="2" s="1"/>
  <c r="N2053" i="2"/>
  <c r="O2053" i="2" s="1"/>
  <c r="N2058" i="2"/>
  <c r="O2058" i="2" s="1"/>
  <c r="N2205" i="2"/>
  <c r="O2205" i="2" s="1"/>
  <c r="N2190" i="2"/>
  <c r="O2190" i="2" s="1"/>
  <c r="N2174" i="2"/>
  <c r="O2174" i="2" s="1"/>
  <c r="N2199" i="2"/>
  <c r="O2199" i="2" s="1"/>
  <c r="N2183" i="2"/>
  <c r="O2183" i="2" s="1"/>
  <c r="N2167" i="2"/>
  <c r="O2167" i="2" s="1"/>
  <c r="N2160" i="2"/>
  <c r="O2160" i="2" s="1"/>
  <c r="N2156" i="2"/>
  <c r="O2156" i="2" s="1"/>
  <c r="N2152" i="2"/>
  <c r="O2152" i="2" s="1"/>
  <c r="N2148" i="2"/>
  <c r="O2148" i="2" s="1"/>
  <c r="N2144" i="2"/>
  <c r="O2144" i="2" s="1"/>
  <c r="N2140" i="2"/>
  <c r="O2140" i="2" s="1"/>
  <c r="N2136" i="2"/>
  <c r="O2136" i="2" s="1"/>
  <c r="N2132" i="2"/>
  <c r="O2132" i="2" s="1"/>
  <c r="N2128" i="2"/>
  <c r="O2128" i="2" s="1"/>
  <c r="N2124" i="2"/>
  <c r="O2124" i="2" s="1"/>
  <c r="N2120" i="2"/>
  <c r="O2120" i="2" s="1"/>
  <c r="N2116" i="2"/>
  <c r="O2116" i="2" s="1"/>
  <c r="N2112" i="2"/>
  <c r="O2112" i="2" s="1"/>
  <c r="N2108" i="2"/>
  <c r="O2108" i="2" s="1"/>
  <c r="N2104" i="2"/>
  <c r="O2104" i="2" s="1"/>
  <c r="N2100" i="2"/>
  <c r="O2100" i="2" s="1"/>
  <c r="N2096" i="2"/>
  <c r="O2096" i="2" s="1"/>
  <c r="N2092" i="2"/>
  <c r="O2092" i="2" s="1"/>
  <c r="N2088" i="2"/>
  <c r="O2088" i="2" s="1"/>
  <c r="N2084" i="2"/>
  <c r="O2084" i="2" s="1"/>
  <c r="N2080" i="2"/>
  <c r="O2080" i="2" s="1"/>
  <c r="N2076" i="2"/>
  <c r="O2076" i="2" s="1"/>
  <c r="N2072" i="2"/>
  <c r="O2072" i="2" s="1"/>
  <c r="N2068" i="2"/>
  <c r="O2068" i="2" s="1"/>
  <c r="N2064" i="2"/>
  <c r="O2064" i="2" s="1"/>
  <c r="N2200" i="2"/>
  <c r="O2200" i="2" s="1"/>
  <c r="N2184" i="2"/>
  <c r="O2184" i="2" s="1"/>
  <c r="N2168" i="2"/>
  <c r="O2168" i="2" s="1"/>
  <c r="N2177" i="2"/>
  <c r="O2177" i="2" s="1"/>
  <c r="N274" i="2"/>
  <c r="O274" i="2" s="1"/>
  <c r="N275" i="2"/>
  <c r="O275" i="2" s="1"/>
  <c r="N267" i="2"/>
  <c r="O267" i="2" s="1"/>
  <c r="N103" i="2"/>
  <c r="O103" i="2" s="1"/>
  <c r="N59" i="2"/>
  <c r="O59" i="2" s="1"/>
  <c r="N491" i="2"/>
  <c r="O491" i="2" s="1"/>
  <c r="N97" i="2"/>
  <c r="O97" i="2" s="1"/>
  <c r="N2419" i="2"/>
  <c r="N2403" i="2"/>
  <c r="N2287" i="2"/>
  <c r="N2292" i="2"/>
  <c r="N2294" i="2"/>
  <c r="N2060" i="2"/>
  <c r="O2060" i="2" s="1"/>
  <c r="N2192" i="2"/>
  <c r="O2192" i="2" s="1"/>
  <c r="N2066" i="2"/>
  <c r="O2066" i="2" s="1"/>
  <c r="N2074" i="2"/>
  <c r="O2074" i="2" s="1"/>
  <c r="N2082" i="2"/>
  <c r="O2082" i="2" s="1"/>
  <c r="N2090" i="2"/>
  <c r="O2090" i="2" s="1"/>
  <c r="N2098" i="2"/>
  <c r="O2098" i="2" s="1"/>
  <c r="N2106" i="2"/>
  <c r="O2106" i="2" s="1"/>
  <c r="N2114" i="2"/>
  <c r="O2114" i="2" s="1"/>
  <c r="N2122" i="2"/>
  <c r="O2122" i="2" s="1"/>
  <c r="N2130" i="2"/>
  <c r="O2130" i="2" s="1"/>
  <c r="N2138" i="2"/>
  <c r="O2138" i="2" s="1"/>
  <c r="N2146" i="2"/>
  <c r="O2146" i="2" s="1"/>
  <c r="N2154" i="2"/>
  <c r="O2154" i="2" s="1"/>
  <c r="N2162" i="2"/>
  <c r="O2162" i="2" s="1"/>
  <c r="N2191" i="2"/>
  <c r="O2191" i="2" s="1"/>
  <c r="N2182" i="2"/>
  <c r="O2182" i="2" s="1"/>
  <c r="N2056" i="2"/>
  <c r="O2056" i="2" s="1"/>
  <c r="N2045" i="2"/>
  <c r="O2045" i="2" s="1"/>
  <c r="N2034" i="2"/>
  <c r="O2034" i="2" s="1"/>
  <c r="M1958" i="2"/>
  <c r="O1958" i="2" s="1"/>
  <c r="M1954" i="2"/>
  <c r="O1954" i="2" s="1"/>
  <c r="M1993" i="2"/>
  <c r="O1993" i="2" s="1"/>
  <c r="M1977" i="2"/>
  <c r="O1977" i="2" s="1"/>
  <c r="M1982" i="2"/>
  <c r="O1982" i="2" s="1"/>
  <c r="M2018" i="2"/>
  <c r="O2018" i="2" s="1"/>
  <c r="M1997" i="2"/>
  <c r="O1997" i="2" s="1"/>
  <c r="M1990" i="2"/>
  <c r="O1990" i="2" s="1"/>
  <c r="M1994" i="2"/>
  <c r="O1994" i="2" s="1"/>
  <c r="M2013" i="2"/>
  <c r="O2013" i="2" s="1"/>
  <c r="M1970" i="2"/>
  <c r="O1970" i="2" s="1"/>
  <c r="M2001" i="2"/>
  <c r="O2001" i="2" s="1"/>
  <c r="M2005" i="2"/>
  <c r="O2005" i="2" s="1"/>
  <c r="M1981" i="2"/>
  <c r="O1981" i="2" s="1"/>
  <c r="M2017" i="2"/>
  <c r="O2017" i="2" s="1"/>
  <c r="N738" i="2"/>
  <c r="O738" i="2" s="1"/>
  <c r="N153" i="2"/>
  <c r="O153" i="2" s="1"/>
  <c r="N619" i="2"/>
  <c r="O619" i="2" s="1"/>
  <c r="N531" i="2"/>
  <c r="O531" i="2" s="1"/>
  <c r="N140" i="2"/>
  <c r="O140" i="2" s="1"/>
  <c r="N121" i="2"/>
  <c r="O121" i="2" s="1"/>
  <c r="N565" i="2"/>
  <c r="O565" i="2" s="1"/>
  <c r="N536" i="2"/>
  <c r="O536" i="2" s="1"/>
  <c r="N492" i="2"/>
  <c r="O492" i="2" s="1"/>
  <c r="N513" i="2"/>
  <c r="O513" i="2" s="1"/>
  <c r="N553" i="2"/>
  <c r="O553" i="2" s="1"/>
  <c r="N518" i="2"/>
  <c r="O518" i="2" s="1"/>
  <c r="N87" i="2"/>
  <c r="O87" i="2" s="1"/>
  <c r="N519" i="2"/>
  <c r="O519" i="2" s="1"/>
  <c r="N89" i="2"/>
  <c r="O89" i="2" s="1"/>
  <c r="N100" i="2"/>
  <c r="O100" i="2" s="1"/>
  <c r="N65" i="2"/>
  <c r="O65" i="2" s="1"/>
  <c r="M962" i="2"/>
  <c r="M935" i="2"/>
  <c r="M954" i="2"/>
  <c r="M938" i="2"/>
  <c r="M924" i="2"/>
  <c r="M964" i="2"/>
  <c r="M949" i="2"/>
  <c r="M930" i="2"/>
  <c r="M911" i="2"/>
  <c r="M948" i="2"/>
  <c r="M929" i="2"/>
  <c r="M914" i="2"/>
  <c r="N419" i="2"/>
  <c r="O419" i="2" s="1"/>
  <c r="N421" i="2"/>
  <c r="O421" i="2" s="1"/>
  <c r="O1227" i="2"/>
  <c r="N688" i="2"/>
  <c r="O688" i="2" s="1"/>
  <c r="N699" i="2"/>
  <c r="O699" i="2" s="1"/>
  <c r="N702" i="2"/>
  <c r="O702" i="2" s="1"/>
  <c r="N686" i="2"/>
  <c r="N857" i="2"/>
  <c r="O857" i="2" s="1"/>
  <c r="N854" i="2"/>
  <c r="O854" i="2" s="1"/>
  <c r="M1227" i="2"/>
  <c r="M1720" i="2"/>
  <c r="N2421" i="2"/>
  <c r="M2012" i="2"/>
  <c r="O2012" i="2" s="1"/>
  <c r="M1953" i="2"/>
  <c r="O1953" i="2" s="1"/>
  <c r="N967" i="2"/>
  <c r="O967" i="2" s="1"/>
  <c r="N990" i="2"/>
  <c r="O990" i="2" s="1"/>
  <c r="M973" i="2"/>
  <c r="K1858" i="1"/>
  <c r="M1858" i="1" s="1"/>
  <c r="O1689" i="2"/>
  <c r="O1720" i="2" s="1"/>
  <c r="N434" i="2"/>
  <c r="O434" i="2" s="1"/>
  <c r="N442" i="2"/>
  <c r="O442" i="2" s="1"/>
  <c r="N426" i="2"/>
  <c r="O426" i="2" s="1"/>
  <c r="N456" i="2"/>
  <c r="O456" i="2" s="1"/>
  <c r="N436" i="2"/>
  <c r="O436" i="2" s="1"/>
  <c r="N420" i="2"/>
  <c r="O420" i="2" s="1"/>
  <c r="N417" i="2"/>
  <c r="O417" i="2" s="1"/>
  <c r="N433" i="2"/>
  <c r="O433" i="2" s="1"/>
  <c r="N449" i="2"/>
  <c r="O449" i="2" s="1"/>
  <c r="N414" i="2"/>
  <c r="O414" i="2" s="1"/>
  <c r="N250" i="2"/>
  <c r="O250" i="2" s="1"/>
  <c r="N579" i="2"/>
  <c r="O579" i="2" s="1"/>
  <c r="N455" i="2"/>
  <c r="O455" i="2" s="1"/>
  <c r="N105" i="2"/>
  <c r="O105" i="2" s="1"/>
  <c r="N73" i="2"/>
  <c r="O73" i="2" s="1"/>
  <c r="N76" i="2"/>
  <c r="O76" i="2" s="1"/>
  <c r="N107" i="2"/>
  <c r="O107" i="2" s="1"/>
  <c r="N75" i="2"/>
  <c r="O75" i="2" s="1"/>
  <c r="N68" i="2"/>
  <c r="O68" i="2" s="1"/>
  <c r="N74" i="2"/>
  <c r="O74" i="2" s="1"/>
  <c r="N90" i="2"/>
  <c r="O90" i="2" s="1"/>
  <c r="N106" i="2"/>
  <c r="O106" i="2" s="1"/>
  <c r="N51" i="2"/>
  <c r="O51" i="2" s="1"/>
  <c r="N64" i="2"/>
  <c r="O64" i="2" s="1"/>
  <c r="N80" i="2"/>
  <c r="O80" i="2" s="1"/>
  <c r="N970" i="2"/>
  <c r="O970" i="2" s="1"/>
  <c r="N444" i="2"/>
  <c r="O444" i="2" s="1"/>
  <c r="N428" i="2"/>
  <c r="O428" i="2" s="1"/>
  <c r="N452" i="2"/>
  <c r="O452" i="2" s="1"/>
  <c r="N425" i="2"/>
  <c r="O425" i="2" s="1"/>
  <c r="N441" i="2"/>
  <c r="O441" i="2" s="1"/>
  <c r="N457" i="2"/>
  <c r="O457" i="2" s="1"/>
  <c r="N422" i="2"/>
  <c r="O422" i="2" s="1"/>
  <c r="N423" i="2"/>
  <c r="O423" i="2" s="1"/>
  <c r="N412" i="2"/>
  <c r="O412" i="2" s="1"/>
  <c r="N450" i="2"/>
  <c r="O450" i="2" s="1"/>
  <c r="M411" i="2"/>
  <c r="N446" i="2"/>
  <c r="O446" i="2" s="1"/>
  <c r="N430" i="2"/>
  <c r="O430" i="2" s="1"/>
  <c r="N459" i="2"/>
  <c r="O459" i="2" s="1"/>
  <c r="N440" i="2"/>
  <c r="O440" i="2" s="1"/>
  <c r="N424" i="2"/>
  <c r="O424" i="2" s="1"/>
  <c r="N413" i="2"/>
  <c r="O413" i="2" s="1"/>
  <c r="N429" i="2"/>
  <c r="O429" i="2" s="1"/>
  <c r="N445" i="2"/>
  <c r="O445" i="2" s="1"/>
  <c r="N461" i="2"/>
  <c r="O461" i="2" s="1"/>
  <c r="N234" i="2"/>
  <c r="O234" i="2" s="1"/>
  <c r="N595" i="2"/>
  <c r="O595" i="2" s="1"/>
  <c r="N439" i="2"/>
  <c r="O439" i="2" s="1"/>
  <c r="N81" i="2"/>
  <c r="O81" i="2" s="1"/>
  <c r="N92" i="2"/>
  <c r="O92" i="2" s="1"/>
  <c r="N70" i="2"/>
  <c r="O70" i="2" s="1"/>
  <c r="N86" i="2"/>
  <c r="O86" i="2" s="1"/>
  <c r="N102" i="2"/>
  <c r="O102" i="2" s="1"/>
  <c r="N57" i="2"/>
  <c r="O57" i="2" s="1"/>
  <c r="N2378" i="2"/>
  <c r="O2378" i="2" s="1"/>
  <c r="N2409" i="2"/>
  <c r="N2306" i="2"/>
  <c r="N2282" i="2"/>
  <c r="M1998" i="2"/>
  <c r="O1998" i="2" s="1"/>
  <c r="M1989" i="2"/>
  <c r="O1989" i="2" s="1"/>
  <c r="M2000" i="2"/>
  <c r="O2000" i="2" s="1"/>
  <c r="M1974" i="2"/>
  <c r="O1974" i="2" s="1"/>
  <c r="M2010" i="2"/>
  <c r="O2010" i="2" s="1"/>
  <c r="M1985" i="2"/>
  <c r="O1985" i="2" s="1"/>
  <c r="M1978" i="2"/>
  <c r="O1978" i="2" s="1"/>
  <c r="M1941" i="2"/>
  <c r="O1941" i="2" s="1"/>
  <c r="N987" i="2"/>
  <c r="O987" i="2" s="1"/>
  <c r="N1011" i="2"/>
  <c r="O1011" i="2" s="1"/>
  <c r="N858" i="2"/>
  <c r="O858" i="2" s="1"/>
  <c r="N740" i="2"/>
  <c r="O740" i="2" s="1"/>
  <c r="N716" i="2"/>
  <c r="O716" i="2" s="1"/>
  <c r="N749" i="2"/>
  <c r="O749" i="2" s="1"/>
  <c r="N725" i="2"/>
  <c r="O725" i="2" s="1"/>
  <c r="N736" i="2"/>
  <c r="O736" i="2" s="1"/>
  <c r="N710" i="2"/>
  <c r="O710" i="2" s="1"/>
  <c r="N726" i="2"/>
  <c r="O726" i="2" s="1"/>
  <c r="N742" i="2"/>
  <c r="O742" i="2" s="1"/>
  <c r="N711" i="2"/>
  <c r="O711" i="2" s="1"/>
  <c r="N727" i="2"/>
  <c r="O727" i="2" s="1"/>
  <c r="N743" i="2"/>
  <c r="O743" i="2" s="1"/>
  <c r="N614" i="2"/>
  <c r="O614" i="2" s="1"/>
  <c r="N598" i="2"/>
  <c r="O598" i="2" s="1"/>
  <c r="N582" i="2"/>
  <c r="O582" i="2" s="1"/>
  <c r="N566" i="2"/>
  <c r="O566" i="2" s="1"/>
  <c r="N263" i="2"/>
  <c r="O263" i="2" s="1"/>
  <c r="N615" i="2"/>
  <c r="O615" i="2" s="1"/>
  <c r="N599" i="2"/>
  <c r="O599" i="2" s="1"/>
  <c r="N623" i="2"/>
  <c r="O623" i="2" s="1"/>
  <c r="N627" i="2"/>
  <c r="O627" i="2" s="1"/>
  <c r="N596" i="2"/>
  <c r="O596" i="2" s="1"/>
  <c r="N612" i="2"/>
  <c r="O612" i="2" s="1"/>
  <c r="N628" i="2"/>
  <c r="O628" i="2" s="1"/>
  <c r="N569" i="2"/>
  <c r="O569" i="2" s="1"/>
  <c r="N585" i="2"/>
  <c r="O585" i="2" s="1"/>
  <c r="N601" i="2"/>
  <c r="O601" i="2" s="1"/>
  <c r="N617" i="2"/>
  <c r="O617" i="2" s="1"/>
  <c r="N633" i="2"/>
  <c r="O633" i="2" s="1"/>
  <c r="N238" i="2"/>
  <c r="O238" i="2" s="1"/>
  <c r="N254" i="2"/>
  <c r="O254" i="2" s="1"/>
  <c r="N717" i="2"/>
  <c r="O717" i="2" s="1"/>
  <c r="N591" i="2"/>
  <c r="O591" i="2" s="1"/>
  <c r="N575" i="2"/>
  <c r="O575" i="2" s="1"/>
  <c r="N572" i="2"/>
  <c r="O572" i="2" s="1"/>
  <c r="N61" i="2"/>
  <c r="O61" i="2" s="1"/>
  <c r="M1415" i="2"/>
  <c r="O1319" i="2"/>
  <c r="N728" i="2"/>
  <c r="O728" i="2" s="1"/>
  <c r="N712" i="2"/>
  <c r="O712" i="2" s="1"/>
  <c r="N741" i="2"/>
  <c r="O741" i="2" s="1"/>
  <c r="N721" i="2"/>
  <c r="O721" i="2" s="1"/>
  <c r="N733" i="2"/>
  <c r="O733" i="2" s="1"/>
  <c r="N714" i="2"/>
  <c r="O714" i="2" s="1"/>
  <c r="N730" i="2"/>
  <c r="O730" i="2" s="1"/>
  <c r="N746" i="2"/>
  <c r="O746" i="2" s="1"/>
  <c r="N715" i="2"/>
  <c r="O715" i="2" s="1"/>
  <c r="N731" i="2"/>
  <c r="O731" i="2" s="1"/>
  <c r="N747" i="2"/>
  <c r="O747" i="2" s="1"/>
  <c r="N610" i="2"/>
  <c r="O610" i="2" s="1"/>
  <c r="N594" i="2"/>
  <c r="O594" i="2" s="1"/>
  <c r="N578" i="2"/>
  <c r="O578" i="2" s="1"/>
  <c r="N630" i="2"/>
  <c r="O630" i="2" s="1"/>
  <c r="N611" i="2"/>
  <c r="O611" i="2" s="1"/>
  <c r="N580" i="2"/>
  <c r="O580" i="2" s="1"/>
  <c r="N584" i="2"/>
  <c r="O584" i="2" s="1"/>
  <c r="N600" i="2"/>
  <c r="O600" i="2" s="1"/>
  <c r="N616" i="2"/>
  <c r="O616" i="2" s="1"/>
  <c r="N632" i="2"/>
  <c r="O632" i="2" s="1"/>
  <c r="N573" i="2"/>
  <c r="O573" i="2" s="1"/>
  <c r="N589" i="2"/>
  <c r="O589" i="2" s="1"/>
  <c r="N605" i="2"/>
  <c r="O605" i="2" s="1"/>
  <c r="N621" i="2"/>
  <c r="O621" i="2" s="1"/>
  <c r="N562" i="2"/>
  <c r="O562" i="2" s="1"/>
  <c r="N226" i="2"/>
  <c r="O226" i="2" s="1"/>
  <c r="N242" i="2"/>
  <c r="O242" i="2" s="1"/>
  <c r="N713" i="2"/>
  <c r="O713" i="2" s="1"/>
  <c r="N587" i="2"/>
  <c r="O587" i="2" s="1"/>
  <c r="N571" i="2"/>
  <c r="O571" i="2" s="1"/>
  <c r="N568" i="2"/>
  <c r="O568" i="2" s="1"/>
  <c r="N724" i="2"/>
  <c r="O724" i="2" s="1"/>
  <c r="N708" i="2"/>
  <c r="O708" i="2" s="1"/>
  <c r="N732" i="2"/>
  <c r="O732" i="2" s="1"/>
  <c r="N745" i="2"/>
  <c r="O745" i="2" s="1"/>
  <c r="N718" i="2"/>
  <c r="O718" i="2" s="1"/>
  <c r="N734" i="2"/>
  <c r="O734" i="2" s="1"/>
  <c r="N750" i="2"/>
  <c r="O750" i="2" s="1"/>
  <c r="N719" i="2"/>
  <c r="O719" i="2" s="1"/>
  <c r="N735" i="2"/>
  <c r="O735" i="2" s="1"/>
  <c r="N634" i="2"/>
  <c r="O634" i="2" s="1"/>
  <c r="N606" i="2"/>
  <c r="O606" i="2" s="1"/>
  <c r="N590" i="2"/>
  <c r="O590" i="2" s="1"/>
  <c r="N574" i="2"/>
  <c r="O574" i="2" s="1"/>
  <c r="N271" i="2"/>
  <c r="O271" i="2" s="1"/>
  <c r="N622" i="2"/>
  <c r="O622" i="2" s="1"/>
  <c r="N607" i="2"/>
  <c r="O607" i="2" s="1"/>
  <c r="N631" i="2"/>
  <c r="O631" i="2" s="1"/>
  <c r="N588" i="2"/>
  <c r="O588" i="2" s="1"/>
  <c r="N604" i="2"/>
  <c r="O604" i="2" s="1"/>
  <c r="N620" i="2"/>
  <c r="O620" i="2" s="1"/>
  <c r="N561" i="2"/>
  <c r="N577" i="2"/>
  <c r="O577" i="2" s="1"/>
  <c r="N593" i="2"/>
  <c r="O593" i="2" s="1"/>
  <c r="N609" i="2"/>
  <c r="O609" i="2" s="1"/>
  <c r="N625" i="2"/>
  <c r="O625" i="2" s="1"/>
  <c r="N230" i="2"/>
  <c r="O230" i="2" s="1"/>
  <c r="N246" i="2"/>
  <c r="O246" i="2" s="1"/>
  <c r="O1751" i="2"/>
  <c r="M1367" i="2"/>
  <c r="N583" i="2"/>
  <c r="O583" i="2" s="1"/>
  <c r="N567" i="2"/>
  <c r="O567" i="2" s="1"/>
  <c r="N53" i="2"/>
  <c r="O53" i="2" s="1"/>
  <c r="O1367" i="2"/>
  <c r="M479" i="2"/>
  <c r="N256" i="2"/>
  <c r="N260" i="2"/>
  <c r="O260" i="2" s="1"/>
  <c r="N264" i="2"/>
  <c r="O264" i="2" s="1"/>
  <c r="N268" i="2"/>
  <c r="O268" i="2" s="1"/>
  <c r="N272" i="2"/>
  <c r="O272" i="2" s="1"/>
  <c r="N276" i="2"/>
  <c r="O276" i="2" s="1"/>
  <c r="M46" i="2"/>
  <c r="N2024" i="2"/>
  <c r="O2024" i="2" s="1"/>
  <c r="N2020" i="2"/>
  <c r="O2020" i="2" s="1"/>
  <c r="M1151" i="2"/>
  <c r="M706" i="2"/>
  <c r="O1410" i="2"/>
  <c r="N96" i="2"/>
  <c r="O96" i="2" s="1"/>
  <c r="N49" i="2"/>
  <c r="O49" i="2" s="1"/>
  <c r="N104" i="2"/>
  <c r="O104" i="2" s="1"/>
  <c r="N72" i="2"/>
  <c r="O72" i="2" s="1"/>
  <c r="N853" i="2"/>
  <c r="O853" i="2" s="1"/>
  <c r="N684" i="2"/>
  <c r="O684" i="2" s="1"/>
  <c r="O1589" i="2"/>
  <c r="N1018" i="2"/>
  <c r="O1018" i="2" s="1"/>
  <c r="N1019" i="2"/>
  <c r="O1019" i="2" s="1"/>
  <c r="N856" i="2"/>
  <c r="O856" i="2" s="1"/>
  <c r="N257" i="2"/>
  <c r="O257" i="2" s="1"/>
  <c r="N261" i="2"/>
  <c r="O261" i="2" s="1"/>
  <c r="N265" i="2"/>
  <c r="O265" i="2" s="1"/>
  <c r="N269" i="2"/>
  <c r="O269" i="2" s="1"/>
  <c r="N273" i="2"/>
  <c r="O273" i="2" s="1"/>
  <c r="N277" i="2"/>
  <c r="O277" i="2" s="1"/>
  <c r="M851" i="2"/>
  <c r="N705" i="2"/>
  <c r="O705" i="2" s="1"/>
  <c r="N701" i="2"/>
  <c r="O701" i="2" s="1"/>
  <c r="N56" i="2"/>
  <c r="O56" i="2" s="1"/>
  <c r="N112" i="2"/>
  <c r="O112" i="2" s="1"/>
  <c r="N60" i="2"/>
  <c r="O60" i="2" s="1"/>
  <c r="M1948" i="2"/>
  <c r="O1948" i="2" s="1"/>
  <c r="J965" i="2"/>
  <c r="M1791" i="2"/>
  <c r="N1002" i="2"/>
  <c r="O1002" i="2" s="1"/>
  <c r="N1007" i="2"/>
  <c r="O1007" i="2" s="1"/>
  <c r="N855" i="2"/>
  <c r="O855" i="2" s="1"/>
  <c r="N852" i="2"/>
  <c r="N258" i="2"/>
  <c r="O258" i="2" s="1"/>
  <c r="N262" i="2"/>
  <c r="O262" i="2" s="1"/>
  <c r="N266" i="2"/>
  <c r="O266" i="2" s="1"/>
  <c r="N270" i="2"/>
  <c r="O270" i="2" s="1"/>
  <c r="O1432" i="2"/>
  <c r="N700" i="2"/>
  <c r="O700" i="2" s="1"/>
  <c r="N447" i="2"/>
  <c r="O447" i="2" s="1"/>
  <c r="N431" i="2"/>
  <c r="O431" i="2" s="1"/>
  <c r="N415" i="2"/>
  <c r="O415" i="2" s="1"/>
  <c r="N435" i="2"/>
  <c r="O435" i="2" s="1"/>
  <c r="N54" i="2"/>
  <c r="O54" i="2" s="1"/>
  <c r="N88" i="2"/>
  <c r="O88" i="2" s="1"/>
  <c r="O1837" i="2"/>
  <c r="M685" i="2"/>
  <c r="M1271" i="2"/>
  <c r="N2362" i="2"/>
  <c r="O2362" i="2" s="1"/>
  <c r="O1688" i="2"/>
  <c r="M1984" i="2"/>
  <c r="O1984" i="2" s="1"/>
  <c r="M1950" i="2"/>
  <c r="O1950" i="2" s="1"/>
  <c r="M1976" i="2"/>
  <c r="O1976" i="2" s="1"/>
  <c r="M1432" i="2"/>
  <c r="O1271" i="2"/>
  <c r="M1038" i="2"/>
  <c r="M1410" i="2"/>
  <c r="N1026" i="2"/>
  <c r="O1026" i="2" s="1"/>
  <c r="N995" i="2"/>
  <c r="O995" i="2" s="1"/>
  <c r="N1035" i="2"/>
  <c r="O1035" i="2" s="1"/>
  <c r="N998" i="2"/>
  <c r="O998" i="2" s="1"/>
  <c r="N983" i="2"/>
  <c r="O983" i="2" s="1"/>
  <c r="M809" i="2"/>
  <c r="N808" i="2"/>
  <c r="O808" i="2" s="1"/>
  <c r="N772" i="2"/>
  <c r="O772" i="2" s="1"/>
  <c r="N757" i="2"/>
  <c r="O757" i="2" s="1"/>
  <c r="M635" i="2"/>
  <c r="O406" i="2"/>
  <c r="N792" i="2"/>
  <c r="O792" i="2" s="1"/>
  <c r="N793" i="2"/>
  <c r="O793" i="2" s="1"/>
  <c r="N780" i="2"/>
  <c r="O780" i="2" s="1"/>
  <c r="N756" i="2"/>
  <c r="O756" i="2" s="1"/>
  <c r="N766" i="2"/>
  <c r="O766" i="2" s="1"/>
  <c r="N782" i="2"/>
  <c r="O782" i="2" s="1"/>
  <c r="N798" i="2"/>
  <c r="O798" i="2" s="1"/>
  <c r="N759" i="2"/>
  <c r="O759" i="2" s="1"/>
  <c r="N775" i="2"/>
  <c r="O775" i="2" s="1"/>
  <c r="N791" i="2"/>
  <c r="O791" i="2" s="1"/>
  <c r="N807" i="2"/>
  <c r="O807" i="2" s="1"/>
  <c r="N221" i="2"/>
  <c r="O221" i="2" s="1"/>
  <c r="N211" i="2"/>
  <c r="O211" i="2" s="1"/>
  <c r="N199" i="2"/>
  <c r="O199" i="2" s="1"/>
  <c r="N183" i="2"/>
  <c r="O183" i="2" s="1"/>
  <c r="N167" i="2"/>
  <c r="O167" i="2" s="1"/>
  <c r="N227" i="2"/>
  <c r="O227" i="2" s="1"/>
  <c r="N231" i="2"/>
  <c r="O231" i="2" s="1"/>
  <c r="N235" i="2"/>
  <c r="O235" i="2" s="1"/>
  <c r="N239" i="2"/>
  <c r="O239" i="2" s="1"/>
  <c r="N243" i="2"/>
  <c r="O243" i="2" s="1"/>
  <c r="N247" i="2"/>
  <c r="O247" i="2" s="1"/>
  <c r="N251" i="2"/>
  <c r="O251" i="2" s="1"/>
  <c r="N704" i="2"/>
  <c r="O704" i="2" s="1"/>
  <c r="N696" i="2"/>
  <c r="O696" i="2" s="1"/>
  <c r="N427" i="2"/>
  <c r="O427" i="2" s="1"/>
  <c r="N213" i="2"/>
  <c r="O213" i="2" s="1"/>
  <c r="M1751" i="2"/>
  <c r="M1086" i="2"/>
  <c r="N752" i="2"/>
  <c r="O752" i="2" s="1"/>
  <c r="N797" i="2"/>
  <c r="O797" i="2" s="1"/>
  <c r="N769" i="2"/>
  <c r="O769" i="2" s="1"/>
  <c r="N753" i="2"/>
  <c r="O753" i="2" s="1"/>
  <c r="M560" i="2"/>
  <c r="N784" i="2"/>
  <c r="O784" i="2" s="1"/>
  <c r="N785" i="2"/>
  <c r="O785" i="2" s="1"/>
  <c r="N801" i="2"/>
  <c r="O801" i="2" s="1"/>
  <c r="N768" i="2"/>
  <c r="O768" i="2" s="1"/>
  <c r="N754" i="2"/>
  <c r="O754" i="2" s="1"/>
  <c r="N770" i="2"/>
  <c r="O770" i="2" s="1"/>
  <c r="N786" i="2"/>
  <c r="O786" i="2" s="1"/>
  <c r="N802" i="2"/>
  <c r="O802" i="2" s="1"/>
  <c r="N763" i="2"/>
  <c r="O763" i="2" s="1"/>
  <c r="N779" i="2"/>
  <c r="O779" i="2" s="1"/>
  <c r="N795" i="2"/>
  <c r="O795" i="2" s="1"/>
  <c r="N219" i="2"/>
  <c r="O219" i="2" s="1"/>
  <c r="N207" i="2"/>
  <c r="O207" i="2" s="1"/>
  <c r="N195" i="2"/>
  <c r="O195" i="2" s="1"/>
  <c r="N179" i="2"/>
  <c r="O179" i="2" s="1"/>
  <c r="N163" i="2"/>
  <c r="O163" i="2" s="1"/>
  <c r="N224" i="2"/>
  <c r="O224" i="2" s="1"/>
  <c r="N228" i="2"/>
  <c r="O228" i="2" s="1"/>
  <c r="N232" i="2"/>
  <c r="O232" i="2" s="1"/>
  <c r="N236" i="2"/>
  <c r="O236" i="2" s="1"/>
  <c r="N240" i="2"/>
  <c r="O240" i="2" s="1"/>
  <c r="N244" i="2"/>
  <c r="O244" i="2" s="1"/>
  <c r="N248" i="2"/>
  <c r="O248" i="2" s="1"/>
  <c r="N252" i="2"/>
  <c r="O252" i="2" s="1"/>
  <c r="M947" i="2"/>
  <c r="M925" i="2"/>
  <c r="M909" i="2"/>
  <c r="M917" i="2"/>
  <c r="N697" i="2"/>
  <c r="O697" i="2" s="1"/>
  <c r="N692" i="2"/>
  <c r="O692" i="2" s="1"/>
  <c r="N451" i="2"/>
  <c r="O451" i="2" s="1"/>
  <c r="M1117" i="2"/>
  <c r="N458" i="2"/>
  <c r="O458" i="2" s="1"/>
  <c r="M751" i="2"/>
  <c r="N203" i="2"/>
  <c r="O203" i="2" s="1"/>
  <c r="N187" i="2"/>
  <c r="O187" i="2" s="1"/>
  <c r="N171" i="2"/>
  <c r="O171" i="2" s="1"/>
  <c r="N2346" i="2"/>
  <c r="O2346" i="2" s="1"/>
  <c r="N2394" i="2"/>
  <c r="O2394" i="2" s="1"/>
  <c r="N2330" i="2"/>
  <c r="O2330" i="2" s="1"/>
  <c r="N2406" i="2"/>
  <c r="O1117" i="2"/>
  <c r="N1006" i="2"/>
  <c r="O1006" i="2" s="1"/>
  <c r="N979" i="2"/>
  <c r="O979" i="2" s="1"/>
  <c r="N1010" i="2"/>
  <c r="O1010" i="2" s="1"/>
  <c r="N982" i="2"/>
  <c r="O982" i="2" s="1"/>
  <c r="N1014" i="2"/>
  <c r="O1014" i="2" s="1"/>
  <c r="N789" i="2"/>
  <c r="O789" i="2" s="1"/>
  <c r="N765" i="2"/>
  <c r="O765" i="2" s="1"/>
  <c r="M462" i="2"/>
  <c r="O304" i="2"/>
  <c r="N776" i="2"/>
  <c r="O776" i="2" s="1"/>
  <c r="N805" i="2"/>
  <c r="O805" i="2" s="1"/>
  <c r="N777" i="2"/>
  <c r="O777" i="2" s="1"/>
  <c r="N796" i="2"/>
  <c r="O796" i="2" s="1"/>
  <c r="N764" i="2"/>
  <c r="O764" i="2" s="1"/>
  <c r="N758" i="2"/>
  <c r="O758" i="2" s="1"/>
  <c r="N774" i="2"/>
  <c r="O774" i="2" s="1"/>
  <c r="N790" i="2"/>
  <c r="O790" i="2" s="1"/>
  <c r="N806" i="2"/>
  <c r="O806" i="2" s="1"/>
  <c r="N767" i="2"/>
  <c r="O767" i="2" s="1"/>
  <c r="N783" i="2"/>
  <c r="O783" i="2" s="1"/>
  <c r="N215" i="2"/>
  <c r="O215" i="2" s="1"/>
  <c r="N205" i="2"/>
  <c r="O205" i="2" s="1"/>
  <c r="N191" i="2"/>
  <c r="O191" i="2" s="1"/>
  <c r="N175" i="2"/>
  <c r="O175" i="2" s="1"/>
  <c r="N159" i="2"/>
  <c r="O159" i="2" s="1"/>
  <c r="N225" i="2"/>
  <c r="O225" i="2" s="1"/>
  <c r="N229" i="2"/>
  <c r="O229" i="2" s="1"/>
  <c r="N233" i="2"/>
  <c r="O233" i="2" s="1"/>
  <c r="N237" i="2"/>
  <c r="O237" i="2" s="1"/>
  <c r="N241" i="2"/>
  <c r="O241" i="2" s="1"/>
  <c r="N245" i="2"/>
  <c r="O245" i="2" s="1"/>
  <c r="N249" i="2"/>
  <c r="O249" i="2" s="1"/>
  <c r="N2061" i="2"/>
  <c r="O2061" i="2" s="1"/>
  <c r="N2022" i="2"/>
  <c r="O2022" i="2" s="1"/>
  <c r="N2025" i="2"/>
  <c r="O2025" i="2" s="1"/>
  <c r="N2021" i="2"/>
  <c r="O2021" i="2" s="1"/>
  <c r="N2026" i="2"/>
  <c r="O2026" i="2" s="1"/>
  <c r="N2023" i="2"/>
  <c r="O2023" i="2" s="1"/>
  <c r="N693" i="2"/>
  <c r="O693" i="2" s="1"/>
  <c r="N689" i="2"/>
  <c r="O689" i="2" s="1"/>
  <c r="O1791" i="2"/>
  <c r="N443" i="2"/>
  <c r="O443" i="2" s="1"/>
  <c r="M1319" i="2"/>
  <c r="N964" i="2"/>
  <c r="O964" i="2" s="1"/>
  <c r="N960" i="2"/>
  <c r="O960" i="2" s="1"/>
  <c r="N956" i="2"/>
  <c r="O956" i="2" s="1"/>
  <c r="N953" i="2"/>
  <c r="O953" i="2" s="1"/>
  <c r="N949" i="2"/>
  <c r="O949" i="2" s="1"/>
  <c r="N945" i="2"/>
  <c r="O945" i="2" s="1"/>
  <c r="N941" i="2"/>
  <c r="O941" i="2" s="1"/>
  <c r="N937" i="2"/>
  <c r="O937" i="2" s="1"/>
  <c r="N930" i="2"/>
  <c r="O930" i="2" s="1"/>
  <c r="N923" i="2"/>
  <c r="O923" i="2" s="1"/>
  <c r="N919" i="2"/>
  <c r="O919" i="2" s="1"/>
  <c r="N915" i="2"/>
  <c r="O915" i="2" s="1"/>
  <c r="N911" i="2"/>
  <c r="O911" i="2" s="1"/>
  <c r="N946" i="2"/>
  <c r="O946" i="2" s="1"/>
  <c r="N912" i="2"/>
  <c r="O912" i="2" s="1"/>
  <c r="N957" i="2"/>
  <c r="O957" i="2" s="1"/>
  <c r="N950" i="2"/>
  <c r="O950" i="2" s="1"/>
  <c r="N934" i="2"/>
  <c r="O934" i="2" s="1"/>
  <c r="N931" i="2"/>
  <c r="O931" i="2" s="1"/>
  <c r="N916" i="2"/>
  <c r="O916" i="2" s="1"/>
  <c r="N961" i="2"/>
  <c r="O961" i="2" s="1"/>
  <c r="N954" i="2"/>
  <c r="O954" i="2" s="1"/>
  <c r="N938" i="2"/>
  <c r="O938" i="2" s="1"/>
  <c r="N920" i="2"/>
  <c r="O920" i="2" s="1"/>
  <c r="N942" i="2"/>
  <c r="O942" i="2" s="1"/>
  <c r="N924" i="2"/>
  <c r="O924" i="2" s="1"/>
  <c r="N917" i="2"/>
  <c r="O917" i="2" s="1"/>
  <c r="N935" i="2"/>
  <c r="O935" i="2" s="1"/>
  <c r="N955" i="2"/>
  <c r="O955" i="2" s="1"/>
  <c r="N926" i="2"/>
  <c r="O926" i="2" s="1"/>
  <c r="N944" i="2"/>
  <c r="O944" i="2" s="1"/>
  <c r="N940" i="2"/>
  <c r="O940" i="2" s="1"/>
  <c r="N921" i="2"/>
  <c r="O921" i="2" s="1"/>
  <c r="N936" i="2"/>
  <c r="O936" i="2" s="1"/>
  <c r="N958" i="2"/>
  <c r="O958" i="2" s="1"/>
  <c r="N928" i="2"/>
  <c r="O928" i="2" s="1"/>
  <c r="N947" i="2"/>
  <c r="O947" i="2" s="1"/>
  <c r="N922" i="2"/>
  <c r="O922" i="2" s="1"/>
  <c r="N943" i="2"/>
  <c r="O943" i="2" s="1"/>
  <c r="N939" i="2"/>
  <c r="O939" i="2" s="1"/>
  <c r="N959" i="2"/>
  <c r="O959" i="2" s="1"/>
  <c r="N929" i="2"/>
  <c r="O929" i="2" s="1"/>
  <c r="N948" i="2"/>
  <c r="O948" i="2" s="1"/>
  <c r="N910" i="2"/>
  <c r="O910" i="2" s="1"/>
  <c r="N925" i="2"/>
  <c r="O925" i="2" s="1"/>
  <c r="N963" i="2"/>
  <c r="O963" i="2" s="1"/>
  <c r="N962" i="2"/>
  <c r="O962" i="2" s="1"/>
  <c r="N909" i="2"/>
  <c r="N914" i="2"/>
  <c r="O914" i="2" s="1"/>
  <c r="N932" i="2"/>
  <c r="O932" i="2" s="1"/>
  <c r="N951" i="2"/>
  <c r="O951" i="2" s="1"/>
  <c r="N913" i="2"/>
  <c r="O913" i="2" s="1"/>
  <c r="N918" i="2"/>
  <c r="O918" i="2" s="1"/>
  <c r="N952" i="2"/>
  <c r="O952" i="2" s="1"/>
  <c r="N2375" i="2"/>
  <c r="O2375" i="2" s="1"/>
  <c r="N2327" i="2"/>
  <c r="O2327" i="2" s="1"/>
  <c r="N2389" i="2"/>
  <c r="O2389" i="2" s="1"/>
  <c r="N2341" i="2"/>
  <c r="O2341" i="2" s="1"/>
  <c r="N2274" i="2"/>
  <c r="O2274" i="2" s="1"/>
  <c r="N2278" i="2"/>
  <c r="O2278" i="2" s="1"/>
  <c r="N2275" i="2"/>
  <c r="O2275" i="2" s="1"/>
  <c r="N2271" i="2"/>
  <c r="O2271" i="2" s="1"/>
  <c r="N2277" i="2"/>
  <c r="N2273" i="2"/>
  <c r="O2273" i="2" s="1"/>
  <c r="N2210" i="2"/>
  <c r="O2210" i="2" s="1"/>
  <c r="N2279" i="2"/>
  <c r="O2279" i="2" s="1"/>
  <c r="N2211" i="2"/>
  <c r="O2211" i="2" s="1"/>
  <c r="N2207" i="2"/>
  <c r="O2207" i="2" s="1"/>
  <c r="N2276" i="2"/>
  <c r="O2276" i="2" s="1"/>
  <c r="N2272" i="2"/>
  <c r="O2272" i="2" s="1"/>
  <c r="N2212" i="2"/>
  <c r="N2208" i="2"/>
  <c r="O2208" i="2" s="1"/>
  <c r="N2209" i="2"/>
  <c r="O2209" i="2" s="1"/>
  <c r="N2280" i="2"/>
  <c r="N2353" i="2"/>
  <c r="O2353" i="2" s="1"/>
  <c r="N2268" i="2"/>
  <c r="O2268" i="2" s="1"/>
  <c r="N2260" i="2"/>
  <c r="O2260" i="2" s="1"/>
  <c r="N2252" i="2"/>
  <c r="O2252" i="2" s="1"/>
  <c r="N2244" i="2"/>
  <c r="O2244" i="2" s="1"/>
  <c r="N2236" i="2"/>
  <c r="O2236" i="2" s="1"/>
  <c r="N2345" i="2"/>
  <c r="O2345" i="2" s="1"/>
  <c r="N2229" i="2"/>
  <c r="O2229" i="2" s="1"/>
  <c r="N2221" i="2"/>
  <c r="O2221" i="2" s="1"/>
  <c r="N2213" i="2"/>
  <c r="O2213" i="2" s="1"/>
  <c r="N2380" i="2"/>
  <c r="O2380" i="2" s="1"/>
  <c r="N2267" i="2"/>
  <c r="O2267" i="2" s="1"/>
  <c r="N2259" i="2"/>
  <c r="O2259" i="2" s="1"/>
  <c r="N2251" i="2"/>
  <c r="O2251" i="2" s="1"/>
  <c r="N2243" i="2"/>
  <c r="O2243" i="2" s="1"/>
  <c r="N2235" i="2"/>
  <c r="O2235" i="2" s="1"/>
  <c r="N2361" i="2"/>
  <c r="O2361" i="2" s="1"/>
  <c r="N2220" i="2"/>
  <c r="O2220" i="2" s="1"/>
  <c r="N2372" i="2"/>
  <c r="O2372" i="2" s="1"/>
  <c r="N2340" i="2"/>
  <c r="O2340" i="2" s="1"/>
  <c r="N2230" i="2"/>
  <c r="O2230" i="2" s="1"/>
  <c r="N2214" i="2"/>
  <c r="O2214" i="2" s="1"/>
  <c r="O1500" i="2"/>
  <c r="O1507" i="2" s="1"/>
  <c r="M1507" i="2"/>
  <c r="M1688" i="2"/>
  <c r="M1949" i="2"/>
  <c r="O1949" i="2" s="1"/>
  <c r="O1662" i="2"/>
  <c r="O966" i="2"/>
  <c r="N2404" i="2"/>
  <c r="O1940" i="2"/>
  <c r="N1084" i="2"/>
  <c r="O1084" i="2" s="1"/>
  <c r="N1080" i="2"/>
  <c r="O1080" i="2" s="1"/>
  <c r="N1076" i="2"/>
  <c r="O1076" i="2" s="1"/>
  <c r="N1072" i="2"/>
  <c r="O1072" i="2" s="1"/>
  <c r="N1068" i="2"/>
  <c r="O1068" i="2" s="1"/>
  <c r="N1064" i="2"/>
  <c r="O1064" i="2" s="1"/>
  <c r="N1060" i="2"/>
  <c r="O1060" i="2" s="1"/>
  <c r="N1056" i="2"/>
  <c r="O1056" i="2" s="1"/>
  <c r="N1052" i="2"/>
  <c r="O1052" i="2" s="1"/>
  <c r="N1048" i="2"/>
  <c r="O1048" i="2" s="1"/>
  <c r="N1044" i="2"/>
  <c r="O1044" i="2" s="1"/>
  <c r="N1040" i="2"/>
  <c r="O1040" i="2" s="1"/>
  <c r="N1085" i="2"/>
  <c r="O1085" i="2" s="1"/>
  <c r="N1081" i="2"/>
  <c r="O1081" i="2" s="1"/>
  <c r="N1077" i="2"/>
  <c r="O1077" i="2" s="1"/>
  <c r="N1073" i="2"/>
  <c r="O1073" i="2" s="1"/>
  <c r="N1069" i="2"/>
  <c r="O1069" i="2" s="1"/>
  <c r="N1065" i="2"/>
  <c r="O1065" i="2" s="1"/>
  <c r="N1061" i="2"/>
  <c r="O1061" i="2" s="1"/>
  <c r="N1057" i="2"/>
  <c r="O1057" i="2" s="1"/>
  <c r="N1053" i="2"/>
  <c r="O1053" i="2" s="1"/>
  <c r="N1049" i="2"/>
  <c r="O1049" i="2" s="1"/>
  <c r="N1045" i="2"/>
  <c r="O1045" i="2" s="1"/>
  <c r="N1041" i="2"/>
  <c r="O1041" i="2" s="1"/>
  <c r="N1078" i="2"/>
  <c r="O1078" i="2" s="1"/>
  <c r="N1046" i="2"/>
  <c r="O1046" i="2" s="1"/>
  <c r="N933" i="2"/>
  <c r="O933" i="2" s="1"/>
  <c r="N1067" i="2"/>
  <c r="O1067" i="2" s="1"/>
  <c r="N1043" i="2"/>
  <c r="O1043" i="2" s="1"/>
  <c r="M1336" i="2"/>
  <c r="N1058" i="2"/>
  <c r="O1058" i="2" s="1"/>
  <c r="N1062" i="2"/>
  <c r="O1062" i="2" s="1"/>
  <c r="N972" i="2"/>
  <c r="O972" i="2" s="1"/>
  <c r="N968" i="2"/>
  <c r="O968" i="2" s="1"/>
  <c r="N969" i="2"/>
  <c r="O969" i="2" s="1"/>
  <c r="N849" i="2"/>
  <c r="O849" i="2" s="1"/>
  <c r="N843" i="2"/>
  <c r="O843" i="2" s="1"/>
  <c r="N839" i="2"/>
  <c r="O839" i="2" s="1"/>
  <c r="N835" i="2"/>
  <c r="O835" i="2" s="1"/>
  <c r="N831" i="2"/>
  <c r="O831" i="2" s="1"/>
  <c r="N827" i="2"/>
  <c r="O827" i="2" s="1"/>
  <c r="N823" i="2"/>
  <c r="O823" i="2" s="1"/>
  <c r="N819" i="2"/>
  <c r="O819" i="2" s="1"/>
  <c r="N815" i="2"/>
  <c r="O815" i="2" s="1"/>
  <c r="N811" i="2"/>
  <c r="O811" i="2" s="1"/>
  <c r="N846" i="2"/>
  <c r="O846" i="2" s="1"/>
  <c r="N842" i="2"/>
  <c r="O842" i="2" s="1"/>
  <c r="N838" i="2"/>
  <c r="O838" i="2" s="1"/>
  <c r="N834" i="2"/>
  <c r="O834" i="2" s="1"/>
  <c r="N830" i="2"/>
  <c r="O830" i="2" s="1"/>
  <c r="N826" i="2"/>
  <c r="O826" i="2" s="1"/>
  <c r="N822" i="2"/>
  <c r="O822" i="2" s="1"/>
  <c r="N818" i="2"/>
  <c r="O818" i="2" s="1"/>
  <c r="N814" i="2"/>
  <c r="O814" i="2" s="1"/>
  <c r="N810" i="2"/>
  <c r="O686" i="2"/>
  <c r="N682" i="2"/>
  <c r="O682" i="2" s="1"/>
  <c r="N670" i="2"/>
  <c r="O670" i="2" s="1"/>
  <c r="N675" i="2"/>
  <c r="O675" i="2" s="1"/>
  <c r="N679" i="2"/>
  <c r="O679" i="2" s="1"/>
  <c r="N683" i="2"/>
  <c r="O683" i="2" s="1"/>
  <c r="N665" i="2"/>
  <c r="O665" i="2" s="1"/>
  <c r="N661" i="2"/>
  <c r="O661" i="2" s="1"/>
  <c r="N657" i="2"/>
  <c r="O657" i="2" s="1"/>
  <c r="N653" i="2"/>
  <c r="O653" i="2" s="1"/>
  <c r="N649" i="2"/>
  <c r="O649" i="2" s="1"/>
  <c r="N645" i="2"/>
  <c r="O645" i="2" s="1"/>
  <c r="N641" i="2"/>
  <c r="O641" i="2" s="1"/>
  <c r="N637" i="2"/>
  <c r="O637" i="2" s="1"/>
  <c r="N671" i="2"/>
  <c r="O671" i="2" s="1"/>
  <c r="N664" i="2"/>
  <c r="O664" i="2" s="1"/>
  <c r="N660" i="2"/>
  <c r="O660" i="2" s="1"/>
  <c r="N656" i="2"/>
  <c r="O656" i="2" s="1"/>
  <c r="N652" i="2"/>
  <c r="O652" i="2" s="1"/>
  <c r="N648" i="2"/>
  <c r="O648" i="2" s="1"/>
  <c r="N644" i="2"/>
  <c r="O644" i="2" s="1"/>
  <c r="N640" i="2"/>
  <c r="O640" i="2" s="1"/>
  <c r="N636" i="2"/>
  <c r="N866" i="2"/>
  <c r="O860" i="2"/>
  <c r="N848" i="2"/>
  <c r="O848" i="2" s="1"/>
  <c r="N832" i="2"/>
  <c r="O832" i="2" s="1"/>
  <c r="N816" i="2"/>
  <c r="O816" i="2" s="1"/>
  <c r="N676" i="2"/>
  <c r="O676" i="2" s="1"/>
  <c r="N841" i="2"/>
  <c r="O841" i="2" s="1"/>
  <c r="N825" i="2"/>
  <c r="O825" i="2" s="1"/>
  <c r="N680" i="2"/>
  <c r="O680" i="2" s="1"/>
  <c r="N662" i="2"/>
  <c r="O662" i="2" s="1"/>
  <c r="N646" i="2"/>
  <c r="O646" i="2" s="1"/>
  <c r="N463" i="2"/>
  <c r="N222" i="2"/>
  <c r="O222" i="2" s="1"/>
  <c r="N214" i="2"/>
  <c r="O214" i="2" s="1"/>
  <c r="N206" i="2"/>
  <c r="O206" i="2" s="1"/>
  <c r="N198" i="2"/>
  <c r="O198" i="2" s="1"/>
  <c r="N190" i="2"/>
  <c r="O190" i="2" s="1"/>
  <c r="N182" i="2"/>
  <c r="O182" i="2" s="1"/>
  <c r="N174" i="2"/>
  <c r="O174" i="2" s="1"/>
  <c r="N166" i="2"/>
  <c r="O166" i="2" s="1"/>
  <c r="N158" i="2"/>
  <c r="O158" i="2" s="1"/>
  <c r="N667" i="2"/>
  <c r="O667" i="2" s="1"/>
  <c r="N651" i="2"/>
  <c r="O651" i="2" s="1"/>
  <c r="N464" i="2"/>
  <c r="O464" i="2" s="1"/>
  <c r="N38" i="2"/>
  <c r="O38" i="2" s="1"/>
  <c r="N30" i="2"/>
  <c r="O30" i="2" s="1"/>
  <c r="N18" i="2"/>
  <c r="O18" i="2" s="1"/>
  <c r="N34" i="2"/>
  <c r="O34" i="2" s="1"/>
  <c r="N26" i="2"/>
  <c r="O26" i="2" s="1"/>
  <c r="N22" i="2"/>
  <c r="O22" i="2" s="1"/>
  <c r="N10" i="2"/>
  <c r="O10" i="2" s="1"/>
  <c r="N45" i="2"/>
  <c r="O45" i="2" s="1"/>
  <c r="N41" i="2"/>
  <c r="O41" i="2" s="1"/>
  <c r="N37" i="2"/>
  <c r="O37" i="2" s="1"/>
  <c r="N33" i="2"/>
  <c r="O33" i="2" s="1"/>
  <c r="N29" i="2"/>
  <c r="O29" i="2" s="1"/>
  <c r="N25" i="2"/>
  <c r="O25" i="2" s="1"/>
  <c r="N21" i="2"/>
  <c r="O21" i="2" s="1"/>
  <c r="N17" i="2"/>
  <c r="O17" i="2" s="1"/>
  <c r="N13" i="2"/>
  <c r="O13" i="2" s="1"/>
  <c r="N9" i="2"/>
  <c r="O9" i="2" s="1"/>
  <c r="N5" i="2"/>
  <c r="O5" i="2" s="1"/>
  <c r="N42" i="2"/>
  <c r="O42" i="2" s="1"/>
  <c r="N14" i="2"/>
  <c r="O14" i="2" s="1"/>
  <c r="N6" i="2"/>
  <c r="O6" i="2" s="1"/>
  <c r="N3" i="2"/>
  <c r="N28" i="2"/>
  <c r="O28" i="2" s="1"/>
  <c r="N12" i="2"/>
  <c r="O12" i="2" s="1"/>
  <c r="N35" i="2"/>
  <c r="O35" i="2" s="1"/>
  <c r="N44" i="2"/>
  <c r="O44" i="2" s="1"/>
  <c r="N2391" i="2"/>
  <c r="O2391" i="2" s="1"/>
  <c r="N2343" i="2"/>
  <c r="O2343" i="2" s="1"/>
  <c r="N2373" i="2"/>
  <c r="O2373" i="2" s="1"/>
  <c r="N2374" i="2"/>
  <c r="O2374" i="2" s="1"/>
  <c r="N2342" i="2"/>
  <c r="O2342" i="2" s="1"/>
  <c r="N2326" i="2"/>
  <c r="O2326" i="2" s="1"/>
  <c r="N2387" i="2"/>
  <c r="O2387" i="2" s="1"/>
  <c r="N2371" i="2"/>
  <c r="O2371" i="2" s="1"/>
  <c r="N2355" i="2"/>
  <c r="O2355" i="2" s="1"/>
  <c r="N2339" i="2"/>
  <c r="O2339" i="2" s="1"/>
  <c r="N2384" i="2"/>
  <c r="O2384" i="2" s="1"/>
  <c r="N2368" i="2"/>
  <c r="O2368" i="2" s="1"/>
  <c r="N2352" i="2"/>
  <c r="O2352" i="2" s="1"/>
  <c r="N2336" i="2"/>
  <c r="O2336" i="2" s="1"/>
  <c r="N2396" i="2"/>
  <c r="O2396" i="2" s="1"/>
  <c r="N2332" i="2"/>
  <c r="O2332" i="2" s="1"/>
  <c r="N2266" i="2"/>
  <c r="O2266" i="2" s="1"/>
  <c r="N2258" i="2"/>
  <c r="O2258" i="2" s="1"/>
  <c r="N2250" i="2"/>
  <c r="O2250" i="2" s="1"/>
  <c r="N2242" i="2"/>
  <c r="O2242" i="2" s="1"/>
  <c r="N2416" i="2"/>
  <c r="N2388" i="2"/>
  <c r="O2388" i="2" s="1"/>
  <c r="N2227" i="2"/>
  <c r="O2227" i="2" s="1"/>
  <c r="N2219" i="2"/>
  <c r="O2219" i="2" s="1"/>
  <c r="N2418" i="2"/>
  <c r="N2369" i="2"/>
  <c r="O2369" i="2" s="1"/>
  <c r="N2265" i="2"/>
  <c r="O2265" i="2" s="1"/>
  <c r="N2257" i="2"/>
  <c r="O2257" i="2" s="1"/>
  <c r="N2249" i="2"/>
  <c r="O2249" i="2" s="1"/>
  <c r="N2241" i="2"/>
  <c r="O2241" i="2" s="1"/>
  <c r="N2232" i="2"/>
  <c r="O2232" i="2" s="1"/>
  <c r="N2216" i="2"/>
  <c r="O2216" i="2" s="1"/>
  <c r="N2329" i="2"/>
  <c r="O2329" i="2" s="1"/>
  <c r="N2304" i="2"/>
  <c r="O2304" i="2" s="1"/>
  <c r="N2296" i="2"/>
  <c r="N2285" i="2"/>
  <c r="O2285" i="2" s="1"/>
  <c r="N2305" i="2"/>
  <c r="N2290" i="2"/>
  <c r="O2290" i="2" s="1"/>
  <c r="N2286" i="2"/>
  <c r="N2283" i="2"/>
  <c r="O2283" i="2" s="1"/>
  <c r="N2303" i="2"/>
  <c r="N2289" i="2"/>
  <c r="N2284" i="2"/>
  <c r="N2291" i="2"/>
  <c r="N2295" i="2"/>
  <c r="N2226" i="2"/>
  <c r="O2226" i="2" s="1"/>
  <c r="M2002" i="2"/>
  <c r="O2002" i="2" s="1"/>
  <c r="M1957" i="2"/>
  <c r="O1957" i="2" s="1"/>
  <c r="M1662" i="2"/>
  <c r="O1221" i="2"/>
  <c r="O1118" i="2"/>
  <c r="O1139" i="2" s="1"/>
  <c r="M1139" i="2"/>
  <c r="N2393" i="2"/>
  <c r="O2393" i="2" s="1"/>
  <c r="M1940" i="2"/>
  <c r="N1066" i="2"/>
  <c r="O1066" i="2" s="1"/>
  <c r="N1042" i="2"/>
  <c r="O1042" i="2" s="1"/>
  <c r="M1221" i="2"/>
  <c r="N1054" i="2"/>
  <c r="O1054" i="2" s="1"/>
  <c r="N1039" i="2"/>
  <c r="N1082" i="2"/>
  <c r="O1082" i="2" s="1"/>
  <c r="N1055" i="2"/>
  <c r="O1055" i="2" s="1"/>
  <c r="N1036" i="2"/>
  <c r="O1036" i="2" s="1"/>
  <c r="N1032" i="2"/>
  <c r="O1032" i="2" s="1"/>
  <c r="N1028" i="2"/>
  <c r="O1028" i="2" s="1"/>
  <c r="N1024" i="2"/>
  <c r="O1024" i="2" s="1"/>
  <c r="N1020" i="2"/>
  <c r="O1020" i="2" s="1"/>
  <c r="N1016" i="2"/>
  <c r="O1016" i="2" s="1"/>
  <c r="N1012" i="2"/>
  <c r="O1012" i="2" s="1"/>
  <c r="N1008" i="2"/>
  <c r="O1008" i="2" s="1"/>
  <c r="N1004" i="2"/>
  <c r="O1004" i="2" s="1"/>
  <c r="N1000" i="2"/>
  <c r="O1000" i="2" s="1"/>
  <c r="N996" i="2"/>
  <c r="O996" i="2" s="1"/>
  <c r="N992" i="2"/>
  <c r="O992" i="2" s="1"/>
  <c r="N988" i="2"/>
  <c r="O988" i="2" s="1"/>
  <c r="N984" i="2"/>
  <c r="O984" i="2" s="1"/>
  <c r="N980" i="2"/>
  <c r="O980" i="2" s="1"/>
  <c r="N976" i="2"/>
  <c r="O976" i="2" s="1"/>
  <c r="N1037" i="2"/>
  <c r="O1037" i="2" s="1"/>
  <c r="N1033" i="2"/>
  <c r="O1033" i="2" s="1"/>
  <c r="N1029" i="2"/>
  <c r="O1029" i="2" s="1"/>
  <c r="N1025" i="2"/>
  <c r="O1025" i="2" s="1"/>
  <c r="N1021" i="2"/>
  <c r="O1021" i="2" s="1"/>
  <c r="N1017" i="2"/>
  <c r="O1017" i="2" s="1"/>
  <c r="N1013" i="2"/>
  <c r="O1013" i="2" s="1"/>
  <c r="N1009" i="2"/>
  <c r="O1009" i="2" s="1"/>
  <c r="N1005" i="2"/>
  <c r="O1005" i="2" s="1"/>
  <c r="N1001" i="2"/>
  <c r="O1001" i="2" s="1"/>
  <c r="N993" i="2"/>
  <c r="O993" i="2" s="1"/>
  <c r="N985" i="2"/>
  <c r="O985" i="2" s="1"/>
  <c r="N977" i="2"/>
  <c r="O977" i="2" s="1"/>
  <c r="N997" i="2"/>
  <c r="O997" i="2" s="1"/>
  <c r="N989" i="2"/>
  <c r="O989" i="2" s="1"/>
  <c r="N981" i="2"/>
  <c r="O981" i="2" s="1"/>
  <c r="M904" i="2"/>
  <c r="M900" i="2"/>
  <c r="M896" i="2"/>
  <c r="M892" i="2"/>
  <c r="M888" i="2"/>
  <c r="M884" i="2"/>
  <c r="M881" i="2"/>
  <c r="M877" i="2"/>
  <c r="M873" i="2"/>
  <c r="M907" i="2"/>
  <c r="M903" i="2"/>
  <c r="M899" i="2"/>
  <c r="M895" i="2"/>
  <c r="M891" i="2"/>
  <c r="M887" i="2"/>
  <c r="M880" i="2"/>
  <c r="M876" i="2"/>
  <c r="M872" i="2"/>
  <c r="M868" i="2"/>
  <c r="M906" i="2"/>
  <c r="M902" i="2"/>
  <c r="M898" i="2"/>
  <c r="M894" i="2"/>
  <c r="M890" i="2"/>
  <c r="M886" i="2"/>
  <c r="M879" i="2"/>
  <c r="M875" i="2"/>
  <c r="M871" i="2"/>
  <c r="M867" i="2"/>
  <c r="M901" i="2"/>
  <c r="M885" i="2"/>
  <c r="M882" i="2"/>
  <c r="M905" i="2"/>
  <c r="M889" i="2"/>
  <c r="M893" i="2"/>
  <c r="M874" i="2"/>
  <c r="M897" i="2"/>
  <c r="M878" i="2"/>
  <c r="M870" i="2"/>
  <c r="M869" i="2"/>
  <c r="N1059" i="2"/>
  <c r="O1059" i="2" s="1"/>
  <c r="N994" i="2"/>
  <c r="O994" i="2" s="1"/>
  <c r="M859" i="2"/>
  <c r="N844" i="2"/>
  <c r="O844" i="2" s="1"/>
  <c r="N828" i="2"/>
  <c r="O828" i="2" s="1"/>
  <c r="N812" i="2"/>
  <c r="O812" i="2" s="1"/>
  <c r="N673" i="2"/>
  <c r="O673" i="2" s="1"/>
  <c r="N837" i="2"/>
  <c r="O837" i="2" s="1"/>
  <c r="N821" i="2"/>
  <c r="O821" i="2" s="1"/>
  <c r="O707" i="2"/>
  <c r="N677" i="2"/>
  <c r="O677" i="2" s="1"/>
  <c r="N197" i="2"/>
  <c r="O197" i="2" s="1"/>
  <c r="N189" i="2"/>
  <c r="O189" i="2" s="1"/>
  <c r="N181" i="2"/>
  <c r="O181" i="2" s="1"/>
  <c r="N173" i="2"/>
  <c r="O173" i="2" s="1"/>
  <c r="N165" i="2"/>
  <c r="O165" i="2" s="1"/>
  <c r="N157" i="2"/>
  <c r="N658" i="2"/>
  <c r="O658" i="2" s="1"/>
  <c r="N642" i="2"/>
  <c r="O642" i="2" s="1"/>
  <c r="N475" i="2"/>
  <c r="O475" i="2" s="1"/>
  <c r="N220" i="2"/>
  <c r="O220" i="2" s="1"/>
  <c r="N212" i="2"/>
  <c r="O212" i="2" s="1"/>
  <c r="N204" i="2"/>
  <c r="O204" i="2" s="1"/>
  <c r="N196" i="2"/>
  <c r="O196" i="2" s="1"/>
  <c r="N188" i="2"/>
  <c r="O188" i="2" s="1"/>
  <c r="N180" i="2"/>
  <c r="O180" i="2" s="1"/>
  <c r="N172" i="2"/>
  <c r="O172" i="2" s="1"/>
  <c r="N164" i="2"/>
  <c r="O164" i="2" s="1"/>
  <c r="N663" i="2"/>
  <c r="O663" i="2" s="1"/>
  <c r="N647" i="2"/>
  <c r="O647" i="2" s="1"/>
  <c r="N476" i="2"/>
  <c r="O476" i="2" s="1"/>
  <c r="M406" i="2"/>
  <c r="N31" i="2"/>
  <c r="O31" i="2" s="1"/>
  <c r="N39" i="2"/>
  <c r="O39" i="2" s="1"/>
  <c r="N24" i="2"/>
  <c r="O24" i="2" s="1"/>
  <c r="N8" i="2"/>
  <c r="O8" i="2" s="1"/>
  <c r="N19" i="2"/>
  <c r="O19" i="2" s="1"/>
  <c r="N27" i="2"/>
  <c r="O27" i="2" s="1"/>
  <c r="N2359" i="2"/>
  <c r="O2359" i="2" s="1"/>
  <c r="N2357" i="2"/>
  <c r="O2357" i="2" s="1"/>
  <c r="N2358" i="2"/>
  <c r="O2358" i="2" s="1"/>
  <c r="N2370" i="2"/>
  <c r="O2370" i="2" s="1"/>
  <c r="N2338" i="2"/>
  <c r="O2338" i="2" s="1"/>
  <c r="N2367" i="2"/>
  <c r="O2367" i="2" s="1"/>
  <c r="N2397" i="2"/>
  <c r="O2397" i="2" s="1"/>
  <c r="N2381" i="2"/>
  <c r="O2381" i="2" s="1"/>
  <c r="N2365" i="2"/>
  <c r="O2365" i="2" s="1"/>
  <c r="N2349" i="2"/>
  <c r="O2349" i="2" s="1"/>
  <c r="N2333" i="2"/>
  <c r="O2333" i="2" s="1"/>
  <c r="N2385" i="2"/>
  <c r="O2385" i="2" s="1"/>
  <c r="N2264" i="2"/>
  <c r="O2264" i="2" s="1"/>
  <c r="N2256" i="2"/>
  <c r="O2256" i="2" s="1"/>
  <c r="N2248" i="2"/>
  <c r="O2248" i="2" s="1"/>
  <c r="N2240" i="2"/>
  <c r="O2240" i="2" s="1"/>
  <c r="N2408" i="2"/>
  <c r="N2377" i="2"/>
  <c r="O2377" i="2" s="1"/>
  <c r="N2233" i="2"/>
  <c r="O2233" i="2" s="1"/>
  <c r="N2225" i="2"/>
  <c r="O2225" i="2" s="1"/>
  <c r="N2217" i="2"/>
  <c r="O2217" i="2" s="1"/>
  <c r="N2410" i="2"/>
  <c r="N2263" i="2"/>
  <c r="O2263" i="2" s="1"/>
  <c r="N2255" i="2"/>
  <c r="O2255" i="2" s="1"/>
  <c r="N2247" i="2"/>
  <c r="O2247" i="2" s="1"/>
  <c r="N2239" i="2"/>
  <c r="O2239" i="2" s="1"/>
  <c r="N2228" i="2"/>
  <c r="O2228" i="2" s="1"/>
  <c r="N2288" i="2"/>
  <c r="N2222" i="2"/>
  <c r="O2222" i="2" s="1"/>
  <c r="M2015" i="2"/>
  <c r="O2015" i="2" s="1"/>
  <c r="M2007" i="2"/>
  <c r="O2007" i="2" s="1"/>
  <c r="M1999" i="2"/>
  <c r="O1999" i="2" s="1"/>
  <c r="M1996" i="2"/>
  <c r="O1996" i="2" s="1"/>
  <c r="M1995" i="2"/>
  <c r="O1995" i="2" s="1"/>
  <c r="M1971" i="2"/>
  <c r="O1971" i="2" s="1"/>
  <c r="M1967" i="2"/>
  <c r="O1967" i="2" s="1"/>
  <c r="M1963" i="2"/>
  <c r="O1963" i="2" s="1"/>
  <c r="M1959" i="2"/>
  <c r="O1959" i="2" s="1"/>
  <c r="M1955" i="2"/>
  <c r="O1955" i="2" s="1"/>
  <c r="M1991" i="2"/>
  <c r="O1991" i="2" s="1"/>
  <c r="M1983" i="2"/>
  <c r="O1983" i="2" s="1"/>
  <c r="M2011" i="2"/>
  <c r="O2011" i="2" s="1"/>
  <c r="M2004" i="2"/>
  <c r="O2004" i="2" s="1"/>
  <c r="M1972" i="2"/>
  <c r="O1972" i="2" s="1"/>
  <c r="M1956" i="2"/>
  <c r="O1956" i="2" s="1"/>
  <c r="M1960" i="2"/>
  <c r="O1960" i="2" s="1"/>
  <c r="M1951" i="2"/>
  <c r="O1951" i="2" s="1"/>
  <c r="M1987" i="2"/>
  <c r="O1987" i="2" s="1"/>
  <c r="M1979" i="2"/>
  <c r="O1979" i="2" s="1"/>
  <c r="M1964" i="2"/>
  <c r="O1964" i="2" s="1"/>
  <c r="M1947" i="2"/>
  <c r="O1947" i="2" s="1"/>
  <c r="M1943" i="2"/>
  <c r="O1943" i="2" s="1"/>
  <c r="M2003" i="2"/>
  <c r="O2003" i="2" s="1"/>
  <c r="M1980" i="2"/>
  <c r="O1980" i="2" s="1"/>
  <c r="M1944" i="2"/>
  <c r="O1944" i="2" s="1"/>
  <c r="M1988" i="2"/>
  <c r="O1988" i="2" s="1"/>
  <c r="M1968" i="2"/>
  <c r="O1968" i="2" s="1"/>
  <c r="M1942" i="2"/>
  <c r="O1942" i="2" s="1"/>
  <c r="M1147" i="2"/>
  <c r="O1140" i="2"/>
  <c r="O1147" i="2" s="1"/>
  <c r="M1946" i="2"/>
  <c r="O1946" i="2" s="1"/>
  <c r="M1961" i="2"/>
  <c r="O1961" i="2" s="1"/>
  <c r="O1349" i="2"/>
  <c r="N2420" i="2"/>
  <c r="M1945" i="2"/>
  <c r="O1945" i="2" s="1"/>
  <c r="M1349" i="2"/>
  <c r="N1063" i="2"/>
  <c r="O1063" i="2" s="1"/>
  <c r="N1079" i="2"/>
  <c r="O1079" i="2" s="1"/>
  <c r="N1051" i="2"/>
  <c r="O1051" i="2" s="1"/>
  <c r="N1074" i="2"/>
  <c r="O1074" i="2" s="1"/>
  <c r="N1030" i="2"/>
  <c r="O1030" i="2" s="1"/>
  <c r="N999" i="2"/>
  <c r="O999" i="2" s="1"/>
  <c r="N975" i="2"/>
  <c r="O975" i="2" s="1"/>
  <c r="N1083" i="2"/>
  <c r="O1083" i="2" s="1"/>
  <c r="N1031" i="2"/>
  <c r="O1031" i="2" s="1"/>
  <c r="N986" i="2"/>
  <c r="O986" i="2" s="1"/>
  <c r="J908" i="2"/>
  <c r="N678" i="2"/>
  <c r="O678" i="2" s="1"/>
  <c r="N840" i="2"/>
  <c r="O840" i="2" s="1"/>
  <c r="N824" i="2"/>
  <c r="O824" i="2" s="1"/>
  <c r="N668" i="2"/>
  <c r="O668" i="2" s="1"/>
  <c r="N833" i="2"/>
  <c r="O833" i="2" s="1"/>
  <c r="N817" i="2"/>
  <c r="O817" i="2" s="1"/>
  <c r="O480" i="2"/>
  <c r="N654" i="2"/>
  <c r="O654" i="2" s="1"/>
  <c r="N638" i="2"/>
  <c r="O638" i="2" s="1"/>
  <c r="N471" i="2"/>
  <c r="O471" i="2" s="1"/>
  <c r="N218" i="2"/>
  <c r="O218" i="2" s="1"/>
  <c r="N210" i="2"/>
  <c r="O210" i="2" s="1"/>
  <c r="N202" i="2"/>
  <c r="O202" i="2" s="1"/>
  <c r="N194" i="2"/>
  <c r="O194" i="2" s="1"/>
  <c r="N186" i="2"/>
  <c r="O186" i="2" s="1"/>
  <c r="N178" i="2"/>
  <c r="O178" i="2" s="1"/>
  <c r="N170" i="2"/>
  <c r="O170" i="2" s="1"/>
  <c r="N162" i="2"/>
  <c r="O162" i="2" s="1"/>
  <c r="N659" i="2"/>
  <c r="O659" i="2" s="1"/>
  <c r="N643" i="2"/>
  <c r="O643" i="2" s="1"/>
  <c r="O561" i="2"/>
  <c r="M304" i="2"/>
  <c r="N11" i="2"/>
  <c r="O11" i="2" s="1"/>
  <c r="N36" i="2"/>
  <c r="O36" i="2" s="1"/>
  <c r="N20" i="2"/>
  <c r="O20" i="2" s="1"/>
  <c r="N4" i="2"/>
  <c r="O4" i="2" s="1"/>
  <c r="N43" i="2"/>
  <c r="O43" i="2" s="1"/>
  <c r="N15" i="2"/>
  <c r="O15" i="2" s="1"/>
  <c r="N2325" i="2"/>
  <c r="O2325" i="2" s="1"/>
  <c r="N2321" i="2"/>
  <c r="O2321" i="2" s="1"/>
  <c r="N2317" i="2"/>
  <c r="O2317" i="2" s="1"/>
  <c r="N2313" i="2"/>
  <c r="O2313" i="2" s="1"/>
  <c r="N2309" i="2"/>
  <c r="O2309" i="2" s="1"/>
  <c r="N2322" i="2"/>
  <c r="O2322" i="2" s="1"/>
  <c r="N2318" i="2"/>
  <c r="O2318" i="2" s="1"/>
  <c r="N2314" i="2"/>
  <c r="O2314" i="2" s="1"/>
  <c r="N2310" i="2"/>
  <c r="O2310" i="2" s="1"/>
  <c r="N2323" i="2"/>
  <c r="O2323" i="2" s="1"/>
  <c r="N2319" i="2"/>
  <c r="O2319" i="2" s="1"/>
  <c r="N2315" i="2"/>
  <c r="O2315" i="2" s="1"/>
  <c r="N2311" i="2"/>
  <c r="O2311" i="2" s="1"/>
  <c r="N2324" i="2"/>
  <c r="O2324" i="2" s="1"/>
  <c r="N2308" i="2"/>
  <c r="O2308" i="2" s="1"/>
  <c r="N2320" i="2"/>
  <c r="O2320" i="2" s="1"/>
  <c r="N2316" i="2"/>
  <c r="O2316" i="2" s="1"/>
  <c r="N2312" i="2"/>
  <c r="O2312" i="2" s="1"/>
  <c r="N2390" i="2"/>
  <c r="O2390" i="2" s="1"/>
  <c r="N2386" i="2"/>
  <c r="O2386" i="2" s="1"/>
  <c r="N2354" i="2"/>
  <c r="O2354" i="2" s="1"/>
  <c r="N2383" i="2"/>
  <c r="O2383" i="2" s="1"/>
  <c r="N2351" i="2"/>
  <c r="O2351" i="2" s="1"/>
  <c r="N2335" i="2"/>
  <c r="O2335" i="2" s="1"/>
  <c r="N2398" i="2"/>
  <c r="O2398" i="2" s="1"/>
  <c r="N2382" i="2"/>
  <c r="O2382" i="2" s="1"/>
  <c r="N2366" i="2"/>
  <c r="O2366" i="2" s="1"/>
  <c r="N2350" i="2"/>
  <c r="O2350" i="2" s="1"/>
  <c r="N2334" i="2"/>
  <c r="O2334" i="2" s="1"/>
  <c r="N2415" i="2"/>
  <c r="N2407" i="2"/>
  <c r="N2395" i="2"/>
  <c r="O2395" i="2" s="1"/>
  <c r="N2379" i="2"/>
  <c r="O2379" i="2" s="1"/>
  <c r="N2363" i="2"/>
  <c r="O2363" i="2" s="1"/>
  <c r="N2347" i="2"/>
  <c r="O2347" i="2" s="1"/>
  <c r="N2331" i="2"/>
  <c r="O2331" i="2" s="1"/>
  <c r="N2392" i="2"/>
  <c r="O2392" i="2" s="1"/>
  <c r="N2376" i="2"/>
  <c r="O2376" i="2" s="1"/>
  <c r="N2360" i="2"/>
  <c r="O2360" i="2" s="1"/>
  <c r="N2344" i="2"/>
  <c r="O2344" i="2" s="1"/>
  <c r="N2328" i="2"/>
  <c r="O2328" i="2" s="1"/>
  <c r="N2414" i="2"/>
  <c r="N2364" i="2"/>
  <c r="O2364" i="2" s="1"/>
  <c r="N2270" i="2"/>
  <c r="O2270" i="2" s="1"/>
  <c r="N2262" i="2"/>
  <c r="O2262" i="2" s="1"/>
  <c r="N2254" i="2"/>
  <c r="O2254" i="2" s="1"/>
  <c r="N2246" i="2"/>
  <c r="O2246" i="2" s="1"/>
  <c r="N2238" i="2"/>
  <c r="O2238" i="2" s="1"/>
  <c r="N2400" i="2"/>
  <c r="N2356" i="2"/>
  <c r="O2356" i="2" s="1"/>
  <c r="N2231" i="2"/>
  <c r="O2231" i="2" s="1"/>
  <c r="N2223" i="2"/>
  <c r="O2223" i="2" s="1"/>
  <c r="N2215" i="2"/>
  <c r="O2215" i="2" s="1"/>
  <c r="N2402" i="2"/>
  <c r="N2337" i="2"/>
  <c r="O2337" i="2" s="1"/>
  <c r="N2269" i="2"/>
  <c r="O2269" i="2" s="1"/>
  <c r="N2261" i="2"/>
  <c r="O2261" i="2" s="1"/>
  <c r="N2253" i="2"/>
  <c r="O2253" i="2" s="1"/>
  <c r="N2245" i="2"/>
  <c r="O2245" i="2" s="1"/>
  <c r="N2237" i="2"/>
  <c r="O2237" i="2" s="1"/>
  <c r="N2224" i="2"/>
  <c r="O2224" i="2" s="1"/>
  <c r="N2234" i="2"/>
  <c r="N2218" i="2"/>
  <c r="O2218" i="2" s="1"/>
  <c r="M2016" i="2"/>
  <c r="O2016" i="2" s="1"/>
  <c r="M1965" i="2"/>
  <c r="O1965" i="2" s="1"/>
  <c r="M1966" i="2"/>
  <c r="O1966" i="2" s="1"/>
  <c r="M1837" i="2"/>
  <c r="M1589" i="2"/>
  <c r="M1973" i="2"/>
  <c r="O1973" i="2" s="1"/>
  <c r="O1415" i="2"/>
  <c r="O1336" i="2"/>
  <c r="O1196" i="2"/>
  <c r="N927" i="2"/>
  <c r="O927" i="2" s="1"/>
  <c r="M1952" i="2"/>
  <c r="O1952" i="2" s="1"/>
  <c r="N2412" i="2"/>
  <c r="M1196" i="2"/>
  <c r="N1050" i="2"/>
  <c r="O1050" i="2" s="1"/>
  <c r="N1070" i="2"/>
  <c r="O1070" i="2" s="1"/>
  <c r="N1047" i="2"/>
  <c r="O1047" i="2" s="1"/>
  <c r="N1027" i="2"/>
  <c r="O1027" i="2" s="1"/>
  <c r="N1003" i="2"/>
  <c r="O1003" i="2" s="1"/>
  <c r="N974" i="2"/>
  <c r="N1071" i="2"/>
  <c r="O1071" i="2" s="1"/>
  <c r="N1022" i="2"/>
  <c r="O1022" i="2" s="1"/>
  <c r="N991" i="2"/>
  <c r="O991" i="2" s="1"/>
  <c r="N971" i="2"/>
  <c r="O971" i="2" s="1"/>
  <c r="M866" i="2"/>
  <c r="N850" i="2"/>
  <c r="O850" i="2" s="1"/>
  <c r="N1075" i="2"/>
  <c r="O1075" i="2" s="1"/>
  <c r="N1023" i="2"/>
  <c r="O1023" i="2" s="1"/>
  <c r="N978" i="2"/>
  <c r="O978" i="2" s="1"/>
  <c r="O852" i="2"/>
  <c r="N681" i="2"/>
  <c r="O681" i="2" s="1"/>
  <c r="N672" i="2"/>
  <c r="O672" i="2" s="1"/>
  <c r="N478" i="2"/>
  <c r="O478" i="2" s="1"/>
  <c r="N474" i="2"/>
  <c r="O474" i="2" s="1"/>
  <c r="N470" i="2"/>
  <c r="O470" i="2" s="1"/>
  <c r="N466" i="2"/>
  <c r="O466" i="2" s="1"/>
  <c r="N477" i="2"/>
  <c r="O477" i="2" s="1"/>
  <c r="N473" i="2"/>
  <c r="O473" i="2" s="1"/>
  <c r="N469" i="2"/>
  <c r="O469" i="2" s="1"/>
  <c r="N465" i="2"/>
  <c r="O465" i="2" s="1"/>
  <c r="N836" i="2"/>
  <c r="O836" i="2" s="1"/>
  <c r="N820" i="2"/>
  <c r="O820" i="2" s="1"/>
  <c r="N845" i="2"/>
  <c r="O845" i="2" s="1"/>
  <c r="N829" i="2"/>
  <c r="O829" i="2" s="1"/>
  <c r="N813" i="2"/>
  <c r="O813" i="2" s="1"/>
  <c r="O256" i="2"/>
  <c r="N217" i="2"/>
  <c r="O217" i="2" s="1"/>
  <c r="N209" i="2"/>
  <c r="O209" i="2" s="1"/>
  <c r="N201" i="2"/>
  <c r="O201" i="2" s="1"/>
  <c r="N193" i="2"/>
  <c r="O193" i="2" s="1"/>
  <c r="N185" i="2"/>
  <c r="O185" i="2" s="1"/>
  <c r="N177" i="2"/>
  <c r="O177" i="2" s="1"/>
  <c r="N169" i="2"/>
  <c r="O169" i="2" s="1"/>
  <c r="N161" i="2"/>
  <c r="O161" i="2" s="1"/>
  <c r="N669" i="2"/>
  <c r="O669" i="2" s="1"/>
  <c r="N666" i="2"/>
  <c r="O666" i="2" s="1"/>
  <c r="N650" i="2"/>
  <c r="O650" i="2" s="1"/>
  <c r="N467" i="2"/>
  <c r="O467" i="2" s="1"/>
  <c r="N216" i="2"/>
  <c r="O216" i="2" s="1"/>
  <c r="N208" i="2"/>
  <c r="O208" i="2" s="1"/>
  <c r="N200" i="2"/>
  <c r="O200" i="2" s="1"/>
  <c r="N192" i="2"/>
  <c r="O192" i="2" s="1"/>
  <c r="N184" i="2"/>
  <c r="O184" i="2" s="1"/>
  <c r="N176" i="2"/>
  <c r="O176" i="2" s="1"/>
  <c r="N168" i="2"/>
  <c r="O168" i="2" s="1"/>
  <c r="N655" i="2"/>
  <c r="O655" i="2" s="1"/>
  <c r="N639" i="2"/>
  <c r="O639" i="2" s="1"/>
  <c r="N468" i="2"/>
  <c r="O468" i="2" s="1"/>
  <c r="N23" i="2"/>
  <c r="O23" i="2" s="1"/>
  <c r="N32" i="2"/>
  <c r="O32" i="2" s="1"/>
  <c r="N16" i="2"/>
  <c r="O16" i="2" s="1"/>
  <c r="N40" i="2"/>
  <c r="O40" i="2" s="1"/>
  <c r="N7" i="2"/>
  <c r="O7" i="2" s="1"/>
  <c r="K1412" i="1"/>
  <c r="M1412" i="1" s="1"/>
  <c r="K1411" i="1"/>
  <c r="G2307" i="1"/>
  <c r="G2281" i="1"/>
  <c r="G2422" i="1"/>
  <c r="G2399" i="1"/>
  <c r="O560" i="2" l="1"/>
  <c r="N560" i="2"/>
  <c r="O866" i="2"/>
  <c r="O156" i="2"/>
  <c r="O255" i="2"/>
  <c r="N809" i="2"/>
  <c r="O2307" i="2"/>
  <c r="N751" i="2"/>
  <c r="O859" i="2"/>
  <c r="N635" i="2"/>
  <c r="O462" i="2"/>
  <c r="N156" i="2"/>
  <c r="O635" i="2"/>
  <c r="N462" i="2"/>
  <c r="O278" i="2"/>
  <c r="N859" i="2"/>
  <c r="N278" i="2"/>
  <c r="O751" i="2"/>
  <c r="N706" i="2"/>
  <c r="O2206" i="2"/>
  <c r="M965" i="2"/>
  <c r="N255" i="2"/>
  <c r="O809" i="2"/>
  <c r="O706" i="2"/>
  <c r="O2399" i="2"/>
  <c r="N223" i="2"/>
  <c r="O157" i="2"/>
  <c r="O223" i="2" s="1"/>
  <c r="O1039" i="2"/>
  <c r="O1086" i="2" s="1"/>
  <c r="N1086" i="2"/>
  <c r="N685" i="2"/>
  <c r="O636" i="2"/>
  <c r="O685" i="2" s="1"/>
  <c r="O810" i="2"/>
  <c r="O851" i="2" s="1"/>
  <c r="N851" i="2"/>
  <c r="O2281" i="2"/>
  <c r="O909" i="2"/>
  <c r="O965" i="2" s="1"/>
  <c r="N965" i="2"/>
  <c r="N1038" i="2"/>
  <c r="O974" i="2"/>
  <c r="O1038" i="2" s="1"/>
  <c r="N907" i="2"/>
  <c r="O907" i="2" s="1"/>
  <c r="N903" i="2"/>
  <c r="O903" i="2" s="1"/>
  <c r="N899" i="2"/>
  <c r="O899" i="2" s="1"/>
  <c r="N895" i="2"/>
  <c r="O895" i="2" s="1"/>
  <c r="N891" i="2"/>
  <c r="O891" i="2" s="1"/>
  <c r="N887" i="2"/>
  <c r="O887" i="2" s="1"/>
  <c r="N880" i="2"/>
  <c r="O880" i="2" s="1"/>
  <c r="N876" i="2"/>
  <c r="O876" i="2" s="1"/>
  <c r="N904" i="2"/>
  <c r="O904" i="2" s="1"/>
  <c r="N888" i="2"/>
  <c r="O888" i="2" s="1"/>
  <c r="N892" i="2"/>
  <c r="O892" i="2" s="1"/>
  <c r="N873" i="2"/>
  <c r="O873" i="2" s="1"/>
  <c r="N872" i="2"/>
  <c r="O872" i="2" s="1"/>
  <c r="N896" i="2"/>
  <c r="O896" i="2" s="1"/>
  <c r="N877" i="2"/>
  <c r="O877" i="2" s="1"/>
  <c r="N869" i="2"/>
  <c r="O869" i="2" s="1"/>
  <c r="N900" i="2"/>
  <c r="O900" i="2" s="1"/>
  <c r="N884" i="2"/>
  <c r="O884" i="2" s="1"/>
  <c r="N881" i="2"/>
  <c r="O881" i="2" s="1"/>
  <c r="N868" i="2"/>
  <c r="O868" i="2" s="1"/>
  <c r="N890" i="2"/>
  <c r="O890" i="2" s="1"/>
  <c r="N902" i="2"/>
  <c r="O902" i="2" s="1"/>
  <c r="N885" i="2"/>
  <c r="O885" i="2" s="1"/>
  <c r="N878" i="2"/>
  <c r="O878" i="2" s="1"/>
  <c r="N893" i="2"/>
  <c r="O893" i="2" s="1"/>
  <c r="N905" i="2"/>
  <c r="O905" i="2" s="1"/>
  <c r="N871" i="2"/>
  <c r="O871" i="2" s="1"/>
  <c r="N898" i="2"/>
  <c r="O898" i="2" s="1"/>
  <c r="N894" i="2"/>
  <c r="O894" i="2" s="1"/>
  <c r="N867" i="2"/>
  <c r="N906" i="2"/>
  <c r="O906" i="2" s="1"/>
  <c r="N886" i="2"/>
  <c r="O886" i="2" s="1"/>
  <c r="N879" i="2"/>
  <c r="O879" i="2" s="1"/>
  <c r="N901" i="2"/>
  <c r="O901" i="2" s="1"/>
  <c r="N870" i="2"/>
  <c r="O870" i="2" s="1"/>
  <c r="N897" i="2"/>
  <c r="O897" i="2" s="1"/>
  <c r="N874" i="2"/>
  <c r="O874" i="2" s="1"/>
  <c r="N889" i="2"/>
  <c r="O889" i="2" s="1"/>
  <c r="N882" i="2"/>
  <c r="O882" i="2" s="1"/>
  <c r="N875" i="2"/>
  <c r="O875" i="2" s="1"/>
  <c r="N883" i="2"/>
  <c r="O883" i="2" s="1"/>
  <c r="M908" i="2"/>
  <c r="N479" i="2"/>
  <c r="O463" i="2"/>
  <c r="O479" i="2" s="1"/>
  <c r="N973" i="2"/>
  <c r="O2019" i="2"/>
  <c r="O973" i="2"/>
  <c r="M2019" i="2"/>
  <c r="O3" i="2"/>
  <c r="O46" i="2" s="1"/>
  <c r="N46" i="2"/>
  <c r="M1411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674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745" i="1"/>
  <c r="H2200" i="1"/>
  <c r="H2201" i="1"/>
  <c r="H2202" i="1"/>
  <c r="H2203" i="1"/>
  <c r="H2204" i="1"/>
  <c r="H2205" i="1"/>
  <c r="H2020" i="1"/>
  <c r="G2206" i="1"/>
  <c r="K2028" i="1" s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00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799" i="1"/>
  <c r="K2389" i="1"/>
  <c r="K2390" i="1"/>
  <c r="K2391" i="1"/>
  <c r="K2392" i="1"/>
  <c r="K2393" i="1"/>
  <c r="K2394" i="1"/>
  <c r="K2395" i="1"/>
  <c r="K2396" i="1"/>
  <c r="K2397" i="1"/>
  <c r="K2398" i="1"/>
  <c r="K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799" i="1"/>
  <c r="H2389" i="1"/>
  <c r="H2390" i="1"/>
  <c r="H2391" i="1"/>
  <c r="H2392" i="1"/>
  <c r="H2393" i="1"/>
  <c r="H2394" i="1"/>
  <c r="H2395" i="1"/>
  <c r="H2396" i="1"/>
  <c r="H2397" i="1"/>
  <c r="H2398" i="1"/>
  <c r="H2308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282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07" i="1"/>
  <c r="K2211" i="1"/>
  <c r="H2424" i="1" l="1"/>
  <c r="K2021" i="1"/>
  <c r="K2167" i="1"/>
  <c r="K2151" i="1"/>
  <c r="K745" i="1"/>
  <c r="K2135" i="1"/>
  <c r="K2183" i="1"/>
  <c r="K2108" i="1"/>
  <c r="N908" i="2"/>
  <c r="O867" i="2"/>
  <c r="O908" i="2" s="1"/>
  <c r="K2175" i="1"/>
  <c r="K2143" i="1"/>
  <c r="K2076" i="1"/>
  <c r="K2191" i="1"/>
  <c r="K2159" i="1"/>
  <c r="K2126" i="1"/>
  <c r="K2203" i="1"/>
  <c r="K2187" i="1"/>
  <c r="K2171" i="1"/>
  <c r="K2155" i="1"/>
  <c r="K2139" i="1"/>
  <c r="K2117" i="1"/>
  <c r="K2052" i="1"/>
  <c r="K2195" i="1"/>
  <c r="K2179" i="1"/>
  <c r="K2163" i="1"/>
  <c r="K2147" i="1"/>
  <c r="K2131" i="1"/>
  <c r="K2096" i="1"/>
  <c r="H2422" i="1"/>
  <c r="L2400" i="1" s="1"/>
  <c r="H2307" i="1"/>
  <c r="L2297" i="1" s="1"/>
  <c r="M2297" i="1" s="1"/>
  <c r="H2281" i="1"/>
  <c r="L2213" i="1" s="1"/>
  <c r="M2213" i="1" s="1"/>
  <c r="K2020" i="1"/>
  <c r="K2198" i="1"/>
  <c r="K2190" i="1"/>
  <c r="K2182" i="1"/>
  <c r="K2174" i="1"/>
  <c r="K2166" i="1"/>
  <c r="K2154" i="1"/>
  <c r="K2146" i="1"/>
  <c r="K2138" i="1"/>
  <c r="K2116" i="1"/>
  <c r="K2044" i="1"/>
  <c r="K2205" i="1"/>
  <c r="K2201" i="1"/>
  <c r="K2197" i="1"/>
  <c r="K2193" i="1"/>
  <c r="K2189" i="1"/>
  <c r="K674" i="1"/>
  <c r="K2181" i="1"/>
  <c r="K2177" i="1"/>
  <c r="K2173" i="1"/>
  <c r="K2169" i="1"/>
  <c r="K2165" i="1"/>
  <c r="K2161" i="1"/>
  <c r="K2157" i="1"/>
  <c r="K2153" i="1"/>
  <c r="K2149" i="1"/>
  <c r="K2145" i="1"/>
  <c r="K2141" i="1"/>
  <c r="K2137" i="1"/>
  <c r="K2133" i="1"/>
  <c r="K2129" i="1"/>
  <c r="K2122" i="1"/>
  <c r="K2113" i="1"/>
  <c r="K2101" i="1"/>
  <c r="K2085" i="1"/>
  <c r="K2068" i="1"/>
  <c r="K2036" i="1"/>
  <c r="K2202" i="1"/>
  <c r="K2194" i="1"/>
  <c r="K2186" i="1"/>
  <c r="K2178" i="1"/>
  <c r="K2170" i="1"/>
  <c r="K2162" i="1"/>
  <c r="K2158" i="1"/>
  <c r="K2150" i="1"/>
  <c r="K2142" i="1"/>
  <c r="K2134" i="1"/>
  <c r="K2130" i="1"/>
  <c r="K2124" i="1"/>
  <c r="K2105" i="1"/>
  <c r="K2092" i="1"/>
  <c r="K2069" i="1"/>
  <c r="K2204" i="1"/>
  <c r="K2200" i="1"/>
  <c r="K2196" i="1"/>
  <c r="K2192" i="1"/>
  <c r="K2188" i="1"/>
  <c r="K2184" i="1"/>
  <c r="K2180" i="1"/>
  <c r="K2176" i="1"/>
  <c r="K2172" i="1"/>
  <c r="K2168" i="1"/>
  <c r="K2164" i="1"/>
  <c r="K2160" i="1"/>
  <c r="K2156" i="1"/>
  <c r="K2152" i="1"/>
  <c r="K2148" i="1"/>
  <c r="K2144" i="1"/>
  <c r="K2140" i="1"/>
  <c r="K2136" i="1"/>
  <c r="K2132" i="1"/>
  <c r="K2128" i="1"/>
  <c r="K2121" i="1"/>
  <c r="K2109" i="1"/>
  <c r="K2100" i="1"/>
  <c r="K2084" i="1"/>
  <c r="K2053" i="1"/>
  <c r="K2273" i="1"/>
  <c r="K2257" i="1"/>
  <c r="K2237" i="1"/>
  <c r="K2278" i="1"/>
  <c r="K2270" i="1"/>
  <c r="K2262" i="1"/>
  <c r="K2254" i="1"/>
  <c r="K2246" i="1"/>
  <c r="K2230" i="1"/>
  <c r="K2214" i="1"/>
  <c r="K2277" i="1"/>
  <c r="K2269" i="1"/>
  <c r="K2261" i="1"/>
  <c r="K2253" i="1"/>
  <c r="K2245" i="1"/>
  <c r="K2229" i="1"/>
  <c r="K2213" i="1"/>
  <c r="K2265" i="1"/>
  <c r="K2249" i="1"/>
  <c r="K2221" i="1"/>
  <c r="K2274" i="1"/>
  <c r="K2266" i="1"/>
  <c r="K2258" i="1"/>
  <c r="K2250" i="1"/>
  <c r="K2238" i="1"/>
  <c r="K2222" i="1"/>
  <c r="K2207" i="1"/>
  <c r="K2242" i="1"/>
  <c r="K2234" i="1"/>
  <c r="K2226" i="1"/>
  <c r="K2218" i="1"/>
  <c r="K2210" i="1"/>
  <c r="K2241" i="1"/>
  <c r="K2233" i="1"/>
  <c r="K2225" i="1"/>
  <c r="K2217" i="1"/>
  <c r="K2209" i="1"/>
  <c r="K2024" i="1"/>
  <c r="K2029" i="1"/>
  <c r="K2045" i="1"/>
  <c r="K2061" i="1"/>
  <c r="K2077" i="1"/>
  <c r="K2093" i="1"/>
  <c r="K2104" i="1"/>
  <c r="K2112" i="1"/>
  <c r="K2120" i="1"/>
  <c r="K2125" i="1"/>
  <c r="K2060" i="1"/>
  <c r="K2037" i="1"/>
  <c r="K2097" i="1"/>
  <c r="K2089" i="1"/>
  <c r="K2081" i="1"/>
  <c r="K2073" i="1"/>
  <c r="K2065" i="1"/>
  <c r="K2057" i="1"/>
  <c r="K2049" i="1"/>
  <c r="K2041" i="1"/>
  <c r="K2033" i="1"/>
  <c r="K2025" i="1"/>
  <c r="K2022" i="1"/>
  <c r="K2088" i="1"/>
  <c r="K2080" i="1"/>
  <c r="K2072" i="1"/>
  <c r="K2064" i="1"/>
  <c r="K2056" i="1"/>
  <c r="K2048" i="1"/>
  <c r="K2040" i="1"/>
  <c r="K2032" i="1"/>
  <c r="H2206" i="1"/>
  <c r="L2024" i="1" s="1"/>
  <c r="M2024" i="1" s="1"/>
  <c r="K2280" i="1"/>
  <c r="K2276" i="1"/>
  <c r="K2272" i="1"/>
  <c r="K2268" i="1"/>
  <c r="K2264" i="1"/>
  <c r="K2260" i="1"/>
  <c r="K2256" i="1"/>
  <c r="K2252" i="1"/>
  <c r="K2248" i="1"/>
  <c r="K2244" i="1"/>
  <c r="K2240" i="1"/>
  <c r="K2236" i="1"/>
  <c r="K2232" i="1"/>
  <c r="K2228" i="1"/>
  <c r="K2224" i="1"/>
  <c r="K2220" i="1"/>
  <c r="K2216" i="1"/>
  <c r="K2212" i="1"/>
  <c r="K2208" i="1"/>
  <c r="K2279" i="1"/>
  <c r="K2275" i="1"/>
  <c r="K2271" i="1"/>
  <c r="K2267" i="1"/>
  <c r="K2263" i="1"/>
  <c r="K2259" i="1"/>
  <c r="K2255" i="1"/>
  <c r="K2251" i="1"/>
  <c r="K2247" i="1"/>
  <c r="K2243" i="1"/>
  <c r="K2239" i="1"/>
  <c r="K2235" i="1"/>
  <c r="K2231" i="1"/>
  <c r="K2227" i="1"/>
  <c r="K2223" i="1"/>
  <c r="K2219" i="1"/>
  <c r="K2215" i="1"/>
  <c r="K2127" i="1"/>
  <c r="K2123" i="1"/>
  <c r="K2119" i="1"/>
  <c r="K2115" i="1"/>
  <c r="K2111" i="1"/>
  <c r="K2107" i="1"/>
  <c r="K2103" i="1"/>
  <c r="K2099" i="1"/>
  <c r="K2095" i="1"/>
  <c r="K2091" i="1"/>
  <c r="K2087" i="1"/>
  <c r="K2083" i="1"/>
  <c r="K2079" i="1"/>
  <c r="K2075" i="1"/>
  <c r="K2071" i="1"/>
  <c r="K2067" i="1"/>
  <c r="K2063" i="1"/>
  <c r="K2059" i="1"/>
  <c r="K2055" i="1"/>
  <c r="K2051" i="1"/>
  <c r="K2047" i="1"/>
  <c r="K2043" i="1"/>
  <c r="K2039" i="1"/>
  <c r="K2035" i="1"/>
  <c r="K2031" i="1"/>
  <c r="K2027" i="1"/>
  <c r="K2023" i="1"/>
  <c r="K2118" i="1"/>
  <c r="K2114" i="1"/>
  <c r="K2110" i="1"/>
  <c r="K2106" i="1"/>
  <c r="K2102" i="1"/>
  <c r="K2098" i="1"/>
  <c r="K2094" i="1"/>
  <c r="K2090" i="1"/>
  <c r="K2086" i="1"/>
  <c r="K2082" i="1"/>
  <c r="K2078" i="1"/>
  <c r="K2074" i="1"/>
  <c r="K2070" i="1"/>
  <c r="K2066" i="1"/>
  <c r="K2062" i="1"/>
  <c r="K2058" i="1"/>
  <c r="K2054" i="1"/>
  <c r="K2050" i="1"/>
  <c r="K2046" i="1"/>
  <c r="K2042" i="1"/>
  <c r="K2038" i="1"/>
  <c r="K2034" i="1"/>
  <c r="K2030" i="1"/>
  <c r="K2026" i="1"/>
  <c r="L2211" i="1" l="1"/>
  <c r="M2211" i="1" s="1"/>
  <c r="L2274" i="1"/>
  <c r="M2274" i="1" s="1"/>
  <c r="L2219" i="1"/>
  <c r="M2219" i="1" s="1"/>
  <c r="L2224" i="1"/>
  <c r="M2224" i="1" s="1"/>
  <c r="L2223" i="1"/>
  <c r="M2223" i="1" s="1"/>
  <c r="L2216" i="1"/>
  <c r="M2216" i="1" s="1"/>
  <c r="L2251" i="1"/>
  <c r="M2251" i="1" s="1"/>
  <c r="L2248" i="1"/>
  <c r="M2248" i="1" s="1"/>
  <c r="L2259" i="1"/>
  <c r="M2259" i="1" s="1"/>
  <c r="L2260" i="1"/>
  <c r="M2260" i="1" s="1"/>
  <c r="L2235" i="1"/>
  <c r="M2235" i="1" s="1"/>
  <c r="L2271" i="1"/>
  <c r="M2271" i="1" s="1"/>
  <c r="L2228" i="1"/>
  <c r="M2228" i="1" s="1"/>
  <c r="L2272" i="1"/>
  <c r="M2272" i="1" s="1"/>
  <c r="L2239" i="1"/>
  <c r="M2239" i="1" s="1"/>
  <c r="L2275" i="1"/>
  <c r="M2275" i="1" s="1"/>
  <c r="L2244" i="1"/>
  <c r="M2244" i="1" s="1"/>
  <c r="L2306" i="1"/>
  <c r="L2412" i="1"/>
  <c r="L2403" i="1"/>
  <c r="L2289" i="1"/>
  <c r="L2409" i="1"/>
  <c r="L2413" i="1"/>
  <c r="L2404" i="1"/>
  <c r="L2420" i="1"/>
  <c r="L2421" i="1"/>
  <c r="L2416" i="1"/>
  <c r="L2415" i="1"/>
  <c r="L2408" i="1"/>
  <c r="L2405" i="1"/>
  <c r="L2290" i="1"/>
  <c r="M2290" i="1" s="1"/>
  <c r="L2291" i="1"/>
  <c r="L2401" i="1"/>
  <c r="L2417" i="1"/>
  <c r="L2407" i="1"/>
  <c r="L2414" i="1"/>
  <c r="L2406" i="1"/>
  <c r="L2288" i="1"/>
  <c r="L2294" i="1"/>
  <c r="L2301" i="1"/>
  <c r="M2301" i="1" s="1"/>
  <c r="L2295" i="1"/>
  <c r="L2282" i="1"/>
  <c r="L2402" i="1"/>
  <c r="L2418" i="1"/>
  <c r="L2292" i="1"/>
  <c r="L2411" i="1"/>
  <c r="L2298" i="1"/>
  <c r="M2298" i="1" s="1"/>
  <c r="L2283" i="1"/>
  <c r="M2283" i="1" s="1"/>
  <c r="L2299" i="1"/>
  <c r="L2296" i="1"/>
  <c r="L2285" i="1"/>
  <c r="M2285" i="1" s="1"/>
  <c r="L2305" i="1"/>
  <c r="L2304" i="1"/>
  <c r="M2304" i="1" s="1"/>
  <c r="L2286" i="1"/>
  <c r="L2302" i="1"/>
  <c r="L2287" i="1"/>
  <c r="L2303" i="1"/>
  <c r="L2419" i="1"/>
  <c r="L2293" i="1"/>
  <c r="M2293" i="1" s="1"/>
  <c r="L2410" i="1"/>
  <c r="L2284" i="1"/>
  <c r="L2300" i="1"/>
  <c r="M2300" i="1" s="1"/>
  <c r="L2221" i="1"/>
  <c r="M2221" i="1" s="1"/>
  <c r="L2227" i="1"/>
  <c r="M2227" i="1" s="1"/>
  <c r="L2255" i="1"/>
  <c r="M2255" i="1" s="1"/>
  <c r="L2208" i="1"/>
  <c r="M2208" i="1" s="1"/>
  <c r="L2240" i="1"/>
  <c r="M2240" i="1" s="1"/>
  <c r="L2264" i="1"/>
  <c r="M2264" i="1" s="1"/>
  <c r="L2249" i="1"/>
  <c r="M2249" i="1" s="1"/>
  <c r="L2243" i="1"/>
  <c r="M2243" i="1" s="1"/>
  <c r="L2267" i="1"/>
  <c r="M2267" i="1" s="1"/>
  <c r="L2212" i="1"/>
  <c r="L2232" i="1"/>
  <c r="M2232" i="1" s="1"/>
  <c r="L2256" i="1"/>
  <c r="M2256" i="1" s="1"/>
  <c r="L2276" i="1"/>
  <c r="M2276" i="1" s="1"/>
  <c r="L2269" i="1"/>
  <c r="M2269" i="1" s="1"/>
  <c r="L2217" i="1"/>
  <c r="M2217" i="1" s="1"/>
  <c r="L2207" i="1"/>
  <c r="M2207" i="1" s="1"/>
  <c r="L2280" i="1"/>
  <c r="L2237" i="1"/>
  <c r="M2237" i="1" s="1"/>
  <c r="L2222" i="1"/>
  <c r="M2222" i="1" s="1"/>
  <c r="L2088" i="1"/>
  <c r="M2088" i="1" s="1"/>
  <c r="L2152" i="1"/>
  <c r="M2152" i="1" s="1"/>
  <c r="L2253" i="1"/>
  <c r="M2253" i="1" s="1"/>
  <c r="L2270" i="1"/>
  <c r="M2270" i="1" s="1"/>
  <c r="L2165" i="1"/>
  <c r="M2165" i="1" s="1"/>
  <c r="L2037" i="1"/>
  <c r="M2037" i="1" s="1"/>
  <c r="L2101" i="1"/>
  <c r="M2101" i="1" s="1"/>
  <c r="L2218" i="1"/>
  <c r="M2218" i="1" s="1"/>
  <c r="L2230" i="1"/>
  <c r="M2230" i="1" s="1"/>
  <c r="L2215" i="1"/>
  <c r="M2215" i="1" s="1"/>
  <c r="L2231" i="1"/>
  <c r="M2231" i="1" s="1"/>
  <c r="L2247" i="1"/>
  <c r="M2247" i="1" s="1"/>
  <c r="L2263" i="1"/>
  <c r="M2263" i="1" s="1"/>
  <c r="L2279" i="1"/>
  <c r="M2279" i="1" s="1"/>
  <c r="L2220" i="1"/>
  <c r="M2220" i="1" s="1"/>
  <c r="L2236" i="1"/>
  <c r="M2236" i="1" s="1"/>
  <c r="L2252" i="1"/>
  <c r="M2252" i="1" s="1"/>
  <c r="L2268" i="1"/>
  <c r="M2268" i="1" s="1"/>
  <c r="L2209" i="1"/>
  <c r="M2209" i="1" s="1"/>
  <c r="L2233" i="1"/>
  <c r="M2233" i="1" s="1"/>
  <c r="L2265" i="1"/>
  <c r="M2265" i="1" s="1"/>
  <c r="L2266" i="1"/>
  <c r="M2266" i="1" s="1"/>
  <c r="L2242" i="1"/>
  <c r="M2242" i="1" s="1"/>
  <c r="L2040" i="1"/>
  <c r="M2040" i="1" s="1"/>
  <c r="L2104" i="1"/>
  <c r="M2104" i="1" s="1"/>
  <c r="L2168" i="1"/>
  <c r="M2168" i="1" s="1"/>
  <c r="L2053" i="1"/>
  <c r="M2053" i="1" s="1"/>
  <c r="L2117" i="1"/>
  <c r="M2117" i="1" s="1"/>
  <c r="L2225" i="1"/>
  <c r="M2225" i="1" s="1"/>
  <c r="L2241" i="1"/>
  <c r="M2241" i="1" s="1"/>
  <c r="L2257" i="1"/>
  <c r="M2257" i="1" s="1"/>
  <c r="L2273" i="1"/>
  <c r="M2273" i="1" s="1"/>
  <c r="L2234" i="1"/>
  <c r="L2238" i="1"/>
  <c r="M2238" i="1" s="1"/>
  <c r="L2262" i="1"/>
  <c r="M2262" i="1" s="1"/>
  <c r="L2226" i="1"/>
  <c r="M2226" i="1" s="1"/>
  <c r="L2056" i="1"/>
  <c r="M2056" i="1" s="1"/>
  <c r="L2120" i="1"/>
  <c r="M2120" i="1" s="1"/>
  <c r="L2184" i="1"/>
  <c r="M2184" i="1" s="1"/>
  <c r="L2069" i="1"/>
  <c r="M2069" i="1" s="1"/>
  <c r="L2133" i="1"/>
  <c r="M2133" i="1" s="1"/>
  <c r="L2229" i="1"/>
  <c r="M2229" i="1" s="1"/>
  <c r="L2245" i="1"/>
  <c r="M2245" i="1" s="1"/>
  <c r="L2261" i="1"/>
  <c r="M2261" i="1" s="1"/>
  <c r="L2277" i="1"/>
  <c r="L2250" i="1"/>
  <c r="M2250" i="1" s="1"/>
  <c r="L2254" i="1"/>
  <c r="M2254" i="1" s="1"/>
  <c r="L2210" i="1"/>
  <c r="M2210" i="1" s="1"/>
  <c r="L2258" i="1"/>
  <c r="M2258" i="1" s="1"/>
  <c r="L2072" i="1"/>
  <c r="M2072" i="1" s="1"/>
  <c r="L2136" i="1"/>
  <c r="M2136" i="1" s="1"/>
  <c r="L2021" i="1"/>
  <c r="M2021" i="1" s="1"/>
  <c r="L2085" i="1"/>
  <c r="M2085" i="1" s="1"/>
  <c r="L2149" i="1"/>
  <c r="M2149" i="1" s="1"/>
  <c r="L2028" i="1"/>
  <c r="M2028" i="1" s="1"/>
  <c r="L2044" i="1"/>
  <c r="M2044" i="1" s="1"/>
  <c r="L2060" i="1"/>
  <c r="M2060" i="1" s="1"/>
  <c r="L2076" i="1"/>
  <c r="M2076" i="1" s="1"/>
  <c r="L2092" i="1"/>
  <c r="M2092" i="1" s="1"/>
  <c r="L2108" i="1"/>
  <c r="M2108" i="1" s="1"/>
  <c r="L2124" i="1"/>
  <c r="M2124" i="1" s="1"/>
  <c r="L2140" i="1"/>
  <c r="M2140" i="1" s="1"/>
  <c r="L2156" i="1"/>
  <c r="M2156" i="1" s="1"/>
  <c r="L2172" i="1"/>
  <c r="M2172" i="1" s="1"/>
  <c r="L2188" i="1"/>
  <c r="M2188" i="1" s="1"/>
  <c r="L2025" i="1"/>
  <c r="M2025" i="1" s="1"/>
  <c r="L2041" i="1"/>
  <c r="M2041" i="1" s="1"/>
  <c r="L2057" i="1"/>
  <c r="M2057" i="1" s="1"/>
  <c r="L2073" i="1"/>
  <c r="M2073" i="1" s="1"/>
  <c r="L2089" i="1"/>
  <c r="M2089" i="1" s="1"/>
  <c r="L2105" i="1"/>
  <c r="M2105" i="1" s="1"/>
  <c r="L2121" i="1"/>
  <c r="M2121" i="1" s="1"/>
  <c r="L2137" i="1"/>
  <c r="M2137" i="1" s="1"/>
  <c r="L2153" i="1"/>
  <c r="M2153" i="1" s="1"/>
  <c r="L2169" i="1"/>
  <c r="M2169" i="1" s="1"/>
  <c r="L674" i="1"/>
  <c r="M674" i="1" s="1"/>
  <c r="L2201" i="1"/>
  <c r="M2201" i="1" s="1"/>
  <c r="L2050" i="1"/>
  <c r="M2050" i="1" s="1"/>
  <c r="L2082" i="1"/>
  <c r="M2082" i="1" s="1"/>
  <c r="L2114" i="1"/>
  <c r="M2114" i="1" s="1"/>
  <c r="L2146" i="1"/>
  <c r="M2146" i="1" s="1"/>
  <c r="L2178" i="1"/>
  <c r="M2178" i="1" s="1"/>
  <c r="L2206" i="1"/>
  <c r="L2071" i="1"/>
  <c r="M2071" i="1" s="1"/>
  <c r="L2143" i="1"/>
  <c r="M2143" i="1" s="1"/>
  <c r="L2204" i="1"/>
  <c r="M2204" i="1" s="1"/>
  <c r="L2051" i="1"/>
  <c r="M2051" i="1" s="1"/>
  <c r="L2083" i="1"/>
  <c r="M2083" i="1" s="1"/>
  <c r="L2115" i="1"/>
  <c r="M2115" i="1" s="1"/>
  <c r="L2147" i="1"/>
  <c r="M2147" i="1" s="1"/>
  <c r="L2179" i="1"/>
  <c r="M2179" i="1" s="1"/>
  <c r="L2020" i="1"/>
  <c r="M2020" i="1" s="1"/>
  <c r="L2103" i="1"/>
  <c r="M2103" i="1" s="1"/>
  <c r="L2030" i="1"/>
  <c r="M2030" i="1" s="1"/>
  <c r="L2094" i="1"/>
  <c r="M2094" i="1" s="1"/>
  <c r="L2158" i="1"/>
  <c r="M2158" i="1" s="1"/>
  <c r="L2181" i="1"/>
  <c r="M2181" i="1" s="1"/>
  <c r="L2074" i="1"/>
  <c r="M2074" i="1" s="1"/>
  <c r="L2138" i="1"/>
  <c r="M2138" i="1" s="1"/>
  <c r="L2200" i="1"/>
  <c r="M2200" i="1" s="1"/>
  <c r="L2127" i="1"/>
  <c r="M2127" i="1" s="1"/>
  <c r="L2043" i="1"/>
  <c r="M2043" i="1" s="1"/>
  <c r="L2107" i="1"/>
  <c r="M2107" i="1" s="1"/>
  <c r="L2202" i="1"/>
  <c r="M2202" i="1" s="1"/>
  <c r="L2032" i="1"/>
  <c r="M2032" i="1" s="1"/>
  <c r="L2048" i="1"/>
  <c r="M2048" i="1" s="1"/>
  <c r="L2064" i="1"/>
  <c r="M2064" i="1" s="1"/>
  <c r="L2080" i="1"/>
  <c r="M2080" i="1" s="1"/>
  <c r="L2096" i="1"/>
  <c r="M2096" i="1" s="1"/>
  <c r="L2112" i="1"/>
  <c r="M2112" i="1" s="1"/>
  <c r="L2128" i="1"/>
  <c r="M2128" i="1" s="1"/>
  <c r="L2144" i="1"/>
  <c r="M2144" i="1" s="1"/>
  <c r="L2160" i="1"/>
  <c r="M2160" i="1" s="1"/>
  <c r="L2176" i="1"/>
  <c r="M2176" i="1" s="1"/>
  <c r="L2192" i="1"/>
  <c r="M2192" i="1" s="1"/>
  <c r="L2029" i="1"/>
  <c r="M2029" i="1" s="1"/>
  <c r="L2045" i="1"/>
  <c r="M2045" i="1" s="1"/>
  <c r="L2061" i="1"/>
  <c r="M2061" i="1" s="1"/>
  <c r="L2077" i="1"/>
  <c r="M2077" i="1" s="1"/>
  <c r="L2093" i="1"/>
  <c r="M2093" i="1" s="1"/>
  <c r="L2109" i="1"/>
  <c r="M2109" i="1" s="1"/>
  <c r="L2125" i="1"/>
  <c r="M2125" i="1" s="1"/>
  <c r="L2141" i="1"/>
  <c r="M2141" i="1" s="1"/>
  <c r="L2157" i="1"/>
  <c r="M2157" i="1" s="1"/>
  <c r="L2173" i="1"/>
  <c r="M2173" i="1" s="1"/>
  <c r="L2189" i="1"/>
  <c r="M2189" i="1" s="1"/>
  <c r="L2205" i="1"/>
  <c r="M2205" i="1" s="1"/>
  <c r="L2026" i="1"/>
  <c r="M2026" i="1" s="1"/>
  <c r="L2058" i="1"/>
  <c r="M2058" i="1" s="1"/>
  <c r="L2090" i="1"/>
  <c r="M2090" i="1" s="1"/>
  <c r="L2122" i="1"/>
  <c r="M2122" i="1" s="1"/>
  <c r="L2154" i="1"/>
  <c r="M2154" i="1" s="1"/>
  <c r="L2186" i="1"/>
  <c r="M2186" i="1" s="1"/>
  <c r="L2023" i="1"/>
  <c r="M2023" i="1" s="1"/>
  <c r="L2087" i="1"/>
  <c r="M2087" i="1" s="1"/>
  <c r="L2159" i="1"/>
  <c r="M2159" i="1" s="1"/>
  <c r="L2027" i="1"/>
  <c r="M2027" i="1" s="1"/>
  <c r="L2059" i="1"/>
  <c r="M2059" i="1" s="1"/>
  <c r="L2091" i="1"/>
  <c r="M2091" i="1" s="1"/>
  <c r="L2123" i="1"/>
  <c r="M2123" i="1" s="1"/>
  <c r="L2155" i="1"/>
  <c r="M2155" i="1" s="1"/>
  <c r="L2187" i="1"/>
  <c r="M2187" i="1" s="1"/>
  <c r="L2031" i="1"/>
  <c r="M2031" i="1" s="1"/>
  <c r="L2151" i="1"/>
  <c r="M2151" i="1" s="1"/>
  <c r="L2054" i="1"/>
  <c r="M2054" i="1" s="1"/>
  <c r="L2118" i="1"/>
  <c r="M2118" i="1" s="1"/>
  <c r="L2182" i="1"/>
  <c r="M2182" i="1" s="1"/>
  <c r="L2197" i="1"/>
  <c r="M2197" i="1" s="1"/>
  <c r="L2042" i="1"/>
  <c r="M2042" i="1" s="1"/>
  <c r="L2106" i="1"/>
  <c r="M2106" i="1" s="1"/>
  <c r="L2170" i="1"/>
  <c r="M2170" i="1" s="1"/>
  <c r="L2055" i="1"/>
  <c r="M2055" i="1" s="1"/>
  <c r="L2191" i="1"/>
  <c r="M2191" i="1" s="1"/>
  <c r="L2075" i="1"/>
  <c r="M2075" i="1" s="1"/>
  <c r="L2139" i="1"/>
  <c r="M2139" i="1" s="1"/>
  <c r="L2171" i="1"/>
  <c r="M2171" i="1" s="1"/>
  <c r="L2095" i="1"/>
  <c r="M2095" i="1" s="1"/>
  <c r="L2022" i="1"/>
  <c r="M2022" i="1" s="1"/>
  <c r="L2086" i="1"/>
  <c r="M2086" i="1" s="1"/>
  <c r="L2150" i="1"/>
  <c r="M2150" i="1" s="1"/>
  <c r="L2036" i="1"/>
  <c r="M2036" i="1" s="1"/>
  <c r="L2052" i="1"/>
  <c r="M2052" i="1" s="1"/>
  <c r="L2068" i="1"/>
  <c r="M2068" i="1" s="1"/>
  <c r="L2084" i="1"/>
  <c r="M2084" i="1" s="1"/>
  <c r="L2100" i="1"/>
  <c r="M2100" i="1" s="1"/>
  <c r="L2116" i="1"/>
  <c r="M2116" i="1" s="1"/>
  <c r="L2132" i="1"/>
  <c r="M2132" i="1" s="1"/>
  <c r="L2148" i="1"/>
  <c r="M2148" i="1" s="1"/>
  <c r="L2164" i="1"/>
  <c r="M2164" i="1" s="1"/>
  <c r="L2180" i="1"/>
  <c r="M2180" i="1" s="1"/>
  <c r="L2196" i="1"/>
  <c r="M2196" i="1" s="1"/>
  <c r="L2033" i="1"/>
  <c r="M2033" i="1" s="1"/>
  <c r="L2049" i="1"/>
  <c r="M2049" i="1" s="1"/>
  <c r="L2065" i="1"/>
  <c r="M2065" i="1" s="1"/>
  <c r="L2081" i="1"/>
  <c r="M2081" i="1" s="1"/>
  <c r="L2097" i="1"/>
  <c r="M2097" i="1" s="1"/>
  <c r="L2113" i="1"/>
  <c r="M2113" i="1" s="1"/>
  <c r="L2129" i="1"/>
  <c r="M2129" i="1" s="1"/>
  <c r="L2145" i="1"/>
  <c r="M2145" i="1" s="1"/>
  <c r="L2161" i="1"/>
  <c r="M2161" i="1" s="1"/>
  <c r="L2177" i="1"/>
  <c r="M2177" i="1" s="1"/>
  <c r="L2193" i="1"/>
  <c r="M2193" i="1" s="1"/>
  <c r="L2034" i="1"/>
  <c r="M2034" i="1" s="1"/>
  <c r="L2066" i="1"/>
  <c r="M2066" i="1" s="1"/>
  <c r="L2098" i="1"/>
  <c r="M2098" i="1" s="1"/>
  <c r="L2130" i="1"/>
  <c r="M2130" i="1" s="1"/>
  <c r="L2162" i="1"/>
  <c r="M2162" i="1" s="1"/>
  <c r="L2194" i="1"/>
  <c r="M2194" i="1" s="1"/>
  <c r="L2039" i="1"/>
  <c r="M2039" i="1" s="1"/>
  <c r="L2111" i="1"/>
  <c r="M2111" i="1" s="1"/>
  <c r="L2175" i="1"/>
  <c r="M2175" i="1" s="1"/>
  <c r="L2035" i="1"/>
  <c r="M2035" i="1" s="1"/>
  <c r="L2067" i="1"/>
  <c r="M2067" i="1" s="1"/>
  <c r="L2099" i="1"/>
  <c r="M2099" i="1" s="1"/>
  <c r="L2131" i="1"/>
  <c r="M2131" i="1" s="1"/>
  <c r="L2163" i="1"/>
  <c r="M2163" i="1" s="1"/>
  <c r="L2195" i="1"/>
  <c r="M2195" i="1" s="1"/>
  <c r="L2047" i="1"/>
  <c r="M2047" i="1" s="1"/>
  <c r="L2167" i="1"/>
  <c r="M2167" i="1" s="1"/>
  <c r="L2062" i="1"/>
  <c r="M2062" i="1" s="1"/>
  <c r="L2126" i="1"/>
  <c r="M2126" i="1" s="1"/>
  <c r="L2190" i="1"/>
  <c r="M2190" i="1" s="1"/>
  <c r="L2063" i="1"/>
  <c r="M2063" i="1" s="1"/>
  <c r="L2119" i="1"/>
  <c r="M2119" i="1" s="1"/>
  <c r="L2183" i="1"/>
  <c r="M2183" i="1" s="1"/>
  <c r="L2038" i="1"/>
  <c r="M2038" i="1" s="1"/>
  <c r="L2070" i="1"/>
  <c r="M2070" i="1" s="1"/>
  <c r="L2102" i="1"/>
  <c r="M2102" i="1" s="1"/>
  <c r="L2134" i="1"/>
  <c r="M2134" i="1" s="1"/>
  <c r="L2166" i="1"/>
  <c r="M2166" i="1" s="1"/>
  <c r="L2198" i="1"/>
  <c r="M2198" i="1" s="1"/>
  <c r="L2079" i="1"/>
  <c r="M2079" i="1" s="1"/>
  <c r="L2135" i="1"/>
  <c r="M2135" i="1" s="1"/>
  <c r="L745" i="1"/>
  <c r="M745" i="1" s="1"/>
  <c r="L2046" i="1"/>
  <c r="M2046" i="1" s="1"/>
  <c r="L2078" i="1"/>
  <c r="M2078" i="1" s="1"/>
  <c r="L2110" i="1"/>
  <c r="M2110" i="1" s="1"/>
  <c r="L2142" i="1"/>
  <c r="M2142" i="1" s="1"/>
  <c r="L2174" i="1"/>
  <c r="M2174" i="1" s="1"/>
  <c r="L2203" i="1"/>
  <c r="M2203" i="1" s="1"/>
  <c r="L2278" i="1"/>
  <c r="M2278" i="1" s="1"/>
  <c r="L2246" i="1"/>
  <c r="M2246" i="1" s="1"/>
  <c r="L2214" i="1"/>
  <c r="M2214" i="1" s="1"/>
  <c r="G927" i="1"/>
  <c r="N927" i="1" s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1651" i="1"/>
  <c r="N746" i="1"/>
  <c r="N747" i="1"/>
  <c r="N748" i="1"/>
  <c r="N749" i="1"/>
  <c r="N750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1700" i="1"/>
  <c r="N800" i="1"/>
  <c r="N801" i="1"/>
  <c r="N802" i="1"/>
  <c r="N803" i="1"/>
  <c r="N804" i="1"/>
  <c r="N805" i="1"/>
  <c r="N806" i="1"/>
  <c r="N807" i="1"/>
  <c r="N808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2388" i="1"/>
  <c r="N842" i="1"/>
  <c r="N843" i="1"/>
  <c r="N844" i="1"/>
  <c r="N845" i="1"/>
  <c r="N846" i="1"/>
  <c r="N847" i="1"/>
  <c r="N848" i="1"/>
  <c r="N849" i="1"/>
  <c r="N850" i="1"/>
  <c r="N852" i="1"/>
  <c r="N853" i="1"/>
  <c r="N854" i="1"/>
  <c r="N855" i="1"/>
  <c r="N856" i="1"/>
  <c r="N857" i="1"/>
  <c r="N858" i="1"/>
  <c r="N860" i="1"/>
  <c r="N861" i="1"/>
  <c r="N862" i="1"/>
  <c r="N863" i="1"/>
  <c r="N864" i="1"/>
  <c r="N865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8" i="1"/>
  <c r="N929" i="1"/>
  <c r="N930" i="1"/>
  <c r="N931" i="1"/>
  <c r="N932" i="1"/>
  <c r="N934" i="1"/>
  <c r="N1540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6" i="1"/>
  <c r="N957" i="1"/>
  <c r="N958" i="1"/>
  <c r="N959" i="1"/>
  <c r="N1577" i="1"/>
  <c r="N961" i="1"/>
  <c r="N962" i="1"/>
  <c r="N963" i="1"/>
  <c r="N964" i="1"/>
  <c r="N966" i="1"/>
  <c r="N967" i="1"/>
  <c r="N968" i="1"/>
  <c r="N969" i="1"/>
  <c r="N970" i="1"/>
  <c r="N971" i="1"/>
  <c r="N972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499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841" i="1"/>
  <c r="N1111" i="1"/>
  <c r="N1112" i="1"/>
  <c r="N1113" i="1"/>
  <c r="N1114" i="1"/>
  <c r="N1115" i="1"/>
  <c r="N1116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40" i="1"/>
  <c r="N1141" i="1"/>
  <c r="N1142" i="1"/>
  <c r="N1143" i="1"/>
  <c r="N1144" i="1"/>
  <c r="N1145" i="1"/>
  <c r="N1146" i="1"/>
  <c r="N1148" i="1"/>
  <c r="N1149" i="1"/>
  <c r="N1150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413" i="1"/>
  <c r="N1185" i="1"/>
  <c r="N1186" i="1"/>
  <c r="N1187" i="1"/>
  <c r="N1188" i="1"/>
  <c r="N1189" i="1"/>
  <c r="N1190" i="1"/>
  <c r="N1191" i="1"/>
  <c r="N1192" i="1"/>
  <c r="N1193" i="1"/>
  <c r="N1194" i="1"/>
  <c r="N1195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463" i="1"/>
  <c r="N1217" i="1"/>
  <c r="N1218" i="1"/>
  <c r="N1219" i="1"/>
  <c r="N1220" i="1"/>
  <c r="N1222" i="1"/>
  <c r="N1223" i="1"/>
  <c r="N1224" i="1"/>
  <c r="N1225" i="1"/>
  <c r="N1226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215" i="1"/>
  <c r="N1262" i="1"/>
  <c r="N1263" i="1"/>
  <c r="N1264" i="1"/>
  <c r="N1265" i="1"/>
  <c r="N1266" i="1"/>
  <c r="N1267" i="1"/>
  <c r="N1268" i="1"/>
  <c r="N1269" i="1"/>
  <c r="N1270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252" i="1"/>
  <c r="N1309" i="1"/>
  <c r="N1310" i="1"/>
  <c r="N1311" i="1"/>
  <c r="N1312" i="1"/>
  <c r="N1313" i="1"/>
  <c r="N1314" i="1"/>
  <c r="N1315" i="1"/>
  <c r="N1316" i="1"/>
  <c r="N1317" i="1"/>
  <c r="N1318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7" i="1"/>
  <c r="N1338" i="1"/>
  <c r="N1339" i="1"/>
  <c r="N1340" i="1"/>
  <c r="N1341" i="1"/>
  <c r="N1342" i="1"/>
  <c r="N1343" i="1"/>
  <c r="N1344" i="1"/>
  <c r="N1345" i="1"/>
  <c r="N1346" i="1"/>
  <c r="N1780" i="1"/>
  <c r="N1348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828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261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308" i="1"/>
  <c r="N1500" i="1"/>
  <c r="N1501" i="1"/>
  <c r="N1502" i="1"/>
  <c r="N1503" i="1"/>
  <c r="N1504" i="1"/>
  <c r="N1505" i="1"/>
  <c r="N1506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273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341" i="1"/>
  <c r="N1578" i="1"/>
  <c r="N1579" i="1"/>
  <c r="N1580" i="1"/>
  <c r="N1581" i="1"/>
  <c r="N1582" i="1"/>
  <c r="N1583" i="1"/>
  <c r="N1584" i="1"/>
  <c r="N1585" i="1"/>
  <c r="N396" i="1"/>
  <c r="N1587" i="1"/>
  <c r="N1588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448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459" i="1"/>
  <c r="N1652" i="1"/>
  <c r="N1653" i="1"/>
  <c r="N1654" i="1"/>
  <c r="N1655" i="1"/>
  <c r="N1656" i="1"/>
  <c r="N1657" i="1"/>
  <c r="N1658" i="1"/>
  <c r="N1659" i="1"/>
  <c r="N1660" i="1"/>
  <c r="N1661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9" i="1"/>
  <c r="N1690" i="1"/>
  <c r="N1691" i="1"/>
  <c r="N1692" i="1"/>
  <c r="N1693" i="1"/>
  <c r="N1694" i="1"/>
  <c r="N1695" i="1"/>
  <c r="N1696" i="1"/>
  <c r="N1697" i="1"/>
  <c r="N1698" i="1"/>
  <c r="N1699" i="1"/>
  <c r="N2185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2199" i="1"/>
  <c r="N1717" i="1"/>
  <c r="N1718" i="1"/>
  <c r="N1719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16" i="1"/>
  <c r="N1781" i="1"/>
  <c r="N1782" i="1"/>
  <c r="N1783" i="1"/>
  <c r="N1784" i="1"/>
  <c r="N1785" i="1"/>
  <c r="N1786" i="1"/>
  <c r="N1787" i="1"/>
  <c r="N1788" i="1"/>
  <c r="N1789" i="1"/>
  <c r="N1790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216" i="1"/>
  <c r="N1829" i="1"/>
  <c r="N1830" i="1"/>
  <c r="N1831" i="1"/>
  <c r="N1832" i="1"/>
  <c r="N1833" i="1"/>
  <c r="N1834" i="1"/>
  <c r="N1835" i="1"/>
  <c r="N1836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004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110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184" i="1"/>
  <c r="N1933" i="1"/>
  <c r="N1934" i="1"/>
  <c r="N1935" i="1"/>
  <c r="N1936" i="1"/>
  <c r="N1937" i="1"/>
  <c r="N1938" i="1"/>
  <c r="N1939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1347" i="1"/>
  <c r="N2012" i="1"/>
  <c r="N2013" i="1"/>
  <c r="N2014" i="1"/>
  <c r="N2015" i="1"/>
  <c r="N2016" i="1"/>
  <c r="N2017" i="1"/>
  <c r="N2018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2011" i="1"/>
  <c r="N675" i="1"/>
  <c r="N676" i="1"/>
  <c r="N677" i="1"/>
  <c r="N678" i="1"/>
  <c r="N679" i="1"/>
  <c r="N680" i="1"/>
  <c r="N681" i="1"/>
  <c r="N682" i="1"/>
  <c r="N683" i="1"/>
  <c r="N684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636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561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480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63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935" i="1"/>
  <c r="N449" i="1"/>
  <c r="N450" i="1"/>
  <c r="N451" i="1"/>
  <c r="N452" i="1"/>
  <c r="N453" i="1"/>
  <c r="N454" i="1"/>
  <c r="N455" i="1"/>
  <c r="N456" i="1"/>
  <c r="N457" i="1"/>
  <c r="N458" i="1"/>
  <c r="N960" i="1"/>
  <c r="N460" i="1"/>
  <c r="N461" i="1"/>
  <c r="N412" i="1"/>
  <c r="N408" i="1"/>
  <c r="N409" i="1"/>
  <c r="N410" i="1"/>
  <c r="N407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1894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1932" i="1"/>
  <c r="N397" i="1"/>
  <c r="N398" i="1"/>
  <c r="N399" i="1"/>
  <c r="N400" i="1"/>
  <c r="N401" i="1"/>
  <c r="N402" i="1"/>
  <c r="N403" i="1"/>
  <c r="N404" i="1"/>
  <c r="N405" i="1"/>
  <c r="N305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279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1394" i="1"/>
  <c r="N274" i="1"/>
  <c r="N275" i="1"/>
  <c r="N276" i="1"/>
  <c r="N277" i="1"/>
  <c r="N256" i="1"/>
  <c r="N253" i="1"/>
  <c r="N254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146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38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83" i="1"/>
  <c r="N216" i="1"/>
  <c r="N217" i="1"/>
  <c r="N218" i="1"/>
  <c r="N219" i="1"/>
  <c r="N220" i="1"/>
  <c r="N221" i="1"/>
  <c r="N222" i="1"/>
  <c r="N224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1586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617" i="1"/>
  <c r="N147" i="1"/>
  <c r="N148" i="1"/>
  <c r="N149" i="1"/>
  <c r="N150" i="1"/>
  <c r="N151" i="1"/>
  <c r="N152" i="1"/>
  <c r="N153" i="1"/>
  <c r="N154" i="1"/>
  <c r="N155" i="1"/>
  <c r="N4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79" i="1"/>
  <c r="N39" i="1"/>
  <c r="N40" i="1"/>
  <c r="N41" i="1"/>
  <c r="N42" i="1"/>
  <c r="N43" i="1"/>
  <c r="N44" i="1"/>
  <c r="N45" i="1"/>
  <c r="N3" i="1"/>
  <c r="G1410" i="1"/>
  <c r="K1371" i="1" s="1"/>
  <c r="G1367" i="1"/>
  <c r="K1353" i="1" s="1"/>
  <c r="H2018" i="1"/>
  <c r="O2018" i="1" s="1"/>
  <c r="H2017" i="1"/>
  <c r="O2017" i="1" s="1"/>
  <c r="H2016" i="1"/>
  <c r="O2016" i="1" s="1"/>
  <c r="H2015" i="1"/>
  <c r="O2015" i="1" s="1"/>
  <c r="H2014" i="1"/>
  <c r="O2014" i="1" s="1"/>
  <c r="H2013" i="1"/>
  <c r="O2013" i="1" s="1"/>
  <c r="H2012" i="1"/>
  <c r="O2012" i="1" s="1"/>
  <c r="H1347" i="1"/>
  <c r="H2010" i="1"/>
  <c r="O2010" i="1" s="1"/>
  <c r="H2009" i="1"/>
  <c r="O2009" i="1" s="1"/>
  <c r="H2008" i="1"/>
  <c r="O2008" i="1" s="1"/>
  <c r="H2007" i="1"/>
  <c r="O2007" i="1" s="1"/>
  <c r="H2006" i="1"/>
  <c r="O2006" i="1" s="1"/>
  <c r="H2005" i="1"/>
  <c r="O2005" i="1" s="1"/>
  <c r="H2004" i="1"/>
  <c r="O2004" i="1" s="1"/>
  <c r="H2003" i="1"/>
  <c r="O2003" i="1" s="1"/>
  <c r="H2002" i="1"/>
  <c r="O2002" i="1" s="1"/>
  <c r="H2001" i="1"/>
  <c r="O2001" i="1" s="1"/>
  <c r="H2000" i="1"/>
  <c r="O2000" i="1" s="1"/>
  <c r="H1999" i="1"/>
  <c r="O1999" i="1" s="1"/>
  <c r="H1998" i="1"/>
  <c r="O1998" i="1" s="1"/>
  <c r="H1997" i="1"/>
  <c r="O1997" i="1" s="1"/>
  <c r="H1996" i="1"/>
  <c r="O1996" i="1" s="1"/>
  <c r="H1995" i="1"/>
  <c r="O1995" i="1" s="1"/>
  <c r="H1994" i="1"/>
  <c r="O1994" i="1" s="1"/>
  <c r="H1993" i="1"/>
  <c r="O1993" i="1" s="1"/>
  <c r="H1992" i="1"/>
  <c r="O1992" i="1" s="1"/>
  <c r="H1991" i="1"/>
  <c r="O1991" i="1" s="1"/>
  <c r="H1990" i="1"/>
  <c r="O1990" i="1" s="1"/>
  <c r="H1989" i="1"/>
  <c r="O1989" i="1" s="1"/>
  <c r="H1988" i="1"/>
  <c r="O1988" i="1" s="1"/>
  <c r="H1987" i="1"/>
  <c r="O1987" i="1" s="1"/>
  <c r="H1986" i="1"/>
  <c r="O1986" i="1" s="1"/>
  <c r="H1985" i="1"/>
  <c r="O1985" i="1" s="1"/>
  <c r="H1984" i="1"/>
  <c r="O1984" i="1" s="1"/>
  <c r="H1983" i="1"/>
  <c r="O1983" i="1" s="1"/>
  <c r="H1982" i="1"/>
  <c r="O1982" i="1" s="1"/>
  <c r="H1981" i="1"/>
  <c r="O1981" i="1" s="1"/>
  <c r="H1980" i="1"/>
  <c r="O1980" i="1" s="1"/>
  <c r="H1979" i="1"/>
  <c r="O1979" i="1" s="1"/>
  <c r="H1978" i="1"/>
  <c r="O1978" i="1" s="1"/>
  <c r="H1977" i="1"/>
  <c r="O1977" i="1" s="1"/>
  <c r="H1976" i="1"/>
  <c r="O1976" i="1" s="1"/>
  <c r="H1975" i="1"/>
  <c r="O1975" i="1" s="1"/>
  <c r="H1974" i="1"/>
  <c r="O1974" i="1" s="1"/>
  <c r="H1973" i="1"/>
  <c r="O1973" i="1" s="1"/>
  <c r="H1972" i="1"/>
  <c r="O1972" i="1" s="1"/>
  <c r="H1971" i="1"/>
  <c r="O1971" i="1" s="1"/>
  <c r="H1970" i="1"/>
  <c r="O1970" i="1" s="1"/>
  <c r="H1969" i="1"/>
  <c r="O1969" i="1" s="1"/>
  <c r="H1968" i="1"/>
  <c r="O1968" i="1" s="1"/>
  <c r="H1967" i="1"/>
  <c r="O1967" i="1" s="1"/>
  <c r="H1966" i="1"/>
  <c r="O1966" i="1" s="1"/>
  <c r="H1965" i="1"/>
  <c r="O1965" i="1" s="1"/>
  <c r="H1964" i="1"/>
  <c r="O1964" i="1" s="1"/>
  <c r="H1963" i="1"/>
  <c r="O1963" i="1" s="1"/>
  <c r="H1962" i="1"/>
  <c r="O1962" i="1" s="1"/>
  <c r="H1961" i="1"/>
  <c r="O1961" i="1" s="1"/>
  <c r="H1960" i="1"/>
  <c r="O1960" i="1" s="1"/>
  <c r="H1959" i="1"/>
  <c r="O1959" i="1" s="1"/>
  <c r="H1958" i="1"/>
  <c r="O1958" i="1" s="1"/>
  <c r="H1957" i="1"/>
  <c r="O1957" i="1" s="1"/>
  <c r="H1956" i="1"/>
  <c r="O1956" i="1" s="1"/>
  <c r="H1955" i="1"/>
  <c r="O1955" i="1" s="1"/>
  <c r="H1954" i="1"/>
  <c r="O1954" i="1" s="1"/>
  <c r="H1953" i="1"/>
  <c r="O1953" i="1" s="1"/>
  <c r="H1952" i="1"/>
  <c r="O1952" i="1" s="1"/>
  <c r="H1951" i="1"/>
  <c r="O1951" i="1" s="1"/>
  <c r="H1950" i="1"/>
  <c r="O1950" i="1" s="1"/>
  <c r="H1949" i="1"/>
  <c r="O1949" i="1" s="1"/>
  <c r="H1948" i="1"/>
  <c r="O1948" i="1" s="1"/>
  <c r="H1947" i="1"/>
  <c r="O1947" i="1" s="1"/>
  <c r="H1946" i="1"/>
  <c r="O1946" i="1" s="1"/>
  <c r="H1945" i="1"/>
  <c r="O1945" i="1" s="1"/>
  <c r="H1944" i="1"/>
  <c r="O1944" i="1" s="1"/>
  <c r="H1943" i="1"/>
  <c r="O1943" i="1" s="1"/>
  <c r="H1942" i="1"/>
  <c r="O1942" i="1" s="1"/>
  <c r="H1941" i="1"/>
  <c r="O1941" i="1" s="1"/>
  <c r="G1940" i="1"/>
  <c r="G1837" i="1"/>
  <c r="K1835" i="1" s="1"/>
  <c r="G1791" i="1"/>
  <c r="G1751" i="1"/>
  <c r="G1720" i="1"/>
  <c r="K1697" i="1" s="1"/>
  <c r="G1688" i="1"/>
  <c r="G1662" i="1"/>
  <c r="K1653" i="1" s="1"/>
  <c r="G1589" i="1"/>
  <c r="K1563" i="1" s="1"/>
  <c r="G1507" i="1"/>
  <c r="G1432" i="1"/>
  <c r="G1349" i="1"/>
  <c r="G1336" i="1"/>
  <c r="G1319" i="1"/>
  <c r="G1271" i="1"/>
  <c r="K1242" i="1" s="1"/>
  <c r="G1227" i="1"/>
  <c r="G1221" i="1"/>
  <c r="G1196" i="1"/>
  <c r="K1181" i="1" s="1"/>
  <c r="G1151" i="1"/>
  <c r="G1147" i="1"/>
  <c r="K1146" i="1" s="1"/>
  <c r="G1139" i="1"/>
  <c r="G1117" i="1"/>
  <c r="K1105" i="1" s="1"/>
  <c r="G1086" i="1"/>
  <c r="K1060" i="1" s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G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499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G973" i="1"/>
  <c r="H972" i="1"/>
  <c r="H971" i="1"/>
  <c r="H970" i="1"/>
  <c r="H969" i="1"/>
  <c r="H968" i="1"/>
  <c r="H967" i="1"/>
  <c r="H966" i="1"/>
  <c r="H964" i="1"/>
  <c r="H963" i="1"/>
  <c r="H962" i="1"/>
  <c r="H961" i="1"/>
  <c r="H1577" i="1"/>
  <c r="H959" i="1"/>
  <c r="H958" i="1"/>
  <c r="H957" i="1"/>
  <c r="H956" i="1"/>
  <c r="G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1540" i="1"/>
  <c r="H934" i="1"/>
  <c r="G933" i="1"/>
  <c r="H933" i="1" s="1"/>
  <c r="H932" i="1"/>
  <c r="H931" i="1"/>
  <c r="H930" i="1"/>
  <c r="H929" i="1"/>
  <c r="H928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G883" i="1"/>
  <c r="N883" i="1" s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G866" i="1"/>
  <c r="H865" i="1"/>
  <c r="H864" i="1"/>
  <c r="H863" i="1"/>
  <c r="H862" i="1"/>
  <c r="H861" i="1"/>
  <c r="H860" i="1"/>
  <c r="G859" i="1"/>
  <c r="H858" i="1"/>
  <c r="H857" i="1"/>
  <c r="H856" i="1"/>
  <c r="H855" i="1"/>
  <c r="H854" i="1"/>
  <c r="H853" i="1"/>
  <c r="H852" i="1"/>
  <c r="G851" i="1"/>
  <c r="H850" i="1"/>
  <c r="H849" i="1"/>
  <c r="H848" i="1"/>
  <c r="H847" i="1"/>
  <c r="H846" i="1"/>
  <c r="H845" i="1"/>
  <c r="H844" i="1"/>
  <c r="H843" i="1"/>
  <c r="H842" i="1"/>
  <c r="H2388" i="1"/>
  <c r="H2399" i="1" s="1"/>
  <c r="L2370" i="1" s="1"/>
  <c r="M2370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G809" i="1"/>
  <c r="H808" i="1"/>
  <c r="H807" i="1"/>
  <c r="H806" i="1"/>
  <c r="H805" i="1"/>
  <c r="H804" i="1"/>
  <c r="H803" i="1"/>
  <c r="H802" i="1"/>
  <c r="H801" i="1"/>
  <c r="H800" i="1"/>
  <c r="H1700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G751" i="1"/>
  <c r="H750" i="1"/>
  <c r="H749" i="1"/>
  <c r="H748" i="1"/>
  <c r="H747" i="1"/>
  <c r="H746" i="1"/>
  <c r="H1651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G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G685" i="1"/>
  <c r="K641" i="1" s="1"/>
  <c r="H684" i="1"/>
  <c r="H683" i="1"/>
  <c r="H682" i="1"/>
  <c r="H681" i="1"/>
  <c r="H680" i="1"/>
  <c r="H679" i="1"/>
  <c r="H678" i="1"/>
  <c r="H677" i="1"/>
  <c r="H676" i="1"/>
  <c r="H675" i="1"/>
  <c r="H2011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G635" i="1"/>
  <c r="K623" i="1" s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G560" i="1"/>
  <c r="K532" i="1" s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G479" i="1"/>
  <c r="K467" i="1" s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G462" i="1"/>
  <c r="K430" i="1" s="1"/>
  <c r="H461" i="1"/>
  <c r="H460" i="1"/>
  <c r="H960" i="1"/>
  <c r="H458" i="1"/>
  <c r="H457" i="1"/>
  <c r="H456" i="1"/>
  <c r="H455" i="1"/>
  <c r="H454" i="1"/>
  <c r="H453" i="1"/>
  <c r="H452" i="1"/>
  <c r="H451" i="1"/>
  <c r="H450" i="1"/>
  <c r="H449" i="1"/>
  <c r="H935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L2385" i="1" l="1"/>
  <c r="M2385" i="1" s="1"/>
  <c r="L2327" i="1"/>
  <c r="M2327" i="1" s="1"/>
  <c r="L2398" i="1"/>
  <c r="M2398" i="1" s="1"/>
  <c r="L2323" i="1"/>
  <c r="M2323" i="1" s="1"/>
  <c r="L2389" i="1"/>
  <c r="M2389" i="1" s="1"/>
  <c r="O2011" i="1"/>
  <c r="L2321" i="1"/>
  <c r="M2321" i="1" s="1"/>
  <c r="L2397" i="1"/>
  <c r="M2397" i="1" s="1"/>
  <c r="L2352" i="1"/>
  <c r="M2352" i="1" s="1"/>
  <c r="L2392" i="1"/>
  <c r="M2392" i="1" s="1"/>
  <c r="L2333" i="1"/>
  <c r="M2333" i="1" s="1"/>
  <c r="L2334" i="1"/>
  <c r="M2334" i="1" s="1"/>
  <c r="L2361" i="1"/>
  <c r="M2361" i="1" s="1"/>
  <c r="L2363" i="1"/>
  <c r="M2363" i="1" s="1"/>
  <c r="L2314" i="1"/>
  <c r="M2314" i="1" s="1"/>
  <c r="L2335" i="1"/>
  <c r="M2335" i="1" s="1"/>
  <c r="L2372" i="1"/>
  <c r="M2372" i="1" s="1"/>
  <c r="L2391" i="1"/>
  <c r="M2391" i="1" s="1"/>
  <c r="L2364" i="1"/>
  <c r="M2364" i="1" s="1"/>
  <c r="L2344" i="1"/>
  <c r="M2344" i="1" s="1"/>
  <c r="L2341" i="1"/>
  <c r="M2341" i="1" s="1"/>
  <c r="L2331" i="1"/>
  <c r="M2331" i="1" s="1"/>
  <c r="L2322" i="1"/>
  <c r="M2322" i="1" s="1"/>
  <c r="L2369" i="1"/>
  <c r="M2369" i="1" s="1"/>
  <c r="L2356" i="1"/>
  <c r="M2356" i="1" s="1"/>
  <c r="L2350" i="1"/>
  <c r="M2350" i="1" s="1"/>
  <c r="L2375" i="1"/>
  <c r="M2375" i="1" s="1"/>
  <c r="L2311" i="1"/>
  <c r="M2311" i="1" s="1"/>
  <c r="L2358" i="1"/>
  <c r="M2358" i="1" s="1"/>
  <c r="L2381" i="1"/>
  <c r="M2381" i="1" s="1"/>
  <c r="L2317" i="1"/>
  <c r="M2317" i="1" s="1"/>
  <c r="L2336" i="1"/>
  <c r="M2336" i="1" s="1"/>
  <c r="L2345" i="1"/>
  <c r="M2345" i="1" s="1"/>
  <c r="L2348" i="1"/>
  <c r="M2348" i="1" s="1"/>
  <c r="L2374" i="1"/>
  <c r="M2374" i="1" s="1"/>
  <c r="L2373" i="1"/>
  <c r="M2373" i="1" s="1"/>
  <c r="L2387" i="1"/>
  <c r="M2387" i="1" s="1"/>
  <c r="L2382" i="1"/>
  <c r="M2382" i="1" s="1"/>
  <c r="L2328" i="1"/>
  <c r="M2328" i="1" s="1"/>
  <c r="L2339" i="1"/>
  <c r="M2339" i="1" s="1"/>
  <c r="L2376" i="1"/>
  <c r="M2376" i="1" s="1"/>
  <c r="L2325" i="1"/>
  <c r="M2325" i="1" s="1"/>
  <c r="L2395" i="1"/>
  <c r="M2395" i="1" s="1"/>
  <c r="L2379" i="1"/>
  <c r="M2379" i="1" s="1"/>
  <c r="L2353" i="1"/>
  <c r="M2353" i="1" s="1"/>
  <c r="L2340" i="1"/>
  <c r="M2340" i="1" s="1"/>
  <c r="L2359" i="1"/>
  <c r="M2359" i="1" s="1"/>
  <c r="L2310" i="1"/>
  <c r="M2310" i="1" s="1"/>
  <c r="L2365" i="1"/>
  <c r="M2365" i="1" s="1"/>
  <c r="L2394" i="1"/>
  <c r="M2394" i="1" s="1"/>
  <c r="L2384" i="1"/>
  <c r="M2384" i="1" s="1"/>
  <c r="L2320" i="1"/>
  <c r="M2320" i="1" s="1"/>
  <c r="L2390" i="1"/>
  <c r="M2390" i="1" s="1"/>
  <c r="L2393" i="1"/>
  <c r="M2393" i="1" s="1"/>
  <c r="L2329" i="1"/>
  <c r="M2329" i="1" s="1"/>
  <c r="L2378" i="1"/>
  <c r="M2378" i="1" s="1"/>
  <c r="L2396" i="1"/>
  <c r="M2396" i="1" s="1"/>
  <c r="L2332" i="1"/>
  <c r="M2332" i="1" s="1"/>
  <c r="L2326" i="1"/>
  <c r="M2326" i="1" s="1"/>
  <c r="L2309" i="1"/>
  <c r="M2309" i="1" s="1"/>
  <c r="L2367" i="1"/>
  <c r="M2367" i="1" s="1"/>
  <c r="L2357" i="1"/>
  <c r="M2357" i="1" s="1"/>
  <c r="L2308" i="1"/>
  <c r="M2308" i="1" s="1"/>
  <c r="L2319" i="1"/>
  <c r="M2319" i="1" s="1"/>
  <c r="L2312" i="1"/>
  <c r="M2312" i="1" s="1"/>
  <c r="L2371" i="1"/>
  <c r="M2371" i="1" s="1"/>
  <c r="L2315" i="1"/>
  <c r="M2315" i="1" s="1"/>
  <c r="L2355" i="1"/>
  <c r="M2355" i="1" s="1"/>
  <c r="L2337" i="1"/>
  <c r="M2337" i="1" s="1"/>
  <c r="L2354" i="1"/>
  <c r="M2354" i="1" s="1"/>
  <c r="L799" i="1"/>
  <c r="M799" i="1" s="1"/>
  <c r="L2324" i="1"/>
  <c r="M2324" i="1" s="1"/>
  <c r="L2343" i="1"/>
  <c r="M2343" i="1" s="1"/>
  <c r="L2349" i="1"/>
  <c r="M2349" i="1" s="1"/>
  <c r="L2342" i="1"/>
  <c r="M2342" i="1" s="1"/>
  <c r="L2368" i="1"/>
  <c r="M2368" i="1" s="1"/>
  <c r="L2386" i="1"/>
  <c r="M2386" i="1" s="1"/>
  <c r="L2346" i="1"/>
  <c r="M2346" i="1" s="1"/>
  <c r="L2377" i="1"/>
  <c r="M2377" i="1" s="1"/>
  <c r="L2313" i="1"/>
  <c r="M2313" i="1" s="1"/>
  <c r="L2330" i="1"/>
  <c r="M2330" i="1" s="1"/>
  <c r="L2380" i="1"/>
  <c r="M2380" i="1" s="1"/>
  <c r="L2316" i="1"/>
  <c r="M2316" i="1" s="1"/>
  <c r="L2366" i="1"/>
  <c r="M2366" i="1" s="1"/>
  <c r="L2347" i="1"/>
  <c r="M2347" i="1" s="1"/>
  <c r="L2318" i="1"/>
  <c r="M2318" i="1" s="1"/>
  <c r="L2383" i="1"/>
  <c r="M2383" i="1" s="1"/>
  <c r="L2338" i="1"/>
  <c r="M2338" i="1" s="1"/>
  <c r="L2362" i="1"/>
  <c r="M2362" i="1" s="1"/>
  <c r="L2360" i="1"/>
  <c r="M2360" i="1" s="1"/>
  <c r="L2351" i="1"/>
  <c r="M2351" i="1" s="1"/>
  <c r="H2423" i="1"/>
  <c r="M2307" i="1"/>
  <c r="M2281" i="1"/>
  <c r="M1653" i="1"/>
  <c r="M1242" i="1"/>
  <c r="M1835" i="1"/>
  <c r="M1353" i="1"/>
  <c r="M1105" i="1"/>
  <c r="M1181" i="1"/>
  <c r="M1697" i="1"/>
  <c r="M1371" i="1"/>
  <c r="M1563" i="1"/>
  <c r="K1621" i="1"/>
  <c r="K1374" i="1"/>
  <c r="K1089" i="1"/>
  <c r="K1887" i="1"/>
  <c r="K1406" i="1"/>
  <c r="K1165" i="1"/>
  <c r="K1390" i="1"/>
  <c r="K1246" i="1"/>
  <c r="K827" i="1"/>
  <c r="K1125" i="1"/>
  <c r="K1198" i="1"/>
  <c r="K1202" i="1"/>
  <c r="K1218" i="1"/>
  <c r="K1289" i="1"/>
  <c r="K1305" i="1"/>
  <c r="K1487" i="1"/>
  <c r="K1439" i="1"/>
  <c r="K1503" i="1"/>
  <c r="K1273" i="1"/>
  <c r="K696" i="1"/>
  <c r="H955" i="1"/>
  <c r="N955" i="1"/>
  <c r="N933" i="1"/>
  <c r="K1402" i="1"/>
  <c r="K1386" i="1"/>
  <c r="K1370" i="1"/>
  <c r="K1230" i="1"/>
  <c r="K1321" i="1"/>
  <c r="K1687" i="1"/>
  <c r="K1398" i="1"/>
  <c r="K1382" i="1"/>
  <c r="K1149" i="1"/>
  <c r="K1713" i="1"/>
  <c r="K1368" i="1"/>
  <c r="M1368" i="1" s="1"/>
  <c r="K1828" i="1"/>
  <c r="K1378" i="1"/>
  <c r="K1262" i="1"/>
  <c r="K1803" i="1"/>
  <c r="K985" i="1"/>
  <c r="K1013" i="1"/>
  <c r="K1223" i="1"/>
  <c r="K1222" i="1"/>
  <c r="K1224" i="1"/>
  <c r="K1225" i="1"/>
  <c r="K1226" i="1"/>
  <c r="K1338" i="1"/>
  <c r="K1339" i="1"/>
  <c r="K1343" i="1"/>
  <c r="K1780" i="1"/>
  <c r="K1340" i="1"/>
  <c r="K1344" i="1"/>
  <c r="K1348" i="1"/>
  <c r="K1341" i="1"/>
  <c r="K1345" i="1"/>
  <c r="K1337" i="1"/>
  <c r="K1090" i="1"/>
  <c r="K1094" i="1"/>
  <c r="K1098" i="1"/>
  <c r="K1102" i="1"/>
  <c r="K1106" i="1"/>
  <c r="K841" i="1"/>
  <c r="K1114" i="1"/>
  <c r="K1091" i="1"/>
  <c r="K1095" i="1"/>
  <c r="K1099" i="1"/>
  <c r="K1103" i="1"/>
  <c r="K1107" i="1"/>
  <c r="K1111" i="1"/>
  <c r="K1115" i="1"/>
  <c r="K1088" i="1"/>
  <c r="K1092" i="1"/>
  <c r="K1096" i="1"/>
  <c r="K1100" i="1"/>
  <c r="K1104" i="1"/>
  <c r="K1108" i="1"/>
  <c r="K1112" i="1"/>
  <c r="K1116" i="1"/>
  <c r="K1122" i="1"/>
  <c r="K1126" i="1"/>
  <c r="K1130" i="1"/>
  <c r="K1134" i="1"/>
  <c r="K1138" i="1"/>
  <c r="K1119" i="1"/>
  <c r="K1123" i="1"/>
  <c r="K1127" i="1"/>
  <c r="K1131" i="1"/>
  <c r="K1135" i="1"/>
  <c r="K1118" i="1"/>
  <c r="K1120" i="1"/>
  <c r="K1124" i="1"/>
  <c r="K1128" i="1"/>
  <c r="K1132" i="1"/>
  <c r="K1136" i="1"/>
  <c r="K1154" i="1"/>
  <c r="K1158" i="1"/>
  <c r="K1162" i="1"/>
  <c r="K1166" i="1"/>
  <c r="K1170" i="1"/>
  <c r="K1174" i="1"/>
  <c r="K1178" i="1"/>
  <c r="K1182" i="1"/>
  <c r="K1186" i="1"/>
  <c r="K1190" i="1"/>
  <c r="K1194" i="1"/>
  <c r="K1155" i="1"/>
  <c r="K1159" i="1"/>
  <c r="K1163" i="1"/>
  <c r="K1167" i="1"/>
  <c r="K1171" i="1"/>
  <c r="K1175" i="1"/>
  <c r="K1179" i="1"/>
  <c r="K1183" i="1"/>
  <c r="K1187" i="1"/>
  <c r="K1191" i="1"/>
  <c r="K1195" i="1"/>
  <c r="K1156" i="1"/>
  <c r="K1160" i="1"/>
  <c r="K1164" i="1"/>
  <c r="K1168" i="1"/>
  <c r="K1172" i="1"/>
  <c r="K1176" i="1"/>
  <c r="K1180" i="1"/>
  <c r="K1413" i="1"/>
  <c r="K1415" i="1" s="1"/>
  <c r="K1188" i="1"/>
  <c r="K1192" i="1"/>
  <c r="K1152" i="1"/>
  <c r="K1274" i="1"/>
  <c r="K1278" i="1"/>
  <c r="K1282" i="1"/>
  <c r="K1286" i="1"/>
  <c r="K1290" i="1"/>
  <c r="K1294" i="1"/>
  <c r="K1298" i="1"/>
  <c r="K1302" i="1"/>
  <c r="K1306" i="1"/>
  <c r="K1310" i="1"/>
  <c r="K1314" i="1"/>
  <c r="K1318" i="1"/>
  <c r="K1275" i="1"/>
  <c r="K1279" i="1"/>
  <c r="K1283" i="1"/>
  <c r="K1287" i="1"/>
  <c r="K1291" i="1"/>
  <c r="K1295" i="1"/>
  <c r="K1299" i="1"/>
  <c r="K1303" i="1"/>
  <c r="K1307" i="1"/>
  <c r="K1311" i="1"/>
  <c r="K1315" i="1"/>
  <c r="K1272" i="1"/>
  <c r="K1276" i="1"/>
  <c r="K1280" i="1"/>
  <c r="K1284" i="1"/>
  <c r="K1288" i="1"/>
  <c r="K1292" i="1"/>
  <c r="K1296" i="1"/>
  <c r="K1300" i="1"/>
  <c r="K1304" i="1"/>
  <c r="K252" i="1"/>
  <c r="K1312" i="1"/>
  <c r="K1316" i="1"/>
  <c r="K1322" i="1"/>
  <c r="K1326" i="1"/>
  <c r="K1330" i="1"/>
  <c r="K1334" i="1"/>
  <c r="K1323" i="1"/>
  <c r="K1327" i="1"/>
  <c r="K1331" i="1"/>
  <c r="K1335" i="1"/>
  <c r="K1324" i="1"/>
  <c r="K1328" i="1"/>
  <c r="K1332" i="1"/>
  <c r="K1320" i="1"/>
  <c r="M1320" i="1" s="1"/>
  <c r="K1417" i="1"/>
  <c r="K1421" i="1"/>
  <c r="K1425" i="1"/>
  <c r="K1429" i="1"/>
  <c r="K1418" i="1"/>
  <c r="K1422" i="1"/>
  <c r="K1426" i="1"/>
  <c r="K1430" i="1"/>
  <c r="K1419" i="1"/>
  <c r="K1423" i="1"/>
  <c r="K1427" i="1"/>
  <c r="K1431" i="1"/>
  <c r="K1416" i="1"/>
  <c r="K1420" i="1"/>
  <c r="K1424" i="1"/>
  <c r="K1087" i="1"/>
  <c r="M1087" i="1" s="1"/>
  <c r="K1101" i="1"/>
  <c r="K1137" i="1"/>
  <c r="K1121" i="1"/>
  <c r="K1193" i="1"/>
  <c r="K1177" i="1"/>
  <c r="K1161" i="1"/>
  <c r="K1214" i="1"/>
  <c r="K1228" i="1"/>
  <c r="K1258" i="1"/>
  <c r="K1317" i="1"/>
  <c r="K1301" i="1"/>
  <c r="K1285" i="1"/>
  <c r="K1333" i="1"/>
  <c r="K1346" i="1"/>
  <c r="K1579" i="1"/>
  <c r="K1515" i="1"/>
  <c r="K1605" i="1"/>
  <c r="K1755" i="1"/>
  <c r="K1759" i="1"/>
  <c r="K1763" i="1"/>
  <c r="K1767" i="1"/>
  <c r="K1771" i="1"/>
  <c r="K1775" i="1"/>
  <c r="K1779" i="1"/>
  <c r="K1783" i="1"/>
  <c r="K1787" i="1"/>
  <c r="K1752" i="1"/>
  <c r="K1756" i="1"/>
  <c r="K1760" i="1"/>
  <c r="K1764" i="1"/>
  <c r="K1768" i="1"/>
  <c r="K1772" i="1"/>
  <c r="K1776" i="1"/>
  <c r="K1716" i="1"/>
  <c r="K1784" i="1"/>
  <c r="K1788" i="1"/>
  <c r="K1753" i="1"/>
  <c r="K1757" i="1"/>
  <c r="K1761" i="1"/>
  <c r="K1765" i="1"/>
  <c r="K1769" i="1"/>
  <c r="K1773" i="1"/>
  <c r="K1777" i="1"/>
  <c r="K1781" i="1"/>
  <c r="K1785" i="1"/>
  <c r="K1789" i="1"/>
  <c r="K1754" i="1"/>
  <c r="K1770" i="1"/>
  <c r="K1786" i="1"/>
  <c r="K1758" i="1"/>
  <c r="K1774" i="1"/>
  <c r="K1790" i="1"/>
  <c r="K1762" i="1"/>
  <c r="K1778" i="1"/>
  <c r="K1766" i="1"/>
  <c r="K1782" i="1"/>
  <c r="K1199" i="1"/>
  <c r="K1203" i="1"/>
  <c r="K1207" i="1"/>
  <c r="K1211" i="1"/>
  <c r="K1215" i="1"/>
  <c r="K1219" i="1"/>
  <c r="K1200" i="1"/>
  <c r="K1204" i="1"/>
  <c r="K1208" i="1"/>
  <c r="K1212" i="1"/>
  <c r="K1463" i="1"/>
  <c r="K1220" i="1"/>
  <c r="K1201" i="1"/>
  <c r="K1205" i="1"/>
  <c r="K1209" i="1"/>
  <c r="K1213" i="1"/>
  <c r="K1217" i="1"/>
  <c r="K1197" i="1"/>
  <c r="K1231" i="1"/>
  <c r="K1235" i="1"/>
  <c r="K1239" i="1"/>
  <c r="K1243" i="1"/>
  <c r="K1247" i="1"/>
  <c r="K1251" i="1"/>
  <c r="K1255" i="1"/>
  <c r="K1259" i="1"/>
  <c r="K1263" i="1"/>
  <c r="K1267" i="1"/>
  <c r="K1232" i="1"/>
  <c r="K1236" i="1"/>
  <c r="K1240" i="1"/>
  <c r="K1244" i="1"/>
  <c r="K1248" i="1"/>
  <c r="K1252" i="1"/>
  <c r="K1256" i="1"/>
  <c r="K1260" i="1"/>
  <c r="K1264" i="1"/>
  <c r="K1268" i="1"/>
  <c r="K1229" i="1"/>
  <c r="K1233" i="1"/>
  <c r="K1237" i="1"/>
  <c r="K1241" i="1"/>
  <c r="K1245" i="1"/>
  <c r="K1249" i="1"/>
  <c r="K1253" i="1"/>
  <c r="K1257" i="1"/>
  <c r="K215" i="1"/>
  <c r="K1265" i="1"/>
  <c r="K1269" i="1"/>
  <c r="K1436" i="1"/>
  <c r="K1440" i="1"/>
  <c r="K1444" i="1"/>
  <c r="K1448" i="1"/>
  <c r="K1452" i="1"/>
  <c r="K1456" i="1"/>
  <c r="K1460" i="1"/>
  <c r="K1464" i="1"/>
  <c r="K1468" i="1"/>
  <c r="K1472" i="1"/>
  <c r="K1476" i="1"/>
  <c r="K1480" i="1"/>
  <c r="K1484" i="1"/>
  <c r="K1488" i="1"/>
  <c r="K1492" i="1"/>
  <c r="K1496" i="1"/>
  <c r="K1500" i="1"/>
  <c r="K1504" i="1"/>
  <c r="K1437" i="1"/>
  <c r="K1441" i="1"/>
  <c r="K1445" i="1"/>
  <c r="K1449" i="1"/>
  <c r="K1453" i="1"/>
  <c r="K1457" i="1"/>
  <c r="K1461" i="1"/>
  <c r="K1465" i="1"/>
  <c r="K1469" i="1"/>
  <c r="K1473" i="1"/>
  <c r="K1477" i="1"/>
  <c r="K1481" i="1"/>
  <c r="K1485" i="1"/>
  <c r="K1489" i="1"/>
  <c r="K1493" i="1"/>
  <c r="K1497" i="1"/>
  <c r="K1501" i="1"/>
  <c r="K1505" i="1"/>
  <c r="K1434" i="1"/>
  <c r="K1438" i="1"/>
  <c r="K1442" i="1"/>
  <c r="K1446" i="1"/>
  <c r="K1450" i="1"/>
  <c r="K1454" i="1"/>
  <c r="K1458" i="1"/>
  <c r="K1462" i="1"/>
  <c r="K1466" i="1"/>
  <c r="K1470" i="1"/>
  <c r="K1474" i="1"/>
  <c r="K1478" i="1"/>
  <c r="K1482" i="1"/>
  <c r="K1486" i="1"/>
  <c r="K1490" i="1"/>
  <c r="K1494" i="1"/>
  <c r="K1498" i="1"/>
  <c r="K1502" i="1"/>
  <c r="K1506" i="1"/>
  <c r="K1443" i="1"/>
  <c r="K1459" i="1"/>
  <c r="K1475" i="1"/>
  <c r="K1491" i="1"/>
  <c r="K1433" i="1"/>
  <c r="K1447" i="1"/>
  <c r="K1261" i="1"/>
  <c r="K1479" i="1"/>
  <c r="K1495" i="1"/>
  <c r="K1435" i="1"/>
  <c r="K1451" i="1"/>
  <c r="K1467" i="1"/>
  <c r="K1483" i="1"/>
  <c r="K1308" i="1"/>
  <c r="K1113" i="1"/>
  <c r="K1097" i="1"/>
  <c r="K1133" i="1"/>
  <c r="K1189" i="1"/>
  <c r="K1173" i="1"/>
  <c r="K1157" i="1"/>
  <c r="K1210" i="1"/>
  <c r="K1270" i="1"/>
  <c r="K1254" i="1"/>
  <c r="K1238" i="1"/>
  <c r="K1313" i="1"/>
  <c r="K1297" i="1"/>
  <c r="K1281" i="1"/>
  <c r="K1329" i="1"/>
  <c r="K1342" i="1"/>
  <c r="K1471" i="1"/>
  <c r="K1512" i="1"/>
  <c r="K1516" i="1"/>
  <c r="K1520" i="1"/>
  <c r="K1524" i="1"/>
  <c r="K1528" i="1"/>
  <c r="K1532" i="1"/>
  <c r="K1536" i="1"/>
  <c r="K273" i="1"/>
  <c r="K1544" i="1"/>
  <c r="K1548" i="1"/>
  <c r="K1552" i="1"/>
  <c r="K1556" i="1"/>
  <c r="K1560" i="1"/>
  <c r="K1564" i="1"/>
  <c r="K1568" i="1"/>
  <c r="K1572" i="1"/>
  <c r="K1576" i="1"/>
  <c r="K1580" i="1"/>
  <c r="K1584" i="1"/>
  <c r="K1588" i="1"/>
  <c r="K1509" i="1"/>
  <c r="K1513" i="1"/>
  <c r="K1517" i="1"/>
  <c r="K1521" i="1"/>
  <c r="K1525" i="1"/>
  <c r="K1529" i="1"/>
  <c r="K1533" i="1"/>
  <c r="K1537" i="1"/>
  <c r="K1541" i="1"/>
  <c r="K1545" i="1"/>
  <c r="K1549" i="1"/>
  <c r="K1553" i="1"/>
  <c r="K1557" i="1"/>
  <c r="K1561" i="1"/>
  <c r="K1565" i="1"/>
  <c r="K1569" i="1"/>
  <c r="K1573" i="1"/>
  <c r="K341" i="1"/>
  <c r="K1581" i="1"/>
  <c r="K1585" i="1"/>
  <c r="K1508" i="1"/>
  <c r="K1510" i="1"/>
  <c r="K1514" i="1"/>
  <c r="K1518" i="1"/>
  <c r="K1522" i="1"/>
  <c r="K1526" i="1"/>
  <c r="K1530" i="1"/>
  <c r="K1534" i="1"/>
  <c r="K1538" i="1"/>
  <c r="K1542" i="1"/>
  <c r="K1546" i="1"/>
  <c r="K1550" i="1"/>
  <c r="K1554" i="1"/>
  <c r="K1558" i="1"/>
  <c r="K1562" i="1"/>
  <c r="K1566" i="1"/>
  <c r="K1570" i="1"/>
  <c r="K1574" i="1"/>
  <c r="K1578" i="1"/>
  <c r="K1582" i="1"/>
  <c r="K396" i="1"/>
  <c r="K1519" i="1"/>
  <c r="K1535" i="1"/>
  <c r="K1551" i="1"/>
  <c r="K1567" i="1"/>
  <c r="K1583" i="1"/>
  <c r="K1523" i="1"/>
  <c r="K1539" i="1"/>
  <c r="K1555" i="1"/>
  <c r="K1571" i="1"/>
  <c r="K1587" i="1"/>
  <c r="K1511" i="1"/>
  <c r="K1527" i="1"/>
  <c r="K1543" i="1"/>
  <c r="K1559" i="1"/>
  <c r="K1575" i="1"/>
  <c r="K1531" i="1"/>
  <c r="K1143" i="1"/>
  <c r="K1140" i="1"/>
  <c r="K1144" i="1"/>
  <c r="M1144" i="1" s="1"/>
  <c r="K1141" i="1"/>
  <c r="K1145" i="1"/>
  <c r="K1150" i="1"/>
  <c r="K1148" i="1"/>
  <c r="M1148" i="1" s="1"/>
  <c r="K1594" i="1"/>
  <c r="K1598" i="1"/>
  <c r="K1602" i="1"/>
  <c r="K1606" i="1"/>
  <c r="K1610" i="1"/>
  <c r="K1614" i="1"/>
  <c r="K1618" i="1"/>
  <c r="K1622" i="1"/>
  <c r="K1626" i="1"/>
  <c r="K1630" i="1"/>
  <c r="K1634" i="1"/>
  <c r="K1638" i="1"/>
  <c r="K1642" i="1"/>
  <c r="K1646" i="1"/>
  <c r="K1650" i="1"/>
  <c r="K1654" i="1"/>
  <c r="K1658" i="1"/>
  <c r="K1590" i="1"/>
  <c r="K1591" i="1"/>
  <c r="K1595" i="1"/>
  <c r="K1599" i="1"/>
  <c r="K1603" i="1"/>
  <c r="K1607" i="1"/>
  <c r="K1611" i="1"/>
  <c r="K1615" i="1"/>
  <c r="K1619" i="1"/>
  <c r="K1623" i="1"/>
  <c r="K1627" i="1"/>
  <c r="K1631" i="1"/>
  <c r="K1635" i="1"/>
  <c r="K1639" i="1"/>
  <c r="K1643" i="1"/>
  <c r="K1647" i="1"/>
  <c r="K459" i="1"/>
  <c r="K1655" i="1"/>
  <c r="K1659" i="1"/>
  <c r="K1592" i="1"/>
  <c r="K1596" i="1"/>
  <c r="K1600" i="1"/>
  <c r="K1604" i="1"/>
  <c r="K1608" i="1"/>
  <c r="K1612" i="1"/>
  <c r="K1616" i="1"/>
  <c r="K1620" i="1"/>
  <c r="K1624" i="1"/>
  <c r="K1628" i="1"/>
  <c r="K1632" i="1"/>
  <c r="K1636" i="1"/>
  <c r="K1640" i="1"/>
  <c r="K1644" i="1"/>
  <c r="K1648" i="1"/>
  <c r="K1652" i="1"/>
  <c r="K1656" i="1"/>
  <c r="K1660" i="1"/>
  <c r="K1593" i="1"/>
  <c r="K1609" i="1"/>
  <c r="K1625" i="1"/>
  <c r="K1641" i="1"/>
  <c r="K1657" i="1"/>
  <c r="K1597" i="1"/>
  <c r="K1613" i="1"/>
  <c r="K1629" i="1"/>
  <c r="K1645" i="1"/>
  <c r="K1661" i="1"/>
  <c r="K1601" i="1"/>
  <c r="K448" i="1"/>
  <c r="K1633" i="1"/>
  <c r="K1649" i="1"/>
  <c r="K1109" i="1"/>
  <c r="K1093" i="1"/>
  <c r="K1129" i="1"/>
  <c r="K1142" i="1"/>
  <c r="M1142" i="1" s="1"/>
  <c r="K1185" i="1"/>
  <c r="K1169" i="1"/>
  <c r="K1153" i="1"/>
  <c r="K1206" i="1"/>
  <c r="K1266" i="1"/>
  <c r="K1250" i="1"/>
  <c r="K1234" i="1"/>
  <c r="K1309" i="1"/>
  <c r="K1293" i="1"/>
  <c r="K1277" i="1"/>
  <c r="K1325" i="1"/>
  <c r="K1428" i="1"/>
  <c r="K1455" i="1"/>
  <c r="K1547" i="1"/>
  <c r="K1637" i="1"/>
  <c r="K1665" i="1"/>
  <c r="K1669" i="1"/>
  <c r="K1673" i="1"/>
  <c r="K1666" i="1"/>
  <c r="K1670" i="1"/>
  <c r="K1674" i="1"/>
  <c r="K1667" i="1"/>
  <c r="K1671" i="1"/>
  <c r="K1675" i="1"/>
  <c r="K1676" i="1"/>
  <c r="K1680" i="1"/>
  <c r="K1684" i="1"/>
  <c r="K1663" i="1"/>
  <c r="K1664" i="1"/>
  <c r="K1677" i="1"/>
  <c r="K1681" i="1"/>
  <c r="K1685" i="1"/>
  <c r="K1668" i="1"/>
  <c r="K1678" i="1"/>
  <c r="K1682" i="1"/>
  <c r="K1686" i="1"/>
  <c r="K1840" i="1"/>
  <c r="K1844" i="1"/>
  <c r="K1848" i="1"/>
  <c r="K1852" i="1"/>
  <c r="K1856" i="1"/>
  <c r="K1860" i="1"/>
  <c r="K1864" i="1"/>
  <c r="K1868" i="1"/>
  <c r="K1872" i="1"/>
  <c r="K1876" i="1"/>
  <c r="K1880" i="1"/>
  <c r="K1884" i="1"/>
  <c r="K1888" i="1"/>
  <c r="K1892" i="1"/>
  <c r="K1896" i="1"/>
  <c r="K1900" i="1"/>
  <c r="K1904" i="1"/>
  <c r="K1908" i="1"/>
  <c r="K1912" i="1"/>
  <c r="K1916" i="1"/>
  <c r="K1920" i="1"/>
  <c r="K1924" i="1"/>
  <c r="K1928" i="1"/>
  <c r="K1184" i="1"/>
  <c r="K1936" i="1"/>
  <c r="K1838" i="1"/>
  <c r="K1841" i="1"/>
  <c r="K1845" i="1"/>
  <c r="K1849" i="1"/>
  <c r="K1853" i="1"/>
  <c r="K1857" i="1"/>
  <c r="K1861" i="1"/>
  <c r="K1865" i="1"/>
  <c r="K1869" i="1"/>
  <c r="K1873" i="1"/>
  <c r="K1877" i="1"/>
  <c r="K1881" i="1"/>
  <c r="K1885" i="1"/>
  <c r="K1889" i="1"/>
  <c r="K1893" i="1"/>
  <c r="K1897" i="1"/>
  <c r="K1901" i="1"/>
  <c r="K1905" i="1"/>
  <c r="K1909" i="1"/>
  <c r="K1913" i="1"/>
  <c r="K1917" i="1"/>
  <c r="K1921" i="1"/>
  <c r="K1925" i="1"/>
  <c r="K1929" i="1"/>
  <c r="K1933" i="1"/>
  <c r="K1937" i="1"/>
  <c r="K1842" i="1"/>
  <c r="K1846" i="1"/>
  <c r="K1850" i="1"/>
  <c r="K1854" i="1"/>
  <c r="K1004" i="1"/>
  <c r="K1862" i="1"/>
  <c r="K1866" i="1"/>
  <c r="K1870" i="1"/>
  <c r="K1874" i="1"/>
  <c r="K1878" i="1"/>
  <c r="K1882" i="1"/>
  <c r="K1886" i="1"/>
  <c r="K1890" i="1"/>
  <c r="K1110" i="1"/>
  <c r="K1898" i="1"/>
  <c r="K1902" i="1"/>
  <c r="K1906" i="1"/>
  <c r="K1910" i="1"/>
  <c r="K1914" i="1"/>
  <c r="K1918" i="1"/>
  <c r="K1922" i="1"/>
  <c r="K1926" i="1"/>
  <c r="K1930" i="1"/>
  <c r="K1934" i="1"/>
  <c r="K1938" i="1"/>
  <c r="K1843" i="1"/>
  <c r="K1859" i="1"/>
  <c r="K1875" i="1"/>
  <c r="K1891" i="1"/>
  <c r="K1907" i="1"/>
  <c r="K1923" i="1"/>
  <c r="K1939" i="1"/>
  <c r="K1847" i="1"/>
  <c r="K1863" i="1"/>
  <c r="K1879" i="1"/>
  <c r="K1895" i="1"/>
  <c r="K1911" i="1"/>
  <c r="K1927" i="1"/>
  <c r="K1851" i="1"/>
  <c r="K1867" i="1"/>
  <c r="K1883" i="1"/>
  <c r="K1899" i="1"/>
  <c r="K1915" i="1"/>
  <c r="K1931" i="1"/>
  <c r="K1409" i="1"/>
  <c r="K1405" i="1"/>
  <c r="K1401" i="1"/>
  <c r="K1397" i="1"/>
  <c r="K1393" i="1"/>
  <c r="K1389" i="1"/>
  <c r="K1385" i="1"/>
  <c r="K1381" i="1"/>
  <c r="K1377" i="1"/>
  <c r="K1373" i="1"/>
  <c r="K1369" i="1"/>
  <c r="K1683" i="1"/>
  <c r="K1935" i="1"/>
  <c r="K1871" i="1"/>
  <c r="K1690" i="1"/>
  <c r="K1694" i="1"/>
  <c r="K1698" i="1"/>
  <c r="K1702" i="1"/>
  <c r="K1706" i="1"/>
  <c r="K1710" i="1"/>
  <c r="K1714" i="1"/>
  <c r="K1718" i="1"/>
  <c r="K1691" i="1"/>
  <c r="K1695" i="1"/>
  <c r="K1699" i="1"/>
  <c r="K1703" i="1"/>
  <c r="K1707" i="1"/>
  <c r="K1711" i="1"/>
  <c r="K1715" i="1"/>
  <c r="K1719" i="1"/>
  <c r="K1692" i="1"/>
  <c r="K1696" i="1"/>
  <c r="K2185" i="1"/>
  <c r="K1704" i="1"/>
  <c r="K1708" i="1"/>
  <c r="K1712" i="1"/>
  <c r="K2199" i="1"/>
  <c r="K1689" i="1"/>
  <c r="K1701" i="1"/>
  <c r="K1717" i="1"/>
  <c r="K1705" i="1"/>
  <c r="K1693" i="1"/>
  <c r="K1709" i="1"/>
  <c r="K1724" i="1"/>
  <c r="K1728" i="1"/>
  <c r="K1732" i="1"/>
  <c r="K1736" i="1"/>
  <c r="K1740" i="1"/>
  <c r="K1744" i="1"/>
  <c r="K1748" i="1"/>
  <c r="K1725" i="1"/>
  <c r="K1729" i="1"/>
  <c r="K1733" i="1"/>
  <c r="K1737" i="1"/>
  <c r="K1741" i="1"/>
  <c r="K1745" i="1"/>
  <c r="K1749" i="1"/>
  <c r="K1722" i="1"/>
  <c r="K1726" i="1"/>
  <c r="K1730" i="1"/>
  <c r="K1734" i="1"/>
  <c r="K1738" i="1"/>
  <c r="K1742" i="1"/>
  <c r="K1746" i="1"/>
  <c r="K1750" i="1"/>
  <c r="K1731" i="1"/>
  <c r="K1747" i="1"/>
  <c r="K1735" i="1"/>
  <c r="K1721" i="1"/>
  <c r="K1723" i="1"/>
  <c r="K1739" i="1"/>
  <c r="K1408" i="1"/>
  <c r="K1404" i="1"/>
  <c r="K1400" i="1"/>
  <c r="K1396" i="1"/>
  <c r="K1392" i="1"/>
  <c r="K1388" i="1"/>
  <c r="K1384" i="1"/>
  <c r="K1380" i="1"/>
  <c r="K1376" i="1"/>
  <c r="K1372" i="1"/>
  <c r="K1679" i="1"/>
  <c r="K1743" i="1"/>
  <c r="K1919" i="1"/>
  <c r="K1855" i="1"/>
  <c r="K1796" i="1"/>
  <c r="K1800" i="1"/>
  <c r="K1804" i="1"/>
  <c r="K1808" i="1"/>
  <c r="K1812" i="1"/>
  <c r="K1816" i="1"/>
  <c r="K1820" i="1"/>
  <c r="K1824" i="1"/>
  <c r="K1216" i="1"/>
  <c r="K1832" i="1"/>
  <c r="K1836" i="1"/>
  <c r="K1793" i="1"/>
  <c r="K1797" i="1"/>
  <c r="K1801" i="1"/>
  <c r="K1805" i="1"/>
  <c r="K1809" i="1"/>
  <c r="K1813" i="1"/>
  <c r="K1817" i="1"/>
  <c r="K1821" i="1"/>
  <c r="K1825" i="1"/>
  <c r="K1829" i="1"/>
  <c r="K1833" i="1"/>
  <c r="K1792" i="1"/>
  <c r="K1794" i="1"/>
  <c r="K1798" i="1"/>
  <c r="K1802" i="1"/>
  <c r="K1806" i="1"/>
  <c r="K1810" i="1"/>
  <c r="K1814" i="1"/>
  <c r="K1818" i="1"/>
  <c r="K1822" i="1"/>
  <c r="K1826" i="1"/>
  <c r="K1830" i="1"/>
  <c r="K1834" i="1"/>
  <c r="K1807" i="1"/>
  <c r="K1823" i="1"/>
  <c r="K1795" i="1"/>
  <c r="K1811" i="1"/>
  <c r="K1827" i="1"/>
  <c r="K1799" i="1"/>
  <c r="K1815" i="1"/>
  <c r="K1831" i="1"/>
  <c r="K1407" i="1"/>
  <c r="K1403" i="1"/>
  <c r="K1399" i="1"/>
  <c r="K1395" i="1"/>
  <c r="K1391" i="1"/>
  <c r="K1387" i="1"/>
  <c r="K1383" i="1"/>
  <c r="K1379" i="1"/>
  <c r="K1375" i="1"/>
  <c r="K1672" i="1"/>
  <c r="K1727" i="1"/>
  <c r="K1819" i="1"/>
  <c r="K1903" i="1"/>
  <c r="K1839" i="1"/>
  <c r="K980" i="1"/>
  <c r="K1350" i="1"/>
  <c r="K1363" i="1"/>
  <c r="K1359" i="1"/>
  <c r="K1355" i="1"/>
  <c r="K1351" i="1"/>
  <c r="K1360" i="1"/>
  <c r="K1352" i="1"/>
  <c r="K414" i="1"/>
  <c r="K1366" i="1"/>
  <c r="K1362" i="1"/>
  <c r="K1358" i="1"/>
  <c r="K1354" i="1"/>
  <c r="K607" i="1"/>
  <c r="K1364" i="1"/>
  <c r="K1356" i="1"/>
  <c r="G965" i="1"/>
  <c r="K918" i="1" s="1"/>
  <c r="K516" i="1"/>
  <c r="K1036" i="1"/>
  <c r="K1365" i="1"/>
  <c r="K1361" i="1"/>
  <c r="K1357" i="1"/>
  <c r="K412" i="1"/>
  <c r="K500" i="1"/>
  <c r="K591" i="1"/>
  <c r="K1032" i="1"/>
  <c r="K1005" i="1"/>
  <c r="K1076" i="1"/>
  <c r="K446" i="1"/>
  <c r="K548" i="1"/>
  <c r="K484" i="1"/>
  <c r="K571" i="1"/>
  <c r="K1028" i="1"/>
  <c r="K997" i="1"/>
  <c r="K1021" i="1"/>
  <c r="K989" i="1"/>
  <c r="K710" i="1"/>
  <c r="K714" i="1"/>
  <c r="K718" i="1"/>
  <c r="K722" i="1"/>
  <c r="K726" i="1"/>
  <c r="K730" i="1"/>
  <c r="K734" i="1"/>
  <c r="K738" i="1"/>
  <c r="K742" i="1"/>
  <c r="K746" i="1"/>
  <c r="K750" i="1"/>
  <c r="K711" i="1"/>
  <c r="K715" i="1"/>
  <c r="K719" i="1"/>
  <c r="K723" i="1"/>
  <c r="K727" i="1"/>
  <c r="K731" i="1"/>
  <c r="K735" i="1"/>
  <c r="K739" i="1"/>
  <c r="K743" i="1"/>
  <c r="K747" i="1"/>
  <c r="K707" i="1"/>
  <c r="K708" i="1"/>
  <c r="K712" i="1"/>
  <c r="K716" i="1"/>
  <c r="K720" i="1"/>
  <c r="K724" i="1"/>
  <c r="K728" i="1"/>
  <c r="K732" i="1"/>
  <c r="K736" i="1"/>
  <c r="K740" i="1"/>
  <c r="K744" i="1"/>
  <c r="K748" i="1"/>
  <c r="K721" i="1"/>
  <c r="K737" i="1"/>
  <c r="K709" i="1"/>
  <c r="K725" i="1"/>
  <c r="K741" i="1"/>
  <c r="K713" i="1"/>
  <c r="K729" i="1"/>
  <c r="K1651" i="1"/>
  <c r="K733" i="1"/>
  <c r="K749" i="1"/>
  <c r="K717" i="1"/>
  <c r="K756" i="1"/>
  <c r="K760" i="1"/>
  <c r="K764" i="1"/>
  <c r="K768" i="1"/>
  <c r="K772" i="1"/>
  <c r="K776" i="1"/>
  <c r="K780" i="1"/>
  <c r="K784" i="1"/>
  <c r="K788" i="1"/>
  <c r="K792" i="1"/>
  <c r="K796" i="1"/>
  <c r="K800" i="1"/>
  <c r="K804" i="1"/>
  <c r="K808" i="1"/>
  <c r="K753" i="1"/>
  <c r="K757" i="1"/>
  <c r="K761" i="1"/>
  <c r="K765" i="1"/>
  <c r="K769" i="1"/>
  <c r="K773" i="1"/>
  <c r="K777" i="1"/>
  <c r="K781" i="1"/>
  <c r="K785" i="1"/>
  <c r="K789" i="1"/>
  <c r="K793" i="1"/>
  <c r="K797" i="1"/>
  <c r="K801" i="1"/>
  <c r="K805" i="1"/>
  <c r="K752" i="1"/>
  <c r="K754" i="1"/>
  <c r="K758" i="1"/>
  <c r="K762" i="1"/>
  <c r="K766" i="1"/>
  <c r="K770" i="1"/>
  <c r="K774" i="1"/>
  <c r="K778" i="1"/>
  <c r="K782" i="1"/>
  <c r="K786" i="1"/>
  <c r="K790" i="1"/>
  <c r="K794" i="1"/>
  <c r="K798" i="1"/>
  <c r="K802" i="1"/>
  <c r="K806" i="1"/>
  <c r="K755" i="1"/>
  <c r="K771" i="1"/>
  <c r="K787" i="1"/>
  <c r="K803" i="1"/>
  <c r="K759" i="1"/>
  <c r="K775" i="1"/>
  <c r="K791" i="1"/>
  <c r="K807" i="1"/>
  <c r="K763" i="1"/>
  <c r="K779" i="1"/>
  <c r="K795" i="1"/>
  <c r="K767" i="1"/>
  <c r="K783" i="1"/>
  <c r="K1700" i="1"/>
  <c r="K415" i="1"/>
  <c r="K419" i="1"/>
  <c r="K423" i="1"/>
  <c r="K427" i="1"/>
  <c r="K431" i="1"/>
  <c r="K435" i="1"/>
  <c r="K439" i="1"/>
  <c r="K443" i="1"/>
  <c r="K447" i="1"/>
  <c r="K451" i="1"/>
  <c r="K455" i="1"/>
  <c r="K960" i="1"/>
  <c r="K416" i="1"/>
  <c r="K420" i="1"/>
  <c r="K424" i="1"/>
  <c r="K428" i="1"/>
  <c r="K432" i="1"/>
  <c r="K436" i="1"/>
  <c r="K440" i="1"/>
  <c r="K444" i="1"/>
  <c r="K935" i="1"/>
  <c r="K452" i="1"/>
  <c r="K456" i="1"/>
  <c r="K460" i="1"/>
  <c r="K413" i="1"/>
  <c r="K417" i="1"/>
  <c r="K421" i="1"/>
  <c r="K425" i="1"/>
  <c r="K429" i="1"/>
  <c r="K433" i="1"/>
  <c r="K437" i="1"/>
  <c r="K441" i="1"/>
  <c r="K445" i="1"/>
  <c r="K449" i="1"/>
  <c r="K453" i="1"/>
  <c r="K457" i="1"/>
  <c r="K461" i="1"/>
  <c r="K464" i="1"/>
  <c r="K468" i="1"/>
  <c r="K472" i="1"/>
  <c r="K476" i="1"/>
  <c r="K465" i="1"/>
  <c r="K469" i="1"/>
  <c r="K473" i="1"/>
  <c r="K477" i="1"/>
  <c r="K466" i="1"/>
  <c r="K470" i="1"/>
  <c r="K474" i="1"/>
  <c r="K478" i="1"/>
  <c r="K481" i="1"/>
  <c r="K485" i="1"/>
  <c r="K489" i="1"/>
  <c r="K493" i="1"/>
  <c r="K497" i="1"/>
  <c r="K501" i="1"/>
  <c r="K505" i="1"/>
  <c r="K509" i="1"/>
  <c r="K513" i="1"/>
  <c r="K517" i="1"/>
  <c r="K521" i="1"/>
  <c r="K525" i="1"/>
  <c r="K529" i="1"/>
  <c r="K533" i="1"/>
  <c r="K537" i="1"/>
  <c r="K541" i="1"/>
  <c r="K545" i="1"/>
  <c r="K549" i="1"/>
  <c r="K553" i="1"/>
  <c r="K557" i="1"/>
  <c r="K482" i="1"/>
  <c r="K486" i="1"/>
  <c r="K490" i="1"/>
  <c r="K494" i="1"/>
  <c r="K498" i="1"/>
  <c r="K502" i="1"/>
  <c r="K506" i="1"/>
  <c r="K510" i="1"/>
  <c r="K514" i="1"/>
  <c r="K518" i="1"/>
  <c r="K522" i="1"/>
  <c r="K526" i="1"/>
  <c r="K530" i="1"/>
  <c r="K534" i="1"/>
  <c r="K538" i="1"/>
  <c r="K542" i="1"/>
  <c r="K546" i="1"/>
  <c r="K550" i="1"/>
  <c r="K554" i="1"/>
  <c r="K558" i="1"/>
  <c r="K483" i="1"/>
  <c r="K487" i="1"/>
  <c r="K491" i="1"/>
  <c r="K495" i="1"/>
  <c r="K499" i="1"/>
  <c r="K503" i="1"/>
  <c r="K507" i="1"/>
  <c r="K511" i="1"/>
  <c r="K515" i="1"/>
  <c r="K519" i="1"/>
  <c r="K523" i="1"/>
  <c r="K527" i="1"/>
  <c r="K531" i="1"/>
  <c r="K535" i="1"/>
  <c r="K539" i="1"/>
  <c r="K543" i="1"/>
  <c r="K547" i="1"/>
  <c r="K551" i="1"/>
  <c r="K555" i="1"/>
  <c r="K559" i="1"/>
  <c r="K564" i="1"/>
  <c r="K568" i="1"/>
  <c r="K572" i="1"/>
  <c r="K576" i="1"/>
  <c r="K565" i="1"/>
  <c r="K569" i="1"/>
  <c r="K573" i="1"/>
  <c r="K562" i="1"/>
  <c r="K566" i="1"/>
  <c r="K570" i="1"/>
  <c r="K574" i="1"/>
  <c r="K575" i="1"/>
  <c r="K580" i="1"/>
  <c r="K584" i="1"/>
  <c r="K588" i="1"/>
  <c r="K592" i="1"/>
  <c r="K596" i="1"/>
  <c r="K600" i="1"/>
  <c r="K604" i="1"/>
  <c r="K608" i="1"/>
  <c r="K612" i="1"/>
  <c r="K616" i="1"/>
  <c r="K620" i="1"/>
  <c r="K624" i="1"/>
  <c r="K628" i="1"/>
  <c r="K632" i="1"/>
  <c r="K563" i="1"/>
  <c r="K577" i="1"/>
  <c r="K581" i="1"/>
  <c r="K585" i="1"/>
  <c r="K589" i="1"/>
  <c r="K593" i="1"/>
  <c r="K597" i="1"/>
  <c r="K601" i="1"/>
  <c r="K605" i="1"/>
  <c r="K609" i="1"/>
  <c r="K613" i="1"/>
  <c r="K617" i="1"/>
  <c r="K621" i="1"/>
  <c r="K625" i="1"/>
  <c r="K629" i="1"/>
  <c r="K633" i="1"/>
  <c r="K567" i="1"/>
  <c r="K578" i="1"/>
  <c r="K582" i="1"/>
  <c r="K586" i="1"/>
  <c r="K590" i="1"/>
  <c r="K594" i="1"/>
  <c r="K598" i="1"/>
  <c r="K602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654" i="1"/>
  <c r="K658" i="1"/>
  <c r="K662" i="1"/>
  <c r="K666" i="1"/>
  <c r="K670" i="1"/>
  <c r="K2011" i="1"/>
  <c r="K678" i="1"/>
  <c r="K682" i="1"/>
  <c r="K639" i="1"/>
  <c r="K643" i="1"/>
  <c r="K647" i="1"/>
  <c r="K651" i="1"/>
  <c r="K655" i="1"/>
  <c r="K659" i="1"/>
  <c r="K663" i="1"/>
  <c r="K667" i="1"/>
  <c r="K671" i="1"/>
  <c r="K675" i="1"/>
  <c r="K679" i="1"/>
  <c r="K683" i="1"/>
  <c r="K640" i="1"/>
  <c r="K644" i="1"/>
  <c r="K648" i="1"/>
  <c r="K652" i="1"/>
  <c r="K656" i="1"/>
  <c r="K660" i="1"/>
  <c r="K664" i="1"/>
  <c r="K668" i="1"/>
  <c r="K672" i="1"/>
  <c r="K676" i="1"/>
  <c r="K680" i="1"/>
  <c r="K684" i="1"/>
  <c r="K645" i="1"/>
  <c r="K661" i="1"/>
  <c r="K677" i="1"/>
  <c r="K649" i="1"/>
  <c r="K665" i="1"/>
  <c r="K681" i="1"/>
  <c r="K637" i="1"/>
  <c r="K653" i="1"/>
  <c r="K669" i="1"/>
  <c r="K636" i="1"/>
  <c r="H809" i="1"/>
  <c r="L792" i="1" s="1"/>
  <c r="M792" i="1" s="1"/>
  <c r="H851" i="1"/>
  <c r="L825" i="1" s="1"/>
  <c r="M825" i="1" s="1"/>
  <c r="K812" i="1"/>
  <c r="K816" i="1"/>
  <c r="K820" i="1"/>
  <c r="K824" i="1"/>
  <c r="K828" i="1"/>
  <c r="K832" i="1"/>
  <c r="K836" i="1"/>
  <c r="K840" i="1"/>
  <c r="K844" i="1"/>
  <c r="K848" i="1"/>
  <c r="K813" i="1"/>
  <c r="K817" i="1"/>
  <c r="K821" i="1"/>
  <c r="K825" i="1"/>
  <c r="K829" i="1"/>
  <c r="K833" i="1"/>
  <c r="K837" i="1"/>
  <c r="K2388" i="1"/>
  <c r="K845" i="1"/>
  <c r="K849" i="1"/>
  <c r="K814" i="1"/>
  <c r="K818" i="1"/>
  <c r="K822" i="1"/>
  <c r="K826" i="1"/>
  <c r="K830" i="1"/>
  <c r="K834" i="1"/>
  <c r="K838" i="1"/>
  <c r="K842" i="1"/>
  <c r="K846" i="1"/>
  <c r="K850" i="1"/>
  <c r="K815" i="1"/>
  <c r="K831" i="1"/>
  <c r="K847" i="1"/>
  <c r="K819" i="1"/>
  <c r="K835" i="1"/>
  <c r="K810" i="1"/>
  <c r="K823" i="1"/>
  <c r="K839" i="1"/>
  <c r="K458" i="1"/>
  <c r="K442" i="1"/>
  <c r="K426" i="1"/>
  <c r="K463" i="1"/>
  <c r="K480" i="1"/>
  <c r="K544" i="1"/>
  <c r="K528" i="1"/>
  <c r="K512" i="1"/>
  <c r="K496" i="1"/>
  <c r="K561" i="1"/>
  <c r="K619" i="1"/>
  <c r="K603" i="1"/>
  <c r="K587" i="1"/>
  <c r="K811" i="1"/>
  <c r="K862" i="1"/>
  <c r="K863" i="1"/>
  <c r="K865" i="1"/>
  <c r="K864" i="1"/>
  <c r="K861" i="1"/>
  <c r="K860" i="1"/>
  <c r="H479" i="1"/>
  <c r="L467" i="1" s="1"/>
  <c r="H560" i="1"/>
  <c r="L504" i="1" s="1"/>
  <c r="M504" i="1" s="1"/>
  <c r="H635" i="1"/>
  <c r="L581" i="1" s="1"/>
  <c r="M581" i="1" s="1"/>
  <c r="H685" i="1"/>
  <c r="L2011" i="1" s="1"/>
  <c r="M2011" i="1" s="1"/>
  <c r="K454" i="1"/>
  <c r="K438" i="1"/>
  <c r="K422" i="1"/>
  <c r="K475" i="1"/>
  <c r="K556" i="1"/>
  <c r="K540" i="1"/>
  <c r="K524" i="1"/>
  <c r="K508" i="1"/>
  <c r="K492" i="1"/>
  <c r="K631" i="1"/>
  <c r="K615" i="1"/>
  <c r="K599" i="1"/>
  <c r="K583" i="1"/>
  <c r="K673" i="1"/>
  <c r="K689" i="1"/>
  <c r="K693" i="1"/>
  <c r="K697" i="1"/>
  <c r="K701" i="1"/>
  <c r="K705" i="1"/>
  <c r="K690" i="1"/>
  <c r="K694" i="1"/>
  <c r="K698" i="1"/>
  <c r="K702" i="1"/>
  <c r="K686" i="1"/>
  <c r="K687" i="1"/>
  <c r="K691" i="1"/>
  <c r="K695" i="1"/>
  <c r="K699" i="1"/>
  <c r="K703" i="1"/>
  <c r="K700" i="1"/>
  <c r="K688" i="1"/>
  <c r="K704" i="1"/>
  <c r="K692" i="1"/>
  <c r="K450" i="1"/>
  <c r="K434" i="1"/>
  <c r="K418" i="1"/>
  <c r="K471" i="1"/>
  <c r="K552" i="1"/>
  <c r="K536" i="1"/>
  <c r="K520" i="1"/>
  <c r="K504" i="1"/>
  <c r="K488" i="1"/>
  <c r="K627" i="1"/>
  <c r="K611" i="1"/>
  <c r="K595" i="1"/>
  <c r="K579" i="1"/>
  <c r="K657" i="1"/>
  <c r="K843" i="1"/>
  <c r="K853" i="1"/>
  <c r="K857" i="1"/>
  <c r="K858" i="1"/>
  <c r="K854" i="1"/>
  <c r="K852" i="1"/>
  <c r="K855" i="1"/>
  <c r="G908" i="1"/>
  <c r="H866" i="1"/>
  <c r="L864" i="1" s="1"/>
  <c r="M864" i="1" s="1"/>
  <c r="H883" i="1"/>
  <c r="H908" i="1" s="1"/>
  <c r="K970" i="1"/>
  <c r="K967" i="1"/>
  <c r="K971" i="1"/>
  <c r="K968" i="1"/>
  <c r="K972" i="1"/>
  <c r="K969" i="1"/>
  <c r="K966" i="1"/>
  <c r="K856" i="1"/>
  <c r="K1041" i="1"/>
  <c r="K1045" i="1"/>
  <c r="K1049" i="1"/>
  <c r="K1053" i="1"/>
  <c r="K1057" i="1"/>
  <c r="K1061" i="1"/>
  <c r="K1065" i="1"/>
  <c r="K1069" i="1"/>
  <c r="K1073" i="1"/>
  <c r="K1077" i="1"/>
  <c r="K1081" i="1"/>
  <c r="K1085" i="1"/>
  <c r="K1042" i="1"/>
  <c r="K1046" i="1"/>
  <c r="K1050" i="1"/>
  <c r="K1054" i="1"/>
  <c r="K1058" i="1"/>
  <c r="K1062" i="1"/>
  <c r="K1066" i="1"/>
  <c r="K1070" i="1"/>
  <c r="K1074" i="1"/>
  <c r="K1078" i="1"/>
  <c r="K1082" i="1"/>
  <c r="K1039" i="1"/>
  <c r="K1043" i="1"/>
  <c r="K1047" i="1"/>
  <c r="K1051" i="1"/>
  <c r="K1055" i="1"/>
  <c r="K1059" i="1"/>
  <c r="K1063" i="1"/>
  <c r="K1067" i="1"/>
  <c r="K1071" i="1"/>
  <c r="K1075" i="1"/>
  <c r="K1079" i="1"/>
  <c r="K1083" i="1"/>
  <c r="K1048" i="1"/>
  <c r="K1064" i="1"/>
  <c r="K1080" i="1"/>
  <c r="K1052" i="1"/>
  <c r="K1068" i="1"/>
  <c r="K1084" i="1"/>
  <c r="K1040" i="1"/>
  <c r="K1056" i="1"/>
  <c r="K1072" i="1"/>
  <c r="K1044" i="1"/>
  <c r="H1086" i="1"/>
  <c r="L1047" i="1" s="1"/>
  <c r="M1047" i="1" s="1"/>
  <c r="K1035" i="1"/>
  <c r="K1031" i="1"/>
  <c r="K1027" i="1"/>
  <c r="K1020" i="1"/>
  <c r="K1012" i="1"/>
  <c r="K1499" i="1"/>
  <c r="K996" i="1"/>
  <c r="K988" i="1"/>
  <c r="K976" i="1"/>
  <c r="K974" i="1"/>
  <c r="K1034" i="1"/>
  <c r="K1030" i="1"/>
  <c r="K1025" i="1"/>
  <c r="K1017" i="1"/>
  <c r="K1009" i="1"/>
  <c r="K1001" i="1"/>
  <c r="K993" i="1"/>
  <c r="K977" i="1"/>
  <c r="K981" i="1"/>
  <c r="K978" i="1"/>
  <c r="K982" i="1"/>
  <c r="K986" i="1"/>
  <c r="K990" i="1"/>
  <c r="K994" i="1"/>
  <c r="K998" i="1"/>
  <c r="K1002" i="1"/>
  <c r="K1006" i="1"/>
  <c r="K1010" i="1"/>
  <c r="K1014" i="1"/>
  <c r="K1018" i="1"/>
  <c r="K1022" i="1"/>
  <c r="K1026" i="1"/>
  <c r="K975" i="1"/>
  <c r="K979" i="1"/>
  <c r="K983" i="1"/>
  <c r="K987" i="1"/>
  <c r="K991" i="1"/>
  <c r="K995" i="1"/>
  <c r="K999" i="1"/>
  <c r="K1003" i="1"/>
  <c r="K1007" i="1"/>
  <c r="K1011" i="1"/>
  <c r="K1015" i="1"/>
  <c r="K1019" i="1"/>
  <c r="K1023" i="1"/>
  <c r="K1037" i="1"/>
  <c r="K1033" i="1"/>
  <c r="K1029" i="1"/>
  <c r="K1024" i="1"/>
  <c r="K1016" i="1"/>
  <c r="K1008" i="1"/>
  <c r="K1000" i="1"/>
  <c r="K992" i="1"/>
  <c r="K984" i="1"/>
  <c r="M1146" i="1"/>
  <c r="M1752" i="1"/>
  <c r="H2019" i="1"/>
  <c r="K2005" i="1" s="1"/>
  <c r="H1038" i="1"/>
  <c r="L1020" i="1" s="1"/>
  <c r="M1020" i="1" s="1"/>
  <c r="H462" i="1"/>
  <c r="L424" i="1" s="1"/>
  <c r="M424" i="1" s="1"/>
  <c r="H706" i="1"/>
  <c r="L687" i="1" s="1"/>
  <c r="M687" i="1" s="1"/>
  <c r="H751" i="1"/>
  <c r="L719" i="1" s="1"/>
  <c r="M719" i="1" s="1"/>
  <c r="H859" i="1"/>
  <c r="L852" i="1" s="1"/>
  <c r="H927" i="1"/>
  <c r="H973" i="1"/>
  <c r="L971" i="1" s="1"/>
  <c r="M971" i="1" s="1"/>
  <c r="K946" i="1" l="1"/>
  <c r="L755" i="1"/>
  <c r="M755" i="1" s="1"/>
  <c r="K913" i="1"/>
  <c r="K959" i="1"/>
  <c r="K941" i="1"/>
  <c r="K952" i="1"/>
  <c r="K930" i="1"/>
  <c r="K933" i="1"/>
  <c r="K937" i="1"/>
  <c r="K936" i="1"/>
  <c r="K923" i="1"/>
  <c r="K914" i="1"/>
  <c r="K939" i="1"/>
  <c r="K917" i="1"/>
  <c r="K920" i="1"/>
  <c r="K962" i="1"/>
  <c r="H965" i="1"/>
  <c r="L954" i="1" s="1"/>
  <c r="M954" i="1" s="1"/>
  <c r="M467" i="1"/>
  <c r="L2388" i="1"/>
  <c r="M2388" i="1" s="1"/>
  <c r="M2399" i="1" s="1"/>
  <c r="L848" i="1"/>
  <c r="M848" i="1" s="1"/>
  <c r="K921" i="1"/>
  <c r="K961" i="1"/>
  <c r="K964" i="1"/>
  <c r="K948" i="1"/>
  <c r="K932" i="1"/>
  <c r="K916" i="1"/>
  <c r="K951" i="1"/>
  <c r="K1540" i="1"/>
  <c r="K919" i="1"/>
  <c r="K958" i="1"/>
  <c r="K942" i="1"/>
  <c r="K926" i="1"/>
  <c r="K910" i="1"/>
  <c r="L845" i="1"/>
  <c r="M845" i="1" s="1"/>
  <c r="L833" i="1"/>
  <c r="M833" i="1" s="1"/>
  <c r="L843" i="1"/>
  <c r="M843" i="1" s="1"/>
  <c r="K955" i="1"/>
  <c r="K909" i="1"/>
  <c r="K945" i="1"/>
  <c r="K1577" i="1"/>
  <c r="K944" i="1"/>
  <c r="K928" i="1"/>
  <c r="K912" i="1"/>
  <c r="K947" i="1"/>
  <c r="K931" i="1"/>
  <c r="K915" i="1"/>
  <c r="K954" i="1"/>
  <c r="K938" i="1"/>
  <c r="K922" i="1"/>
  <c r="L834" i="1"/>
  <c r="M834" i="1" s="1"/>
  <c r="L612" i="1"/>
  <c r="M612" i="1" s="1"/>
  <c r="K925" i="1"/>
  <c r="L827" i="1"/>
  <c r="M827" i="1" s="1"/>
  <c r="K953" i="1"/>
  <c r="K949" i="1"/>
  <c r="K929" i="1"/>
  <c r="K956" i="1"/>
  <c r="K940" i="1"/>
  <c r="K924" i="1"/>
  <c r="K963" i="1"/>
  <c r="K943" i="1"/>
  <c r="K927" i="1"/>
  <c r="K911" i="1"/>
  <c r="K950" i="1"/>
  <c r="K934" i="1"/>
  <c r="L813" i="1"/>
  <c r="M813" i="1" s="1"/>
  <c r="M2005" i="1"/>
  <c r="M1364" i="1"/>
  <c r="M1362" i="1"/>
  <c r="M1360" i="1"/>
  <c r="M1363" i="1"/>
  <c r="M1903" i="1"/>
  <c r="M1375" i="1"/>
  <c r="M1391" i="1"/>
  <c r="M1407" i="1"/>
  <c r="M1827" i="1"/>
  <c r="M1807" i="1"/>
  <c r="M1822" i="1"/>
  <c r="M1806" i="1"/>
  <c r="M1792" i="1"/>
  <c r="M1821" i="1"/>
  <c r="M1805" i="1"/>
  <c r="M1836" i="1"/>
  <c r="M1820" i="1"/>
  <c r="M1804" i="1"/>
  <c r="M1919" i="1"/>
  <c r="M1376" i="1"/>
  <c r="M1392" i="1"/>
  <c r="M1408" i="1"/>
  <c r="M1735" i="1"/>
  <c r="M1746" i="1"/>
  <c r="M1730" i="1"/>
  <c r="M1745" i="1"/>
  <c r="M1729" i="1"/>
  <c r="M1740" i="1"/>
  <c r="M1724" i="1"/>
  <c r="M1717" i="1"/>
  <c r="M1712" i="1"/>
  <c r="M1696" i="1"/>
  <c r="M1711" i="1"/>
  <c r="M1695" i="1"/>
  <c r="M1710" i="1"/>
  <c r="M1694" i="1"/>
  <c r="M1683" i="1"/>
  <c r="M1381" i="1"/>
  <c r="M1397" i="1"/>
  <c r="M1931" i="1"/>
  <c r="M1867" i="1"/>
  <c r="M1895" i="1"/>
  <c r="M1939" i="1"/>
  <c r="M1875" i="1"/>
  <c r="M1934" i="1"/>
  <c r="M1918" i="1"/>
  <c r="M1902" i="1"/>
  <c r="M1886" i="1"/>
  <c r="M1870" i="1"/>
  <c r="M1854" i="1"/>
  <c r="M1937" i="1"/>
  <c r="M1921" i="1"/>
  <c r="M1905" i="1"/>
  <c r="M1889" i="1"/>
  <c r="M1873" i="1"/>
  <c r="M1857" i="1"/>
  <c r="M1841" i="1"/>
  <c r="M1928" i="1"/>
  <c r="M1912" i="1"/>
  <c r="M1896" i="1"/>
  <c r="M1880" i="1"/>
  <c r="M1864" i="1"/>
  <c r="M1848" i="1"/>
  <c r="M1682" i="1"/>
  <c r="M1681" i="1"/>
  <c r="M1684" i="1"/>
  <c r="M1671" i="1"/>
  <c r="M1666" i="1"/>
  <c r="M1637" i="1"/>
  <c r="M1325" i="1"/>
  <c r="M1234" i="1"/>
  <c r="M1153" i="1"/>
  <c r="M1129" i="1"/>
  <c r="M1633" i="1"/>
  <c r="M1645" i="1"/>
  <c r="M1657" i="1"/>
  <c r="M1593" i="1"/>
  <c r="M1648" i="1"/>
  <c r="M1632" i="1"/>
  <c r="M1616" i="1"/>
  <c r="M1600" i="1"/>
  <c r="M1655" i="1"/>
  <c r="M1639" i="1"/>
  <c r="M1623" i="1"/>
  <c r="M1607" i="1"/>
  <c r="M1591" i="1"/>
  <c r="M1650" i="1"/>
  <c r="M1634" i="1"/>
  <c r="M1618" i="1"/>
  <c r="M1602" i="1"/>
  <c r="M1140" i="1"/>
  <c r="M1559" i="1"/>
  <c r="M1587" i="1"/>
  <c r="M1523" i="1"/>
  <c r="M1535" i="1"/>
  <c r="M1578" i="1"/>
  <c r="M1562" i="1"/>
  <c r="M1546" i="1"/>
  <c r="M1530" i="1"/>
  <c r="M1514" i="1"/>
  <c r="M1581" i="1"/>
  <c r="M1565" i="1"/>
  <c r="M1549" i="1"/>
  <c r="M1533" i="1"/>
  <c r="M1517" i="1"/>
  <c r="M1584" i="1"/>
  <c r="M1568" i="1"/>
  <c r="M1552" i="1"/>
  <c r="M1536" i="1"/>
  <c r="M1520" i="1"/>
  <c r="M1342" i="1"/>
  <c r="M1313" i="1"/>
  <c r="M1210" i="1"/>
  <c r="M1133" i="1"/>
  <c r="M1483" i="1"/>
  <c r="M1495" i="1"/>
  <c r="M1433" i="1"/>
  <c r="M1443" i="1"/>
  <c r="M1494" i="1"/>
  <c r="M1478" i="1"/>
  <c r="M1462" i="1"/>
  <c r="M1446" i="1"/>
  <c r="M1505" i="1"/>
  <c r="M1489" i="1"/>
  <c r="M1473" i="1"/>
  <c r="M1457" i="1"/>
  <c r="M1441" i="1"/>
  <c r="M1496" i="1"/>
  <c r="M1480" i="1"/>
  <c r="M1464" i="1"/>
  <c r="M1448" i="1"/>
  <c r="M1269" i="1"/>
  <c r="M1253" i="1"/>
  <c r="M1237" i="1"/>
  <c r="M1264" i="1"/>
  <c r="M1248" i="1"/>
  <c r="M1232" i="1"/>
  <c r="M1255" i="1"/>
  <c r="M1239" i="1"/>
  <c r="M1217" i="1"/>
  <c r="M1201" i="1"/>
  <c r="M1208" i="1"/>
  <c r="M1215" i="1"/>
  <c r="M1199" i="1"/>
  <c r="M1762" i="1"/>
  <c r="M1786" i="1"/>
  <c r="M1785" i="1"/>
  <c r="M1769" i="1"/>
  <c r="M1753" i="1"/>
  <c r="M1776" i="1"/>
  <c r="M1760" i="1"/>
  <c r="M1783" i="1"/>
  <c r="M1767" i="1"/>
  <c r="M1605" i="1"/>
  <c r="M1333" i="1"/>
  <c r="M1258" i="1"/>
  <c r="M1177" i="1"/>
  <c r="M1101" i="1"/>
  <c r="M1419" i="1"/>
  <c r="M1418" i="1"/>
  <c r="M1417" i="1"/>
  <c r="M1324" i="1"/>
  <c r="M1323" i="1"/>
  <c r="M1322" i="1"/>
  <c r="M1304" i="1"/>
  <c r="M1288" i="1"/>
  <c r="M1272" i="1"/>
  <c r="M1303" i="1"/>
  <c r="M1287" i="1"/>
  <c r="M1318" i="1"/>
  <c r="M1302" i="1"/>
  <c r="M1286" i="1"/>
  <c r="M1180" i="1"/>
  <c r="M1164" i="1"/>
  <c r="M1191" i="1"/>
  <c r="M1175" i="1"/>
  <c r="M1159" i="1"/>
  <c r="M1186" i="1"/>
  <c r="M1170" i="1"/>
  <c r="M1154" i="1"/>
  <c r="M1124" i="1"/>
  <c r="M1138" i="1"/>
  <c r="M1104" i="1"/>
  <c r="M1088" i="1"/>
  <c r="M1103" i="1"/>
  <c r="M1114" i="1"/>
  <c r="M1098" i="1"/>
  <c r="M1345" i="1"/>
  <c r="M1340" i="1"/>
  <c r="M1338" i="1"/>
  <c r="M1222" i="1"/>
  <c r="M1828" i="1"/>
  <c r="M1713" i="1"/>
  <c r="M1687" i="1"/>
  <c r="M1386" i="1"/>
  <c r="M1487" i="1"/>
  <c r="M1218" i="1"/>
  <c r="M1125" i="1"/>
  <c r="M1887" i="1"/>
  <c r="M1357" i="1"/>
  <c r="M1366" i="1"/>
  <c r="M1351" i="1"/>
  <c r="M1819" i="1"/>
  <c r="M1379" i="1"/>
  <c r="M1395" i="1"/>
  <c r="M1831" i="1"/>
  <c r="M1811" i="1"/>
  <c r="M1834" i="1"/>
  <c r="M1818" i="1"/>
  <c r="M1802" i="1"/>
  <c r="M1833" i="1"/>
  <c r="M1817" i="1"/>
  <c r="M1801" i="1"/>
  <c r="M1832" i="1"/>
  <c r="M1816" i="1"/>
  <c r="M1800" i="1"/>
  <c r="M1743" i="1"/>
  <c r="M1380" i="1"/>
  <c r="M1396" i="1"/>
  <c r="M1739" i="1"/>
  <c r="M1747" i="1"/>
  <c r="M1742" i="1"/>
  <c r="M1726" i="1"/>
  <c r="M1741" i="1"/>
  <c r="M1725" i="1"/>
  <c r="M1736" i="1"/>
  <c r="M1709" i="1"/>
  <c r="M1701" i="1"/>
  <c r="M1708" i="1"/>
  <c r="M1692" i="1"/>
  <c r="M1707" i="1"/>
  <c r="M1691" i="1"/>
  <c r="M1706" i="1"/>
  <c r="M1690" i="1"/>
  <c r="M1369" i="1"/>
  <c r="M1385" i="1"/>
  <c r="M1401" i="1"/>
  <c r="M1915" i="1"/>
  <c r="M1851" i="1"/>
  <c r="M1879" i="1"/>
  <c r="M1923" i="1"/>
  <c r="M1859" i="1"/>
  <c r="M1930" i="1"/>
  <c r="M1914" i="1"/>
  <c r="M1898" i="1"/>
  <c r="M1882" i="1"/>
  <c r="M1866" i="1"/>
  <c r="M1850" i="1"/>
  <c r="M1933" i="1"/>
  <c r="M1917" i="1"/>
  <c r="M1901" i="1"/>
  <c r="M1885" i="1"/>
  <c r="M1869" i="1"/>
  <c r="M1853" i="1"/>
  <c r="M1838" i="1"/>
  <c r="M1924" i="1"/>
  <c r="M1908" i="1"/>
  <c r="M1892" i="1"/>
  <c r="M1876" i="1"/>
  <c r="M1860" i="1"/>
  <c r="M1844" i="1"/>
  <c r="M1678" i="1"/>
  <c r="M1677" i="1"/>
  <c r="M1680" i="1"/>
  <c r="M1667" i="1"/>
  <c r="M1673" i="1"/>
  <c r="M1547" i="1"/>
  <c r="M1277" i="1"/>
  <c r="M1250" i="1"/>
  <c r="M1169" i="1"/>
  <c r="M1093" i="1"/>
  <c r="M448" i="1"/>
  <c r="M1629" i="1"/>
  <c r="M1641" i="1"/>
  <c r="M1660" i="1"/>
  <c r="M1644" i="1"/>
  <c r="M1628" i="1"/>
  <c r="M1612" i="1"/>
  <c r="M1596" i="1"/>
  <c r="M459" i="1"/>
  <c r="M1635" i="1"/>
  <c r="M1619" i="1"/>
  <c r="M1603" i="1"/>
  <c r="M1590" i="1"/>
  <c r="M1646" i="1"/>
  <c r="M1630" i="1"/>
  <c r="M1614" i="1"/>
  <c r="M1598" i="1"/>
  <c r="M1145" i="1"/>
  <c r="M1143" i="1"/>
  <c r="M1543" i="1"/>
  <c r="M1571" i="1"/>
  <c r="M1583" i="1"/>
  <c r="M1519" i="1"/>
  <c r="M1574" i="1"/>
  <c r="M1558" i="1"/>
  <c r="M1542" i="1"/>
  <c r="M1526" i="1"/>
  <c r="M1510" i="1"/>
  <c r="M341" i="1"/>
  <c r="M1561" i="1"/>
  <c r="M1545" i="1"/>
  <c r="M1529" i="1"/>
  <c r="M1513" i="1"/>
  <c r="M1580" i="1"/>
  <c r="M1564" i="1"/>
  <c r="M1548" i="1"/>
  <c r="M1532" i="1"/>
  <c r="M1516" i="1"/>
  <c r="M1329" i="1"/>
  <c r="M1238" i="1"/>
  <c r="M1157" i="1"/>
  <c r="M1097" i="1"/>
  <c r="M1467" i="1"/>
  <c r="M1479" i="1"/>
  <c r="M1491" i="1"/>
  <c r="M1506" i="1"/>
  <c r="M1490" i="1"/>
  <c r="M1474" i="1"/>
  <c r="M1458" i="1"/>
  <c r="M1442" i="1"/>
  <c r="M1501" i="1"/>
  <c r="M1485" i="1"/>
  <c r="M1469" i="1"/>
  <c r="M1453" i="1"/>
  <c r="M1437" i="1"/>
  <c r="M1492" i="1"/>
  <c r="M1476" i="1"/>
  <c r="M1460" i="1"/>
  <c r="M1444" i="1"/>
  <c r="M1265" i="1"/>
  <c r="M1249" i="1"/>
  <c r="M1233" i="1"/>
  <c r="M1260" i="1"/>
  <c r="M1244" i="1"/>
  <c r="M1267" i="1"/>
  <c r="M1251" i="1"/>
  <c r="M1235" i="1"/>
  <c r="M1213" i="1"/>
  <c r="M1220" i="1"/>
  <c r="M1204" i="1"/>
  <c r="M1211" i="1"/>
  <c r="M1782" i="1"/>
  <c r="M1790" i="1"/>
  <c r="M1770" i="1"/>
  <c r="M1781" i="1"/>
  <c r="M1765" i="1"/>
  <c r="M1788" i="1"/>
  <c r="M1772" i="1"/>
  <c r="M1756" i="1"/>
  <c r="M1779" i="1"/>
  <c r="M1763" i="1"/>
  <c r="M1515" i="1"/>
  <c r="M1285" i="1"/>
  <c r="M1228" i="1"/>
  <c r="M1193" i="1"/>
  <c r="M1431" i="1"/>
  <c r="M1430" i="1"/>
  <c r="M1429" i="1"/>
  <c r="M1334" i="1"/>
  <c r="M1316" i="1"/>
  <c r="M1300" i="1"/>
  <c r="M1284" i="1"/>
  <c r="M1315" i="1"/>
  <c r="M1299" i="1"/>
  <c r="M1283" i="1"/>
  <c r="M1314" i="1"/>
  <c r="M1298" i="1"/>
  <c r="M1282" i="1"/>
  <c r="M1192" i="1"/>
  <c r="M1176" i="1"/>
  <c r="M1160" i="1"/>
  <c r="M1187" i="1"/>
  <c r="M1171" i="1"/>
  <c r="M1155" i="1"/>
  <c r="M1182" i="1"/>
  <c r="M1166" i="1"/>
  <c r="M1136" i="1"/>
  <c r="M1120" i="1"/>
  <c r="M1127" i="1"/>
  <c r="M1116" i="1"/>
  <c r="M1100" i="1"/>
  <c r="M1115" i="1"/>
  <c r="M1099" i="1"/>
  <c r="M841" i="1"/>
  <c r="M1094" i="1"/>
  <c r="M1341" i="1"/>
  <c r="M1780" i="1"/>
  <c r="M1226" i="1"/>
  <c r="M1223" i="1"/>
  <c r="M1803" i="1"/>
  <c r="M1151" i="1"/>
  <c r="M1402" i="1"/>
  <c r="M1273" i="1"/>
  <c r="M1305" i="1"/>
  <c r="M1089" i="1"/>
  <c r="M1361" i="1"/>
  <c r="M1354" i="1"/>
  <c r="M1355" i="1"/>
  <c r="M1727" i="1"/>
  <c r="M1383" i="1"/>
  <c r="M1399" i="1"/>
  <c r="M1815" i="1"/>
  <c r="M1795" i="1"/>
  <c r="M1830" i="1"/>
  <c r="M1814" i="1"/>
  <c r="M1798" i="1"/>
  <c r="M1829" i="1"/>
  <c r="M1813" i="1"/>
  <c r="M1797" i="1"/>
  <c r="M1216" i="1"/>
  <c r="M1812" i="1"/>
  <c r="M1796" i="1"/>
  <c r="M1679" i="1"/>
  <c r="M1384" i="1"/>
  <c r="M1400" i="1"/>
  <c r="M1723" i="1"/>
  <c r="M1731" i="1"/>
  <c r="M1738" i="1"/>
  <c r="M1722" i="1"/>
  <c r="M1737" i="1"/>
  <c r="M1748" i="1"/>
  <c r="M1732" i="1"/>
  <c r="M1693" i="1"/>
  <c r="M1689" i="1"/>
  <c r="M1704" i="1"/>
  <c r="M1719" i="1"/>
  <c r="M1703" i="1"/>
  <c r="M1718" i="1"/>
  <c r="M1702" i="1"/>
  <c r="M1871" i="1"/>
  <c r="M1373" i="1"/>
  <c r="M1389" i="1"/>
  <c r="M1405" i="1"/>
  <c r="M1899" i="1"/>
  <c r="M1927" i="1"/>
  <c r="M1863" i="1"/>
  <c r="M1907" i="1"/>
  <c r="M1843" i="1"/>
  <c r="M1926" i="1"/>
  <c r="M1910" i="1"/>
  <c r="M1110" i="1"/>
  <c r="M1878" i="1"/>
  <c r="M1862" i="1"/>
  <c r="M1846" i="1"/>
  <c r="M1929" i="1"/>
  <c r="M1913" i="1"/>
  <c r="M1897" i="1"/>
  <c r="M1881" i="1"/>
  <c r="M1865" i="1"/>
  <c r="M1849" i="1"/>
  <c r="M1936" i="1"/>
  <c r="M1920" i="1"/>
  <c r="M1904" i="1"/>
  <c r="M1888" i="1"/>
  <c r="M1872" i="1"/>
  <c r="M1856" i="1"/>
  <c r="M1840" i="1"/>
  <c r="M1668" i="1"/>
  <c r="M1664" i="1"/>
  <c r="M1676" i="1"/>
  <c r="M1674" i="1"/>
  <c r="M1669" i="1"/>
  <c r="M1455" i="1"/>
  <c r="M1293" i="1"/>
  <c r="M1266" i="1"/>
  <c r="M1185" i="1"/>
  <c r="M1109" i="1"/>
  <c r="M1601" i="1"/>
  <c r="M1613" i="1"/>
  <c r="M1625" i="1"/>
  <c r="M1656" i="1"/>
  <c r="M1640" i="1"/>
  <c r="M1624" i="1"/>
  <c r="M1608" i="1"/>
  <c r="M1592" i="1"/>
  <c r="M1647" i="1"/>
  <c r="M1631" i="1"/>
  <c r="M1615" i="1"/>
  <c r="M1599" i="1"/>
  <c r="M1658" i="1"/>
  <c r="M1642" i="1"/>
  <c r="M1626" i="1"/>
  <c r="M1610" i="1"/>
  <c r="M1594" i="1"/>
  <c r="M1141" i="1"/>
  <c r="M1531" i="1"/>
  <c r="M1527" i="1"/>
  <c r="M1555" i="1"/>
  <c r="M1567" i="1"/>
  <c r="M396" i="1"/>
  <c r="M1570" i="1"/>
  <c r="M1554" i="1"/>
  <c r="M1538" i="1"/>
  <c r="M1522" i="1"/>
  <c r="M1508" i="1"/>
  <c r="M1573" i="1"/>
  <c r="M1557" i="1"/>
  <c r="M1541" i="1"/>
  <c r="M1525" i="1"/>
  <c r="M1509" i="1"/>
  <c r="M1576" i="1"/>
  <c r="M1560" i="1"/>
  <c r="M1544" i="1"/>
  <c r="M1528" i="1"/>
  <c r="M1512" i="1"/>
  <c r="M1281" i="1"/>
  <c r="M1254" i="1"/>
  <c r="M1173" i="1"/>
  <c r="M1113" i="1"/>
  <c r="M1451" i="1"/>
  <c r="M1261" i="1"/>
  <c r="M1475" i="1"/>
  <c r="M1502" i="1"/>
  <c r="M1486" i="1"/>
  <c r="M1470" i="1"/>
  <c r="M1454" i="1"/>
  <c r="M1438" i="1"/>
  <c r="M1497" i="1"/>
  <c r="M1481" i="1"/>
  <c r="M1465" i="1"/>
  <c r="M1449" i="1"/>
  <c r="M1504" i="1"/>
  <c r="M1488" i="1"/>
  <c r="M1472" i="1"/>
  <c r="M1456" i="1"/>
  <c r="M1440" i="1"/>
  <c r="M215" i="1"/>
  <c r="M1245" i="1"/>
  <c r="M1229" i="1"/>
  <c r="M1256" i="1"/>
  <c r="M1240" i="1"/>
  <c r="M1263" i="1"/>
  <c r="M1247" i="1"/>
  <c r="M1231" i="1"/>
  <c r="M1209" i="1"/>
  <c r="M1463" i="1"/>
  <c r="M1200" i="1"/>
  <c r="M1207" i="1"/>
  <c r="M1766" i="1"/>
  <c r="M1774" i="1"/>
  <c r="M1754" i="1"/>
  <c r="M1777" i="1"/>
  <c r="M1761" i="1"/>
  <c r="M1784" i="1"/>
  <c r="M1768" i="1"/>
  <c r="M1775" i="1"/>
  <c r="M1759" i="1"/>
  <c r="M1579" i="1"/>
  <c r="M1301" i="1"/>
  <c r="M1214" i="1"/>
  <c r="M1121" i="1"/>
  <c r="M1424" i="1"/>
  <c r="M1427" i="1"/>
  <c r="M1426" i="1"/>
  <c r="M1425" i="1"/>
  <c r="M1331" i="1"/>
  <c r="M1330" i="1"/>
  <c r="M1312" i="1"/>
  <c r="M1296" i="1"/>
  <c r="M1280" i="1"/>
  <c r="M1311" i="1"/>
  <c r="M1295" i="1"/>
  <c r="M1279" i="1"/>
  <c r="M1310" i="1"/>
  <c r="M1294" i="1"/>
  <c r="M1278" i="1"/>
  <c r="M1188" i="1"/>
  <c r="M1172" i="1"/>
  <c r="M1156" i="1"/>
  <c r="M1183" i="1"/>
  <c r="M1167" i="1"/>
  <c r="M1194" i="1"/>
  <c r="M1178" i="1"/>
  <c r="M1162" i="1"/>
  <c r="M1118" i="1"/>
  <c r="M1123" i="1"/>
  <c r="M1130" i="1"/>
  <c r="M1112" i="1"/>
  <c r="M1096" i="1"/>
  <c r="M1111" i="1"/>
  <c r="M1095" i="1"/>
  <c r="M1106" i="1"/>
  <c r="M1090" i="1"/>
  <c r="M1348" i="1"/>
  <c r="M1343" i="1"/>
  <c r="M1225" i="1"/>
  <c r="M1262" i="1"/>
  <c r="M1382" i="1"/>
  <c r="M1230" i="1"/>
  <c r="M1503" i="1"/>
  <c r="M1289" i="1"/>
  <c r="M1202" i="1"/>
  <c r="M1246" i="1"/>
  <c r="M1165" i="1"/>
  <c r="M1374" i="1"/>
  <c r="M1365" i="1"/>
  <c r="M1356" i="1"/>
  <c r="M1358" i="1"/>
  <c r="M1352" i="1"/>
  <c r="M1359" i="1"/>
  <c r="M1839" i="1"/>
  <c r="M1672" i="1"/>
  <c r="M1387" i="1"/>
  <c r="M1403" i="1"/>
  <c r="M1799" i="1"/>
  <c r="M1823" i="1"/>
  <c r="M1826" i="1"/>
  <c r="M1810" i="1"/>
  <c r="M1794" i="1"/>
  <c r="M1825" i="1"/>
  <c r="M1809" i="1"/>
  <c r="M1793" i="1"/>
  <c r="M1824" i="1"/>
  <c r="M1808" i="1"/>
  <c r="M1855" i="1"/>
  <c r="M1372" i="1"/>
  <c r="M1388" i="1"/>
  <c r="M1404" i="1"/>
  <c r="M1750" i="1"/>
  <c r="M1734" i="1"/>
  <c r="M1749" i="1"/>
  <c r="M1733" i="1"/>
  <c r="M1744" i="1"/>
  <c r="M1728" i="1"/>
  <c r="M1705" i="1"/>
  <c r="M2199" i="1"/>
  <c r="M2185" i="1"/>
  <c r="M1715" i="1"/>
  <c r="M1699" i="1"/>
  <c r="M1714" i="1"/>
  <c r="M1698" i="1"/>
  <c r="M1935" i="1"/>
  <c r="M1377" i="1"/>
  <c r="M1393" i="1"/>
  <c r="M1409" i="1"/>
  <c r="M1883" i="1"/>
  <c r="M1911" i="1"/>
  <c r="M1847" i="1"/>
  <c r="M1891" i="1"/>
  <c r="M1938" i="1"/>
  <c r="M1922" i="1"/>
  <c r="M1906" i="1"/>
  <c r="M1890" i="1"/>
  <c r="M1874" i="1"/>
  <c r="M1004" i="1"/>
  <c r="M1842" i="1"/>
  <c r="M1925" i="1"/>
  <c r="M1909" i="1"/>
  <c r="M1893" i="1"/>
  <c r="M1877" i="1"/>
  <c r="M1861" i="1"/>
  <c r="M1845" i="1"/>
  <c r="M1184" i="1"/>
  <c r="M1916" i="1"/>
  <c r="M1900" i="1"/>
  <c r="M1884" i="1"/>
  <c r="M1868" i="1"/>
  <c r="M1852" i="1"/>
  <c r="M1686" i="1"/>
  <c r="M1685" i="1"/>
  <c r="M1663" i="1"/>
  <c r="M1675" i="1"/>
  <c r="M1670" i="1"/>
  <c r="M1665" i="1"/>
  <c r="M1428" i="1"/>
  <c r="M1309" i="1"/>
  <c r="M1206" i="1"/>
  <c r="M1649" i="1"/>
  <c r="M1661" i="1"/>
  <c r="M1597" i="1"/>
  <c r="M1609" i="1"/>
  <c r="M1652" i="1"/>
  <c r="M1636" i="1"/>
  <c r="M1620" i="1"/>
  <c r="M1604" i="1"/>
  <c r="M1659" i="1"/>
  <c r="M1643" i="1"/>
  <c r="M1627" i="1"/>
  <c r="M1611" i="1"/>
  <c r="M1595" i="1"/>
  <c r="M1654" i="1"/>
  <c r="M1638" i="1"/>
  <c r="M1622" i="1"/>
  <c r="M1606" i="1"/>
  <c r="M1575" i="1"/>
  <c r="M1511" i="1"/>
  <c r="M1539" i="1"/>
  <c r="M1551" i="1"/>
  <c r="M1582" i="1"/>
  <c r="M1566" i="1"/>
  <c r="M1550" i="1"/>
  <c r="M1534" i="1"/>
  <c r="M1518" i="1"/>
  <c r="M1585" i="1"/>
  <c r="M1569" i="1"/>
  <c r="M1553" i="1"/>
  <c r="M1537" i="1"/>
  <c r="M1521" i="1"/>
  <c r="M1588" i="1"/>
  <c r="M1572" i="1"/>
  <c r="M1556" i="1"/>
  <c r="M273" i="1"/>
  <c r="M1524" i="1"/>
  <c r="M1471" i="1"/>
  <c r="M1297" i="1"/>
  <c r="M1270" i="1"/>
  <c r="M1189" i="1"/>
  <c r="M1308" i="1"/>
  <c r="M1435" i="1"/>
  <c r="M1447" i="1"/>
  <c r="M1459" i="1"/>
  <c r="M1498" i="1"/>
  <c r="M1482" i="1"/>
  <c r="M1466" i="1"/>
  <c r="M1450" i="1"/>
  <c r="M1434" i="1"/>
  <c r="M1493" i="1"/>
  <c r="M1477" i="1"/>
  <c r="M1461" i="1"/>
  <c r="M1445" i="1"/>
  <c r="M1500" i="1"/>
  <c r="M1484" i="1"/>
  <c r="M1468" i="1"/>
  <c r="M1452" i="1"/>
  <c r="M1436" i="1"/>
  <c r="M1257" i="1"/>
  <c r="M1241" i="1"/>
  <c r="M1268" i="1"/>
  <c r="M1252" i="1"/>
  <c r="M1236" i="1"/>
  <c r="M1259" i="1"/>
  <c r="M1243" i="1"/>
  <c r="M1205" i="1"/>
  <c r="M1212" i="1"/>
  <c r="M1219" i="1"/>
  <c r="M1203" i="1"/>
  <c r="M1778" i="1"/>
  <c r="M1758" i="1"/>
  <c r="M1789" i="1"/>
  <c r="M1773" i="1"/>
  <c r="M1757" i="1"/>
  <c r="M1716" i="1"/>
  <c r="M1764" i="1"/>
  <c r="M1787" i="1"/>
  <c r="M1771" i="1"/>
  <c r="M1755" i="1"/>
  <c r="M1346" i="1"/>
  <c r="M1317" i="1"/>
  <c r="M1161" i="1"/>
  <c r="M1137" i="1"/>
  <c r="M1420" i="1"/>
  <c r="M1422" i="1"/>
  <c r="M1421" i="1"/>
  <c r="M1328" i="1"/>
  <c r="M1326" i="1"/>
  <c r="M252" i="1"/>
  <c r="M1292" i="1"/>
  <c r="M1276" i="1"/>
  <c r="M1307" i="1"/>
  <c r="M1291" i="1"/>
  <c r="M1275" i="1"/>
  <c r="M1306" i="1"/>
  <c r="M1290" i="1"/>
  <c r="M1274" i="1"/>
  <c r="M1413" i="1"/>
  <c r="M1415" i="1" s="1"/>
  <c r="M1168" i="1"/>
  <c r="M1195" i="1"/>
  <c r="M1179" i="1"/>
  <c r="M1163" i="1"/>
  <c r="M1190" i="1"/>
  <c r="M1174" i="1"/>
  <c r="M1158" i="1"/>
  <c r="M1128" i="1"/>
  <c r="M1135" i="1"/>
  <c r="M1119" i="1"/>
  <c r="M1126" i="1"/>
  <c r="M1108" i="1"/>
  <c r="M1092" i="1"/>
  <c r="M1107" i="1"/>
  <c r="M1091" i="1"/>
  <c r="M1102" i="1"/>
  <c r="M1337" i="1"/>
  <c r="M1344" i="1"/>
  <c r="M1339" i="1"/>
  <c r="M1224" i="1"/>
  <c r="M1378" i="1"/>
  <c r="M1398" i="1"/>
  <c r="M1370" i="1"/>
  <c r="M1439" i="1"/>
  <c r="M1198" i="1"/>
  <c r="M1390" i="1"/>
  <c r="M1406" i="1"/>
  <c r="M1621" i="1"/>
  <c r="L831" i="1"/>
  <c r="M831" i="1" s="1"/>
  <c r="K1432" i="1"/>
  <c r="L850" i="1"/>
  <c r="M850" i="1" s="1"/>
  <c r="L811" i="1"/>
  <c r="M811" i="1" s="1"/>
  <c r="L826" i="1"/>
  <c r="M826" i="1" s="1"/>
  <c r="K1196" i="1"/>
  <c r="K1720" i="1"/>
  <c r="L806" i="1"/>
  <c r="M806" i="1" s="1"/>
  <c r="L671" i="1"/>
  <c r="M671" i="1" s="1"/>
  <c r="L653" i="1"/>
  <c r="M653" i="1" s="1"/>
  <c r="M1152" i="1"/>
  <c r="L783" i="1"/>
  <c r="M783" i="1" s="1"/>
  <c r="L669" i="1"/>
  <c r="M669" i="1" s="1"/>
  <c r="L646" i="1"/>
  <c r="M646" i="1" s="1"/>
  <c r="L477" i="1"/>
  <c r="L675" i="1"/>
  <c r="M675" i="1" s="1"/>
  <c r="L765" i="1"/>
  <c r="M765" i="1" s="1"/>
  <c r="L683" i="1"/>
  <c r="M683" i="1" s="1"/>
  <c r="L662" i="1"/>
  <c r="M662" i="1" s="1"/>
  <c r="L639" i="1"/>
  <c r="M639" i="1" s="1"/>
  <c r="L470" i="1"/>
  <c r="M470" i="1" s="1"/>
  <c r="L803" i="1"/>
  <c r="M803" i="1" s="1"/>
  <c r="L652" i="1"/>
  <c r="M652" i="1" s="1"/>
  <c r="K1117" i="1"/>
  <c r="L678" i="1"/>
  <c r="M678" i="1" s="1"/>
  <c r="L655" i="1"/>
  <c r="M655" i="1" s="1"/>
  <c r="L637" i="1"/>
  <c r="M637" i="1" s="1"/>
  <c r="L468" i="1"/>
  <c r="M468" i="1" s="1"/>
  <c r="L771" i="1"/>
  <c r="M771" i="1" s="1"/>
  <c r="L643" i="1"/>
  <c r="M643" i="1" s="1"/>
  <c r="L465" i="1"/>
  <c r="M465" i="1" s="1"/>
  <c r="K1688" i="1"/>
  <c r="K1151" i="1"/>
  <c r="L838" i="1"/>
  <c r="M838" i="1" s="1"/>
  <c r="L835" i="1"/>
  <c r="M835" i="1" s="1"/>
  <c r="L829" i="1"/>
  <c r="M829" i="1" s="1"/>
  <c r="L824" i="1"/>
  <c r="M824" i="1" s="1"/>
  <c r="L846" i="1"/>
  <c r="M846" i="1" s="1"/>
  <c r="L830" i="1"/>
  <c r="M830" i="1" s="1"/>
  <c r="L849" i="1"/>
  <c r="M849" i="1" s="1"/>
  <c r="L819" i="1"/>
  <c r="M819" i="1" s="1"/>
  <c r="L842" i="1"/>
  <c r="M842" i="1" s="1"/>
  <c r="L818" i="1"/>
  <c r="M818" i="1" s="1"/>
  <c r="L823" i="1"/>
  <c r="M823" i="1" s="1"/>
  <c r="K883" i="1"/>
  <c r="L837" i="1"/>
  <c r="M837" i="1" s="1"/>
  <c r="L821" i="1"/>
  <c r="M821" i="1" s="1"/>
  <c r="L814" i="1"/>
  <c r="M814" i="1" s="1"/>
  <c r="L680" i="1"/>
  <c r="M680" i="1" s="1"/>
  <c r="L664" i="1"/>
  <c r="M664" i="1" s="1"/>
  <c r="L648" i="1"/>
  <c r="M648" i="1" s="1"/>
  <c r="L787" i="1"/>
  <c r="M787" i="1" s="1"/>
  <c r="L666" i="1"/>
  <c r="M666" i="1" s="1"/>
  <c r="K957" i="1"/>
  <c r="K1979" i="1"/>
  <c r="K1960" i="1"/>
  <c r="K1997" i="1"/>
  <c r="K1971" i="1"/>
  <c r="K1977" i="1"/>
  <c r="M1197" i="1"/>
  <c r="K1221" i="1"/>
  <c r="K2010" i="1"/>
  <c r="K1955" i="1"/>
  <c r="K1662" i="1"/>
  <c r="K1319" i="1"/>
  <c r="L977" i="1"/>
  <c r="M977" i="1" s="1"/>
  <c r="L1700" i="1"/>
  <c r="M1700" i="1" s="1"/>
  <c r="L781" i="1"/>
  <c r="M781" i="1" s="1"/>
  <c r="L758" i="1"/>
  <c r="M758" i="1" s="1"/>
  <c r="L602" i="1"/>
  <c r="M602" i="1" s="1"/>
  <c r="L844" i="1"/>
  <c r="M844" i="1" s="1"/>
  <c r="L801" i="1"/>
  <c r="M801" i="1" s="1"/>
  <c r="L785" i="1"/>
  <c r="M785" i="1" s="1"/>
  <c r="L769" i="1"/>
  <c r="M769" i="1" s="1"/>
  <c r="L753" i="1"/>
  <c r="M753" i="1" s="1"/>
  <c r="K2016" i="1"/>
  <c r="K2002" i="1"/>
  <c r="K1988" i="1"/>
  <c r="K1980" i="1"/>
  <c r="K1969" i="1"/>
  <c r="K1954" i="1"/>
  <c r="K1946" i="1"/>
  <c r="K2012" i="1"/>
  <c r="K2004" i="1"/>
  <c r="K1995" i="1"/>
  <c r="K1945" i="1"/>
  <c r="K2015" i="1"/>
  <c r="K1994" i="1"/>
  <c r="K1986" i="1"/>
  <c r="K1978" i="1"/>
  <c r="K1957" i="1"/>
  <c r="K2003" i="1"/>
  <c r="K1271" i="1"/>
  <c r="K1973" i="1"/>
  <c r="K1993" i="1"/>
  <c r="K1958" i="1"/>
  <c r="K1987" i="1"/>
  <c r="K2007" i="1"/>
  <c r="K1956" i="1"/>
  <c r="K1989" i="1"/>
  <c r="K1947" i="1"/>
  <c r="K1227" i="1"/>
  <c r="L797" i="1"/>
  <c r="M797" i="1" s="1"/>
  <c r="L774" i="1"/>
  <c r="M774" i="1" s="1"/>
  <c r="L634" i="1"/>
  <c r="M634" i="1" s="1"/>
  <c r="L588" i="1"/>
  <c r="M588" i="1" s="1"/>
  <c r="L796" i="1"/>
  <c r="M796" i="1" s="1"/>
  <c r="L780" i="1"/>
  <c r="M780" i="1" s="1"/>
  <c r="L764" i="1"/>
  <c r="M764" i="1" s="1"/>
  <c r="L689" i="1"/>
  <c r="M689" i="1" s="1"/>
  <c r="K1139" i="1"/>
  <c r="K1965" i="1"/>
  <c r="K1991" i="1"/>
  <c r="K1983" i="1"/>
  <c r="K1972" i="1"/>
  <c r="K1964" i="1"/>
  <c r="K1953" i="1"/>
  <c r="K1751" i="1"/>
  <c r="M1721" i="1"/>
  <c r="K1347" i="1"/>
  <c r="K1349" i="1" s="1"/>
  <c r="K2000" i="1"/>
  <c r="K1967" i="1"/>
  <c r="K1959" i="1"/>
  <c r="K1952" i="1"/>
  <c r="K1944" i="1"/>
  <c r="K2017" i="1"/>
  <c r="K1999" i="1"/>
  <c r="K2014" i="1"/>
  <c r="K2006" i="1"/>
  <c r="K1970" i="1"/>
  <c r="K1962" i="1"/>
  <c r="K1951" i="1"/>
  <c r="K1943" i="1"/>
  <c r="K1981" i="1"/>
  <c r="K2009" i="1"/>
  <c r="K1998" i="1"/>
  <c r="K1968" i="1"/>
  <c r="K1963" i="1"/>
  <c r="K1948" i="1"/>
  <c r="K1974" i="1"/>
  <c r="K1966" i="1"/>
  <c r="K1837" i="1"/>
  <c r="K1507" i="1"/>
  <c r="K1336" i="1"/>
  <c r="K1791" i="1"/>
  <c r="L1003" i="1"/>
  <c r="M1003" i="1" s="1"/>
  <c r="L1008" i="1"/>
  <c r="M1008" i="1" s="1"/>
  <c r="L790" i="1"/>
  <c r="M790" i="1" s="1"/>
  <c r="L767" i="1"/>
  <c r="M767" i="1" s="1"/>
  <c r="L623" i="1"/>
  <c r="L572" i="1"/>
  <c r="M572" i="1" s="1"/>
  <c r="L817" i="1"/>
  <c r="M817" i="1" s="1"/>
  <c r="L794" i="1"/>
  <c r="M794" i="1" s="1"/>
  <c r="L778" i="1"/>
  <c r="M778" i="1" s="1"/>
  <c r="L762" i="1"/>
  <c r="M762" i="1" s="1"/>
  <c r="L782" i="1"/>
  <c r="M782" i="1" s="1"/>
  <c r="L473" i="1"/>
  <c r="M473" i="1" s="1"/>
  <c r="K1410" i="1"/>
  <c r="K2013" i="1"/>
  <c r="K1992" i="1"/>
  <c r="K1984" i="1"/>
  <c r="K1976" i="1"/>
  <c r="K1961" i="1"/>
  <c r="K1950" i="1"/>
  <c r="K1942" i="1"/>
  <c r="K2008" i="1"/>
  <c r="K2001" i="1"/>
  <c r="K1949" i="1"/>
  <c r="K1941" i="1"/>
  <c r="K2018" i="1"/>
  <c r="K1990" i="1"/>
  <c r="K1982" i="1"/>
  <c r="K1975" i="1"/>
  <c r="K1996" i="1"/>
  <c r="K1985" i="1"/>
  <c r="L990" i="1"/>
  <c r="M990" i="1" s="1"/>
  <c r="L1083" i="1"/>
  <c r="M1083" i="1" s="1"/>
  <c r="L822" i="1"/>
  <c r="M822" i="1" s="1"/>
  <c r="L766" i="1"/>
  <c r="M766" i="1" s="1"/>
  <c r="L983" i="1"/>
  <c r="M983" i="1" s="1"/>
  <c r="L1063" i="1"/>
  <c r="M1063" i="1" s="1"/>
  <c r="L1062" i="1"/>
  <c r="M1062" i="1" s="1"/>
  <c r="L855" i="1"/>
  <c r="M855" i="1" s="1"/>
  <c r="L966" i="1"/>
  <c r="M966" i="1" s="1"/>
  <c r="L663" i="1"/>
  <c r="M663" i="1" s="1"/>
  <c r="L970" i="1"/>
  <c r="M970" i="1" s="1"/>
  <c r="K1367" i="1"/>
  <c r="M1350" i="1"/>
  <c r="L1032" i="1"/>
  <c r="M1032" i="1" s="1"/>
  <c r="L798" i="1"/>
  <c r="M798" i="1" s="1"/>
  <c r="L688" i="1"/>
  <c r="M688" i="1" s="1"/>
  <c r="L898" i="1"/>
  <c r="M898" i="1" s="1"/>
  <c r="L875" i="1"/>
  <c r="M875" i="1" s="1"/>
  <c r="L891" i="1"/>
  <c r="M891" i="1" s="1"/>
  <c r="L877" i="1"/>
  <c r="M877" i="1" s="1"/>
  <c r="L907" i="1"/>
  <c r="M907" i="1" s="1"/>
  <c r="L584" i="1"/>
  <c r="M584" i="1" s="1"/>
  <c r="K462" i="1"/>
  <c r="L629" i="1"/>
  <c r="M629" i="1" s="1"/>
  <c r="L549" i="1"/>
  <c r="M549" i="1" s="1"/>
  <c r="L1499" i="1"/>
  <c r="M1499" i="1" s="1"/>
  <c r="L987" i="1"/>
  <c r="M987" i="1" s="1"/>
  <c r="L1051" i="1"/>
  <c r="M1051" i="1" s="1"/>
  <c r="L1054" i="1"/>
  <c r="M1054" i="1" s="1"/>
  <c r="L992" i="1"/>
  <c r="M992" i="1" s="1"/>
  <c r="L857" i="1"/>
  <c r="M857" i="1" s="1"/>
  <c r="L698" i="1"/>
  <c r="M698" i="1" s="1"/>
  <c r="L631" i="1"/>
  <c r="M631" i="1" s="1"/>
  <c r="L620" i="1"/>
  <c r="M620" i="1" s="1"/>
  <c r="L610" i="1"/>
  <c r="M610" i="1" s="1"/>
  <c r="L599" i="1"/>
  <c r="M599" i="1" s="1"/>
  <c r="L583" i="1"/>
  <c r="M583" i="1" s="1"/>
  <c r="L570" i="1"/>
  <c r="M570" i="1" s="1"/>
  <c r="L682" i="1"/>
  <c r="M682" i="1" s="1"/>
  <c r="L659" i="1"/>
  <c r="M659" i="1" s="1"/>
  <c r="L636" i="1"/>
  <c r="M636" i="1" s="1"/>
  <c r="L601" i="1"/>
  <c r="M601" i="1" s="1"/>
  <c r="L558" i="1"/>
  <c r="M558" i="1" s="1"/>
  <c r="L538" i="1"/>
  <c r="M538" i="1" s="1"/>
  <c r="L514" i="1"/>
  <c r="M514" i="1" s="1"/>
  <c r="L494" i="1"/>
  <c r="M494" i="1" s="1"/>
  <c r="L474" i="1"/>
  <c r="M474" i="1" s="1"/>
  <c r="L812" i="1"/>
  <c r="M812" i="1" s="1"/>
  <c r="L789" i="1"/>
  <c r="M789" i="1" s="1"/>
  <c r="L757" i="1"/>
  <c r="M757" i="1" s="1"/>
  <c r="L647" i="1"/>
  <c r="M647" i="1" s="1"/>
  <c r="L616" i="1"/>
  <c r="M616" i="1" s="1"/>
  <c r="L574" i="1"/>
  <c r="M574" i="1" s="1"/>
  <c r="L858" i="1"/>
  <c r="M858" i="1" s="1"/>
  <c r="L519" i="1"/>
  <c r="M519" i="1" s="1"/>
  <c r="L496" i="1"/>
  <c r="M496" i="1" s="1"/>
  <c r="L565" i="1"/>
  <c r="M565" i="1" s="1"/>
  <c r="L492" i="1"/>
  <c r="M492" i="1" s="1"/>
  <c r="L533" i="1"/>
  <c r="M533" i="1" s="1"/>
  <c r="L667" i="1"/>
  <c r="M667" i="1" s="1"/>
  <c r="L617" i="1"/>
  <c r="M617" i="1" s="1"/>
  <c r="L542" i="1"/>
  <c r="M542" i="1" s="1"/>
  <c r="L498" i="1"/>
  <c r="M498" i="1" s="1"/>
  <c r="L535" i="1"/>
  <c r="M535" i="1" s="1"/>
  <c r="L621" i="1"/>
  <c r="M621" i="1" s="1"/>
  <c r="L1021" i="1"/>
  <c r="M1021" i="1" s="1"/>
  <c r="L1010" i="1"/>
  <c r="M1010" i="1" s="1"/>
  <c r="L1035" i="1"/>
  <c r="M1035" i="1" s="1"/>
  <c r="L1078" i="1"/>
  <c r="M1078" i="1" s="1"/>
  <c r="L1046" i="1"/>
  <c r="M1046" i="1" s="1"/>
  <c r="L969" i="1"/>
  <c r="M969" i="1" s="1"/>
  <c r="L690" i="1"/>
  <c r="M690" i="1" s="1"/>
  <c r="L628" i="1"/>
  <c r="M628" i="1" s="1"/>
  <c r="L618" i="1"/>
  <c r="M618" i="1" s="1"/>
  <c r="L607" i="1"/>
  <c r="M607" i="1" s="1"/>
  <c r="L594" i="1"/>
  <c r="M594" i="1" s="1"/>
  <c r="L580" i="1"/>
  <c r="M580" i="1" s="1"/>
  <c r="L567" i="1"/>
  <c r="M567" i="1" s="1"/>
  <c r="L705" i="1"/>
  <c r="M705" i="1" s="1"/>
  <c r="L585" i="1"/>
  <c r="M585" i="1" s="1"/>
  <c r="L554" i="1"/>
  <c r="M554" i="1" s="1"/>
  <c r="L530" i="1"/>
  <c r="M530" i="1" s="1"/>
  <c r="L510" i="1"/>
  <c r="M510" i="1" s="1"/>
  <c r="L490" i="1"/>
  <c r="M490" i="1" s="1"/>
  <c r="L606" i="1"/>
  <c r="M606" i="1" s="1"/>
  <c r="L563" i="1"/>
  <c r="M563" i="1" s="1"/>
  <c r="K479" i="1"/>
  <c r="L503" i="1"/>
  <c r="M503" i="1" s="1"/>
  <c r="L815" i="1"/>
  <c r="M815" i="1" s="1"/>
  <c r="L489" i="1"/>
  <c r="M489" i="1" s="1"/>
  <c r="L760" i="1"/>
  <c r="M760" i="1" s="1"/>
  <c r="L517" i="1"/>
  <c r="M517" i="1" s="1"/>
  <c r="L528" i="1"/>
  <c r="M528" i="1" s="1"/>
  <c r="L522" i="1"/>
  <c r="M522" i="1" s="1"/>
  <c r="L627" i="1"/>
  <c r="M627" i="1" s="1"/>
  <c r="L573" i="1"/>
  <c r="M573" i="1" s="1"/>
  <c r="L1001" i="1"/>
  <c r="M1001" i="1" s="1"/>
  <c r="L1027" i="1"/>
  <c r="M1027" i="1" s="1"/>
  <c r="L1071" i="1"/>
  <c r="M1071" i="1" s="1"/>
  <c r="L1036" i="1"/>
  <c r="M1036" i="1" s="1"/>
  <c r="L1070" i="1"/>
  <c r="M1070" i="1" s="1"/>
  <c r="L1018" i="1"/>
  <c r="M1018" i="1" s="1"/>
  <c r="K706" i="1"/>
  <c r="L626" i="1"/>
  <c r="M626" i="1" s="1"/>
  <c r="L615" i="1"/>
  <c r="M615" i="1" s="1"/>
  <c r="L604" i="1"/>
  <c r="M604" i="1" s="1"/>
  <c r="L591" i="1"/>
  <c r="M591" i="1" s="1"/>
  <c r="L578" i="1"/>
  <c r="M578" i="1" s="1"/>
  <c r="L562" i="1"/>
  <c r="M562" i="1" s="1"/>
  <c r="L697" i="1"/>
  <c r="M697" i="1" s="1"/>
  <c r="L668" i="1"/>
  <c r="M668" i="1" s="1"/>
  <c r="L650" i="1"/>
  <c r="M650" i="1" s="1"/>
  <c r="L633" i="1"/>
  <c r="M633" i="1" s="1"/>
  <c r="L569" i="1"/>
  <c r="M569" i="1" s="1"/>
  <c r="L546" i="1"/>
  <c r="M546" i="1" s="1"/>
  <c r="L526" i="1"/>
  <c r="M526" i="1" s="1"/>
  <c r="L506" i="1"/>
  <c r="M506" i="1" s="1"/>
  <c r="L482" i="1"/>
  <c r="M482" i="1" s="1"/>
  <c r="K866" i="1"/>
  <c r="L854" i="1"/>
  <c r="M854" i="1" s="1"/>
  <c r="L805" i="1"/>
  <c r="M805" i="1" s="1"/>
  <c r="L773" i="1"/>
  <c r="M773" i="1" s="1"/>
  <c r="L696" i="1"/>
  <c r="M696" i="1" s="1"/>
  <c r="L679" i="1"/>
  <c r="M679" i="1" s="1"/>
  <c r="L595" i="1"/>
  <c r="M595" i="1" s="1"/>
  <c r="L642" i="1"/>
  <c r="M642" i="1" s="1"/>
  <c r="L487" i="1"/>
  <c r="M487" i="1" s="1"/>
  <c r="L761" i="1"/>
  <c r="M761" i="1" s="1"/>
  <c r="L786" i="1"/>
  <c r="M786" i="1" s="1"/>
  <c r="L651" i="1"/>
  <c r="M651" i="1" s="1"/>
  <c r="L501" i="1"/>
  <c r="M501" i="1" s="1"/>
  <c r="L894" i="1"/>
  <c r="M894" i="1" s="1"/>
  <c r="L881" i="1"/>
  <c r="M881" i="1" s="1"/>
  <c r="L741" i="1"/>
  <c r="M741" i="1" s="1"/>
  <c r="L451" i="1"/>
  <c r="M451" i="1" s="1"/>
  <c r="L427" i="1"/>
  <c r="M427" i="1" s="1"/>
  <c r="L419" i="1"/>
  <c r="M419" i="1" s="1"/>
  <c r="L871" i="1"/>
  <c r="M871" i="1" s="1"/>
  <c r="L458" i="1"/>
  <c r="M458" i="1" s="1"/>
  <c r="L434" i="1"/>
  <c r="M434" i="1" s="1"/>
  <c r="K809" i="1"/>
  <c r="K751" i="1"/>
  <c r="L731" i="1"/>
  <c r="M731" i="1" s="1"/>
  <c r="L453" i="1"/>
  <c r="M453" i="1" s="1"/>
  <c r="L437" i="1"/>
  <c r="M437" i="1" s="1"/>
  <c r="L421" i="1"/>
  <c r="M421" i="1" s="1"/>
  <c r="L413" i="1"/>
  <c r="M413" i="1" s="1"/>
  <c r="L456" i="1"/>
  <c r="M456" i="1" s="1"/>
  <c r="L1085" i="1"/>
  <c r="M1085" i="1" s="1"/>
  <c r="L1077" i="1"/>
  <c r="M1077" i="1" s="1"/>
  <c r="L1069" i="1"/>
  <c r="M1069" i="1" s="1"/>
  <c r="L1061" i="1"/>
  <c r="M1061" i="1" s="1"/>
  <c r="L1053" i="1"/>
  <c r="M1053" i="1" s="1"/>
  <c r="L1045" i="1"/>
  <c r="M1045" i="1" s="1"/>
  <c r="L1034" i="1"/>
  <c r="M1034" i="1" s="1"/>
  <c r="L1014" i="1"/>
  <c r="M1014" i="1" s="1"/>
  <c r="L1005" i="1"/>
  <c r="M1005" i="1" s="1"/>
  <c r="L981" i="1"/>
  <c r="M981" i="1" s="1"/>
  <c r="L1084" i="1"/>
  <c r="M1084" i="1" s="1"/>
  <c r="L1076" i="1"/>
  <c r="M1076" i="1" s="1"/>
  <c r="L1068" i="1"/>
  <c r="M1068" i="1" s="1"/>
  <c r="L1060" i="1"/>
  <c r="L1052" i="1"/>
  <c r="M1052" i="1" s="1"/>
  <c r="L1044" i="1"/>
  <c r="M1044" i="1" s="1"/>
  <c r="L1023" i="1"/>
  <c r="M1023" i="1" s="1"/>
  <c r="L1007" i="1"/>
  <c r="M1007" i="1" s="1"/>
  <c r="L999" i="1"/>
  <c r="M999" i="1" s="1"/>
  <c r="L978" i="1"/>
  <c r="M978" i="1" s="1"/>
  <c r="L1033" i="1"/>
  <c r="M1033" i="1" s="1"/>
  <c r="L1025" i="1"/>
  <c r="M1025" i="1" s="1"/>
  <c r="L982" i="1"/>
  <c r="M982" i="1" s="1"/>
  <c r="L1067" i="1"/>
  <c r="M1067" i="1" s="1"/>
  <c r="L1015" i="1"/>
  <c r="M1015" i="1" s="1"/>
  <c r="L993" i="1"/>
  <c r="M993" i="1" s="1"/>
  <c r="L1024" i="1"/>
  <c r="M1024" i="1" s="1"/>
  <c r="L975" i="1"/>
  <c r="M975" i="1" s="1"/>
  <c r="L900" i="1"/>
  <c r="M900" i="1" s="1"/>
  <c r="L892" i="1"/>
  <c r="M892" i="1" s="1"/>
  <c r="L884" i="1"/>
  <c r="M884" i="1" s="1"/>
  <c r="L873" i="1"/>
  <c r="M873" i="1" s="1"/>
  <c r="L903" i="1"/>
  <c r="M903" i="1" s="1"/>
  <c r="L887" i="1"/>
  <c r="M887" i="1" s="1"/>
  <c r="L870" i="1"/>
  <c r="M870" i="1" s="1"/>
  <c r="L856" i="1"/>
  <c r="M856" i="1" s="1"/>
  <c r="L967" i="1"/>
  <c r="M967" i="1" s="1"/>
  <c r="L902" i="1"/>
  <c r="M902" i="1" s="1"/>
  <c r="L874" i="1"/>
  <c r="M874" i="1" s="1"/>
  <c r="L863" i="1"/>
  <c r="M863" i="1" s="1"/>
  <c r="L713" i="1"/>
  <c r="M713" i="1" s="1"/>
  <c r="L750" i="1"/>
  <c r="M750" i="1" s="1"/>
  <c r="L742" i="1"/>
  <c r="M742" i="1" s="1"/>
  <c r="L734" i="1"/>
  <c r="M734" i="1" s="1"/>
  <c r="L726" i="1"/>
  <c r="M726" i="1" s="1"/>
  <c r="L718" i="1"/>
  <c r="M718" i="1" s="1"/>
  <c r="L710" i="1"/>
  <c r="M710" i="1" s="1"/>
  <c r="L596" i="1"/>
  <c r="M596" i="1" s="1"/>
  <c r="L586" i="1"/>
  <c r="M586" i="1" s="1"/>
  <c r="L575" i="1"/>
  <c r="M575" i="1" s="1"/>
  <c r="L564" i="1"/>
  <c r="M564" i="1" s="1"/>
  <c r="L862" i="1"/>
  <c r="M862" i="1" s="1"/>
  <c r="L901" i="1"/>
  <c r="M901" i="1" s="1"/>
  <c r="L893" i="1"/>
  <c r="M893" i="1" s="1"/>
  <c r="L885" i="1"/>
  <c r="M885" i="1" s="1"/>
  <c r="L749" i="1"/>
  <c r="M749" i="1" s="1"/>
  <c r="L721" i="1"/>
  <c r="M721" i="1" s="1"/>
  <c r="L673" i="1"/>
  <c r="M673" i="1" s="1"/>
  <c r="L657" i="1"/>
  <c r="M657" i="1" s="1"/>
  <c r="L641" i="1"/>
  <c r="L625" i="1"/>
  <c r="M625" i="1" s="1"/>
  <c r="L593" i="1"/>
  <c r="M593" i="1" s="1"/>
  <c r="L561" i="1"/>
  <c r="L550" i="1"/>
  <c r="M550" i="1" s="1"/>
  <c r="L534" i="1"/>
  <c r="M534" i="1" s="1"/>
  <c r="L518" i="1"/>
  <c r="M518" i="1" s="1"/>
  <c r="L502" i="1"/>
  <c r="M502" i="1" s="1"/>
  <c r="L486" i="1"/>
  <c r="M486" i="1" s="1"/>
  <c r="L472" i="1"/>
  <c r="M472" i="1" s="1"/>
  <c r="L832" i="1"/>
  <c r="M832" i="1" s="1"/>
  <c r="L700" i="1"/>
  <c r="M700" i="1" s="1"/>
  <c r="L840" i="1"/>
  <c r="M840" i="1" s="1"/>
  <c r="L810" i="1"/>
  <c r="M810" i="1" s="1"/>
  <c r="L800" i="1"/>
  <c r="M800" i="1" s="1"/>
  <c r="L784" i="1"/>
  <c r="M784" i="1" s="1"/>
  <c r="L768" i="1"/>
  <c r="M768" i="1" s="1"/>
  <c r="L752" i="1"/>
  <c r="L744" i="1"/>
  <c r="M744" i="1" s="1"/>
  <c r="L736" i="1"/>
  <c r="M736" i="1" s="1"/>
  <c r="L728" i="1"/>
  <c r="M728" i="1" s="1"/>
  <c r="L720" i="1"/>
  <c r="M720" i="1" s="1"/>
  <c r="L712" i="1"/>
  <c r="M712" i="1" s="1"/>
  <c r="L704" i="1"/>
  <c r="M704" i="1" s="1"/>
  <c r="L677" i="1"/>
  <c r="M677" i="1" s="1"/>
  <c r="L661" i="1"/>
  <c r="M661" i="1" s="1"/>
  <c r="L645" i="1"/>
  <c r="M645" i="1" s="1"/>
  <c r="K635" i="1"/>
  <c r="L624" i="1"/>
  <c r="M624" i="1" s="1"/>
  <c r="L614" i="1"/>
  <c r="M614" i="1" s="1"/>
  <c r="L603" i="1"/>
  <c r="M603" i="1" s="1"/>
  <c r="L592" i="1"/>
  <c r="M592" i="1" s="1"/>
  <c r="L582" i="1"/>
  <c r="M582" i="1" s="1"/>
  <c r="L571" i="1"/>
  <c r="M571" i="1" s="1"/>
  <c r="L476" i="1"/>
  <c r="M476" i="1" s="1"/>
  <c r="L836" i="1"/>
  <c r="M836" i="1" s="1"/>
  <c r="L802" i="1"/>
  <c r="M802" i="1" s="1"/>
  <c r="L743" i="1"/>
  <c r="M743" i="1" s="1"/>
  <c r="L727" i="1"/>
  <c r="M727" i="1" s="1"/>
  <c r="L711" i="1"/>
  <c r="M711" i="1" s="1"/>
  <c r="L699" i="1"/>
  <c r="M699" i="1" s="1"/>
  <c r="L691" i="1"/>
  <c r="M691" i="1" s="1"/>
  <c r="L676" i="1"/>
  <c r="M676" i="1" s="1"/>
  <c r="L559" i="1"/>
  <c r="M559" i="1" s="1"/>
  <c r="L547" i="1"/>
  <c r="M547" i="1" s="1"/>
  <c r="L531" i="1"/>
  <c r="M531" i="1" s="1"/>
  <c r="L515" i="1"/>
  <c r="M515" i="1" s="1"/>
  <c r="L499" i="1"/>
  <c r="M499" i="1" s="1"/>
  <c r="L483" i="1"/>
  <c r="M483" i="1" s="1"/>
  <c r="L540" i="1"/>
  <c r="M540" i="1" s="1"/>
  <c r="L480" i="1"/>
  <c r="L808" i="1"/>
  <c r="M808" i="1" s="1"/>
  <c r="L754" i="1"/>
  <c r="M754" i="1" s="1"/>
  <c r="L613" i="1"/>
  <c r="M613" i="1" s="1"/>
  <c r="L478" i="1"/>
  <c r="M478" i="1" s="1"/>
  <c r="L452" i="1"/>
  <c r="M452" i="1" s="1"/>
  <c r="L428" i="1"/>
  <c r="M428" i="1" s="1"/>
  <c r="L481" i="1"/>
  <c r="M481" i="1" s="1"/>
  <c r="L776" i="1"/>
  <c r="M776" i="1" s="1"/>
  <c r="L552" i="1"/>
  <c r="M552" i="1" s="1"/>
  <c r="L804" i="1"/>
  <c r="M804" i="1" s="1"/>
  <c r="L1651" i="1"/>
  <c r="M1651" i="1" s="1"/>
  <c r="L644" i="1"/>
  <c r="M644" i="1" s="1"/>
  <c r="L545" i="1"/>
  <c r="M545" i="1" s="1"/>
  <c r="L529" i="1"/>
  <c r="M529" i="1" s="1"/>
  <c r="L513" i="1"/>
  <c r="M513" i="1" s="1"/>
  <c r="L497" i="1"/>
  <c r="M497" i="1" s="1"/>
  <c r="L605" i="1"/>
  <c r="M605" i="1" s="1"/>
  <c r="L520" i="1"/>
  <c r="M520" i="1" s="1"/>
  <c r="L960" i="1"/>
  <c r="M960" i="1" s="1"/>
  <c r="L435" i="1"/>
  <c r="M435" i="1" s="1"/>
  <c r="L442" i="1"/>
  <c r="M442" i="1" s="1"/>
  <c r="L418" i="1"/>
  <c r="M418" i="1" s="1"/>
  <c r="L747" i="1"/>
  <c r="M747" i="1" s="1"/>
  <c r="L980" i="1"/>
  <c r="M980" i="1" s="1"/>
  <c r="L996" i="1"/>
  <c r="M996" i="1" s="1"/>
  <c r="L1028" i="1"/>
  <c r="M1028" i="1" s="1"/>
  <c r="L1030" i="1"/>
  <c r="M1030" i="1" s="1"/>
  <c r="L1011" i="1"/>
  <c r="M1011" i="1" s="1"/>
  <c r="L997" i="1"/>
  <c r="M997" i="1" s="1"/>
  <c r="L979" i="1"/>
  <c r="M979" i="1" s="1"/>
  <c r="L994" i="1"/>
  <c r="M994" i="1" s="1"/>
  <c r="L1031" i="1"/>
  <c r="M1031" i="1" s="1"/>
  <c r="L1022" i="1"/>
  <c r="M1022" i="1" s="1"/>
  <c r="L1013" i="1"/>
  <c r="M1013" i="1" s="1"/>
  <c r="L998" i="1"/>
  <c r="M998" i="1" s="1"/>
  <c r="L1075" i="1"/>
  <c r="M1075" i="1" s="1"/>
  <c r="L1043" i="1"/>
  <c r="M1043" i="1" s="1"/>
  <c r="L1059" i="1"/>
  <c r="M1059" i="1" s="1"/>
  <c r="K1086" i="1"/>
  <c r="L1082" i="1"/>
  <c r="M1082" i="1" s="1"/>
  <c r="L1074" i="1"/>
  <c r="M1074" i="1" s="1"/>
  <c r="L1066" i="1"/>
  <c r="M1066" i="1" s="1"/>
  <c r="L1058" i="1"/>
  <c r="M1058" i="1" s="1"/>
  <c r="L1050" i="1"/>
  <c r="M1050" i="1" s="1"/>
  <c r="L1042" i="1"/>
  <c r="M1042" i="1" s="1"/>
  <c r="L986" i="1"/>
  <c r="M986" i="1" s="1"/>
  <c r="L1009" i="1"/>
  <c r="M1009" i="1" s="1"/>
  <c r="L991" i="1"/>
  <c r="M991" i="1" s="1"/>
  <c r="L865" i="1"/>
  <c r="M865" i="1" s="1"/>
  <c r="L853" i="1"/>
  <c r="M853" i="1" s="1"/>
  <c r="L899" i="1"/>
  <c r="M899" i="1" s="1"/>
  <c r="L883" i="1"/>
  <c r="M883" i="1" s="1"/>
  <c r="L868" i="1"/>
  <c r="M868" i="1" s="1"/>
  <c r="L1012" i="1"/>
  <c r="M1012" i="1" s="1"/>
  <c r="L890" i="1"/>
  <c r="M890" i="1" s="1"/>
  <c r="L872" i="1"/>
  <c r="M872" i="1" s="1"/>
  <c r="L876" i="1"/>
  <c r="M876" i="1" s="1"/>
  <c r="L702" i="1"/>
  <c r="M702" i="1" s="1"/>
  <c r="L694" i="1"/>
  <c r="M694" i="1" s="1"/>
  <c r="L729" i="1"/>
  <c r="M729" i="1" s="1"/>
  <c r="L737" i="1"/>
  <c r="M737" i="1" s="1"/>
  <c r="L709" i="1"/>
  <c r="M709" i="1" s="1"/>
  <c r="L701" i="1"/>
  <c r="M701" i="1" s="1"/>
  <c r="L693" i="1"/>
  <c r="M693" i="1" s="1"/>
  <c r="L686" i="1"/>
  <c r="L455" i="1"/>
  <c r="M455" i="1" s="1"/>
  <c r="L447" i="1"/>
  <c r="M447" i="1" s="1"/>
  <c r="L439" i="1"/>
  <c r="M439" i="1" s="1"/>
  <c r="L431" i="1"/>
  <c r="M431" i="1" s="1"/>
  <c r="L423" i="1"/>
  <c r="M423" i="1" s="1"/>
  <c r="L415" i="1"/>
  <c r="M415" i="1" s="1"/>
  <c r="L988" i="1"/>
  <c r="M988" i="1" s="1"/>
  <c r="L692" i="1"/>
  <c r="M692" i="1" s="1"/>
  <c r="L672" i="1"/>
  <c r="M672" i="1" s="1"/>
  <c r="L656" i="1"/>
  <c r="M656" i="1" s="1"/>
  <c r="L640" i="1"/>
  <c r="M640" i="1" s="1"/>
  <c r="L632" i="1"/>
  <c r="M632" i="1" s="1"/>
  <c r="L622" i="1"/>
  <c r="M622" i="1" s="1"/>
  <c r="L611" i="1"/>
  <c r="M611" i="1" s="1"/>
  <c r="L600" i="1"/>
  <c r="M600" i="1" s="1"/>
  <c r="L590" i="1"/>
  <c r="M590" i="1" s="1"/>
  <c r="L579" i="1"/>
  <c r="M579" i="1" s="1"/>
  <c r="L568" i="1"/>
  <c r="M568" i="1" s="1"/>
  <c r="L469" i="1"/>
  <c r="M469" i="1" s="1"/>
  <c r="L454" i="1"/>
  <c r="M454" i="1" s="1"/>
  <c r="L446" i="1"/>
  <c r="M446" i="1" s="1"/>
  <c r="L438" i="1"/>
  <c r="M438" i="1" s="1"/>
  <c r="L430" i="1"/>
  <c r="L422" i="1"/>
  <c r="M422" i="1" s="1"/>
  <c r="L414" i="1"/>
  <c r="M414" i="1" s="1"/>
  <c r="L828" i="1"/>
  <c r="M828" i="1" s="1"/>
  <c r="L779" i="1"/>
  <c r="M779" i="1" s="1"/>
  <c r="L739" i="1"/>
  <c r="M739" i="1" s="1"/>
  <c r="L723" i="1"/>
  <c r="M723" i="1" s="1"/>
  <c r="L707" i="1"/>
  <c r="L555" i="1"/>
  <c r="M555" i="1" s="1"/>
  <c r="L543" i="1"/>
  <c r="M543" i="1" s="1"/>
  <c r="L527" i="1"/>
  <c r="M527" i="1" s="1"/>
  <c r="L511" i="1"/>
  <c r="M511" i="1" s="1"/>
  <c r="L495" i="1"/>
  <c r="M495" i="1" s="1"/>
  <c r="L475" i="1"/>
  <c r="M475" i="1" s="1"/>
  <c r="L457" i="1"/>
  <c r="M457" i="1" s="1"/>
  <c r="L449" i="1"/>
  <c r="M449" i="1" s="1"/>
  <c r="L441" i="1"/>
  <c r="M441" i="1" s="1"/>
  <c r="L433" i="1"/>
  <c r="M433" i="1" s="1"/>
  <c r="L425" i="1"/>
  <c r="M425" i="1" s="1"/>
  <c r="L417" i="1"/>
  <c r="M417" i="1" s="1"/>
  <c r="L684" i="1"/>
  <c r="M684" i="1" s="1"/>
  <c r="L524" i="1"/>
  <c r="M524" i="1" s="1"/>
  <c r="L466" i="1"/>
  <c r="M466" i="1" s="1"/>
  <c r="L795" i="1"/>
  <c r="M795" i="1" s="1"/>
  <c r="L665" i="1"/>
  <c r="M665" i="1" s="1"/>
  <c r="L597" i="1"/>
  <c r="M597" i="1" s="1"/>
  <c r="L464" i="1"/>
  <c r="M464" i="1" s="1"/>
  <c r="L444" i="1"/>
  <c r="M444" i="1" s="1"/>
  <c r="L463" i="1"/>
  <c r="M463" i="1" s="1"/>
  <c r="L756" i="1"/>
  <c r="M756" i="1" s="1"/>
  <c r="L536" i="1"/>
  <c r="M536" i="1" s="1"/>
  <c r="L777" i="1"/>
  <c r="M777" i="1" s="1"/>
  <c r="L681" i="1"/>
  <c r="M681" i="1" s="1"/>
  <c r="L557" i="1"/>
  <c r="M557" i="1" s="1"/>
  <c r="L541" i="1"/>
  <c r="M541" i="1" s="1"/>
  <c r="L525" i="1"/>
  <c r="M525" i="1" s="1"/>
  <c r="L509" i="1"/>
  <c r="M509" i="1" s="1"/>
  <c r="L493" i="1"/>
  <c r="M493" i="1" s="1"/>
  <c r="L793" i="1"/>
  <c r="M793" i="1" s="1"/>
  <c r="L556" i="1"/>
  <c r="M556" i="1" s="1"/>
  <c r="L935" i="1"/>
  <c r="M935" i="1" s="1"/>
  <c r="L416" i="1"/>
  <c r="M416" i="1" s="1"/>
  <c r="L432" i="1"/>
  <c r="M432" i="1" s="1"/>
  <c r="K1038" i="1"/>
  <c r="L886" i="1"/>
  <c r="M886" i="1" s="1"/>
  <c r="L733" i="1"/>
  <c r="M733" i="1" s="1"/>
  <c r="L443" i="1"/>
  <c r="M443" i="1" s="1"/>
  <c r="K560" i="1"/>
  <c r="L450" i="1"/>
  <c r="M450" i="1" s="1"/>
  <c r="L426" i="1"/>
  <c r="M426" i="1" s="1"/>
  <c r="L715" i="1"/>
  <c r="M715" i="1" s="1"/>
  <c r="L461" i="1"/>
  <c r="M461" i="1" s="1"/>
  <c r="L445" i="1"/>
  <c r="M445" i="1" s="1"/>
  <c r="L429" i="1"/>
  <c r="M429" i="1" s="1"/>
  <c r="L436" i="1"/>
  <c r="M436" i="1" s="1"/>
  <c r="K1147" i="1"/>
  <c r="L1016" i="1"/>
  <c r="M1016" i="1" s="1"/>
  <c r="L1081" i="1"/>
  <c r="M1081" i="1" s="1"/>
  <c r="L1073" i="1"/>
  <c r="M1073" i="1" s="1"/>
  <c r="L1065" i="1"/>
  <c r="M1065" i="1" s="1"/>
  <c r="L1057" i="1"/>
  <c r="M1057" i="1" s="1"/>
  <c r="L1049" i="1"/>
  <c r="M1049" i="1" s="1"/>
  <c r="L1041" i="1"/>
  <c r="M1041" i="1" s="1"/>
  <c r="L1026" i="1"/>
  <c r="M1026" i="1" s="1"/>
  <c r="L995" i="1"/>
  <c r="M995" i="1" s="1"/>
  <c r="L974" i="1"/>
  <c r="L1080" i="1"/>
  <c r="M1080" i="1" s="1"/>
  <c r="L1072" i="1"/>
  <c r="M1072" i="1" s="1"/>
  <c r="L1064" i="1"/>
  <c r="M1064" i="1" s="1"/>
  <c r="L1056" i="1"/>
  <c r="M1056" i="1" s="1"/>
  <c r="L1048" i="1"/>
  <c r="M1048" i="1" s="1"/>
  <c r="L1040" i="1"/>
  <c r="M1040" i="1" s="1"/>
  <c r="L1017" i="1"/>
  <c r="M1017" i="1" s="1"/>
  <c r="L985" i="1"/>
  <c r="M985" i="1" s="1"/>
  <c r="L1037" i="1"/>
  <c r="M1037" i="1" s="1"/>
  <c r="L1029" i="1"/>
  <c r="M1029" i="1" s="1"/>
  <c r="L1019" i="1"/>
  <c r="M1019" i="1" s="1"/>
  <c r="L1006" i="1"/>
  <c r="M1006" i="1" s="1"/>
  <c r="L989" i="1"/>
  <c r="M989" i="1" s="1"/>
  <c r="L1079" i="1"/>
  <c r="M1079" i="1" s="1"/>
  <c r="L1055" i="1"/>
  <c r="M1055" i="1" s="1"/>
  <c r="L1039" i="1"/>
  <c r="L1000" i="1"/>
  <c r="M1000" i="1" s="1"/>
  <c r="L976" i="1"/>
  <c r="M976" i="1" s="1"/>
  <c r="L1002" i="1"/>
  <c r="M1002" i="1" s="1"/>
  <c r="L972" i="1"/>
  <c r="M972" i="1" s="1"/>
  <c r="K973" i="1"/>
  <c r="L904" i="1"/>
  <c r="M904" i="1" s="1"/>
  <c r="L896" i="1"/>
  <c r="M896" i="1" s="1"/>
  <c r="L888" i="1"/>
  <c r="M888" i="1" s="1"/>
  <c r="L880" i="1"/>
  <c r="M880" i="1" s="1"/>
  <c r="L861" i="1"/>
  <c r="M861" i="1" s="1"/>
  <c r="L968" i="1"/>
  <c r="M968" i="1" s="1"/>
  <c r="L895" i="1"/>
  <c r="M895" i="1" s="1"/>
  <c r="L879" i="1"/>
  <c r="M879" i="1" s="1"/>
  <c r="L860" i="1"/>
  <c r="L906" i="1"/>
  <c r="M906" i="1" s="1"/>
  <c r="K869" i="1"/>
  <c r="K873" i="1"/>
  <c r="K877" i="1"/>
  <c r="K881" i="1"/>
  <c r="K885" i="1"/>
  <c r="K889" i="1"/>
  <c r="K893" i="1"/>
  <c r="K897" i="1"/>
  <c r="K901" i="1"/>
  <c r="K905" i="1"/>
  <c r="K870" i="1"/>
  <c r="K874" i="1"/>
  <c r="K878" i="1"/>
  <c r="K882" i="1"/>
  <c r="K886" i="1"/>
  <c r="K890" i="1"/>
  <c r="K894" i="1"/>
  <c r="K898" i="1"/>
  <c r="K902" i="1"/>
  <c r="K906" i="1"/>
  <c r="K871" i="1"/>
  <c r="K875" i="1"/>
  <c r="K879" i="1"/>
  <c r="K887" i="1"/>
  <c r="K891" i="1"/>
  <c r="K895" i="1"/>
  <c r="K899" i="1"/>
  <c r="K903" i="1"/>
  <c r="K907" i="1"/>
  <c r="K868" i="1"/>
  <c r="K884" i="1"/>
  <c r="K900" i="1"/>
  <c r="K872" i="1"/>
  <c r="K888" i="1"/>
  <c r="K904" i="1"/>
  <c r="K876" i="1"/>
  <c r="K892" i="1"/>
  <c r="K867" i="1"/>
  <c r="K880" i="1"/>
  <c r="K896" i="1"/>
  <c r="L867" i="1"/>
  <c r="K859" i="1"/>
  <c r="L869" i="1"/>
  <c r="M869" i="1" s="1"/>
  <c r="L746" i="1"/>
  <c r="M746" i="1" s="1"/>
  <c r="L738" i="1"/>
  <c r="M738" i="1" s="1"/>
  <c r="L730" i="1"/>
  <c r="M730" i="1" s="1"/>
  <c r="L722" i="1"/>
  <c r="M722" i="1" s="1"/>
  <c r="L714" i="1"/>
  <c r="M714" i="1" s="1"/>
  <c r="L412" i="1"/>
  <c r="M412" i="1" s="1"/>
  <c r="L905" i="1"/>
  <c r="M905" i="1" s="1"/>
  <c r="L897" i="1"/>
  <c r="M897" i="1" s="1"/>
  <c r="L889" i="1"/>
  <c r="M889" i="1" s="1"/>
  <c r="L882" i="1"/>
  <c r="M882" i="1" s="1"/>
  <c r="L725" i="1"/>
  <c r="M725" i="1" s="1"/>
  <c r="L717" i="1"/>
  <c r="M717" i="1" s="1"/>
  <c r="L609" i="1"/>
  <c r="M609" i="1" s="1"/>
  <c r="L577" i="1"/>
  <c r="M577" i="1" s="1"/>
  <c r="L516" i="1"/>
  <c r="M516" i="1" s="1"/>
  <c r="L484" i="1"/>
  <c r="M484" i="1" s="1"/>
  <c r="L548" i="1"/>
  <c r="M548" i="1" s="1"/>
  <c r="L500" i="1"/>
  <c r="M500" i="1" s="1"/>
  <c r="L532" i="1"/>
  <c r="L984" i="1"/>
  <c r="M984" i="1" s="1"/>
  <c r="L878" i="1"/>
  <c r="M878" i="1" s="1"/>
  <c r="K851" i="1"/>
  <c r="L847" i="1"/>
  <c r="M847" i="1" s="1"/>
  <c r="L816" i="1"/>
  <c r="M816" i="1" s="1"/>
  <c r="L807" i="1"/>
  <c r="M807" i="1" s="1"/>
  <c r="L791" i="1"/>
  <c r="M791" i="1" s="1"/>
  <c r="L775" i="1"/>
  <c r="M775" i="1" s="1"/>
  <c r="L759" i="1"/>
  <c r="M759" i="1" s="1"/>
  <c r="L748" i="1"/>
  <c r="M748" i="1" s="1"/>
  <c r="L740" i="1"/>
  <c r="M740" i="1" s="1"/>
  <c r="L732" i="1"/>
  <c r="M732" i="1" s="1"/>
  <c r="L724" i="1"/>
  <c r="M724" i="1" s="1"/>
  <c r="L716" i="1"/>
  <c r="M716" i="1" s="1"/>
  <c r="L708" i="1"/>
  <c r="M708" i="1" s="1"/>
  <c r="K685" i="1"/>
  <c r="L670" i="1"/>
  <c r="M670" i="1" s="1"/>
  <c r="L654" i="1"/>
  <c r="M654" i="1" s="1"/>
  <c r="L638" i="1"/>
  <c r="M638" i="1" s="1"/>
  <c r="L630" i="1"/>
  <c r="M630" i="1" s="1"/>
  <c r="L619" i="1"/>
  <c r="M619" i="1" s="1"/>
  <c r="L608" i="1"/>
  <c r="M608" i="1" s="1"/>
  <c r="L598" i="1"/>
  <c r="M598" i="1" s="1"/>
  <c r="L587" i="1"/>
  <c r="M587" i="1" s="1"/>
  <c r="L576" i="1"/>
  <c r="M576" i="1" s="1"/>
  <c r="L566" i="1"/>
  <c r="M566" i="1" s="1"/>
  <c r="L820" i="1"/>
  <c r="M820" i="1" s="1"/>
  <c r="L772" i="1"/>
  <c r="M772" i="1" s="1"/>
  <c r="L735" i="1"/>
  <c r="M735" i="1" s="1"/>
  <c r="L703" i="1"/>
  <c r="M703" i="1" s="1"/>
  <c r="L695" i="1"/>
  <c r="M695" i="1" s="1"/>
  <c r="L649" i="1"/>
  <c r="M649" i="1" s="1"/>
  <c r="L551" i="1"/>
  <c r="M551" i="1" s="1"/>
  <c r="L539" i="1"/>
  <c r="M539" i="1" s="1"/>
  <c r="L523" i="1"/>
  <c r="M523" i="1" s="1"/>
  <c r="L507" i="1"/>
  <c r="M507" i="1" s="1"/>
  <c r="L491" i="1"/>
  <c r="M491" i="1" s="1"/>
  <c r="L471" i="1"/>
  <c r="M471" i="1" s="1"/>
  <c r="L589" i="1"/>
  <c r="M589" i="1" s="1"/>
  <c r="L512" i="1"/>
  <c r="M512" i="1" s="1"/>
  <c r="L839" i="1"/>
  <c r="M839" i="1" s="1"/>
  <c r="L788" i="1"/>
  <c r="M788" i="1" s="1"/>
  <c r="L658" i="1"/>
  <c r="M658" i="1" s="1"/>
  <c r="L460" i="1"/>
  <c r="M460" i="1" s="1"/>
  <c r="L440" i="1"/>
  <c r="M440" i="1" s="1"/>
  <c r="L420" i="1"/>
  <c r="M420" i="1" s="1"/>
  <c r="L660" i="1"/>
  <c r="M660" i="1" s="1"/>
  <c r="L508" i="1"/>
  <c r="M508" i="1" s="1"/>
  <c r="L770" i="1"/>
  <c r="M770" i="1" s="1"/>
  <c r="L553" i="1"/>
  <c r="M553" i="1" s="1"/>
  <c r="L537" i="1"/>
  <c r="M537" i="1" s="1"/>
  <c r="L521" i="1"/>
  <c r="M521" i="1" s="1"/>
  <c r="L505" i="1"/>
  <c r="M505" i="1" s="1"/>
  <c r="L485" i="1"/>
  <c r="M485" i="1" s="1"/>
  <c r="L763" i="1"/>
  <c r="M763" i="1" s="1"/>
  <c r="L544" i="1"/>
  <c r="M544" i="1" s="1"/>
  <c r="L488" i="1"/>
  <c r="M488" i="1" s="1"/>
  <c r="M852" i="1"/>
  <c r="K1589" i="1" l="1"/>
  <c r="M2206" i="1"/>
  <c r="L946" i="1"/>
  <c r="M946" i="1" s="1"/>
  <c r="L914" i="1"/>
  <c r="M914" i="1" s="1"/>
  <c r="L1577" i="1"/>
  <c r="M1577" i="1" s="1"/>
  <c r="L929" i="1"/>
  <c r="M929" i="1" s="1"/>
  <c r="L943" i="1"/>
  <c r="M943" i="1" s="1"/>
  <c r="L941" i="1"/>
  <c r="M941" i="1" s="1"/>
  <c r="L920" i="1"/>
  <c r="M920" i="1" s="1"/>
  <c r="L918" i="1"/>
  <c r="M918" i="1" s="1"/>
  <c r="L951" i="1"/>
  <c r="M951" i="1" s="1"/>
  <c r="L930" i="1"/>
  <c r="M930" i="1" s="1"/>
  <c r="L912" i="1"/>
  <c r="M912" i="1" s="1"/>
  <c r="L913" i="1"/>
  <c r="M913" i="1" s="1"/>
  <c r="L936" i="1"/>
  <c r="M936" i="1" s="1"/>
  <c r="L949" i="1"/>
  <c r="M949" i="1" s="1"/>
  <c r="L926" i="1"/>
  <c r="M926" i="1" s="1"/>
  <c r="L933" i="1"/>
  <c r="M933" i="1" s="1"/>
  <c r="L915" i="1"/>
  <c r="M915" i="1" s="1"/>
  <c r="L959" i="1"/>
  <c r="M959" i="1" s="1"/>
  <c r="L925" i="1"/>
  <c r="M925" i="1" s="1"/>
  <c r="L932" i="1"/>
  <c r="M932" i="1" s="1"/>
  <c r="L964" i="1"/>
  <c r="M964" i="1" s="1"/>
  <c r="L957" i="1"/>
  <c r="M957" i="1" s="1"/>
  <c r="L950" i="1"/>
  <c r="M950" i="1" s="1"/>
  <c r="L1540" i="1"/>
  <c r="M1540" i="1" s="1"/>
  <c r="L962" i="1"/>
  <c r="M962" i="1" s="1"/>
  <c r="L928" i="1"/>
  <c r="M928" i="1" s="1"/>
  <c r="L942" i="1"/>
  <c r="M942" i="1" s="1"/>
  <c r="L924" i="1"/>
  <c r="M924" i="1" s="1"/>
  <c r="L961" i="1"/>
  <c r="M961" i="1" s="1"/>
  <c r="L939" i="1"/>
  <c r="M939" i="1" s="1"/>
  <c r="L944" i="1"/>
  <c r="M944" i="1" s="1"/>
  <c r="L947" i="1"/>
  <c r="M947" i="1" s="1"/>
  <c r="L934" i="1"/>
  <c r="M934" i="1" s="1"/>
  <c r="L955" i="1"/>
  <c r="M955" i="1" s="1"/>
  <c r="L952" i="1"/>
  <c r="M952" i="1" s="1"/>
  <c r="L917" i="1"/>
  <c r="M917" i="1" s="1"/>
  <c r="L911" i="1"/>
  <c r="M911" i="1" s="1"/>
  <c r="L958" i="1"/>
  <c r="M958" i="1" s="1"/>
  <c r="L963" i="1"/>
  <c r="M963" i="1" s="1"/>
  <c r="L927" i="1"/>
  <c r="M927" i="1" s="1"/>
  <c r="L940" i="1"/>
  <c r="M940" i="1" s="1"/>
  <c r="L916" i="1"/>
  <c r="M916" i="1" s="1"/>
  <c r="L938" i="1"/>
  <c r="M938" i="1" s="1"/>
  <c r="L922" i="1"/>
  <c r="M922" i="1" s="1"/>
  <c r="L923" i="1"/>
  <c r="M923" i="1" s="1"/>
  <c r="L948" i="1"/>
  <c r="M948" i="1" s="1"/>
  <c r="L931" i="1"/>
  <c r="M931" i="1" s="1"/>
  <c r="L909" i="1"/>
  <c r="M909" i="1" s="1"/>
  <c r="L945" i="1"/>
  <c r="M945" i="1" s="1"/>
  <c r="L956" i="1"/>
  <c r="M956" i="1" s="1"/>
  <c r="L937" i="1"/>
  <c r="M937" i="1" s="1"/>
  <c r="L910" i="1"/>
  <c r="M910" i="1" s="1"/>
  <c r="L919" i="1"/>
  <c r="M919" i="1" s="1"/>
  <c r="L921" i="1"/>
  <c r="M921" i="1" s="1"/>
  <c r="L953" i="1"/>
  <c r="M953" i="1" s="1"/>
  <c r="M1367" i="1"/>
  <c r="M1688" i="1"/>
  <c r="M1837" i="1"/>
  <c r="M1336" i="1"/>
  <c r="M1196" i="1"/>
  <c r="M1227" i="1"/>
  <c r="M1319" i="1"/>
  <c r="M1720" i="1"/>
  <c r="K965" i="1"/>
  <c r="M1221" i="1"/>
  <c r="M1117" i="1"/>
  <c r="M1139" i="1"/>
  <c r="M1791" i="1"/>
  <c r="M1271" i="1"/>
  <c r="M1147" i="1"/>
  <c r="M1507" i="1"/>
  <c r="M1949" i="1"/>
  <c r="M1974" i="1"/>
  <c r="M2014" i="1"/>
  <c r="M1957" i="1"/>
  <c r="M2012" i="1"/>
  <c r="M1948" i="1"/>
  <c r="M2009" i="1"/>
  <c r="M1962" i="1"/>
  <c r="M1999" i="1"/>
  <c r="M1959" i="1"/>
  <c r="M1751" i="1"/>
  <c r="M1972" i="1"/>
  <c r="M2007" i="1"/>
  <c r="M1973" i="1"/>
  <c r="M1978" i="1"/>
  <c r="M1945" i="1"/>
  <c r="M1946" i="1"/>
  <c r="M1988" i="1"/>
  <c r="M1955" i="1"/>
  <c r="M1977" i="1"/>
  <c r="M1979" i="1"/>
  <c r="M1432" i="1"/>
  <c r="M1950" i="1"/>
  <c r="M1998" i="1"/>
  <c r="M1952" i="1"/>
  <c r="M1964" i="1"/>
  <c r="M1956" i="1"/>
  <c r="M2015" i="1"/>
  <c r="M1980" i="1"/>
  <c r="M1960" i="1"/>
  <c r="M1996" i="1"/>
  <c r="M2018" i="1"/>
  <c r="M2008" i="1"/>
  <c r="M1976" i="1"/>
  <c r="M623" i="1"/>
  <c r="M1963" i="1"/>
  <c r="M1981" i="1"/>
  <c r="M1970" i="1"/>
  <c r="M2017" i="1"/>
  <c r="M1967" i="1"/>
  <c r="M1983" i="1"/>
  <c r="M1947" i="1"/>
  <c r="M1987" i="1"/>
  <c r="M1986" i="1"/>
  <c r="M1995" i="1"/>
  <c r="M1954" i="1"/>
  <c r="M2002" i="1"/>
  <c r="M2010" i="1"/>
  <c r="M1971" i="1"/>
  <c r="M532" i="1"/>
  <c r="M1060" i="1"/>
  <c r="M1982" i="1"/>
  <c r="M1992" i="1"/>
  <c r="M1951" i="1"/>
  <c r="M1347" i="1"/>
  <c r="M1349" i="1" s="1"/>
  <c r="M1965" i="1"/>
  <c r="M1993" i="1"/>
  <c r="M1985" i="1"/>
  <c r="M1990" i="1"/>
  <c r="M2001" i="1"/>
  <c r="M1961" i="1"/>
  <c r="M2013" i="1"/>
  <c r="M477" i="1"/>
  <c r="M479" i="1" s="1"/>
  <c r="M430" i="1"/>
  <c r="M462" i="1" s="1"/>
  <c r="M641" i="1"/>
  <c r="M685" i="1" s="1"/>
  <c r="M1975" i="1"/>
  <c r="M1942" i="1"/>
  <c r="M1984" i="1"/>
  <c r="M1966" i="1"/>
  <c r="M1968" i="1"/>
  <c r="M1943" i="1"/>
  <c r="M2006" i="1"/>
  <c r="M1944" i="1"/>
  <c r="M2000" i="1"/>
  <c r="M1953" i="1"/>
  <c r="M1991" i="1"/>
  <c r="M1989" i="1"/>
  <c r="M1958" i="1"/>
  <c r="M2003" i="1"/>
  <c r="M1994" i="1"/>
  <c r="M2004" i="1"/>
  <c r="M1969" i="1"/>
  <c r="M2016" i="1"/>
  <c r="M1997" i="1"/>
  <c r="K2019" i="1"/>
  <c r="M1941" i="1"/>
  <c r="L866" i="1"/>
  <c r="M859" i="1"/>
  <c r="L706" i="1"/>
  <c r="M686" i="1"/>
  <c r="M706" i="1" s="1"/>
  <c r="L685" i="1"/>
  <c r="L859" i="1"/>
  <c r="L479" i="1"/>
  <c r="M867" i="1"/>
  <c r="M908" i="1" s="1"/>
  <c r="L908" i="1"/>
  <c r="K908" i="1"/>
  <c r="L560" i="1"/>
  <c r="M480" i="1"/>
  <c r="M860" i="1"/>
  <c r="M866" i="1" s="1"/>
  <c r="L809" i="1"/>
  <c r="M752" i="1"/>
  <c r="M809" i="1" s="1"/>
  <c r="M851" i="1"/>
  <c r="L635" i="1"/>
  <c r="M561" i="1"/>
  <c r="L751" i="1"/>
  <c r="M707" i="1"/>
  <c r="M751" i="1" s="1"/>
  <c r="L462" i="1"/>
  <c r="L851" i="1"/>
  <c r="M1039" i="1"/>
  <c r="L1086" i="1"/>
  <c r="M974" i="1"/>
  <c r="M1038" i="1" s="1"/>
  <c r="L1038" i="1"/>
  <c r="M973" i="1"/>
  <c r="L973" i="1"/>
  <c r="M965" i="1" l="1"/>
  <c r="L965" i="1"/>
  <c r="M560" i="1"/>
  <c r="M2019" i="1"/>
  <c r="M1086" i="1"/>
  <c r="M635" i="1"/>
  <c r="G411" i="1"/>
  <c r="K407" i="1" s="1"/>
  <c r="K410" i="1" l="1"/>
  <c r="M407" i="1"/>
  <c r="K409" i="1"/>
  <c r="K408" i="1"/>
  <c r="G406" i="1"/>
  <c r="K309" i="1" s="1"/>
  <c r="G304" i="1"/>
  <c r="K282" i="1" s="1"/>
  <c r="G278" i="1"/>
  <c r="H277" i="1"/>
  <c r="H276" i="1"/>
  <c r="H275" i="1"/>
  <c r="H274" i="1"/>
  <c r="H1394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G255" i="1"/>
  <c r="H254" i="1"/>
  <c r="H253" i="1"/>
  <c r="H146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G223" i="1"/>
  <c r="H222" i="1"/>
  <c r="H221" i="1"/>
  <c r="H220" i="1"/>
  <c r="H219" i="1"/>
  <c r="H218" i="1"/>
  <c r="H217" i="1"/>
  <c r="H216" i="1"/>
  <c r="H83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38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G156" i="1"/>
  <c r="H155" i="1"/>
  <c r="H154" i="1"/>
  <c r="H153" i="1"/>
  <c r="H152" i="1"/>
  <c r="H151" i="1"/>
  <c r="H150" i="1"/>
  <c r="H149" i="1"/>
  <c r="H148" i="1"/>
  <c r="H147" i="1"/>
  <c r="H1617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1586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G46" i="1"/>
  <c r="K45" i="1" s="1"/>
  <c r="H45" i="1"/>
  <c r="H44" i="1"/>
  <c r="H43" i="1"/>
  <c r="H42" i="1"/>
  <c r="H41" i="1"/>
  <c r="H40" i="1"/>
  <c r="H39" i="1"/>
  <c r="H17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M408" i="1" l="1"/>
  <c r="M409" i="1"/>
  <c r="M282" i="1"/>
  <c r="M309" i="1"/>
  <c r="M410" i="1"/>
  <c r="K392" i="1"/>
  <c r="K344" i="1"/>
  <c r="K404" i="1"/>
  <c r="K388" i="1"/>
  <c r="K372" i="1"/>
  <c r="K356" i="1"/>
  <c r="K340" i="1"/>
  <c r="K324" i="1"/>
  <c r="K308" i="1"/>
  <c r="K328" i="1"/>
  <c r="K400" i="1"/>
  <c r="K384" i="1"/>
  <c r="K368" i="1"/>
  <c r="K352" i="1"/>
  <c r="K336" i="1"/>
  <c r="K320" i="1"/>
  <c r="K376" i="1"/>
  <c r="K360" i="1"/>
  <c r="K312" i="1"/>
  <c r="K1932" i="1"/>
  <c r="K380" i="1"/>
  <c r="K364" i="1"/>
  <c r="K348" i="1"/>
  <c r="K332" i="1"/>
  <c r="K316" i="1"/>
  <c r="K297" i="1"/>
  <c r="K281" i="1"/>
  <c r="K279" i="1"/>
  <c r="K300" i="1"/>
  <c r="K296" i="1"/>
  <c r="K292" i="1"/>
  <c r="K288" i="1"/>
  <c r="K284" i="1"/>
  <c r="K280" i="1"/>
  <c r="K403" i="1"/>
  <c r="K399" i="1"/>
  <c r="K395" i="1"/>
  <c r="K391" i="1"/>
  <c r="K387" i="1"/>
  <c r="K383" i="1"/>
  <c r="K379" i="1"/>
  <c r="K375" i="1"/>
  <c r="K371" i="1"/>
  <c r="K367" i="1"/>
  <c r="K363" i="1"/>
  <c r="K359" i="1"/>
  <c r="K355" i="1"/>
  <c r="K351" i="1"/>
  <c r="K347" i="1"/>
  <c r="K343" i="1"/>
  <c r="K339" i="1"/>
  <c r="K335" i="1"/>
  <c r="K331" i="1"/>
  <c r="K327" i="1"/>
  <c r="K323" i="1"/>
  <c r="K319" i="1"/>
  <c r="K315" i="1"/>
  <c r="K311" i="1"/>
  <c r="K307" i="1"/>
  <c r="K301" i="1"/>
  <c r="K285" i="1"/>
  <c r="K303" i="1"/>
  <c r="K299" i="1"/>
  <c r="K295" i="1"/>
  <c r="K291" i="1"/>
  <c r="K287" i="1"/>
  <c r="K283" i="1"/>
  <c r="K305" i="1"/>
  <c r="K402" i="1"/>
  <c r="K398" i="1"/>
  <c r="K394" i="1"/>
  <c r="K390" i="1"/>
  <c r="K386" i="1"/>
  <c r="K382" i="1"/>
  <c r="K378" i="1"/>
  <c r="K374" i="1"/>
  <c r="K370" i="1"/>
  <c r="K366" i="1"/>
  <c r="K362" i="1"/>
  <c r="K358" i="1"/>
  <c r="K354" i="1"/>
  <c r="K350" i="1"/>
  <c r="K346" i="1"/>
  <c r="K342" i="1"/>
  <c r="K338" i="1"/>
  <c r="K334" i="1"/>
  <c r="K330" i="1"/>
  <c r="K326" i="1"/>
  <c r="K322" i="1"/>
  <c r="K318" i="1"/>
  <c r="K314" i="1"/>
  <c r="K310" i="1"/>
  <c r="K306" i="1"/>
  <c r="K293" i="1"/>
  <c r="K289" i="1"/>
  <c r="K302" i="1"/>
  <c r="K298" i="1"/>
  <c r="K294" i="1"/>
  <c r="K290" i="1"/>
  <c r="K286" i="1"/>
  <c r="K405" i="1"/>
  <c r="K401" i="1"/>
  <c r="K397" i="1"/>
  <c r="K393" i="1"/>
  <c r="K389" i="1"/>
  <c r="K385" i="1"/>
  <c r="K381" i="1"/>
  <c r="K377" i="1"/>
  <c r="K373" i="1"/>
  <c r="K369" i="1"/>
  <c r="K365" i="1"/>
  <c r="K361" i="1"/>
  <c r="K357" i="1"/>
  <c r="K353" i="1"/>
  <c r="K349" i="1"/>
  <c r="K345" i="1"/>
  <c r="K1894" i="1"/>
  <c r="K337" i="1"/>
  <c r="K333" i="1"/>
  <c r="K329" i="1"/>
  <c r="K325" i="1"/>
  <c r="K321" i="1"/>
  <c r="K317" i="1"/>
  <c r="K313" i="1"/>
  <c r="K411" i="1"/>
  <c r="K4" i="1"/>
  <c r="K6" i="1"/>
  <c r="K8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179" i="1"/>
  <c r="K40" i="1"/>
  <c r="K42" i="1"/>
  <c r="K44" i="1"/>
  <c r="K3" i="1"/>
  <c r="K5" i="1"/>
  <c r="K7" i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H156" i="1"/>
  <c r="L50" i="1" s="1"/>
  <c r="H46" i="1"/>
  <c r="L7" i="1" s="1"/>
  <c r="M7" i="1" s="1"/>
  <c r="H223" i="1"/>
  <c r="L185" i="1" s="1"/>
  <c r="H255" i="1"/>
  <c r="L224" i="1" s="1"/>
  <c r="H278" i="1"/>
  <c r="L260" i="1" s="1"/>
  <c r="K1940" i="1" l="1"/>
  <c r="M411" i="1"/>
  <c r="M50" i="1"/>
  <c r="M313" i="1"/>
  <c r="M329" i="1"/>
  <c r="M345" i="1"/>
  <c r="M361" i="1"/>
  <c r="M377" i="1"/>
  <c r="M393" i="1"/>
  <c r="M286" i="1"/>
  <c r="M302" i="1"/>
  <c r="M306" i="1"/>
  <c r="M322" i="1"/>
  <c r="M338" i="1"/>
  <c r="M354" i="1"/>
  <c r="M370" i="1"/>
  <c r="M386" i="1"/>
  <c r="M402" i="1"/>
  <c r="M291" i="1"/>
  <c r="M285" i="1"/>
  <c r="M315" i="1"/>
  <c r="M331" i="1"/>
  <c r="M347" i="1"/>
  <c r="M363" i="1"/>
  <c r="M379" i="1"/>
  <c r="M395" i="1"/>
  <c r="M284" i="1"/>
  <c r="M300" i="1"/>
  <c r="M316" i="1"/>
  <c r="M380" i="1"/>
  <c r="M376" i="1"/>
  <c r="M368" i="1"/>
  <c r="M308" i="1"/>
  <c r="M372" i="1"/>
  <c r="M392" i="1"/>
  <c r="M260" i="1"/>
  <c r="M224" i="1"/>
  <c r="M317" i="1"/>
  <c r="M333" i="1"/>
  <c r="M349" i="1"/>
  <c r="M365" i="1"/>
  <c r="M381" i="1"/>
  <c r="M397" i="1"/>
  <c r="M290" i="1"/>
  <c r="M289" i="1"/>
  <c r="M310" i="1"/>
  <c r="M326" i="1"/>
  <c r="M342" i="1"/>
  <c r="M358" i="1"/>
  <c r="M374" i="1"/>
  <c r="M390" i="1"/>
  <c r="M295" i="1"/>
  <c r="M301" i="1"/>
  <c r="M319" i="1"/>
  <c r="M335" i="1"/>
  <c r="M351" i="1"/>
  <c r="M367" i="1"/>
  <c r="M383" i="1"/>
  <c r="M399" i="1"/>
  <c r="M288" i="1"/>
  <c r="M332" i="1"/>
  <c r="M1932" i="1"/>
  <c r="M320" i="1"/>
  <c r="M384" i="1"/>
  <c r="M324" i="1"/>
  <c r="M388" i="1"/>
  <c r="M185" i="1"/>
  <c r="M321" i="1"/>
  <c r="M337" i="1"/>
  <c r="M353" i="1"/>
  <c r="M369" i="1"/>
  <c r="M385" i="1"/>
  <c r="M401" i="1"/>
  <c r="M294" i="1"/>
  <c r="M293" i="1"/>
  <c r="M314" i="1"/>
  <c r="M330" i="1"/>
  <c r="M346" i="1"/>
  <c r="M362" i="1"/>
  <c r="M378" i="1"/>
  <c r="M394" i="1"/>
  <c r="M283" i="1"/>
  <c r="M299" i="1"/>
  <c r="M307" i="1"/>
  <c r="M323" i="1"/>
  <c r="M339" i="1"/>
  <c r="M355" i="1"/>
  <c r="M371" i="1"/>
  <c r="M387" i="1"/>
  <c r="M403" i="1"/>
  <c r="M292" i="1"/>
  <c r="M281" i="1"/>
  <c r="M348" i="1"/>
  <c r="M312" i="1"/>
  <c r="M336" i="1"/>
  <c r="M400" i="1"/>
  <c r="M340" i="1"/>
  <c r="M404" i="1"/>
  <c r="M325" i="1"/>
  <c r="M1894" i="1"/>
  <c r="M357" i="1"/>
  <c r="M373" i="1"/>
  <c r="M389" i="1"/>
  <c r="M405" i="1"/>
  <c r="M298" i="1"/>
  <c r="M318" i="1"/>
  <c r="M334" i="1"/>
  <c r="M350" i="1"/>
  <c r="M366" i="1"/>
  <c r="M382" i="1"/>
  <c r="M398" i="1"/>
  <c r="M287" i="1"/>
  <c r="M303" i="1"/>
  <c r="M311" i="1"/>
  <c r="M327" i="1"/>
  <c r="M343" i="1"/>
  <c r="M359" i="1"/>
  <c r="M375" i="1"/>
  <c r="M391" i="1"/>
  <c r="M280" i="1"/>
  <c r="M296" i="1"/>
  <c r="M297" i="1"/>
  <c r="M364" i="1"/>
  <c r="M360" i="1"/>
  <c r="M352" i="1"/>
  <c r="M328" i="1"/>
  <c r="M356" i="1"/>
  <c r="M344" i="1"/>
  <c r="L45" i="1"/>
  <c r="L22" i="1"/>
  <c r="M22" i="1" s="1"/>
  <c r="L17" i="1"/>
  <c r="M17" i="1" s="1"/>
  <c r="L240" i="1"/>
  <c r="L251" i="1"/>
  <c r="L234" i="1"/>
  <c r="L250" i="1"/>
  <c r="L237" i="1"/>
  <c r="L253" i="1"/>
  <c r="L236" i="1"/>
  <c r="L146" i="1"/>
  <c r="L235" i="1"/>
  <c r="L247" i="1"/>
  <c r="L230" i="1"/>
  <c r="L246" i="1"/>
  <c r="L233" i="1"/>
  <c r="L249" i="1"/>
  <c r="L232" i="1"/>
  <c r="L248" i="1"/>
  <c r="L231" i="1"/>
  <c r="L243" i="1"/>
  <c r="L226" i="1"/>
  <c r="L242" i="1"/>
  <c r="L229" i="1"/>
  <c r="L245" i="1"/>
  <c r="L228" i="1"/>
  <c r="L244" i="1"/>
  <c r="L227" i="1"/>
  <c r="L239" i="1"/>
  <c r="L254" i="1"/>
  <c r="L238" i="1"/>
  <c r="L225" i="1"/>
  <c r="L241" i="1"/>
  <c r="L179" i="1"/>
  <c r="M179" i="1" s="1"/>
  <c r="L32" i="1"/>
  <c r="M32" i="1" s="1"/>
  <c r="L8" i="1"/>
  <c r="M8" i="1" s="1"/>
  <c r="L26" i="1"/>
  <c r="M26" i="1" s="1"/>
  <c r="L23" i="1"/>
  <c r="M23" i="1" s="1"/>
  <c r="L18" i="1"/>
  <c r="M18" i="1" s="1"/>
  <c r="L42" i="1"/>
  <c r="M42" i="1" s="1"/>
  <c r="L20" i="1"/>
  <c r="M20" i="1" s="1"/>
  <c r="L36" i="1"/>
  <c r="M36" i="1" s="1"/>
  <c r="L44" i="1"/>
  <c r="M44" i="1" s="1"/>
  <c r="L34" i="1"/>
  <c r="M34" i="1" s="1"/>
  <c r="L12" i="1"/>
  <c r="M12" i="1" s="1"/>
  <c r="L11" i="1"/>
  <c r="M11" i="1" s="1"/>
  <c r="L6" i="1"/>
  <c r="M6" i="1" s="1"/>
  <c r="L135" i="1"/>
  <c r="L205" i="1"/>
  <c r="L4" i="1"/>
  <c r="M4" i="1" s="1"/>
  <c r="L40" i="1"/>
  <c r="M40" i="1" s="1"/>
  <c r="L14" i="1"/>
  <c r="M14" i="1" s="1"/>
  <c r="L37" i="1"/>
  <c r="M37" i="1" s="1"/>
  <c r="L206" i="1"/>
  <c r="L30" i="1"/>
  <c r="M30" i="1" s="1"/>
  <c r="L16" i="1"/>
  <c r="M16" i="1" s="1"/>
  <c r="L29" i="1"/>
  <c r="M29" i="1" s="1"/>
  <c r="L5" i="1"/>
  <c r="M5" i="1" s="1"/>
  <c r="L24" i="1"/>
  <c r="M24" i="1" s="1"/>
  <c r="L21" i="1"/>
  <c r="M21" i="1" s="1"/>
  <c r="K406" i="1"/>
  <c r="M305" i="1"/>
  <c r="M279" i="1"/>
  <c r="K304" i="1"/>
  <c r="L270" i="1"/>
  <c r="L131" i="1"/>
  <c r="L106" i="1"/>
  <c r="K46" i="1"/>
  <c r="L190" i="1"/>
  <c r="L114" i="1"/>
  <c r="L189" i="1"/>
  <c r="L154" i="1"/>
  <c r="L66" i="1"/>
  <c r="L222" i="1"/>
  <c r="L182" i="1"/>
  <c r="L173" i="1"/>
  <c r="L178" i="1"/>
  <c r="L74" i="1"/>
  <c r="L15" i="1"/>
  <c r="M15" i="1" s="1"/>
  <c r="L90" i="1"/>
  <c r="L214" i="1"/>
  <c r="L174" i="1"/>
  <c r="L126" i="1"/>
  <c r="L262" i="1"/>
  <c r="L272" i="1"/>
  <c r="L28" i="1"/>
  <c r="M28" i="1" s="1"/>
  <c r="L10" i="1"/>
  <c r="M10" i="1" s="1"/>
  <c r="L9" i="1"/>
  <c r="M9" i="1" s="1"/>
  <c r="L25" i="1"/>
  <c r="M25" i="1" s="1"/>
  <c r="L158" i="1"/>
  <c r="L264" i="1"/>
  <c r="L221" i="1"/>
  <c r="L157" i="1"/>
  <c r="L210" i="1"/>
  <c r="L193" i="1"/>
  <c r="L256" i="1"/>
  <c r="M256" i="1" s="1"/>
  <c r="L276" i="1"/>
  <c r="L63" i="1"/>
  <c r="L127" i="1"/>
  <c r="L277" i="1"/>
  <c r="L261" i="1"/>
  <c r="L197" i="1"/>
  <c r="L165" i="1"/>
  <c r="L274" i="1"/>
  <c r="L202" i="1"/>
  <c r="L170" i="1"/>
  <c r="L155" i="1"/>
  <c r="L123" i="1"/>
  <c r="L107" i="1"/>
  <c r="L1394" i="1"/>
  <c r="L102" i="1"/>
  <c r="L86" i="1"/>
  <c r="L70" i="1"/>
  <c r="L169" i="1"/>
  <c r="L268" i="1"/>
  <c r="L58" i="1"/>
  <c r="L31" i="1"/>
  <c r="M31" i="1" s="1"/>
  <c r="L3" i="1"/>
  <c r="L60" i="1"/>
  <c r="L43" i="1"/>
  <c r="M43" i="1" s="1"/>
  <c r="L35" i="1"/>
  <c r="M35" i="1" s="1"/>
  <c r="L19" i="1"/>
  <c r="M19" i="1" s="1"/>
  <c r="L151" i="1"/>
  <c r="L122" i="1"/>
  <c r="L266" i="1"/>
  <c r="L220" i="1"/>
  <c r="L216" i="1"/>
  <c r="L212" i="1"/>
  <c r="L208" i="1"/>
  <c r="L204" i="1"/>
  <c r="L200" i="1"/>
  <c r="L196" i="1"/>
  <c r="L192" i="1"/>
  <c r="L188" i="1"/>
  <c r="L184" i="1"/>
  <c r="L180" i="1"/>
  <c r="L176" i="1"/>
  <c r="L172" i="1"/>
  <c r="L168" i="1"/>
  <c r="L164" i="1"/>
  <c r="L160" i="1"/>
  <c r="L209" i="1"/>
  <c r="L219" i="1"/>
  <c r="L211" i="1"/>
  <c r="L203" i="1"/>
  <c r="L195" i="1"/>
  <c r="L187" i="1"/>
  <c r="L38" i="1"/>
  <c r="L171" i="1"/>
  <c r="L163" i="1"/>
  <c r="L83" i="1"/>
  <c r="L207" i="1"/>
  <c r="L199" i="1"/>
  <c r="L191" i="1"/>
  <c r="L183" i="1"/>
  <c r="L175" i="1"/>
  <c r="L167" i="1"/>
  <c r="L159" i="1"/>
  <c r="L194" i="1"/>
  <c r="L162" i="1"/>
  <c r="L147" i="1"/>
  <c r="L119" i="1"/>
  <c r="L265" i="1"/>
  <c r="L98" i="1"/>
  <c r="L82" i="1"/>
  <c r="L62" i="1"/>
  <c r="L177" i="1"/>
  <c r="L52" i="1"/>
  <c r="L41" i="1"/>
  <c r="M41" i="1" s="1"/>
  <c r="L33" i="1"/>
  <c r="M33" i="1" s="1"/>
  <c r="L13" i="1"/>
  <c r="M13" i="1" s="1"/>
  <c r="L153" i="1"/>
  <c r="L149" i="1"/>
  <c r="L145" i="1"/>
  <c r="L141" i="1"/>
  <c r="L137" i="1"/>
  <c r="L133" i="1"/>
  <c r="L129" i="1"/>
  <c r="L125" i="1"/>
  <c r="L150" i="1"/>
  <c r="L1617" i="1"/>
  <c r="L142" i="1"/>
  <c r="L138" i="1"/>
  <c r="L134" i="1"/>
  <c r="L130" i="1"/>
  <c r="L148" i="1"/>
  <c r="L140" i="1"/>
  <c r="L132" i="1"/>
  <c r="L124" i="1"/>
  <c r="L120" i="1"/>
  <c r="L116" i="1"/>
  <c r="L112" i="1"/>
  <c r="L109" i="1"/>
  <c r="L105" i="1"/>
  <c r="L101" i="1"/>
  <c r="L97" i="1"/>
  <c r="L93" i="1"/>
  <c r="L89" i="1"/>
  <c r="L85" i="1"/>
  <c r="L81" i="1"/>
  <c r="L77" i="1"/>
  <c r="L73" i="1"/>
  <c r="L152" i="1"/>
  <c r="L144" i="1"/>
  <c r="L136" i="1"/>
  <c r="L128" i="1"/>
  <c r="L121" i="1"/>
  <c r="L117" i="1"/>
  <c r="L113" i="1"/>
  <c r="L67" i="1"/>
  <c r="L64" i="1"/>
  <c r="L59" i="1"/>
  <c r="L56" i="1"/>
  <c r="L51" i="1"/>
  <c r="L48" i="1"/>
  <c r="L99" i="1"/>
  <c r="L91" i="1"/>
  <c r="L75" i="1"/>
  <c r="L104" i="1"/>
  <c r="L100" i="1"/>
  <c r="L96" i="1"/>
  <c r="L92" i="1"/>
  <c r="L88" i="1"/>
  <c r="L84" i="1"/>
  <c r="L80" i="1"/>
  <c r="L76" i="1"/>
  <c r="L72" i="1"/>
  <c r="L65" i="1"/>
  <c r="L57" i="1"/>
  <c r="L49" i="1"/>
  <c r="L87" i="1"/>
  <c r="L79" i="1"/>
  <c r="L71" i="1"/>
  <c r="L108" i="1"/>
  <c r="L103" i="1"/>
  <c r="L95" i="1"/>
  <c r="L1586" i="1"/>
  <c r="L69" i="1"/>
  <c r="L61" i="1"/>
  <c r="L53" i="1"/>
  <c r="L275" i="1"/>
  <c r="L267" i="1"/>
  <c r="L259" i="1"/>
  <c r="L271" i="1"/>
  <c r="L263" i="1"/>
  <c r="L198" i="1"/>
  <c r="L166" i="1"/>
  <c r="L143" i="1"/>
  <c r="L118" i="1"/>
  <c r="L269" i="1"/>
  <c r="L213" i="1"/>
  <c r="L181" i="1"/>
  <c r="L258" i="1"/>
  <c r="L218" i="1"/>
  <c r="L186" i="1"/>
  <c r="L139" i="1"/>
  <c r="L115" i="1"/>
  <c r="L201" i="1"/>
  <c r="L257" i="1"/>
  <c r="L94" i="1"/>
  <c r="L78" i="1"/>
  <c r="L54" i="1"/>
  <c r="L217" i="1"/>
  <c r="L110" i="1"/>
  <c r="L111" i="1"/>
  <c r="L161" i="1"/>
  <c r="L55" i="1"/>
  <c r="L68" i="1"/>
  <c r="L47" i="1"/>
  <c r="L39" i="1"/>
  <c r="M39" i="1" s="1"/>
  <c r="L27" i="1"/>
  <c r="M27" i="1" s="1"/>
  <c r="M1940" i="1" l="1"/>
  <c r="M3" i="1"/>
  <c r="L46" i="1"/>
  <c r="M406" i="1"/>
  <c r="M304" i="1"/>
  <c r="M54" i="1"/>
  <c r="M115" i="1"/>
  <c r="M275" i="1"/>
  <c r="M57" i="1"/>
  <c r="M96" i="1"/>
  <c r="M56" i="1"/>
  <c r="M113" i="1"/>
  <c r="M136" i="1"/>
  <c r="M77" i="1"/>
  <c r="M93" i="1"/>
  <c r="M109" i="1"/>
  <c r="M124" i="1"/>
  <c r="M130" i="1"/>
  <c r="M1617" i="1"/>
  <c r="M1662" i="1" s="1"/>
  <c r="M133" i="1"/>
  <c r="M149" i="1"/>
  <c r="M82" i="1"/>
  <c r="M147" i="1"/>
  <c r="M167" i="1"/>
  <c r="M199" i="1"/>
  <c r="M171" i="1"/>
  <c r="M203" i="1"/>
  <c r="M160" i="1"/>
  <c r="M176" i="1"/>
  <c r="M192" i="1"/>
  <c r="M208" i="1"/>
  <c r="M266" i="1"/>
  <c r="M169" i="1"/>
  <c r="M1394" i="1"/>
  <c r="M1410" i="1" s="1"/>
  <c r="M170" i="1"/>
  <c r="M197" i="1"/>
  <c r="M63" i="1"/>
  <c r="M210" i="1"/>
  <c r="M158" i="1"/>
  <c r="M174" i="1"/>
  <c r="M74" i="1"/>
  <c r="M222" i="1"/>
  <c r="M114" i="1"/>
  <c r="M131" i="1"/>
  <c r="M206" i="1"/>
  <c r="M254" i="1"/>
  <c r="M228" i="1"/>
  <c r="M226" i="1"/>
  <c r="M232" i="1"/>
  <c r="M230" i="1"/>
  <c r="M236" i="1"/>
  <c r="M234" i="1"/>
  <c r="M218" i="1"/>
  <c r="M198" i="1"/>
  <c r="M111" i="1"/>
  <c r="M258" i="1"/>
  <c r="M263" i="1"/>
  <c r="M71" i="1"/>
  <c r="M91" i="1"/>
  <c r="M68" i="1"/>
  <c r="M110" i="1"/>
  <c r="M94" i="1"/>
  <c r="M139" i="1"/>
  <c r="M181" i="1"/>
  <c r="M143" i="1"/>
  <c r="M271" i="1"/>
  <c r="M53" i="1"/>
  <c r="M95" i="1"/>
  <c r="M79" i="1"/>
  <c r="M65" i="1"/>
  <c r="M84" i="1"/>
  <c r="M100" i="1"/>
  <c r="M99" i="1"/>
  <c r="M59" i="1"/>
  <c r="M117" i="1"/>
  <c r="M144" i="1"/>
  <c r="M81" i="1"/>
  <c r="M97" i="1"/>
  <c r="M112" i="1"/>
  <c r="M132" i="1"/>
  <c r="M134" i="1"/>
  <c r="M150" i="1"/>
  <c r="M137" i="1"/>
  <c r="M153" i="1"/>
  <c r="M52" i="1"/>
  <c r="M98" i="1"/>
  <c r="M162" i="1"/>
  <c r="M175" i="1"/>
  <c r="M207" i="1"/>
  <c r="M38" i="1"/>
  <c r="M211" i="1"/>
  <c r="M164" i="1"/>
  <c r="M180" i="1"/>
  <c r="M196" i="1"/>
  <c r="M212" i="1"/>
  <c r="M70" i="1"/>
  <c r="M107" i="1"/>
  <c r="M202" i="1"/>
  <c r="M261" i="1"/>
  <c r="M276" i="1"/>
  <c r="M157" i="1"/>
  <c r="M272" i="1"/>
  <c r="M214" i="1"/>
  <c r="M178" i="1"/>
  <c r="M66" i="1"/>
  <c r="M190" i="1"/>
  <c r="M270" i="1"/>
  <c r="M205" i="1"/>
  <c r="M241" i="1"/>
  <c r="M239" i="1"/>
  <c r="M245" i="1"/>
  <c r="M243" i="1"/>
  <c r="M249" i="1"/>
  <c r="M247" i="1"/>
  <c r="M253" i="1"/>
  <c r="M251" i="1"/>
  <c r="M45" i="1"/>
  <c r="M161" i="1"/>
  <c r="M78" i="1"/>
  <c r="M118" i="1"/>
  <c r="M1586" i="1"/>
  <c r="M1589" i="1" s="1"/>
  <c r="M80" i="1"/>
  <c r="M55" i="1"/>
  <c r="M217" i="1"/>
  <c r="M257" i="1"/>
  <c r="M186" i="1"/>
  <c r="M213" i="1"/>
  <c r="M166" i="1"/>
  <c r="M259" i="1"/>
  <c r="M61" i="1"/>
  <c r="M103" i="1"/>
  <c r="M87" i="1"/>
  <c r="M72" i="1"/>
  <c r="M88" i="1"/>
  <c r="M104" i="1"/>
  <c r="M48" i="1"/>
  <c r="M64" i="1"/>
  <c r="M121" i="1"/>
  <c r="M152" i="1"/>
  <c r="M85" i="1"/>
  <c r="M101" i="1"/>
  <c r="M116" i="1"/>
  <c r="M140" i="1"/>
  <c r="M138" i="1"/>
  <c r="M125" i="1"/>
  <c r="M141" i="1"/>
  <c r="M177" i="1"/>
  <c r="M265" i="1"/>
  <c r="M194" i="1"/>
  <c r="M183" i="1"/>
  <c r="M83" i="1"/>
  <c r="M187" i="1"/>
  <c r="M219" i="1"/>
  <c r="M168" i="1"/>
  <c r="M184" i="1"/>
  <c r="M200" i="1"/>
  <c r="M216" i="1"/>
  <c r="M122" i="1"/>
  <c r="M58" i="1"/>
  <c r="M86" i="1"/>
  <c r="M123" i="1"/>
  <c r="M274" i="1"/>
  <c r="M277" i="1"/>
  <c r="M221" i="1"/>
  <c r="M262" i="1"/>
  <c r="M90" i="1"/>
  <c r="M173" i="1"/>
  <c r="M154" i="1"/>
  <c r="M135" i="1"/>
  <c r="M225" i="1"/>
  <c r="M227" i="1"/>
  <c r="M229" i="1"/>
  <c r="M231" i="1"/>
  <c r="M233" i="1"/>
  <c r="M235" i="1"/>
  <c r="M237" i="1"/>
  <c r="M240" i="1"/>
  <c r="M201" i="1"/>
  <c r="M269" i="1"/>
  <c r="M267" i="1"/>
  <c r="M69" i="1"/>
  <c r="M108" i="1"/>
  <c r="M49" i="1"/>
  <c r="M76" i="1"/>
  <c r="M92" i="1"/>
  <c r="M75" i="1"/>
  <c r="M51" i="1"/>
  <c r="M67" i="1"/>
  <c r="M128" i="1"/>
  <c r="M73" i="1"/>
  <c r="M89" i="1"/>
  <c r="M105" i="1"/>
  <c r="M120" i="1"/>
  <c r="M148" i="1"/>
  <c r="M142" i="1"/>
  <c r="M129" i="1"/>
  <c r="M145" i="1"/>
  <c r="M62" i="1"/>
  <c r="M119" i="1"/>
  <c r="M159" i="1"/>
  <c r="M191" i="1"/>
  <c r="M163" i="1"/>
  <c r="M195" i="1"/>
  <c r="M209" i="1"/>
  <c r="M172" i="1"/>
  <c r="M188" i="1"/>
  <c r="M204" i="1"/>
  <c r="M220" i="1"/>
  <c r="M151" i="1"/>
  <c r="M60" i="1"/>
  <c r="M268" i="1"/>
  <c r="M102" i="1"/>
  <c r="M155" i="1"/>
  <c r="M165" i="1"/>
  <c r="M127" i="1"/>
  <c r="M193" i="1"/>
  <c r="M264" i="1"/>
  <c r="M126" i="1"/>
  <c r="M182" i="1"/>
  <c r="M189" i="1"/>
  <c r="M106" i="1"/>
  <c r="M238" i="1"/>
  <c r="M244" i="1"/>
  <c r="M242" i="1"/>
  <c r="M248" i="1"/>
  <c r="M246" i="1"/>
  <c r="M146" i="1"/>
  <c r="M250" i="1"/>
  <c r="L255" i="1"/>
  <c r="L278" i="1"/>
  <c r="L156" i="1"/>
  <c r="M47" i="1"/>
  <c r="L223" i="1"/>
  <c r="M46" i="1" l="1"/>
  <c r="M223" i="1"/>
  <c r="M255" i="1"/>
  <c r="M278" i="1"/>
  <c r="M1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Olivera Djuric</author>
  </authors>
  <commentList>
    <comment ref="F36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Olivera Djuric:</t>
        </r>
        <r>
          <rPr>
            <sz val="9"/>
            <color indexed="81"/>
            <rFont val="Tahoma"/>
            <family val="2"/>
          </rPr>
          <t xml:space="preserve">
dala sam saglasnost za 13 kom, da ne bi zaboravili da im dodelimo potrebnu količinu u sledećoj raspodeli. Imaju pacijenta koji prima terapiju do 15.04.</t>
        </r>
      </text>
    </comment>
  </commentList>
</comments>
</file>

<file path=xl/sharedStrings.xml><?xml version="1.0" encoding="utf-8"?>
<sst xmlns="http://schemas.openxmlformats.org/spreadsheetml/2006/main" count="77046" uniqueCount="565">
  <si>
    <t>Godina</t>
  </si>
  <si>
    <t>ATC šifra</t>
  </si>
  <si>
    <t>Šifra leka</t>
  </si>
  <si>
    <t>Fabričko ime leka</t>
  </si>
  <si>
    <t>ATC naziv</t>
  </si>
  <si>
    <t>Jedinica mere</t>
  </si>
  <si>
    <t>Količina</t>
  </si>
  <si>
    <t>Iznos</t>
  </si>
  <si>
    <t>Naziv ustanove</t>
  </si>
  <si>
    <t>2019</t>
  </si>
  <si>
    <t>L01CA02</t>
  </si>
  <si>
    <t>0030040</t>
  </si>
  <si>
    <t>VINCRISTINE PFIZER, rastvor za injekciju/infuziju, 5 po 1 ml (1mg/ml)</t>
  </si>
  <si>
    <t>vinkristin</t>
  </si>
  <si>
    <t>bočica</t>
  </si>
  <si>
    <t>DEČ KL BGD</t>
  </si>
  <si>
    <t>INST PL BOL N SAD</t>
  </si>
  <si>
    <t>INST ZZ DECE I OML N SAD</t>
  </si>
  <si>
    <t>KBC BEŽANIJSKA KOSA</t>
  </si>
  <si>
    <t>KBC D MIŠOVIĆ</t>
  </si>
  <si>
    <t>KBC ZEMUN</t>
  </si>
  <si>
    <t>KBC ZVEZDARA</t>
  </si>
  <si>
    <t>KC KRAGUJEVAC</t>
  </si>
  <si>
    <t>KC NIŠ</t>
  </si>
  <si>
    <t>KC VOJVODINE</t>
  </si>
  <si>
    <t>KCS</t>
  </si>
  <si>
    <t>MAJKA I DETE BGD</t>
  </si>
  <si>
    <t>OB Bor</t>
  </si>
  <si>
    <t>OB Čačak</t>
  </si>
  <si>
    <t>OB ĆUPRIJA</t>
  </si>
  <si>
    <t>OB JAGODINA</t>
  </si>
  <si>
    <t>OB LESKOVAC</t>
  </si>
  <si>
    <t>OB Novi Pazar</t>
  </si>
  <si>
    <t>OB S PALANKA</t>
  </si>
  <si>
    <t>OB SOMBOR</t>
  </si>
  <si>
    <t>OB SREMSKA MITROVICA</t>
  </si>
  <si>
    <t>OB SUBOTICA</t>
  </si>
  <si>
    <t>OB ŠABAC</t>
  </si>
  <si>
    <t>OB VRBAS</t>
  </si>
  <si>
    <t>OB VRŠAC</t>
  </si>
  <si>
    <t>OB ZRENJANIN</t>
  </si>
  <si>
    <t>ONKOLOGIJA BGD</t>
  </si>
  <si>
    <t>ONKOLOGIJA N SAD</t>
  </si>
  <si>
    <t>OPŠTA BOLNICA GORNJI MILANOVAC</t>
  </si>
  <si>
    <t>OPŠTA BOLNICA KIKINDA</t>
  </si>
  <si>
    <t>OPŠTA BOLNICA KRUŠEVAC</t>
  </si>
  <si>
    <t>OPŠTA BOLNICA LOZNICA</t>
  </si>
  <si>
    <t>OPŠTA BOLNICA PANČEVO</t>
  </si>
  <si>
    <t>OPŠTA BOLNICA POŽAREVAC</t>
  </si>
  <si>
    <t>OPŠTA BOLNICA SENTA</t>
  </si>
  <si>
    <t>OPŠTA BOLNICA SMEDEREVO</t>
  </si>
  <si>
    <t>Opšta bolnica Studenica Kraljevo</t>
  </si>
  <si>
    <t>OPŠTA BOLNICA VALJEVO</t>
  </si>
  <si>
    <t>VMA BEOGRAD</t>
  </si>
  <si>
    <t>ZC K MITROVICA</t>
  </si>
  <si>
    <t>ZC KLADOVO</t>
  </si>
  <si>
    <t>ZC UŽICE</t>
  </si>
  <si>
    <t>ZC VRANJE</t>
  </si>
  <si>
    <t>L01CB01</t>
  </si>
  <si>
    <t>0030111</t>
  </si>
  <si>
    <t>ETOPOSID "Ebewe", koncentrat za rastvor za infuziju, 1 po 5 ml/(100 mg/5 ml)</t>
  </si>
  <si>
    <t>etopozid</t>
  </si>
  <si>
    <t>OB Paraćin</t>
  </si>
  <si>
    <t>OPŠTA BOLNICA PIROT</t>
  </si>
  <si>
    <t>SP B ZRENJANIN</t>
  </si>
  <si>
    <t>ZC ZAJEČAR</t>
  </si>
  <si>
    <t>0030121</t>
  </si>
  <si>
    <t>ETOPOSIDE-TEVA ,1 po 5ml (100mg/5ml)</t>
  </si>
  <si>
    <t>OPŠTA BOLNICA PROKUPLJE</t>
  </si>
  <si>
    <t>0030122</t>
  </si>
  <si>
    <t>SINTOPOZID, 1 po 5ml (100mg/5ml)</t>
  </si>
  <si>
    <t>L01CA04</t>
  </si>
  <si>
    <t>0030240</t>
  </si>
  <si>
    <t>VINORELSIN,koncentrat za rastvor za infuziju,1 po 1ml (10mg/1ml)</t>
  </si>
  <si>
    <t>vinorelbin</t>
  </si>
  <si>
    <t>0030241</t>
  </si>
  <si>
    <t>VINORELSIN,koncentrat za rastvor za infuziju,1 po 5ml (50mg/5ml)</t>
  </si>
  <si>
    <t>0030242</t>
  </si>
  <si>
    <t>VINORELBIN "Ebewe", 1 po 5ml (50mg/5ml)</t>
  </si>
  <si>
    <t>0030243</t>
  </si>
  <si>
    <t>VINORELBIN "Ebewe", 1 po 1ml (10mg/1ml)</t>
  </si>
  <si>
    <t>L01AA06</t>
  </si>
  <si>
    <t>0031051</t>
  </si>
  <si>
    <t>HOLOXAN,prašak za rastvor za injekciju,1 po 1 g</t>
  </si>
  <si>
    <t>ifosfamid</t>
  </si>
  <si>
    <t>SINPLATIN, 1 po 10ml (10mg/10ml)</t>
  </si>
  <si>
    <t>cisplatin</t>
  </si>
  <si>
    <t>SINPLATIN, 1 po 50ml (50mg/50ml)</t>
  </si>
  <si>
    <t>CISPLATIN PFIZER, rastvor za infuziju, 1 po 50 ml (1 mg/ml)</t>
  </si>
  <si>
    <t>CISPLATIN "Ebewe", rastvor za infuziju, 1 po 10 mg/20 ml</t>
  </si>
  <si>
    <t>CISPLATIN "Ebewe", rastvor za infuziju, 1 po 50 mg/100 ml</t>
  </si>
  <si>
    <t>L01XA01</t>
  </si>
  <si>
    <t>0031223</t>
  </si>
  <si>
    <t>0031224</t>
  </si>
  <si>
    <t>0031251</t>
  </si>
  <si>
    <t>0031330</t>
  </si>
  <si>
    <t>0031332</t>
  </si>
  <si>
    <t>L01AA03</t>
  </si>
  <si>
    <t>0031171</t>
  </si>
  <si>
    <t>MELPHALAN INNVENTA, bočica sa praškom i bočica sa rastvaračem, 1 po 10 ml (50 mg)</t>
  </si>
  <si>
    <t>melfalan</t>
  </si>
  <si>
    <t>N001404</t>
  </si>
  <si>
    <t>melphalan, 50 mg</t>
  </si>
  <si>
    <t>injekcija</t>
  </si>
  <si>
    <t>L01XA02</t>
  </si>
  <si>
    <t>0031306</t>
  </si>
  <si>
    <t>CARBOPLASIN, 1 po 15ml (10mg/1ml)</t>
  </si>
  <si>
    <t>karboplatin</t>
  </si>
  <si>
    <t>0031240</t>
  </si>
  <si>
    <t>CARBOPLATIN PFIZER, koncentrat za rastvor za infuziju, 1 po 15 ml (10 mg/ml)</t>
  </si>
  <si>
    <t>0031307</t>
  </si>
  <si>
    <t>CARBOPLASIN, 1 po 45ml (10mg/1ml)</t>
  </si>
  <si>
    <t>L01XA03</t>
  </si>
  <si>
    <t>0031364</t>
  </si>
  <si>
    <t>OXALIPLATIN-PLIVA ◊,bočica, 1 po 10 ml (5 mg/ml)</t>
  </si>
  <si>
    <t>oksaliplatin</t>
  </si>
  <si>
    <t>0031367</t>
  </si>
  <si>
    <t>SINOXAL ◊,bočica, 1 po 10 ml (50 mg/10 ml)</t>
  </si>
  <si>
    <t>0031383</t>
  </si>
  <si>
    <t>OXALIPLATIN RTU, koncentrat za rastvor za infuziju, 1 po 10 ml (5mg/ml)</t>
  </si>
  <si>
    <t>0031402</t>
  </si>
  <si>
    <t>OXALIPLATIN EBEWE ◊,bočica, 1 po 10 ml (5 mg/ml)</t>
  </si>
  <si>
    <t>0031403</t>
  </si>
  <si>
    <t>OXALIPLATIN EBEWE ◊,bočica, 1 po 20 ml (5 mg/ml)</t>
  </si>
  <si>
    <t>0031365</t>
  </si>
  <si>
    <t>OXALIPLATIN-PLIVA ◊,bočica, 1 po 20 ml (5 mg/ml)</t>
  </si>
  <si>
    <t>0031368</t>
  </si>
  <si>
    <t>SINOXAL ◊,bočica, 1 po 20 ml (100 mg/20 ml)</t>
  </si>
  <si>
    <t>0031382</t>
  </si>
  <si>
    <t>OXALIPLATIN RTU, koncentrat za rastvor za infuziju, 1 po 20 ml (5mg/ml)</t>
  </si>
  <si>
    <t>L01AA01</t>
  </si>
  <si>
    <t>0031500</t>
  </si>
  <si>
    <t>ENDOXAN,prašak za rastvor za injekciju,1 po 500 mg</t>
  </si>
  <si>
    <t>ciklofosfamid</t>
  </si>
  <si>
    <t>REUMATOLOGIJA BGD</t>
  </si>
  <si>
    <t>RH NIŠKA BANJA</t>
  </si>
  <si>
    <t>0031501</t>
  </si>
  <si>
    <t>ENDOXAN,prašak za rastvor za injekciju,1 po 1 g</t>
  </si>
  <si>
    <t>L01DB01</t>
  </si>
  <si>
    <t>0033050</t>
  </si>
  <si>
    <t>SINDROXOCIN,prašak za rastvor za injekciju/infuziju,1 po 10 mg</t>
  </si>
  <si>
    <t>doksorubicin</t>
  </si>
  <si>
    <t>0033190</t>
  </si>
  <si>
    <t>DOXORUBICIN "Ebewe", injekcija, 1 po 5 ml (10 mg/5ml)</t>
  </si>
  <si>
    <t>ZC NEGOTIN</t>
  </si>
  <si>
    <t>0033051</t>
  </si>
  <si>
    <t>SINDROXOCIN,prašak za rastvor za injekciju/infuziju,1 po 50 mg</t>
  </si>
  <si>
    <t>0033103</t>
  </si>
  <si>
    <t>ADRIBLASTINA RD, bočica, 1 po 50mg</t>
  </si>
  <si>
    <t>0033191</t>
  </si>
  <si>
    <t>DOXORUBICIN "Ebewe", injekcija, 1 po 25 ml (50 mg/25ml)</t>
  </si>
  <si>
    <t>L01DC01</t>
  </si>
  <si>
    <t>0033220</t>
  </si>
  <si>
    <t>BLEOCIN-S,injekcija,1 po 15000 i.j.</t>
  </si>
  <si>
    <t>bleomicin</t>
  </si>
  <si>
    <t>SP B SOKO BANJA</t>
  </si>
  <si>
    <t>L01DB07</t>
  </si>
  <si>
    <t>0033241</t>
  </si>
  <si>
    <t>MITOXANTRON EBEWE,koncentrat za rastvor za infuziju,1 po 10 mg/5ml</t>
  </si>
  <si>
    <t>mitoksantron</t>
  </si>
  <si>
    <t>0033242</t>
  </si>
  <si>
    <t>MITOXANTRON EBEWE,koncentrat za rastvor za infuziju,1 po 20 mg/10ml</t>
  </si>
  <si>
    <t>L01BC02</t>
  </si>
  <si>
    <t>0034023</t>
  </si>
  <si>
    <t>FLUOROURACIL - TEVA,rastvor za injekciju,1 po 5 ml (50mg/1ml)</t>
  </si>
  <si>
    <t>fluorouracil</t>
  </si>
  <si>
    <t>0034326</t>
  </si>
  <si>
    <t>5-FLUOROURACIL "Ebewe" , koncentrat za rastvor za injekciju/infuziju , bočica staklena, 1 po 5 ml (250mg/5ml)</t>
  </si>
  <si>
    <t>N003129</t>
  </si>
  <si>
    <t>fluorouracil *, 250 mg/5 ml</t>
  </si>
  <si>
    <t>ampula</t>
  </si>
  <si>
    <t>N003202</t>
  </si>
  <si>
    <t>fluorouracil , 5000 mg/100 ml</t>
  </si>
  <si>
    <t>0034166</t>
  </si>
  <si>
    <t>FLUOROURACIL, 1 po 100ml (50mg/1ml)</t>
  </si>
  <si>
    <t>0034329</t>
  </si>
  <si>
    <t>5-FLUOROURACIL "Ebewe" , koncentrat za rastvor za injekciju/infuziju , bočica staklena, 1 po 100 ml (5000mg/100ml)</t>
  </si>
  <si>
    <t>L01BB04</t>
  </si>
  <si>
    <t>0034025</t>
  </si>
  <si>
    <t>LITAK, rastvor za injekciju, 5 po 10 mg/5 ml</t>
  </si>
  <si>
    <t>kladribin</t>
  </si>
  <si>
    <t>L01BA01</t>
  </si>
  <si>
    <t>METOJECT 1 po 1,5 ml (15 mg/1,5ml)</t>
  </si>
  <si>
    <t>metotreksat</t>
  </si>
  <si>
    <t>injekcioni špric</t>
  </si>
  <si>
    <t>Dom zdravlja - Bački Petrovac</t>
  </si>
  <si>
    <t>METHOTREHAT EBEWE , napunjen injeksioni špric 1 po 0,75ml (15mg/0,75ml)</t>
  </si>
  <si>
    <t>Dom zdravlja - Blace</t>
  </si>
  <si>
    <t>Dom zdravlja - Srbobran</t>
  </si>
  <si>
    <t>Dom zdravlja - Temerin</t>
  </si>
  <si>
    <t>Dom zdravlja - Žabalj</t>
  </si>
  <si>
    <t>Dom zdravlja "Čačak", Čačak</t>
  </si>
  <si>
    <t>Dom zdravlja "Danica i Kosta Šamanović", Knić</t>
  </si>
  <si>
    <t>Dom zdravlja "Dr Đorđe Lazić" Sombor</t>
  </si>
  <si>
    <t>Dom zdravlja "Veljko Vlahović" Vrbas</t>
  </si>
  <si>
    <t>Dom zdravlja Bačka Palanka</t>
  </si>
  <si>
    <t>Dom zdravlja Bečej</t>
  </si>
  <si>
    <t>Dom zdravlja Beočin</t>
  </si>
  <si>
    <t>Dom zdravlja Gornji Milanovac</t>
  </si>
  <si>
    <t>Dom zdravlja Ivanjica</t>
  </si>
  <si>
    <t>Dom zdravlja Kikinda</t>
  </si>
  <si>
    <t>Dom zdravlja Kraljevo</t>
  </si>
  <si>
    <t>Dom zdravlja Krupanj</t>
  </si>
  <si>
    <t>Dom zdravlja Loznica</t>
  </si>
  <si>
    <t>Dom zdravlja Lučani</t>
  </si>
  <si>
    <t>Dom zdravlja Osečina</t>
  </si>
  <si>
    <t>Dom zdravlja Pančevo</t>
  </si>
  <si>
    <t>Dom zdravlja Prokuplje</t>
  </si>
  <si>
    <t>Dom zdravlja Smederevo</t>
  </si>
  <si>
    <t>DZ ADA</t>
  </si>
  <si>
    <t>DZ ALEKSANDROVAC</t>
  </si>
  <si>
    <t>DZ B CRKVA</t>
  </si>
  <si>
    <t>DZ BATOČINA</t>
  </si>
  <si>
    <t>DZ BUJANOVAC</t>
  </si>
  <si>
    <t>DZ ČOKA</t>
  </si>
  <si>
    <t>DZ ČUKARICA</t>
  </si>
  <si>
    <t>DZ DESPOTOVAC</t>
  </si>
  <si>
    <t>DZ GROCKA</t>
  </si>
  <si>
    <t>DZ INĐIJA</t>
  </si>
  <si>
    <t>DZ JAGODINA</t>
  </si>
  <si>
    <t>DZ KOVAČICA</t>
  </si>
  <si>
    <t>DZ KRAGUJEVAC</t>
  </si>
  <si>
    <t>DZ KULA</t>
  </si>
  <si>
    <t>DZ LAZAREVAC</t>
  </si>
  <si>
    <t>DZ LEBANE</t>
  </si>
  <si>
    <t>DZ LESKOVAC</t>
  </si>
  <si>
    <t>DZ M IĐOŠ</t>
  </si>
  <si>
    <t>DZ MLADENOVAC</t>
  </si>
  <si>
    <t>DZ N BEČEJ</t>
  </si>
  <si>
    <t>DZ N BGD</t>
  </si>
  <si>
    <t>DZ N KNEŽEVAC</t>
  </si>
  <si>
    <t>DZ N SAD</t>
  </si>
  <si>
    <t>DZ NIŠ</t>
  </si>
  <si>
    <t>DZ Novi Pazar</t>
  </si>
  <si>
    <t>DZ OBRENOVAC</t>
  </si>
  <si>
    <t>DZ ODŽACI</t>
  </si>
  <si>
    <t>DZ OPOVO</t>
  </si>
  <si>
    <t>DZ PALILULA</t>
  </si>
  <si>
    <t>DZ Paraćin</t>
  </si>
  <si>
    <t>DZ PEĆINCI</t>
  </si>
  <si>
    <t>DZ Pirot</t>
  </si>
  <si>
    <t>DZ PLANDIŠTE</t>
  </si>
  <si>
    <t>DZ PREŠEVO</t>
  </si>
  <si>
    <t>DZ RAČA</t>
  </si>
  <si>
    <t>DZ RAKOVICA</t>
  </si>
  <si>
    <t>DZ RUMA</t>
  </si>
  <si>
    <t>DZ S GRAD</t>
  </si>
  <si>
    <t>DZ S PALANKA</t>
  </si>
  <si>
    <t>DZ S VENAC</t>
  </si>
  <si>
    <t>DZ SEČANJ</t>
  </si>
  <si>
    <t>DZ SOPOT</t>
  </si>
  <si>
    <t>DZ SREMSKA MITROVICA</t>
  </si>
  <si>
    <t>DZ SUBOTICA</t>
  </si>
  <si>
    <t>DZ SVILAJNAC</t>
  </si>
  <si>
    <t>DZ ŠID</t>
  </si>
  <si>
    <t>DZ TRSTENIK</t>
  </si>
  <si>
    <t>DZ V GRADIŠTE</t>
  </si>
  <si>
    <t>DZ VARVARIN</t>
  </si>
  <si>
    <t>DZ VELIKA PLANA</t>
  </si>
  <si>
    <t>DZ VOŽDOVAC</t>
  </si>
  <si>
    <t>DZ VRAČAR</t>
  </si>
  <si>
    <t>DZ VRNJAČKA BANJA</t>
  </si>
  <si>
    <t>DZ ZRENJANIN</t>
  </si>
  <si>
    <t>DZ ZVEZDARA</t>
  </si>
  <si>
    <t>DZ ŽAGUBICA</t>
  </si>
  <si>
    <t>DZ ŽITIŠTE</t>
  </si>
  <si>
    <t>ZC ARANĐELOVAC</t>
  </si>
  <si>
    <t>ZZZ MUP</t>
  </si>
  <si>
    <t>ZZZ RADNIKA NIŠ</t>
  </si>
  <si>
    <t>ZZZ RADNIKA ZASTAVA KRAGUJEVAC</t>
  </si>
  <si>
    <t>ZZZ STUDENATA BGD</t>
  </si>
  <si>
    <t>ZZZ STUDENATA N SAD</t>
  </si>
  <si>
    <t>ZZZ STUDENATA NIŠ</t>
  </si>
  <si>
    <t>METOJECT, 1 po 1,5ml (15mg/1,5ml)</t>
  </si>
  <si>
    <t>OPŠTA BOLNICA ALEKSINAC</t>
  </si>
  <si>
    <t>SP B ZA REUMATOLOGIJU N SAD</t>
  </si>
  <si>
    <t>METHOTREHAT EBEWE , rastvor za injekciju u napunjenom injekcionom špricu , napunjen injeksioni špric 1 po 0,75ml (15mg/0,75ml)</t>
  </si>
  <si>
    <t>METHOTREHAT EBEWE , napunjen injeksioni špric 1 po 1ml (20mg/1ml)</t>
  </si>
  <si>
    <t>METOJECT 1 po 2 ml (20 mg/2 ml)</t>
  </si>
  <si>
    <t>Dom zdravlja Ljig</t>
  </si>
  <si>
    <t>Dom zdravlja Petrovac na Mlavi</t>
  </si>
  <si>
    <t>Dom zdravlja Valjevo</t>
  </si>
  <si>
    <t>DZ MAJDANPEK</t>
  </si>
  <si>
    <t>DZ VLADIČIN HAN</t>
  </si>
  <si>
    <t>METOJECT, 1 po 2ml (20mg/2ml)</t>
  </si>
  <si>
    <t>METOJECT 1 po 2,5ml (25mg/2,5ml)</t>
  </si>
  <si>
    <t>DZ ĆIĆEVAC</t>
  </si>
  <si>
    <t>METOJECT, 1 po 2,5ml (25mg/2,5ml)</t>
  </si>
  <si>
    <t>METHOTREXATE PFIZER, rastvor za injekciju,  5 po 2 ml (50 mg/2 ml)</t>
  </si>
  <si>
    <t>Dom zdravlja Kruševac</t>
  </si>
  <si>
    <t>DZ BARAJEVO</t>
  </si>
  <si>
    <t>DZ BRUS</t>
  </si>
  <si>
    <t>DZ KOVIN</t>
  </si>
  <si>
    <t>DZ KURŠUMLIJA</t>
  </si>
  <si>
    <t>DZ Požarevac</t>
  </si>
  <si>
    <t>DZ S PAZOVA</t>
  </si>
  <si>
    <t>DZ UB</t>
  </si>
  <si>
    <t>DZ ZEMUN</t>
  </si>
  <si>
    <t>DZ ŽITORAĐA</t>
  </si>
  <si>
    <t>Zavod za zaštitu zdravlja radnika u železničkom saobraćaju Beograd</t>
  </si>
  <si>
    <t>GAK</t>
  </si>
  <si>
    <t>ZC KNJAŽEVAC</t>
  </si>
  <si>
    <t>METHOTREXATE PFIZER, rastvor za injekciju, 1 po 20 ml (500 mg/20 ml)</t>
  </si>
  <si>
    <t>L01BC05</t>
  </si>
  <si>
    <t>0034007</t>
  </si>
  <si>
    <t>GEMCITABIN, prašak za rastvor za infuziju, 1 po 1000 mg</t>
  </si>
  <si>
    <t>gemcitabin</t>
  </si>
  <si>
    <t>0034431</t>
  </si>
  <si>
    <t>GEMCITABIN EBEWE ◊ , koncentrat za rastvor za infuziju , staklena bočica, 1 po 25ml (40mg/ml)</t>
  </si>
  <si>
    <t>0034550</t>
  </si>
  <si>
    <t>GEMNIL ◊, bočica staklena, 1 po 1000 mg</t>
  </si>
  <si>
    <t>0034425</t>
  </si>
  <si>
    <t>GEMCITABIN EBEWE,bočica staklena, 1 po 1000 mg/100 ml</t>
  </si>
  <si>
    <t>0034008</t>
  </si>
  <si>
    <t>GEMCITABIN, prašak za rastvor za infuziju, 1 po 200 mg</t>
  </si>
  <si>
    <t>0034426</t>
  </si>
  <si>
    <t>GEMCITABIN EBEWE,bočica staklena, 1 po 200 mg/20 ml</t>
  </si>
  <si>
    <t>0034432</t>
  </si>
  <si>
    <t>GEMCITABIN EBEWE ◊ , koncentrat za rastvor za infuziju , staklena bočica, 1 po 5ml (40mg/ml)</t>
  </si>
  <si>
    <t>0034551</t>
  </si>
  <si>
    <t>GEMNIL ◊, bočica staklena, 1 po 200 mg</t>
  </si>
  <si>
    <t>L02AE02</t>
  </si>
  <si>
    <t>0037020</t>
  </si>
  <si>
    <t>LUPRON, 1 po 1 ml (11,25 mg/ml)</t>
  </si>
  <si>
    <t>leuprorelin</t>
  </si>
  <si>
    <t>0037021</t>
  </si>
  <si>
    <t>LUPRON, 1 po 1 ml (3,75 mg/ml)</t>
  </si>
  <si>
    <t>0037022</t>
  </si>
  <si>
    <t>ELIGARD , prašak i rastvarač za rastvor za injekciju , napunjen injekcioni špric sa praškom i napunjen injekcioni špric sa rastvaračem, 1 po 45 mg</t>
  </si>
  <si>
    <t>0037024</t>
  </si>
  <si>
    <t>LUTRATE DEPO, prašak i rastvarač za suspenziju za injekciju sa produženim oslobađanjem, 1 po 22,5 mg</t>
  </si>
  <si>
    <t>L02AE03</t>
  </si>
  <si>
    <t>0037070</t>
  </si>
  <si>
    <t>ZOLADEX, implant u napunjenom injekcionom špricu, 1 po 3,6 mg</t>
  </si>
  <si>
    <t>goserelin</t>
  </si>
  <si>
    <t>ZC SURDULICA</t>
  </si>
  <si>
    <t>0037071</t>
  </si>
  <si>
    <t>ZOLADEX ® LA , 1 po 10,8mg</t>
  </si>
  <si>
    <t>L02AE04</t>
  </si>
  <si>
    <t>0037090</t>
  </si>
  <si>
    <t>DIPHERELINE,liofilizat za rastvor za injekciju,7 po 0,1mg i 1ml rastvarača</t>
  </si>
  <si>
    <t>triptorelin</t>
  </si>
  <si>
    <t>0037091</t>
  </si>
  <si>
    <t>DIPHERELINE,liofilizat za rastvor za injekciju,1 po 3,75mg i 2ml rastvarača</t>
  </si>
  <si>
    <t>OPŠTA BOLNICA PETROVAC NA MLAVI</t>
  </si>
  <si>
    <t>0037092</t>
  </si>
  <si>
    <t>DIPHERELINE,liofilizat za rastvor za injekciju,1 po 11,25mg i  2ml rastvarača</t>
  </si>
  <si>
    <t>OB MAJDANPEK</t>
  </si>
  <si>
    <t>0037093</t>
  </si>
  <si>
    <t>DIPHERELINE,bočica sa praškom i ampula sa rastvaračem, 1 po 2 ml (22,5 mg/2 ml)</t>
  </si>
  <si>
    <t>L01AX04</t>
  </si>
  <si>
    <t>0039031</t>
  </si>
  <si>
    <t>DAKARBAZIN, 1 po 500mg</t>
  </si>
  <si>
    <t>dakarbazin</t>
  </si>
  <si>
    <t>0039032</t>
  </si>
  <si>
    <t>DAKARBAZIN, 10 po 100mg</t>
  </si>
  <si>
    <t>0039033</t>
  </si>
  <si>
    <t>DAKARBAZIN, 10 po 200mg</t>
  </si>
  <si>
    <t>L01XX19</t>
  </si>
  <si>
    <t>0039290</t>
  </si>
  <si>
    <t>CAMPTO, 1 po 2 ml (40 mg/2 ml)</t>
  </si>
  <si>
    <t>irinotekan</t>
  </si>
  <si>
    <t>0039295</t>
  </si>
  <si>
    <t>IRINOTESIN, 1 po 2ml (40mg/2ml)</t>
  </si>
  <si>
    <t>0039297</t>
  </si>
  <si>
    <t>IRINOTECAN, koncentrat za rastvor za infuziju, 1 po 2 ml (40mg/2ml)</t>
  </si>
  <si>
    <t>0039291</t>
  </si>
  <si>
    <t>CAMPTO,koncentrat za rastvor za infuziju,1 po 100 mg / 5 ml</t>
  </si>
  <si>
    <t>0039294</t>
  </si>
  <si>
    <t>IRINOTESIN, 1 po 5ml (100mg/5ml)</t>
  </si>
  <si>
    <t>0039298</t>
  </si>
  <si>
    <t>IRINOTECAN, koncentrat za rastvor za infuziju, 1 po 5 ml (100mg/5ml)</t>
  </si>
  <si>
    <t>0039314</t>
  </si>
  <si>
    <t>VIARITEC ◊,bočica staklena, 1 po 5 ml (100 mg/5 ml)</t>
  </si>
  <si>
    <t>L01CD01</t>
  </si>
  <si>
    <t>0039020</t>
  </si>
  <si>
    <t>SINDAXEL,koncentrat za rastvor za infuziju,1 po 30 mg/ 5 ml</t>
  </si>
  <si>
    <t>paklitaksel</t>
  </si>
  <si>
    <t>0039350</t>
  </si>
  <si>
    <t>PACLITAXEL EBEWE,koncentrat za rastvor za infuziju,1 po 5 ml (30mg/5 ml)</t>
  </si>
  <si>
    <t>0039500</t>
  </si>
  <si>
    <t>PACLITAXEL - TEVA,koncentrat za rastvor za infuziju,1 po 5 ml (30mg/5ml)</t>
  </si>
  <si>
    <t>0039021</t>
  </si>
  <si>
    <t>SINDAXEL,koncentrat za rastvor za infuziju,1 po 100 mg/ 16,67 ml</t>
  </si>
  <si>
    <t>0039351</t>
  </si>
  <si>
    <t>PACLITAXEL EBEWE,koncentrat za rastvor za infuziju,1 po 100 mg/16,7 ml</t>
  </si>
  <si>
    <t>0039501</t>
  </si>
  <si>
    <t>PACLITAXEL - TEVA,koncentrat za rastvor za infuziju,1 po 16.7 ml (100mg/16.7ml)</t>
  </si>
  <si>
    <t>1039854</t>
  </si>
  <si>
    <t>PACLITAXEL, koncentrat za rastvor za infuziju, 1 po 16.7 ml (6mg/ml)</t>
  </si>
  <si>
    <t>L01XX32</t>
  </si>
  <si>
    <t>0039101</t>
  </si>
  <si>
    <t>VELCADE ◊,bočica staklena, 1 po 1 mg</t>
  </si>
  <si>
    <t>bortezomib</t>
  </si>
  <si>
    <t>0039100</t>
  </si>
  <si>
    <t>VELCADE, 1 po 3,5 mg</t>
  </si>
  <si>
    <t>0039115</t>
  </si>
  <si>
    <t xml:space="preserve">VORTEMYEL, prašak za rastvor za injekciju, 1 po 3,5 mg </t>
  </si>
  <si>
    <t>0039601</t>
  </si>
  <si>
    <t>BORTEZOMIB PHARMAS, prašak za rastvor za injekciju, 1 po 3,5 mg</t>
  </si>
  <si>
    <t>L01CD02</t>
  </si>
  <si>
    <t>0039725</t>
  </si>
  <si>
    <t>DOCETAXEL SANDOZ, 20 mg/2 ml</t>
  </si>
  <si>
    <t>docetaksel</t>
  </si>
  <si>
    <t>0039727</t>
  </si>
  <si>
    <t>DOCETAXEL ◊,bočica staklena, 1 po 1 ml (20 mg/1 ml)</t>
  </si>
  <si>
    <t>0039728</t>
  </si>
  <si>
    <t>DOCETAXEL ◊,bočica staklena, 1 po 4 ml (80 mg/4 ml)</t>
  </si>
  <si>
    <t>0039796</t>
  </si>
  <si>
    <t>DOCETAXEL SANDOZ, 80 mg/8 ml</t>
  </si>
  <si>
    <t>V03AF03</t>
  </si>
  <si>
    <t>0184027</t>
  </si>
  <si>
    <t>LEUCOVORIN Kalcijum, ampula, 10 po 50 mg/5 ml</t>
  </si>
  <si>
    <t>kalcijum folinat</t>
  </si>
  <si>
    <t>L01BC06</t>
  </si>
  <si>
    <t>1034343</t>
  </si>
  <si>
    <t>CAPECITABINE PHARMASWISS ◊,120 po 500mg</t>
  </si>
  <si>
    <t>kapecitabin</t>
  </si>
  <si>
    <t xml:space="preserve">tableta                                                                                        </t>
  </si>
  <si>
    <t>1034442</t>
  </si>
  <si>
    <t>KAPETRAL◊ blister, 120 po 500 mg</t>
  </si>
  <si>
    <t>tableta</t>
  </si>
  <si>
    <t>1034445</t>
  </si>
  <si>
    <t>XALVOBIN ◊,blister, 120 po 500 mg</t>
  </si>
  <si>
    <t>L01XE01</t>
  </si>
  <si>
    <t>1039007</t>
  </si>
  <si>
    <t>MEAXIN, blister, 120 po 100mg</t>
  </si>
  <si>
    <t>imatinib</t>
  </si>
  <si>
    <t>1039386</t>
  </si>
  <si>
    <t>PLIVATINIB, 60 po 100 mg</t>
  </si>
  <si>
    <t>film tableta</t>
  </si>
  <si>
    <t>1039392</t>
  </si>
  <si>
    <t>IMATINIB PHARMASWISS ◊,blister, 120 po 100 mg</t>
  </si>
  <si>
    <t>1039394</t>
  </si>
  <si>
    <t>ALVOTINIB ◊,blister, 120 po 100 mg</t>
  </si>
  <si>
    <t>1039397</t>
  </si>
  <si>
    <t>ALVOTINIB ◊,blister, 30 po 400 mg</t>
  </si>
  <si>
    <t>N002964</t>
  </si>
  <si>
    <t>dakarbazin, 100 mg</t>
  </si>
  <si>
    <t>N002972</t>
  </si>
  <si>
    <t>dakarbazin, 200 mg</t>
  </si>
  <si>
    <t xml:space="preserve">raspodela po ZU za prvih 9 meseci u 2019. godini- u procentima </t>
  </si>
  <si>
    <t>raspodela po ZU projekcija sa 9 na 12 meseci za 2019. godinu- u procentima</t>
  </si>
  <si>
    <t>raspodela količina po ZU projektovano na  12 meseci prema fakturi za prvih 9 meseci u 2019. godini</t>
  </si>
  <si>
    <t>Prosečna cena po jedinici mere iz fakture (RSD)</t>
  </si>
  <si>
    <t>2018</t>
  </si>
  <si>
    <t>0039030</t>
  </si>
  <si>
    <t>DAKARBAZIN, 1 po 1000mg</t>
  </si>
  <si>
    <t>Назив партије</t>
  </si>
  <si>
    <t>Јединица мере</t>
  </si>
  <si>
    <t>Јачина лека</t>
  </si>
  <si>
    <t>1 mg</t>
  </si>
  <si>
    <t>Назив здравствене установе</t>
  </si>
  <si>
    <t>Расподела по ЗУ</t>
  </si>
  <si>
    <t>Број партије</t>
  </si>
  <si>
    <t>19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</si>
  <si>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</si>
  <si>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</si>
  <si>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</si>
  <si>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</si>
  <si>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</si>
  <si>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</si>
  <si>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</si>
  <si>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</si>
  <si>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</si>
  <si>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</si>
  <si>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</si>
  <si>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</si>
  <si>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</si>
  <si>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</si>
  <si>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</si>
  <si>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</si>
  <si>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</si>
  <si>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</si>
  <si>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</si>
  <si>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</si>
  <si>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</si>
  <si>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</si>
  <si>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</si>
  <si>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</si>
  <si>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100 mg</t>
  </si>
  <si>
    <t>20</t>
  </si>
  <si>
    <t>50 mg</t>
  </si>
  <si>
    <t>10 mg</t>
  </si>
  <si>
    <t>3</t>
  </si>
  <si>
    <t>1000 mg</t>
  </si>
  <si>
    <t>2</t>
  </si>
  <si>
    <t>150 mg</t>
  </si>
  <si>
    <t>450 mg</t>
  </si>
  <si>
    <t>1</t>
  </si>
  <si>
    <t>500 mg</t>
  </si>
  <si>
    <t>15000 i.j.</t>
  </si>
  <si>
    <t>20 mg</t>
  </si>
  <si>
    <t>18</t>
  </si>
  <si>
    <t>250 mg</t>
  </si>
  <si>
    <t>14</t>
  </si>
  <si>
    <t>16</t>
  </si>
  <si>
    <t>5000 mg</t>
  </si>
  <si>
    <t>12</t>
  </si>
  <si>
    <t>17</t>
  </si>
  <si>
    <t>200 mg</t>
  </si>
  <si>
    <t>fluorouracil, 250 mg</t>
  </si>
  <si>
    <t>fluorouracil, 5000 mg</t>
  </si>
  <si>
    <t>karboplatin, 150 mg</t>
  </si>
  <si>
    <t>karboplatin, 450 mg</t>
  </si>
  <si>
    <t>leuprorelin, 11,25 mg</t>
  </si>
  <si>
    <t>11,25 mg</t>
  </si>
  <si>
    <t>leuprorelin, 3,75 mg</t>
  </si>
  <si>
    <t>3,75 mg</t>
  </si>
  <si>
    <t>45 mg</t>
  </si>
  <si>
    <t>leuprorelin, 45 mg</t>
  </si>
  <si>
    <t>leuprorelin, 22,5 mg</t>
  </si>
  <si>
    <t>22,5 mg</t>
  </si>
  <si>
    <t>3,6 mg</t>
  </si>
  <si>
    <t>10,8 mg</t>
  </si>
  <si>
    <t>triptorelin, 0,1 mg</t>
  </si>
  <si>
    <t>0,1 mg</t>
  </si>
  <si>
    <t>triptorelin, 3,75 mg</t>
  </si>
  <si>
    <t>triptorelin, 11,25 mg</t>
  </si>
  <si>
    <t>triptorelin, 22,5 mg</t>
  </si>
  <si>
    <t>4</t>
  </si>
  <si>
    <t>40 mg</t>
  </si>
  <si>
    <t>30 mg</t>
  </si>
  <si>
    <t>3,5 mg</t>
  </si>
  <si>
    <t>80 mg</t>
  </si>
  <si>
    <t>400 mg</t>
  </si>
  <si>
    <t>mg</t>
  </si>
  <si>
    <t>metotreksat, napunjeni injekcioni špric, 15 mg</t>
  </si>
  <si>
    <t>15 mg</t>
  </si>
  <si>
    <t>metotreksat, napunjeni injekcioni špric, 20 mg</t>
  </si>
  <si>
    <t>metotreksat, napunjeni injekcioni špric, 25 mg</t>
  </si>
  <si>
    <t>25 mg</t>
  </si>
  <si>
    <t>Количина за 12 месеци</t>
  </si>
  <si>
    <t>Количина за 3 месецa</t>
  </si>
  <si>
    <t>Број јед. мере у паковању</t>
  </si>
  <si>
    <t>10</t>
  </si>
  <si>
    <t>5</t>
  </si>
  <si>
    <t>120</t>
  </si>
  <si>
    <t>7</t>
  </si>
  <si>
    <t xml:space="preserve"> Назив добављача</t>
  </si>
  <si>
    <t>Aurora 2222 d.o.o.</t>
  </si>
  <si>
    <t>Phoenix Pharma d.o.o.</t>
  </si>
  <si>
    <t>Ino-pharm d.o.o.</t>
  </si>
  <si>
    <t>Farmalogist d.o.o.</t>
  </si>
  <si>
    <t>Uni-chem d.o.o.</t>
  </si>
  <si>
    <t>Vega d.o.o.</t>
  </si>
  <si>
    <t>Medica Linea Pharm d.o.o.</t>
  </si>
  <si>
    <t>Inpharm Co. d.o.o.</t>
  </si>
  <si>
    <t>Adoc d.o.o.</t>
  </si>
  <si>
    <t>PharmaSwiss d.o.o.</t>
  </si>
  <si>
    <t>12000</t>
  </si>
  <si>
    <t>SE</t>
  </si>
  <si>
    <t>DZ LAJKOVAC</t>
  </si>
  <si>
    <t>DZ ALIBUNAR</t>
  </si>
  <si>
    <t>DZ DIMITROVGRAD</t>
  </si>
  <si>
    <t>DZ MALI ZVORNIK</t>
  </si>
  <si>
    <t xml:space="preserve"> </t>
  </si>
  <si>
    <t>1mg</t>
  </si>
  <si>
    <t>žitište</t>
  </si>
  <si>
    <t>11,25mg</t>
  </si>
  <si>
    <t>Dom zdravlja Apatin</t>
  </si>
  <si>
    <t>DZ TUTIN</t>
  </si>
  <si>
    <t>DZ Vrbas</t>
  </si>
  <si>
    <t>F</t>
  </si>
  <si>
    <t xml:space="preserve"> Количина за период фебруар-април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</si>
</sst>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10" fontId="0" fillId="0" borderId="0" xfId="0" applyNumberFormat="1"/>
    <xf numFmtId="10" fontId="4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49" fontId="0" fillId="0" borderId="1" xfId="0" applyNumberFormat="1" applyBorder="1" applyAlignment="1">
      <alignment horizontal="left"/>
    </xf>
    <xf numFmtId="10" fontId="0" fillId="0" borderId="1" xfId="0" applyNumberFormat="1" applyBorder="1"/>
    <xf numFmtId="3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/>
    <xf numFmtId="0" fontId="0" fillId="0" borderId="1" xfId="0" applyBorder="1"/>
    <xf numFmtId="10" fontId="0" fillId="3" borderId="1" xfId="0" applyNumberFormat="1" applyFill="1" applyBorder="1"/>
    <xf numFmtId="3" fontId="0" fillId="0" borderId="1" xfId="0" applyNumberFormat="1" applyBorder="1"/>
    <xf numFmtId="49" fontId="0" fillId="0" borderId="1" xfId="0" applyNumberForma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/>
    <xf numFmtId="49" fontId="0" fillId="3" borderId="1" xfId="0" applyNumberFormat="1" applyFill="1" applyBorder="1"/>
    <xf numFmtId="3" fontId="0" fillId="3" borderId="1" xfId="0" applyNumberFormat="1" applyFill="1" applyBorder="1"/>
    <xf numFmtId="3" fontId="0" fillId="5" borderId="1" xfId="0" applyNumberForma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/>
    <xf numFmtId="0" fontId="0" fillId="3" borderId="1" xfId="0" applyFill="1" applyBorder="1"/>
    <xf numFmtId="3" fontId="4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1" fontId="0" fillId="0" borderId="1" xfId="0" applyNumberFormat="1" applyBorder="1"/>
    <xf numFmtId="3" fontId="0" fillId="0" borderId="1" xfId="0" applyNumberFormat="1" applyBorder="1" applyAlignment="1"/>
    <xf numFmtId="1" fontId="0" fillId="4" borderId="1" xfId="0" applyNumberFormat="1" applyFill="1" applyBorder="1"/>
    <xf numFmtId="49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/>
    <xf numFmtId="10" fontId="3" fillId="4" borderId="1" xfId="0" applyNumberFormat="1" applyFont="1" applyFill="1" applyBorder="1"/>
    <xf numFmtId="49" fontId="3" fillId="0" borderId="1" xfId="0" applyNumberFormat="1" applyFont="1" applyBorder="1"/>
    <xf numFmtId="49" fontId="0" fillId="0" borderId="0" xfId="0" applyNumberFormat="1" applyAlignment="1">
      <alignment horizontal="left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/>
    <xf numFmtId="10" fontId="6" fillId="4" borderId="1" xfId="0" applyNumberFormat="1" applyFont="1" applyFill="1" applyBorder="1"/>
    <xf numFmtId="3" fontId="3" fillId="4" borderId="1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10" fontId="6" fillId="0" borderId="1" xfId="0" applyNumberFormat="1" applyFont="1" applyBorder="1"/>
    <xf numFmtId="0" fontId="6" fillId="0" borderId="1" xfId="0" applyFont="1" applyBorder="1"/>
    <xf numFmtId="0" fontId="3" fillId="0" borderId="0" xfId="0" applyFont="1"/>
    <xf numFmtId="3" fontId="0" fillId="7" borderId="1" xfId="0" applyNumberFormat="1" applyFill="1" applyBorder="1"/>
    <xf numFmtId="3" fontId="3" fillId="7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/>
    <xf numFmtId="3" fontId="3" fillId="7" borderId="1" xfId="0" applyNumberFormat="1" applyFont="1" applyFill="1" applyBorder="1"/>
    <xf numFmtId="3" fontId="4" fillId="7" borderId="1" xfId="0" applyNumberFormat="1" applyFont="1" applyFill="1" applyBorder="1"/>
    <xf numFmtId="3" fontId="0" fillId="7" borderId="1" xfId="0" applyNumberForma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right"/>
    </xf>
    <xf numFmtId="4" fontId="0" fillId="6" borderId="1" xfId="0" applyNumberFormat="1" applyFill="1" applyBorder="1"/>
    <xf numFmtId="49" fontId="0" fillId="8" borderId="1" xfId="0" applyNumberFormat="1" applyFill="1" applyBorder="1" applyAlignment="1">
      <alignment horizontal="center"/>
    </xf>
    <xf numFmtId="10" fontId="0" fillId="0" borderId="1" xfId="0" applyNumberFormat="1" applyFont="1" applyBorder="1"/>
    <xf numFmtId="3" fontId="0" fillId="7" borderId="1" xfId="0" applyNumberFormat="1" applyFont="1" applyFill="1" applyBorder="1" applyAlignment="1">
      <alignment horizontal="center"/>
    </xf>
    <xf numFmtId="4" fontId="0" fillId="0" borderId="1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  <xf numFmtId="49" fontId="0" fillId="0" borderId="1" xfId="0" applyNumberFormat="1" applyFill="1" applyBorder="1"/>
    <xf numFmtId="3" fontId="0" fillId="0" borderId="1" xfId="0" applyNumberFormat="1" applyFill="1" applyBorder="1"/>
    <xf numFmtId="0" fontId="0" fillId="0" borderId="1" xfId="0" applyBorder="1" applyAlignment="1">
      <alignment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3" fontId="0" fillId="0" borderId="0" xfId="0" applyNumberFormat="1" applyFill="1"/>
    <xf numFmtId="3" fontId="3" fillId="0" borderId="1" xfId="0" applyNumberFormat="1" applyFont="1" applyFill="1" applyBorder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3" fillId="0" borderId="0" xfId="0" applyNumberFormat="1" applyFont="1" applyFill="1"/>
    <xf numFmtId="3" fontId="0" fillId="0" borderId="1" xfId="0" applyNumberFormat="1" applyFill="1" applyBorder="1" applyAlignment="1">
      <alignment horizontal="right" vertical="center"/>
    </xf>
    <xf numFmtId="1" fontId="0" fillId="0" borderId="4" xfId="0" applyNumberFormat="1" applyFill="1" applyBorder="1"/>
    <xf numFmtId="3" fontId="10" fillId="0" borderId="1" xfId="0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3" fillId="0" borderId="1" xfId="0" applyFont="1" applyFill="1" applyBorder="1"/>
    <xf numFmtId="0" fontId="0" fillId="0" borderId="0" xfId="0" applyFill="1" applyBorder="1"/>
    <xf numFmtId="3" fontId="2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2429"/>
  <sheetViews>
    <sheetView workbookViewId="0">
      <selection activeCell="A1144" sqref="A1144:XFD1144"/>
    </sheetView>
  </sheetViews>
  <sheetFormatPr defaultRowHeight="15" x14ac:dyDescent="0.25"/>
  <cols>
    <col min="4" max="4" width="89" style="51" customWidth="1"/>
    <col min="5" max="5" width="14.28515625" customWidth="1"/>
    <col min="6" max="6" width="14.42578125" customWidth="1"/>
    <col min="8" max="8" width="10.140625" bestFit="1" customWidth="1"/>
    <col min="9" max="9" width="12.7109375" bestFit="1" customWidth="1"/>
    <col min="10" max="10" width="34.42578125" bestFit="1" customWidth="1"/>
    <col min="11" max="11" width="11.140625" style="10" bestFit="1" customWidth="1"/>
    <col min="13" max="13" width="11.28515625" style="12" customWidth="1"/>
    <col min="14" max="14" width="9.140625" style="3"/>
  </cols>
  <sheetData>
    <row r="1" spans="1:14" x14ac:dyDescent="0.25">
      <c r="A1" s="1"/>
      <c r="B1" s="1"/>
      <c r="C1" s="1"/>
      <c r="D1" s="45"/>
      <c r="E1" s="1"/>
      <c r="F1" s="1"/>
      <c r="G1" s="2"/>
      <c r="H1" s="2"/>
      <c r="I1" s="3"/>
      <c r="J1" s="1"/>
    </row>
    <row r="2" spans="1:14" ht="180" x14ac:dyDescent="0.25">
      <c r="A2" s="4" t="s">
        <v>0</v>
      </c>
      <c r="B2" s="4" t="s">
        <v>1</v>
      </c>
      <c r="C2" s="4" t="s">
        <v>2</v>
      </c>
      <c r="D2" s="46" t="s">
        <v>3</v>
      </c>
      <c r="E2" s="4" t="s">
        <v>4</v>
      </c>
      <c r="F2" s="4" t="s">
        <v>5</v>
      </c>
      <c r="G2" s="5" t="s">
        <v>6</v>
      </c>
      <c r="H2" s="5"/>
      <c r="I2" s="6" t="s">
        <v>7</v>
      </c>
      <c r="J2" s="31" t="s">
        <v>8</v>
      </c>
      <c r="K2" s="11" t="s">
        <v>441</v>
      </c>
      <c r="L2" s="4" t="s">
        <v>442</v>
      </c>
      <c r="M2" s="4" t="s">
        <v>443</v>
      </c>
      <c r="N2" s="6" t="s">
        <v>444</v>
      </c>
    </row>
    <row r="3" spans="1:14" hidden="1" x14ac:dyDescent="0.25">
      <c r="A3" s="7" t="s">
        <v>9</v>
      </c>
      <c r="B3" s="7" t="s">
        <v>10</v>
      </c>
      <c r="C3" s="7" t="s">
        <v>11</v>
      </c>
      <c r="D3" s="16" t="s">
        <v>12</v>
      </c>
      <c r="E3" s="7" t="s">
        <v>13</v>
      </c>
      <c r="F3" s="7" t="s">
        <v>14</v>
      </c>
      <c r="G3" s="8">
        <v>363.5</v>
      </c>
      <c r="H3" s="8">
        <f>+G3/9*12</f>
        <v>484.66666666666663</v>
      </c>
      <c r="I3" s="9">
        <v>241149.535</v>
      </c>
      <c r="J3" s="7" t="s">
        <v>15</v>
      </c>
      <c r="K3" s="17">
        <f>+G3/$G$46</f>
        <v>4.026897682456685E-2</v>
      </c>
      <c r="L3" s="17">
        <f>+H3/$H$46</f>
        <v>4.026897682456685E-2</v>
      </c>
      <c r="M3" s="68">
        <f>8100*L3</f>
        <v>326.1787122789915</v>
      </c>
      <c r="N3" s="9">
        <f>+I3/G3</f>
        <v>663.41</v>
      </c>
    </row>
    <row r="4" spans="1:14" hidden="1" x14ac:dyDescent="0.25">
      <c r="A4" s="7" t="s">
        <v>9</v>
      </c>
      <c r="B4" s="7" t="s">
        <v>10</v>
      </c>
      <c r="C4" s="7" t="s">
        <v>11</v>
      </c>
      <c r="D4" s="16" t="s">
        <v>12</v>
      </c>
      <c r="E4" s="7" t="s">
        <v>13</v>
      </c>
      <c r="F4" s="7" t="s">
        <v>14</v>
      </c>
      <c r="G4" s="8">
        <v>20</v>
      </c>
      <c r="H4" s="8">
        <f t="shared" ref="H4:H37" si="0">+G4/9*12</f>
        <v>26.666666666666668</v>
      </c>
      <c r="I4" s="9">
        <v>13268.2</v>
      </c>
      <c r="J4" s="7" t="s">
        <v>16</v>
      </c>
      <c r="K4" s="17">
        <f t="shared" ref="K4:K37" si="1">+G4/$G$46</f>
        <v>2.2156245845703906E-3</v>
      </c>
      <c r="L4" s="17">
        <f t="shared" ref="L4:L37" si="2">+H4/$H$46</f>
        <v>2.215624584570391E-3</v>
      </c>
      <c r="M4" s="68">
        <f t="shared" ref="M4:M37" si="3">8100*L4</f>
        <v>17.946559135020166</v>
      </c>
      <c r="N4" s="9">
        <f t="shared" ref="N4:N37" si="4">+I4/G4</f>
        <v>663.41000000000008</v>
      </c>
    </row>
    <row r="5" spans="1:14" hidden="1" x14ac:dyDescent="0.25">
      <c r="A5" s="7" t="s">
        <v>9</v>
      </c>
      <c r="B5" s="7" t="s">
        <v>10</v>
      </c>
      <c r="C5" s="7" t="s">
        <v>11</v>
      </c>
      <c r="D5" s="16" t="s">
        <v>12</v>
      </c>
      <c r="E5" s="7" t="s">
        <v>13</v>
      </c>
      <c r="F5" s="7" t="s">
        <v>14</v>
      </c>
      <c r="G5" s="8">
        <v>209</v>
      </c>
      <c r="H5" s="8">
        <f t="shared" si="0"/>
        <v>278.66666666666663</v>
      </c>
      <c r="I5" s="9">
        <v>138652.69</v>
      </c>
      <c r="J5" s="7" t="s">
        <v>17</v>
      </c>
      <c r="K5" s="17">
        <f t="shared" si="1"/>
        <v>2.3153276908760581E-2</v>
      </c>
      <c r="L5" s="17">
        <f t="shared" si="2"/>
        <v>2.3153276908760585E-2</v>
      </c>
      <c r="M5" s="68">
        <f t="shared" si="3"/>
        <v>187.54154296096073</v>
      </c>
      <c r="N5" s="9">
        <f t="shared" si="4"/>
        <v>663.41</v>
      </c>
    </row>
    <row r="6" spans="1:14" hidden="1" x14ac:dyDescent="0.25">
      <c r="A6" s="7" t="s">
        <v>9</v>
      </c>
      <c r="B6" s="7" t="s">
        <v>10</v>
      </c>
      <c r="C6" s="7" t="s">
        <v>11</v>
      </c>
      <c r="D6" s="16" t="s">
        <v>12</v>
      </c>
      <c r="E6" s="7" t="s">
        <v>13</v>
      </c>
      <c r="F6" s="7" t="s">
        <v>14</v>
      </c>
      <c r="G6" s="8">
        <v>470</v>
      </c>
      <c r="H6" s="8">
        <f t="shared" si="0"/>
        <v>626.66666666666663</v>
      </c>
      <c r="I6" s="9">
        <v>311802.7</v>
      </c>
      <c r="J6" s="7" t="s">
        <v>18</v>
      </c>
      <c r="K6" s="17">
        <f t="shared" si="1"/>
        <v>5.2067177737404179E-2</v>
      </c>
      <c r="L6" s="17">
        <f t="shared" si="2"/>
        <v>5.2067177737404186E-2</v>
      </c>
      <c r="M6" s="68">
        <f t="shared" si="3"/>
        <v>421.74413967297392</v>
      </c>
      <c r="N6" s="9">
        <f t="shared" si="4"/>
        <v>663.41</v>
      </c>
    </row>
    <row r="7" spans="1:14" hidden="1" x14ac:dyDescent="0.25">
      <c r="A7" s="7" t="s">
        <v>9</v>
      </c>
      <c r="B7" s="7" t="s">
        <v>10</v>
      </c>
      <c r="C7" s="7" t="s">
        <v>11</v>
      </c>
      <c r="D7" s="16" t="s">
        <v>12</v>
      </c>
      <c r="E7" s="7" t="s">
        <v>13</v>
      </c>
      <c r="F7" s="7" t="s">
        <v>14</v>
      </c>
      <c r="G7" s="8">
        <v>246</v>
      </c>
      <c r="H7" s="8">
        <f t="shared" si="0"/>
        <v>328</v>
      </c>
      <c r="I7" s="9">
        <v>163198.85999999999</v>
      </c>
      <c r="J7" s="7" t="s">
        <v>19</v>
      </c>
      <c r="K7" s="17">
        <f t="shared" si="1"/>
        <v>2.7252182390215804E-2</v>
      </c>
      <c r="L7" s="17">
        <f t="shared" si="2"/>
        <v>2.7252182390215811E-2</v>
      </c>
      <c r="M7" s="68">
        <f t="shared" si="3"/>
        <v>220.74267736074808</v>
      </c>
      <c r="N7" s="9">
        <f t="shared" si="4"/>
        <v>663.41</v>
      </c>
    </row>
    <row r="8" spans="1:14" hidden="1" x14ac:dyDescent="0.25">
      <c r="A8" s="7" t="s">
        <v>9</v>
      </c>
      <c r="B8" s="7" t="s">
        <v>10</v>
      </c>
      <c r="C8" s="7" t="s">
        <v>11</v>
      </c>
      <c r="D8" s="16" t="s">
        <v>12</v>
      </c>
      <c r="E8" s="7" t="s">
        <v>13</v>
      </c>
      <c r="F8" s="7" t="s">
        <v>14</v>
      </c>
      <c r="G8" s="8">
        <v>179</v>
      </c>
      <c r="H8" s="8">
        <f t="shared" si="0"/>
        <v>238.66666666666669</v>
      </c>
      <c r="I8" s="9">
        <v>118750.39</v>
      </c>
      <c r="J8" s="7" t="s">
        <v>20</v>
      </c>
      <c r="K8" s="17">
        <f t="shared" si="1"/>
        <v>1.9829840031904994E-2</v>
      </c>
      <c r="L8" s="17">
        <f t="shared" si="2"/>
        <v>1.9829840031905001E-2</v>
      </c>
      <c r="M8" s="68">
        <f t="shared" si="3"/>
        <v>160.6217042584305</v>
      </c>
      <c r="N8" s="9">
        <f t="shared" si="4"/>
        <v>663.41</v>
      </c>
    </row>
    <row r="9" spans="1:14" hidden="1" x14ac:dyDescent="0.25">
      <c r="A9" s="7" t="s">
        <v>9</v>
      </c>
      <c r="B9" s="7" t="s">
        <v>10</v>
      </c>
      <c r="C9" s="7" t="s">
        <v>11</v>
      </c>
      <c r="D9" s="16" t="s">
        <v>12</v>
      </c>
      <c r="E9" s="7" t="s">
        <v>13</v>
      </c>
      <c r="F9" s="7" t="s">
        <v>14</v>
      </c>
      <c r="G9" s="8">
        <v>334</v>
      </c>
      <c r="H9" s="8">
        <f t="shared" si="0"/>
        <v>445.33333333333337</v>
      </c>
      <c r="I9" s="9">
        <v>221578.94</v>
      </c>
      <c r="J9" s="7" t="s">
        <v>21</v>
      </c>
      <c r="K9" s="17">
        <f t="shared" si="1"/>
        <v>3.7000930562325521E-2</v>
      </c>
      <c r="L9" s="17">
        <f t="shared" si="2"/>
        <v>3.7000930562325535E-2</v>
      </c>
      <c r="M9" s="68">
        <f t="shared" si="3"/>
        <v>299.70753755483685</v>
      </c>
      <c r="N9" s="9">
        <f t="shared" si="4"/>
        <v>663.41</v>
      </c>
    </row>
    <row r="10" spans="1:14" hidden="1" x14ac:dyDescent="0.25">
      <c r="A10" s="7" t="s">
        <v>9</v>
      </c>
      <c r="B10" s="7" t="s">
        <v>10</v>
      </c>
      <c r="C10" s="7" t="s">
        <v>11</v>
      </c>
      <c r="D10" s="16" t="s">
        <v>12</v>
      </c>
      <c r="E10" s="7" t="s">
        <v>13</v>
      </c>
      <c r="F10" s="7" t="s">
        <v>14</v>
      </c>
      <c r="G10" s="8">
        <v>620.4</v>
      </c>
      <c r="H10" s="8">
        <f t="shared" si="0"/>
        <v>827.2</v>
      </c>
      <c r="I10" s="9">
        <v>411097.08399999997</v>
      </c>
      <c r="J10" s="7" t="s">
        <v>22</v>
      </c>
      <c r="K10" s="17">
        <f t="shared" si="1"/>
        <v>6.8728674613373508E-2</v>
      </c>
      <c r="L10" s="17">
        <f t="shared" si="2"/>
        <v>6.8728674613373536E-2</v>
      </c>
      <c r="M10" s="68">
        <f t="shared" si="3"/>
        <v>556.70226436832559</v>
      </c>
      <c r="N10" s="9">
        <f t="shared" si="4"/>
        <v>662.6323081882656</v>
      </c>
    </row>
    <row r="11" spans="1:14" hidden="1" x14ac:dyDescent="0.25">
      <c r="A11" s="7" t="s">
        <v>9</v>
      </c>
      <c r="B11" s="7" t="s">
        <v>10</v>
      </c>
      <c r="C11" s="7" t="s">
        <v>11</v>
      </c>
      <c r="D11" s="16" t="s">
        <v>12</v>
      </c>
      <c r="E11" s="7" t="s">
        <v>13</v>
      </c>
      <c r="F11" s="7" t="s">
        <v>14</v>
      </c>
      <c r="G11" s="8">
        <v>1206</v>
      </c>
      <c r="H11" s="8">
        <f t="shared" si="0"/>
        <v>1608</v>
      </c>
      <c r="I11" s="9">
        <v>800072.46</v>
      </c>
      <c r="J11" s="7" t="s">
        <v>23</v>
      </c>
      <c r="K11" s="17">
        <f t="shared" si="1"/>
        <v>0.13360216244959455</v>
      </c>
      <c r="L11" s="17">
        <f t="shared" si="2"/>
        <v>0.13360216244959458</v>
      </c>
      <c r="M11" s="68">
        <f t="shared" si="3"/>
        <v>1082.1775158417161</v>
      </c>
      <c r="N11" s="9">
        <f t="shared" si="4"/>
        <v>663.41</v>
      </c>
    </row>
    <row r="12" spans="1:14" x14ac:dyDescent="0.25">
      <c r="A12" s="7" t="s">
        <v>9</v>
      </c>
      <c r="B12" s="7" t="s">
        <v>10</v>
      </c>
      <c r="C12" s="7" t="s">
        <v>11</v>
      </c>
      <c r="D12" s="16" t="s">
        <v>12</v>
      </c>
      <c r="E12" s="7" t="s">
        <v>13</v>
      </c>
      <c r="F12" s="7" t="s">
        <v>14</v>
      </c>
      <c r="G12" s="8">
        <v>594</v>
      </c>
      <c r="H12" s="8">
        <f t="shared" si="0"/>
        <v>792</v>
      </c>
      <c r="I12" s="9">
        <v>394065.54</v>
      </c>
      <c r="J12" s="7" t="s">
        <v>24</v>
      </c>
      <c r="K12" s="17">
        <f t="shared" si="1"/>
        <v>6.5804050161740596E-2</v>
      </c>
      <c r="L12" s="17">
        <f t="shared" si="2"/>
        <v>6.580405016174061E-2</v>
      </c>
      <c r="M12" s="68">
        <f t="shared" si="3"/>
        <v>533.01280631009899</v>
      </c>
      <c r="N12" s="9">
        <f t="shared" si="4"/>
        <v>663.41</v>
      </c>
    </row>
    <row r="13" spans="1:14" hidden="1" x14ac:dyDescent="0.25">
      <c r="A13" s="7" t="s">
        <v>9</v>
      </c>
      <c r="B13" s="7" t="s">
        <v>10</v>
      </c>
      <c r="C13" s="7" t="s">
        <v>11</v>
      </c>
      <c r="D13" s="16" t="s">
        <v>12</v>
      </c>
      <c r="E13" s="7" t="s">
        <v>13</v>
      </c>
      <c r="F13" s="7" t="s">
        <v>14</v>
      </c>
      <c r="G13" s="8">
        <v>1101.9000000000001</v>
      </c>
      <c r="H13" s="8">
        <f t="shared" si="0"/>
        <v>1469.2</v>
      </c>
      <c r="I13" s="9">
        <v>731011.47900000005</v>
      </c>
      <c r="J13" s="7" t="s">
        <v>25</v>
      </c>
      <c r="K13" s="17">
        <f t="shared" si="1"/>
        <v>0.12206983648690568</v>
      </c>
      <c r="L13" s="17">
        <f t="shared" si="2"/>
        <v>0.1220698364869057</v>
      </c>
      <c r="M13" s="68">
        <f t="shared" si="3"/>
        <v>988.76567554393614</v>
      </c>
      <c r="N13" s="9">
        <f t="shared" si="4"/>
        <v>663.41</v>
      </c>
    </row>
    <row r="14" spans="1:14" hidden="1" x14ac:dyDescent="0.25">
      <c r="A14" s="7" t="s">
        <v>9</v>
      </c>
      <c r="B14" s="7" t="s">
        <v>10</v>
      </c>
      <c r="C14" s="7" t="s">
        <v>11</v>
      </c>
      <c r="D14" s="16" t="s">
        <v>12</v>
      </c>
      <c r="E14" s="7" t="s">
        <v>13</v>
      </c>
      <c r="F14" s="7" t="s">
        <v>14</v>
      </c>
      <c r="G14" s="8">
        <v>337.5</v>
      </c>
      <c r="H14" s="8">
        <f t="shared" si="0"/>
        <v>450</v>
      </c>
      <c r="I14" s="9">
        <v>204339.94500000001</v>
      </c>
      <c r="J14" s="7" t="s">
        <v>26</v>
      </c>
      <c r="K14" s="17">
        <f t="shared" si="1"/>
        <v>3.7388664864625339E-2</v>
      </c>
      <c r="L14" s="17">
        <f t="shared" si="2"/>
        <v>3.7388664864625346E-2</v>
      </c>
      <c r="M14" s="68">
        <f t="shared" si="3"/>
        <v>302.84818540346532</v>
      </c>
      <c r="N14" s="9">
        <f t="shared" si="4"/>
        <v>605.45168888888895</v>
      </c>
    </row>
    <row r="15" spans="1:14" hidden="1" x14ac:dyDescent="0.25">
      <c r="A15" s="7" t="s">
        <v>9</v>
      </c>
      <c r="B15" s="7" t="s">
        <v>10</v>
      </c>
      <c r="C15" s="7" t="s">
        <v>11</v>
      </c>
      <c r="D15" s="16" t="s">
        <v>12</v>
      </c>
      <c r="E15" s="7" t="s">
        <v>13</v>
      </c>
      <c r="F15" s="7" t="s">
        <v>14</v>
      </c>
      <c r="G15" s="8">
        <v>38</v>
      </c>
      <c r="H15" s="8">
        <f t="shared" si="0"/>
        <v>50.666666666666671</v>
      </c>
      <c r="I15" s="9">
        <v>25209.58</v>
      </c>
      <c r="J15" s="7" t="s">
        <v>27</v>
      </c>
      <c r="K15" s="17">
        <f t="shared" si="1"/>
        <v>4.2096867106837417E-3</v>
      </c>
      <c r="L15" s="17">
        <f t="shared" si="2"/>
        <v>4.2096867106837434E-3</v>
      </c>
      <c r="M15" s="68">
        <f t="shared" si="3"/>
        <v>34.09846235653832</v>
      </c>
      <c r="N15" s="9">
        <f t="shared" si="4"/>
        <v>663.41000000000008</v>
      </c>
    </row>
    <row r="16" spans="1:14" hidden="1" x14ac:dyDescent="0.25">
      <c r="A16" s="7" t="s">
        <v>9</v>
      </c>
      <c r="B16" s="7" t="s">
        <v>10</v>
      </c>
      <c r="C16" s="7" t="s">
        <v>11</v>
      </c>
      <c r="D16" s="16" t="s">
        <v>12</v>
      </c>
      <c r="E16" s="7" t="s">
        <v>13</v>
      </c>
      <c r="F16" s="7" t="s">
        <v>14</v>
      </c>
      <c r="G16" s="8">
        <v>96</v>
      </c>
      <c r="H16" s="8">
        <f t="shared" si="0"/>
        <v>128</v>
      </c>
      <c r="I16" s="9">
        <v>63687.360000000001</v>
      </c>
      <c r="J16" s="7" t="s">
        <v>28</v>
      </c>
      <c r="K16" s="17">
        <f t="shared" si="1"/>
        <v>1.0634998005937875E-2</v>
      </c>
      <c r="L16" s="17">
        <f t="shared" si="2"/>
        <v>1.0634998005937877E-2</v>
      </c>
      <c r="M16" s="68">
        <f t="shared" si="3"/>
        <v>86.143483848096807</v>
      </c>
      <c r="N16" s="9">
        <f t="shared" si="4"/>
        <v>663.41</v>
      </c>
    </row>
    <row r="17" spans="1:14" hidden="1" x14ac:dyDescent="0.25">
      <c r="A17" s="7" t="s">
        <v>9</v>
      </c>
      <c r="B17" s="7" t="s">
        <v>10</v>
      </c>
      <c r="C17" s="7" t="s">
        <v>11</v>
      </c>
      <c r="D17" s="16" t="s">
        <v>12</v>
      </c>
      <c r="E17" s="7" t="s">
        <v>13</v>
      </c>
      <c r="F17" s="7" t="s">
        <v>14</v>
      </c>
      <c r="G17" s="8">
        <v>6</v>
      </c>
      <c r="H17" s="8">
        <f t="shared" si="0"/>
        <v>8</v>
      </c>
      <c r="I17" s="9">
        <v>3980.46</v>
      </c>
      <c r="J17" s="7" t="s">
        <v>29</v>
      </c>
      <c r="K17" s="17">
        <f t="shared" si="1"/>
        <v>6.6468737537111718E-4</v>
      </c>
      <c r="L17" s="17">
        <f t="shared" si="2"/>
        <v>6.6468737537111729E-4</v>
      </c>
      <c r="M17" s="68">
        <f t="shared" si="3"/>
        <v>5.3839677405060504</v>
      </c>
      <c r="N17" s="9">
        <f t="shared" si="4"/>
        <v>663.41</v>
      </c>
    </row>
    <row r="18" spans="1:14" hidden="1" x14ac:dyDescent="0.25">
      <c r="A18" s="7" t="s">
        <v>9</v>
      </c>
      <c r="B18" s="7" t="s">
        <v>10</v>
      </c>
      <c r="C18" s="7" t="s">
        <v>11</v>
      </c>
      <c r="D18" s="16" t="s">
        <v>12</v>
      </c>
      <c r="E18" s="7" t="s">
        <v>13</v>
      </c>
      <c r="F18" s="7" t="s">
        <v>14</v>
      </c>
      <c r="G18" s="8">
        <v>4</v>
      </c>
      <c r="H18" s="8">
        <f t="shared" si="0"/>
        <v>5.333333333333333</v>
      </c>
      <c r="I18" s="9">
        <v>2653.6</v>
      </c>
      <c r="J18" s="7" t="s">
        <v>30</v>
      </c>
      <c r="K18" s="17">
        <f t="shared" si="1"/>
        <v>4.4312491691407812E-4</v>
      </c>
      <c r="L18" s="17">
        <f t="shared" si="2"/>
        <v>4.4312491691407817E-4</v>
      </c>
      <c r="M18" s="68">
        <f t="shared" si="3"/>
        <v>3.5893118270040332</v>
      </c>
      <c r="N18" s="9">
        <f t="shared" si="4"/>
        <v>663.4</v>
      </c>
    </row>
    <row r="19" spans="1:14" hidden="1" x14ac:dyDescent="0.25">
      <c r="A19" s="7" t="s">
        <v>9</v>
      </c>
      <c r="B19" s="7" t="s">
        <v>10</v>
      </c>
      <c r="C19" s="7" t="s">
        <v>11</v>
      </c>
      <c r="D19" s="16" t="s">
        <v>12</v>
      </c>
      <c r="E19" s="7" t="s">
        <v>13</v>
      </c>
      <c r="F19" s="7" t="s">
        <v>14</v>
      </c>
      <c r="G19" s="8">
        <v>67</v>
      </c>
      <c r="H19" s="8">
        <f t="shared" si="0"/>
        <v>89.333333333333343</v>
      </c>
      <c r="I19" s="9">
        <v>44448.47</v>
      </c>
      <c r="J19" s="7" t="s">
        <v>31</v>
      </c>
      <c r="K19" s="17">
        <f t="shared" si="1"/>
        <v>7.4223423583108083E-3</v>
      </c>
      <c r="L19" s="17">
        <f t="shared" si="2"/>
        <v>7.4223423583108109E-3</v>
      </c>
      <c r="M19" s="68">
        <f t="shared" si="3"/>
        <v>60.120973102317571</v>
      </c>
      <c r="N19" s="9">
        <f t="shared" si="4"/>
        <v>663.41</v>
      </c>
    </row>
    <row r="20" spans="1:14" hidden="1" x14ac:dyDescent="0.25">
      <c r="A20" s="7" t="s">
        <v>9</v>
      </c>
      <c r="B20" s="7" t="s">
        <v>10</v>
      </c>
      <c r="C20" s="7" t="s">
        <v>11</v>
      </c>
      <c r="D20" s="16" t="s">
        <v>12</v>
      </c>
      <c r="E20" s="7" t="s">
        <v>13</v>
      </c>
      <c r="F20" s="7" t="s">
        <v>14</v>
      </c>
      <c r="G20" s="8">
        <v>44</v>
      </c>
      <c r="H20" s="8">
        <f t="shared" si="0"/>
        <v>58.666666666666671</v>
      </c>
      <c r="I20" s="9">
        <v>29190.04</v>
      </c>
      <c r="J20" s="7" t="s">
        <v>32</v>
      </c>
      <c r="K20" s="17">
        <f t="shared" si="1"/>
        <v>4.8743740860548593E-3</v>
      </c>
      <c r="L20" s="17">
        <f t="shared" si="2"/>
        <v>4.874374086054861E-3</v>
      </c>
      <c r="M20" s="68">
        <f t="shared" si="3"/>
        <v>39.482430097044372</v>
      </c>
      <c r="N20" s="9">
        <f t="shared" si="4"/>
        <v>663.41</v>
      </c>
    </row>
    <row r="21" spans="1:14" hidden="1" x14ac:dyDescent="0.25">
      <c r="A21" s="7" t="s">
        <v>9</v>
      </c>
      <c r="B21" s="7" t="s">
        <v>10</v>
      </c>
      <c r="C21" s="7" t="s">
        <v>11</v>
      </c>
      <c r="D21" s="16" t="s">
        <v>12</v>
      </c>
      <c r="E21" s="7" t="s">
        <v>13</v>
      </c>
      <c r="F21" s="7" t="s">
        <v>14</v>
      </c>
      <c r="G21" s="8">
        <v>3</v>
      </c>
      <c r="H21" s="8">
        <f t="shared" si="0"/>
        <v>4</v>
      </c>
      <c r="I21" s="9">
        <v>1990.23</v>
      </c>
      <c r="J21" s="7" t="s">
        <v>33</v>
      </c>
      <c r="K21" s="17">
        <f t="shared" si="1"/>
        <v>3.3234368768555859E-4</v>
      </c>
      <c r="L21" s="17">
        <f t="shared" si="2"/>
        <v>3.3234368768555864E-4</v>
      </c>
      <c r="M21" s="68">
        <f t="shared" si="3"/>
        <v>2.6919838702530252</v>
      </c>
      <c r="N21" s="9">
        <f t="shared" si="4"/>
        <v>663.41</v>
      </c>
    </row>
    <row r="22" spans="1:14" hidden="1" x14ac:dyDescent="0.25">
      <c r="A22" s="7" t="s">
        <v>9</v>
      </c>
      <c r="B22" s="7" t="s">
        <v>10</v>
      </c>
      <c r="C22" s="7" t="s">
        <v>11</v>
      </c>
      <c r="D22" s="16" t="s">
        <v>12</v>
      </c>
      <c r="E22" s="7" t="s">
        <v>13</v>
      </c>
      <c r="F22" s="7" t="s">
        <v>14</v>
      </c>
      <c r="G22" s="8">
        <v>53</v>
      </c>
      <c r="H22" s="8">
        <f t="shared" si="0"/>
        <v>70.666666666666671</v>
      </c>
      <c r="I22" s="9">
        <v>35160.730000000003</v>
      </c>
      <c r="J22" s="7" t="s">
        <v>34</v>
      </c>
      <c r="K22" s="17">
        <f t="shared" si="1"/>
        <v>5.8714051491115353E-3</v>
      </c>
      <c r="L22" s="17">
        <f t="shared" si="2"/>
        <v>5.8714051491115362E-3</v>
      </c>
      <c r="M22" s="68">
        <f t="shared" si="3"/>
        <v>47.558381707803441</v>
      </c>
      <c r="N22" s="9">
        <f t="shared" si="4"/>
        <v>663.41000000000008</v>
      </c>
    </row>
    <row r="23" spans="1:14" hidden="1" x14ac:dyDescent="0.25">
      <c r="A23" s="7" t="s">
        <v>9</v>
      </c>
      <c r="B23" s="7" t="s">
        <v>10</v>
      </c>
      <c r="C23" s="7" t="s">
        <v>11</v>
      </c>
      <c r="D23" s="16" t="s">
        <v>12</v>
      </c>
      <c r="E23" s="7" t="s">
        <v>13</v>
      </c>
      <c r="F23" s="7" t="s">
        <v>14</v>
      </c>
      <c r="G23" s="8">
        <v>88</v>
      </c>
      <c r="H23" s="8">
        <f t="shared" si="0"/>
        <v>117.33333333333334</v>
      </c>
      <c r="I23" s="9">
        <v>58380.08</v>
      </c>
      <c r="J23" s="7" t="s">
        <v>35</v>
      </c>
      <c r="K23" s="17">
        <f t="shared" si="1"/>
        <v>9.7487481721097186E-3</v>
      </c>
      <c r="L23" s="17">
        <f t="shared" si="2"/>
        <v>9.7487481721097221E-3</v>
      </c>
      <c r="M23" s="68">
        <f t="shared" si="3"/>
        <v>78.964860194088743</v>
      </c>
      <c r="N23" s="9">
        <f t="shared" si="4"/>
        <v>663.41</v>
      </c>
    </row>
    <row r="24" spans="1:14" hidden="1" x14ac:dyDescent="0.25">
      <c r="A24" s="7" t="s">
        <v>9</v>
      </c>
      <c r="B24" s="7" t="s">
        <v>10</v>
      </c>
      <c r="C24" s="7" t="s">
        <v>11</v>
      </c>
      <c r="D24" s="16" t="s">
        <v>12</v>
      </c>
      <c r="E24" s="7" t="s">
        <v>13</v>
      </c>
      <c r="F24" s="7" t="s">
        <v>14</v>
      </c>
      <c r="G24" s="8">
        <v>59</v>
      </c>
      <c r="H24" s="8">
        <f t="shared" si="0"/>
        <v>78.666666666666657</v>
      </c>
      <c r="I24" s="9">
        <v>39140.6</v>
      </c>
      <c r="J24" s="7" t="s">
        <v>36</v>
      </c>
      <c r="K24" s="17">
        <f t="shared" si="1"/>
        <v>6.536092524482652E-3</v>
      </c>
      <c r="L24" s="17">
        <f t="shared" si="2"/>
        <v>6.5360925244826529E-3</v>
      </c>
      <c r="M24" s="68">
        <f t="shared" si="3"/>
        <v>52.942349448309486</v>
      </c>
      <c r="N24" s="9">
        <f t="shared" si="4"/>
        <v>663.4</v>
      </c>
    </row>
    <row r="25" spans="1:14" hidden="1" x14ac:dyDescent="0.25">
      <c r="A25" s="7" t="s">
        <v>9</v>
      </c>
      <c r="B25" s="7" t="s">
        <v>10</v>
      </c>
      <c r="C25" s="7" t="s">
        <v>11</v>
      </c>
      <c r="D25" s="16" t="s">
        <v>12</v>
      </c>
      <c r="E25" s="7" t="s">
        <v>13</v>
      </c>
      <c r="F25" s="7" t="s">
        <v>14</v>
      </c>
      <c r="G25" s="8">
        <v>90</v>
      </c>
      <c r="H25" s="8">
        <f t="shared" si="0"/>
        <v>120</v>
      </c>
      <c r="I25" s="9">
        <v>59706.9</v>
      </c>
      <c r="J25" s="7" t="s">
        <v>37</v>
      </c>
      <c r="K25" s="17">
        <f t="shared" si="1"/>
        <v>9.9703106305667581E-3</v>
      </c>
      <c r="L25" s="17">
        <f t="shared" si="2"/>
        <v>9.9703106305667599E-3</v>
      </c>
      <c r="M25" s="68">
        <f t="shared" si="3"/>
        <v>80.759516107590755</v>
      </c>
      <c r="N25" s="9">
        <f t="shared" si="4"/>
        <v>663.41</v>
      </c>
    </row>
    <row r="26" spans="1:14" hidden="1" x14ac:dyDescent="0.25">
      <c r="A26" s="7" t="s">
        <v>9</v>
      </c>
      <c r="B26" s="7" t="s">
        <v>10</v>
      </c>
      <c r="C26" s="7" t="s">
        <v>11</v>
      </c>
      <c r="D26" s="16" t="s">
        <v>12</v>
      </c>
      <c r="E26" s="7" t="s">
        <v>13</v>
      </c>
      <c r="F26" s="7" t="s">
        <v>14</v>
      </c>
      <c r="G26" s="8">
        <v>1</v>
      </c>
      <c r="H26" s="8">
        <f t="shared" si="0"/>
        <v>1.3333333333333333</v>
      </c>
      <c r="I26" s="9">
        <v>663.41</v>
      </c>
      <c r="J26" s="7" t="s">
        <v>38</v>
      </c>
      <c r="K26" s="17">
        <f t="shared" si="1"/>
        <v>1.1078122922851953E-4</v>
      </c>
      <c r="L26" s="17">
        <f t="shared" si="2"/>
        <v>1.1078122922851954E-4</v>
      </c>
      <c r="M26" s="68">
        <f t="shared" si="3"/>
        <v>0.89732795675100829</v>
      </c>
      <c r="N26" s="9">
        <f t="shared" si="4"/>
        <v>663.41</v>
      </c>
    </row>
    <row r="27" spans="1:14" hidden="1" x14ac:dyDescent="0.25">
      <c r="A27" s="7" t="s">
        <v>9</v>
      </c>
      <c r="B27" s="7" t="s">
        <v>10</v>
      </c>
      <c r="C27" s="7" t="s">
        <v>11</v>
      </c>
      <c r="D27" s="16" t="s">
        <v>12</v>
      </c>
      <c r="E27" s="7" t="s">
        <v>13</v>
      </c>
      <c r="F27" s="7" t="s">
        <v>14</v>
      </c>
      <c r="G27" s="8">
        <v>24</v>
      </c>
      <c r="H27" s="8">
        <f t="shared" si="0"/>
        <v>32</v>
      </c>
      <c r="I27" s="9">
        <v>15921.84</v>
      </c>
      <c r="J27" s="7" t="s">
        <v>39</v>
      </c>
      <c r="K27" s="17">
        <f t="shared" si="1"/>
        <v>2.6587495014844687E-3</v>
      </c>
      <c r="L27" s="17">
        <f t="shared" si="2"/>
        <v>2.6587495014844692E-3</v>
      </c>
      <c r="M27" s="68">
        <f t="shared" si="3"/>
        <v>21.535870962024202</v>
      </c>
      <c r="N27" s="9">
        <f t="shared" si="4"/>
        <v>663.41</v>
      </c>
    </row>
    <row r="28" spans="1:14" hidden="1" x14ac:dyDescent="0.25">
      <c r="A28" s="7" t="s">
        <v>9</v>
      </c>
      <c r="B28" s="7" t="s">
        <v>10</v>
      </c>
      <c r="C28" s="7" t="s">
        <v>11</v>
      </c>
      <c r="D28" s="16" t="s">
        <v>12</v>
      </c>
      <c r="E28" s="7" t="s">
        <v>13</v>
      </c>
      <c r="F28" s="7" t="s">
        <v>14</v>
      </c>
      <c r="G28" s="8">
        <v>56</v>
      </c>
      <c r="H28" s="8">
        <f t="shared" si="0"/>
        <v>74.666666666666671</v>
      </c>
      <c r="I28" s="9">
        <v>37150.959999999999</v>
      </c>
      <c r="J28" s="7" t="s">
        <v>40</v>
      </c>
      <c r="K28" s="17">
        <f t="shared" si="1"/>
        <v>6.2037488367970937E-3</v>
      </c>
      <c r="L28" s="17">
        <f t="shared" si="2"/>
        <v>6.2037488367970954E-3</v>
      </c>
      <c r="M28" s="68">
        <f t="shared" si="3"/>
        <v>50.250365578056474</v>
      </c>
      <c r="N28" s="9">
        <f t="shared" si="4"/>
        <v>663.41</v>
      </c>
    </row>
    <row r="29" spans="1:14" hidden="1" x14ac:dyDescent="0.25">
      <c r="A29" s="7" t="s">
        <v>9</v>
      </c>
      <c r="B29" s="7" t="s">
        <v>10</v>
      </c>
      <c r="C29" s="7" t="s">
        <v>11</v>
      </c>
      <c r="D29" s="16" t="s">
        <v>12</v>
      </c>
      <c r="E29" s="7" t="s">
        <v>13</v>
      </c>
      <c r="F29" s="7" t="s">
        <v>14</v>
      </c>
      <c r="G29" s="8">
        <v>695</v>
      </c>
      <c r="H29" s="8">
        <f t="shared" si="0"/>
        <v>926.66666666666674</v>
      </c>
      <c r="I29" s="9">
        <v>461069.95</v>
      </c>
      <c r="J29" s="7" t="s">
        <v>41</v>
      </c>
      <c r="K29" s="17">
        <f t="shared" si="1"/>
        <v>7.6992954313821069E-2</v>
      </c>
      <c r="L29" s="17">
        <f t="shared" si="2"/>
        <v>7.6992954313821096E-2</v>
      </c>
      <c r="M29" s="68">
        <f t="shared" si="3"/>
        <v>623.64292994195091</v>
      </c>
      <c r="N29" s="9">
        <f t="shared" si="4"/>
        <v>663.41</v>
      </c>
    </row>
    <row r="30" spans="1:14" hidden="1" x14ac:dyDescent="0.25">
      <c r="A30" s="7" t="s">
        <v>9</v>
      </c>
      <c r="B30" s="7" t="s">
        <v>10</v>
      </c>
      <c r="C30" s="7" t="s">
        <v>11</v>
      </c>
      <c r="D30" s="16" t="s">
        <v>12</v>
      </c>
      <c r="E30" s="7" t="s">
        <v>13</v>
      </c>
      <c r="F30" s="7" t="s">
        <v>14</v>
      </c>
      <c r="G30" s="8">
        <v>916</v>
      </c>
      <c r="H30" s="8">
        <f t="shared" si="0"/>
        <v>1221.3333333333333</v>
      </c>
      <c r="I30" s="9">
        <v>607683.56000000006</v>
      </c>
      <c r="J30" s="7" t="s">
        <v>42</v>
      </c>
      <c r="K30" s="17">
        <f t="shared" si="1"/>
        <v>0.10147560597332389</v>
      </c>
      <c r="L30" s="17">
        <f t="shared" si="2"/>
        <v>0.1014756059733239</v>
      </c>
      <c r="M30" s="68">
        <f t="shared" si="3"/>
        <v>821.95240838392363</v>
      </c>
      <c r="N30" s="9">
        <f t="shared" si="4"/>
        <v>663.41000000000008</v>
      </c>
    </row>
    <row r="31" spans="1:14" hidden="1" x14ac:dyDescent="0.25">
      <c r="A31" s="7" t="s">
        <v>9</v>
      </c>
      <c r="B31" s="7" t="s">
        <v>10</v>
      </c>
      <c r="C31" s="7" t="s">
        <v>11</v>
      </c>
      <c r="D31" s="16" t="s">
        <v>12</v>
      </c>
      <c r="E31" s="7" t="s">
        <v>13</v>
      </c>
      <c r="F31" s="7" t="s">
        <v>14</v>
      </c>
      <c r="G31" s="8">
        <v>13</v>
      </c>
      <c r="H31" s="8">
        <f t="shared" si="0"/>
        <v>17.333333333333332</v>
      </c>
      <c r="I31" s="9">
        <v>8624.33</v>
      </c>
      <c r="J31" s="7" t="s">
        <v>43</v>
      </c>
      <c r="K31" s="17">
        <f t="shared" si="1"/>
        <v>1.4401559799707539E-3</v>
      </c>
      <c r="L31" s="17">
        <f t="shared" si="2"/>
        <v>1.4401559799707541E-3</v>
      </c>
      <c r="M31" s="68">
        <f t="shared" si="3"/>
        <v>11.665263437763109</v>
      </c>
      <c r="N31" s="9">
        <f t="shared" si="4"/>
        <v>663.41</v>
      </c>
    </row>
    <row r="32" spans="1:14" hidden="1" x14ac:dyDescent="0.25">
      <c r="A32" s="7" t="s">
        <v>9</v>
      </c>
      <c r="B32" s="7" t="s">
        <v>10</v>
      </c>
      <c r="C32" s="7" t="s">
        <v>11</v>
      </c>
      <c r="D32" s="16" t="s">
        <v>12</v>
      </c>
      <c r="E32" s="7" t="s">
        <v>13</v>
      </c>
      <c r="F32" s="7" t="s">
        <v>14</v>
      </c>
      <c r="G32" s="8">
        <v>21</v>
      </c>
      <c r="H32" s="8">
        <f t="shared" si="0"/>
        <v>28</v>
      </c>
      <c r="I32" s="9">
        <v>13931.61</v>
      </c>
      <c r="J32" s="7" t="s">
        <v>44</v>
      </c>
      <c r="K32" s="17">
        <f t="shared" si="1"/>
        <v>2.3264058137989099E-3</v>
      </c>
      <c r="L32" s="17">
        <f t="shared" si="2"/>
        <v>2.3264058137989108E-3</v>
      </c>
      <c r="M32" s="68">
        <f t="shared" si="3"/>
        <v>18.843887091771176</v>
      </c>
      <c r="N32" s="9">
        <f t="shared" si="4"/>
        <v>663.41000000000008</v>
      </c>
    </row>
    <row r="33" spans="1:14" hidden="1" x14ac:dyDescent="0.25">
      <c r="A33" s="7" t="s">
        <v>9</v>
      </c>
      <c r="B33" s="7" t="s">
        <v>10</v>
      </c>
      <c r="C33" s="7" t="s">
        <v>11</v>
      </c>
      <c r="D33" s="16" t="s">
        <v>12</v>
      </c>
      <c r="E33" s="7" t="s">
        <v>13</v>
      </c>
      <c r="F33" s="7" t="s">
        <v>14</v>
      </c>
      <c r="G33" s="8">
        <v>72</v>
      </c>
      <c r="H33" s="8">
        <f t="shared" si="0"/>
        <v>96</v>
      </c>
      <c r="I33" s="9">
        <v>47765.52</v>
      </c>
      <c r="J33" s="7" t="s">
        <v>45</v>
      </c>
      <c r="K33" s="17">
        <f t="shared" si="1"/>
        <v>7.9762485044534061E-3</v>
      </c>
      <c r="L33" s="17">
        <f t="shared" si="2"/>
        <v>7.9762485044534079E-3</v>
      </c>
      <c r="M33" s="68">
        <f t="shared" si="3"/>
        <v>64.607612886072602</v>
      </c>
      <c r="N33" s="9">
        <f t="shared" si="4"/>
        <v>663.41</v>
      </c>
    </row>
    <row r="34" spans="1:14" hidden="1" x14ac:dyDescent="0.25">
      <c r="A34" s="7" t="s">
        <v>9</v>
      </c>
      <c r="B34" s="7" t="s">
        <v>10</v>
      </c>
      <c r="C34" s="7" t="s">
        <v>11</v>
      </c>
      <c r="D34" s="16" t="s">
        <v>12</v>
      </c>
      <c r="E34" s="7" t="s">
        <v>13</v>
      </c>
      <c r="F34" s="7" t="s">
        <v>14</v>
      </c>
      <c r="G34" s="8">
        <v>47</v>
      </c>
      <c r="H34" s="8">
        <f t="shared" si="0"/>
        <v>62.666666666666671</v>
      </c>
      <c r="I34" s="9">
        <v>31180.27</v>
      </c>
      <c r="J34" s="7" t="s">
        <v>46</v>
      </c>
      <c r="K34" s="17">
        <f t="shared" si="1"/>
        <v>5.2067177737404177E-3</v>
      </c>
      <c r="L34" s="17">
        <f t="shared" si="2"/>
        <v>5.2067177737404194E-3</v>
      </c>
      <c r="M34" s="68">
        <f t="shared" si="3"/>
        <v>42.174413967297397</v>
      </c>
      <c r="N34" s="9">
        <f t="shared" si="4"/>
        <v>663.41</v>
      </c>
    </row>
    <row r="35" spans="1:14" hidden="1" x14ac:dyDescent="0.25">
      <c r="A35" s="7" t="s">
        <v>9</v>
      </c>
      <c r="B35" s="7" t="s">
        <v>10</v>
      </c>
      <c r="C35" s="7" t="s">
        <v>11</v>
      </c>
      <c r="D35" s="16" t="s">
        <v>12</v>
      </c>
      <c r="E35" s="7" t="s">
        <v>13</v>
      </c>
      <c r="F35" s="7" t="s">
        <v>14</v>
      </c>
      <c r="G35" s="8">
        <v>140</v>
      </c>
      <c r="H35" s="8">
        <f t="shared" si="0"/>
        <v>186.66666666666666</v>
      </c>
      <c r="I35" s="9">
        <v>92877.4</v>
      </c>
      <c r="J35" s="7" t="s">
        <v>47</v>
      </c>
      <c r="K35" s="17">
        <f t="shared" si="1"/>
        <v>1.5509372091992733E-2</v>
      </c>
      <c r="L35" s="17">
        <f t="shared" si="2"/>
        <v>1.5509372091992737E-2</v>
      </c>
      <c r="M35" s="68">
        <f t="shared" si="3"/>
        <v>125.62591394514116</v>
      </c>
      <c r="N35" s="9">
        <f t="shared" si="4"/>
        <v>663.41</v>
      </c>
    </row>
    <row r="36" spans="1:14" hidden="1" x14ac:dyDescent="0.25">
      <c r="A36" s="7" t="s">
        <v>9</v>
      </c>
      <c r="B36" s="7" t="s">
        <v>10</v>
      </c>
      <c r="C36" s="7" t="s">
        <v>11</v>
      </c>
      <c r="D36" s="16" t="s">
        <v>12</v>
      </c>
      <c r="E36" s="7" t="s">
        <v>13</v>
      </c>
      <c r="F36" s="7" t="s">
        <v>14</v>
      </c>
      <c r="G36" s="8">
        <v>50</v>
      </c>
      <c r="H36" s="8">
        <f t="shared" si="0"/>
        <v>66.666666666666657</v>
      </c>
      <c r="I36" s="9">
        <v>33170.5</v>
      </c>
      <c r="J36" s="7" t="s">
        <v>48</v>
      </c>
      <c r="K36" s="17">
        <f t="shared" si="1"/>
        <v>5.5390614614259761E-3</v>
      </c>
      <c r="L36" s="17">
        <f t="shared" si="2"/>
        <v>5.5390614614259769E-3</v>
      </c>
      <c r="M36" s="68">
        <f t="shared" si="3"/>
        <v>44.866397837550416</v>
      </c>
      <c r="N36" s="9">
        <f t="shared" si="4"/>
        <v>663.41</v>
      </c>
    </row>
    <row r="37" spans="1:14" hidden="1" x14ac:dyDescent="0.25">
      <c r="A37" s="7" t="s">
        <v>9</v>
      </c>
      <c r="B37" s="7" t="s">
        <v>10</v>
      </c>
      <c r="C37" s="7" t="s">
        <v>11</v>
      </c>
      <c r="D37" s="16" t="s">
        <v>12</v>
      </c>
      <c r="E37" s="7" t="s">
        <v>13</v>
      </c>
      <c r="F37" s="7" t="s">
        <v>14</v>
      </c>
      <c r="G37" s="8">
        <v>56</v>
      </c>
      <c r="H37" s="8">
        <f t="shared" si="0"/>
        <v>74.666666666666671</v>
      </c>
      <c r="I37" s="9">
        <v>37150.959999999999</v>
      </c>
      <c r="J37" s="7" t="s">
        <v>49</v>
      </c>
      <c r="K37" s="17">
        <f t="shared" si="1"/>
        <v>6.2037488367970937E-3</v>
      </c>
      <c r="L37" s="17">
        <f t="shared" si="2"/>
        <v>6.2037488367970954E-3</v>
      </c>
      <c r="M37" s="68">
        <f t="shared" si="3"/>
        <v>50.250365578056474</v>
      </c>
      <c r="N37" s="9">
        <f t="shared" si="4"/>
        <v>663.41</v>
      </c>
    </row>
    <row r="38" spans="1:14" hidden="1" x14ac:dyDescent="0.25">
      <c r="A38" s="7" t="s">
        <v>9</v>
      </c>
      <c r="B38" s="7" t="s">
        <v>71</v>
      </c>
      <c r="C38" s="7" t="s">
        <v>75</v>
      </c>
      <c r="D38" s="16" t="s">
        <v>76</v>
      </c>
      <c r="E38" s="7" t="s">
        <v>74</v>
      </c>
      <c r="F38" s="7" t="s">
        <v>14</v>
      </c>
      <c r="G38" s="8">
        <v>34</v>
      </c>
      <c r="H38" s="8">
        <f>G38/9*12</f>
        <v>45.333333333333329</v>
      </c>
      <c r="I38" s="9">
        <v>228748.94</v>
      </c>
      <c r="J38" s="7" t="s">
        <v>50</v>
      </c>
      <c r="K38" s="17"/>
      <c r="L38" s="32">
        <f>H38/$H$223</f>
        <v>1.4427687581155738E-2</v>
      </c>
      <c r="M38" s="68">
        <f>L38*2700</f>
        <v>38.95475646912049</v>
      </c>
      <c r="N38" s="9">
        <f t="shared" ref="N38:N45" si="5">+I38/G38</f>
        <v>6727.91</v>
      </c>
    </row>
    <row r="39" spans="1:14" hidden="1" x14ac:dyDescent="0.25">
      <c r="A39" s="7" t="s">
        <v>9</v>
      </c>
      <c r="B39" s="7" t="s">
        <v>10</v>
      </c>
      <c r="C39" s="7" t="s">
        <v>11</v>
      </c>
      <c r="D39" s="16" t="s">
        <v>12</v>
      </c>
      <c r="E39" s="7" t="s">
        <v>13</v>
      </c>
      <c r="F39" s="7" t="s">
        <v>14</v>
      </c>
      <c r="G39" s="8">
        <v>110</v>
      </c>
      <c r="H39" s="8">
        <f t="shared" ref="H39:H45" si="6">+G39/9*12</f>
        <v>146.66666666666666</v>
      </c>
      <c r="I39" s="9">
        <v>72975.100000000006</v>
      </c>
      <c r="J39" s="7" t="s">
        <v>51</v>
      </c>
      <c r="K39" s="17">
        <f t="shared" ref="K39:K45" si="7">+G39/$G$46</f>
        <v>1.2185935215137148E-2</v>
      </c>
      <c r="L39" s="17">
        <f t="shared" ref="L39:L45" si="8">+H39/$H$46</f>
        <v>1.218593521513715E-2</v>
      </c>
      <c r="M39" s="68">
        <f t="shared" ref="M39:M45" si="9">8100*L39</f>
        <v>98.706075242610908</v>
      </c>
      <c r="N39" s="9">
        <f t="shared" si="5"/>
        <v>663.41000000000008</v>
      </c>
    </row>
    <row r="40" spans="1:14" hidden="1" x14ac:dyDescent="0.25">
      <c r="A40" s="7" t="s">
        <v>9</v>
      </c>
      <c r="B40" s="7" t="s">
        <v>10</v>
      </c>
      <c r="C40" s="7" t="s">
        <v>11</v>
      </c>
      <c r="D40" s="16" t="s">
        <v>12</v>
      </c>
      <c r="E40" s="7" t="s">
        <v>13</v>
      </c>
      <c r="F40" s="7" t="s">
        <v>14</v>
      </c>
      <c r="G40" s="8">
        <v>135</v>
      </c>
      <c r="H40" s="8">
        <f t="shared" si="6"/>
        <v>180</v>
      </c>
      <c r="I40" s="9">
        <v>89560.35</v>
      </c>
      <c r="J40" s="7" t="s">
        <v>52</v>
      </c>
      <c r="K40" s="17">
        <f t="shared" si="7"/>
        <v>1.4955465945850137E-2</v>
      </c>
      <c r="L40" s="17">
        <f t="shared" si="8"/>
        <v>1.4955465945850139E-2</v>
      </c>
      <c r="M40" s="68">
        <f t="shared" si="9"/>
        <v>121.13927416138613</v>
      </c>
      <c r="N40" s="9">
        <f t="shared" si="5"/>
        <v>663.41000000000008</v>
      </c>
    </row>
    <row r="41" spans="1:14" hidden="1" x14ac:dyDescent="0.25">
      <c r="A41" s="7" t="s">
        <v>9</v>
      </c>
      <c r="B41" s="7" t="s">
        <v>10</v>
      </c>
      <c r="C41" s="7" t="s">
        <v>11</v>
      </c>
      <c r="D41" s="16" t="s">
        <v>12</v>
      </c>
      <c r="E41" s="7" t="s">
        <v>13</v>
      </c>
      <c r="F41" s="7" t="s">
        <v>14</v>
      </c>
      <c r="G41" s="8">
        <v>175.5</v>
      </c>
      <c r="H41" s="8">
        <f t="shared" si="6"/>
        <v>234</v>
      </c>
      <c r="I41" s="9">
        <v>115101.63499999999</v>
      </c>
      <c r="J41" s="7" t="s">
        <v>53</v>
      </c>
      <c r="K41" s="17">
        <f t="shared" si="7"/>
        <v>1.9442105729605176E-2</v>
      </c>
      <c r="L41" s="17">
        <f t="shared" si="8"/>
        <v>1.944210572960518E-2</v>
      </c>
      <c r="M41" s="68">
        <f t="shared" si="9"/>
        <v>157.48105640980197</v>
      </c>
      <c r="N41" s="9">
        <f t="shared" si="5"/>
        <v>655.84977207977204</v>
      </c>
    </row>
    <row r="42" spans="1:14" hidden="1" x14ac:dyDescent="0.25">
      <c r="A42" s="7" t="s">
        <v>9</v>
      </c>
      <c r="B42" s="7" t="s">
        <v>10</v>
      </c>
      <c r="C42" s="7" t="s">
        <v>11</v>
      </c>
      <c r="D42" s="16" t="s">
        <v>12</v>
      </c>
      <c r="E42" s="7" t="s">
        <v>13</v>
      </c>
      <c r="F42" s="7" t="s">
        <v>14</v>
      </c>
      <c r="G42" s="8">
        <v>2</v>
      </c>
      <c r="H42" s="8">
        <f t="shared" si="6"/>
        <v>2.6666666666666665</v>
      </c>
      <c r="I42" s="9">
        <v>1326.82</v>
      </c>
      <c r="J42" s="7" t="s">
        <v>54</v>
      </c>
      <c r="K42" s="17">
        <f t="shared" si="7"/>
        <v>2.2156245845703906E-4</v>
      </c>
      <c r="L42" s="17">
        <f t="shared" si="8"/>
        <v>2.2156245845703909E-4</v>
      </c>
      <c r="M42" s="68">
        <f t="shared" si="9"/>
        <v>1.7946559135020166</v>
      </c>
      <c r="N42" s="9">
        <f t="shared" si="5"/>
        <v>663.41</v>
      </c>
    </row>
    <row r="43" spans="1:14" hidden="1" x14ac:dyDescent="0.25">
      <c r="A43" s="7" t="s">
        <v>9</v>
      </c>
      <c r="B43" s="7" t="s">
        <v>10</v>
      </c>
      <c r="C43" s="7" t="s">
        <v>11</v>
      </c>
      <c r="D43" s="16" t="s">
        <v>12</v>
      </c>
      <c r="E43" s="7" t="s">
        <v>13</v>
      </c>
      <c r="F43" s="7" t="s">
        <v>14</v>
      </c>
      <c r="G43" s="8">
        <v>29</v>
      </c>
      <c r="H43" s="8">
        <f t="shared" si="6"/>
        <v>38.666666666666671</v>
      </c>
      <c r="I43" s="9">
        <v>19238.89</v>
      </c>
      <c r="J43" s="7" t="s">
        <v>55</v>
      </c>
      <c r="K43" s="17">
        <f t="shared" si="7"/>
        <v>3.2126556476270661E-3</v>
      </c>
      <c r="L43" s="17">
        <f t="shared" si="8"/>
        <v>3.2126556476270674E-3</v>
      </c>
      <c r="M43" s="68">
        <f t="shared" si="9"/>
        <v>26.022510745779247</v>
      </c>
      <c r="N43" s="9">
        <f t="shared" si="5"/>
        <v>663.41</v>
      </c>
    </row>
    <row r="44" spans="1:14" hidden="1" x14ac:dyDescent="0.25">
      <c r="A44" s="7" t="s">
        <v>9</v>
      </c>
      <c r="B44" s="7" t="s">
        <v>10</v>
      </c>
      <c r="C44" s="7" t="s">
        <v>11</v>
      </c>
      <c r="D44" s="16" t="s">
        <v>12</v>
      </c>
      <c r="E44" s="7" t="s">
        <v>13</v>
      </c>
      <c r="F44" s="7" t="s">
        <v>14</v>
      </c>
      <c r="G44" s="8">
        <v>215</v>
      </c>
      <c r="H44" s="8">
        <f t="shared" si="6"/>
        <v>286.66666666666669</v>
      </c>
      <c r="I44" s="9">
        <v>142633.15</v>
      </c>
      <c r="J44" s="7" t="s">
        <v>56</v>
      </c>
      <c r="K44" s="17">
        <f t="shared" si="7"/>
        <v>2.3817964284131698E-2</v>
      </c>
      <c r="L44" s="17">
        <f t="shared" si="8"/>
        <v>2.3817964284131705E-2</v>
      </c>
      <c r="M44" s="68">
        <f t="shared" si="9"/>
        <v>192.92551070146681</v>
      </c>
      <c r="N44" s="9">
        <f t="shared" si="5"/>
        <v>663.41</v>
      </c>
    </row>
    <row r="45" spans="1:14" hidden="1" x14ac:dyDescent="0.25">
      <c r="A45" s="7" t="s">
        <v>9</v>
      </c>
      <c r="B45" s="7" t="s">
        <v>10</v>
      </c>
      <c r="C45" s="7" t="s">
        <v>11</v>
      </c>
      <c r="D45" s="16" t="s">
        <v>12</v>
      </c>
      <c r="E45" s="7" t="s">
        <v>13</v>
      </c>
      <c r="F45" s="7" t="s">
        <v>14</v>
      </c>
      <c r="G45" s="8">
        <v>6</v>
      </c>
      <c r="H45" s="8">
        <f t="shared" si="6"/>
        <v>8</v>
      </c>
      <c r="I45" s="9">
        <v>3980.46</v>
      </c>
      <c r="J45" s="7" t="s">
        <v>57</v>
      </c>
      <c r="K45" s="17">
        <f t="shared" si="7"/>
        <v>6.6468737537111718E-4</v>
      </c>
      <c r="L45" s="17">
        <f t="shared" si="8"/>
        <v>6.6468737537111729E-4</v>
      </c>
      <c r="M45" s="68">
        <f t="shared" si="9"/>
        <v>5.3839677405060504</v>
      </c>
      <c r="N45" s="9">
        <f t="shared" si="5"/>
        <v>663.41</v>
      </c>
    </row>
    <row r="46" spans="1:14" hidden="1" x14ac:dyDescent="0.25">
      <c r="A46" s="40"/>
      <c r="B46" s="40"/>
      <c r="C46" s="40"/>
      <c r="D46" s="47"/>
      <c r="E46" s="40"/>
      <c r="F46" s="40"/>
      <c r="G46" s="41">
        <f>SUM(G3:G45)</f>
        <v>9026.7999999999993</v>
      </c>
      <c r="H46" s="41">
        <f>SUM(H3:H45)</f>
        <v>12035.73333333333</v>
      </c>
      <c r="I46" s="42"/>
      <c r="J46" s="40"/>
      <c r="K46" s="43">
        <f>SUM(K3:K45)</f>
        <v>0.99623343820623045</v>
      </c>
      <c r="L46" s="43">
        <f>SUM(L3:L45)</f>
        <v>1.0106611257873863</v>
      </c>
      <c r="M46" s="74">
        <f>SUM(M3:M45)</f>
        <v>8108.4456059395843</v>
      </c>
      <c r="N46" s="9"/>
    </row>
    <row r="47" spans="1:14" hidden="1" x14ac:dyDescent="0.25">
      <c r="A47" s="7" t="s">
        <v>9</v>
      </c>
      <c r="B47" s="7" t="s">
        <v>58</v>
      </c>
      <c r="C47" s="7" t="s">
        <v>59</v>
      </c>
      <c r="D47" s="16" t="s">
        <v>60</v>
      </c>
      <c r="E47" s="7" t="s">
        <v>61</v>
      </c>
      <c r="F47" s="7" t="s">
        <v>14</v>
      </c>
      <c r="G47" s="8">
        <v>66.5</v>
      </c>
      <c r="H47" s="8">
        <f t="shared" ref="H47:H78" si="10">G47/9*12</f>
        <v>88.666666666666671</v>
      </c>
      <c r="I47" s="9">
        <v>46047.945</v>
      </c>
      <c r="J47" s="7" t="s">
        <v>15</v>
      </c>
      <c r="K47" s="17"/>
      <c r="L47" s="32">
        <f t="shared" ref="L47:L82" si="11">H47/$H$156</f>
        <v>2.0989041510958476E-3</v>
      </c>
      <c r="M47" s="68">
        <f t="shared" ref="M47:M82" si="12">34200*L47</f>
        <v>71.78252196747799</v>
      </c>
      <c r="N47" s="9">
        <f t="shared" ref="N47:N78" si="13">+I47/G47</f>
        <v>692.45030075187969</v>
      </c>
    </row>
    <row r="48" spans="1:14" hidden="1" x14ac:dyDescent="0.25">
      <c r="A48" s="7" t="s">
        <v>9</v>
      </c>
      <c r="B48" s="7" t="s">
        <v>58</v>
      </c>
      <c r="C48" s="7" t="s">
        <v>59</v>
      </c>
      <c r="D48" s="16" t="s">
        <v>60</v>
      </c>
      <c r="E48" s="7" t="s">
        <v>61</v>
      </c>
      <c r="F48" s="7" t="s">
        <v>14</v>
      </c>
      <c r="G48" s="8">
        <v>1271.2</v>
      </c>
      <c r="H48" s="8">
        <f t="shared" si="10"/>
        <v>1694.9333333333334</v>
      </c>
      <c r="I48" s="9">
        <v>895318.87199999997</v>
      </c>
      <c r="J48" s="7" t="s">
        <v>16</v>
      </c>
      <c r="K48" s="17"/>
      <c r="L48" s="32">
        <f t="shared" si="11"/>
        <v>4.0122209877790097E-2</v>
      </c>
      <c r="M48" s="68">
        <f t="shared" si="12"/>
        <v>1372.1795778204214</v>
      </c>
      <c r="N48" s="9">
        <f t="shared" si="13"/>
        <v>704.31</v>
      </c>
    </row>
    <row r="49" spans="1:14" hidden="1" x14ac:dyDescent="0.25">
      <c r="A49" s="7" t="s">
        <v>9</v>
      </c>
      <c r="B49" s="7" t="s">
        <v>58</v>
      </c>
      <c r="C49" s="7" t="s">
        <v>59</v>
      </c>
      <c r="D49" s="16" t="s">
        <v>60</v>
      </c>
      <c r="E49" s="7" t="s">
        <v>61</v>
      </c>
      <c r="F49" s="7" t="s">
        <v>14</v>
      </c>
      <c r="G49" s="8">
        <v>22</v>
      </c>
      <c r="H49" s="8">
        <f t="shared" si="10"/>
        <v>29.333333333333336</v>
      </c>
      <c r="I49" s="9">
        <v>15482.4</v>
      </c>
      <c r="J49" s="7" t="s">
        <v>17</v>
      </c>
      <c r="K49" s="17"/>
      <c r="L49" s="32">
        <f t="shared" si="11"/>
        <v>6.9437430562569401E-4</v>
      </c>
      <c r="M49" s="68">
        <f t="shared" si="12"/>
        <v>23.747601252398734</v>
      </c>
      <c r="N49" s="9">
        <f t="shared" si="13"/>
        <v>703.74545454545455</v>
      </c>
    </row>
    <row r="50" spans="1:14" hidden="1" x14ac:dyDescent="0.25">
      <c r="A50" s="7" t="s">
        <v>9</v>
      </c>
      <c r="B50" s="7" t="s">
        <v>58</v>
      </c>
      <c r="C50" s="7" t="s">
        <v>59</v>
      </c>
      <c r="D50" s="16" t="s">
        <v>60</v>
      </c>
      <c r="E50" s="7" t="s">
        <v>61</v>
      </c>
      <c r="F50" s="7" t="s">
        <v>14</v>
      </c>
      <c r="G50" s="8">
        <v>637</v>
      </c>
      <c r="H50" s="8">
        <f t="shared" si="10"/>
        <v>849.33333333333326</v>
      </c>
      <c r="I50" s="9">
        <v>448645.47</v>
      </c>
      <c r="J50" s="7" t="s">
        <v>18</v>
      </c>
      <c r="K50" s="17"/>
      <c r="L50" s="32">
        <f t="shared" si="11"/>
        <v>2.010529239470759E-2</v>
      </c>
      <c r="M50" s="68">
        <f t="shared" si="12"/>
        <v>687.60099989899959</v>
      </c>
      <c r="N50" s="9">
        <f t="shared" si="13"/>
        <v>704.31</v>
      </c>
    </row>
    <row r="51" spans="1:14" hidden="1" x14ac:dyDescent="0.25">
      <c r="A51" s="7" t="s">
        <v>9</v>
      </c>
      <c r="B51" s="7" t="s">
        <v>58</v>
      </c>
      <c r="C51" s="7" t="s">
        <v>59</v>
      </c>
      <c r="D51" s="16" t="s">
        <v>60</v>
      </c>
      <c r="E51" s="7" t="s">
        <v>61</v>
      </c>
      <c r="F51" s="7" t="s">
        <v>14</v>
      </c>
      <c r="G51" s="8">
        <v>6</v>
      </c>
      <c r="H51" s="8">
        <f t="shared" si="10"/>
        <v>8</v>
      </c>
      <c r="I51" s="9">
        <v>4151.34</v>
      </c>
      <c r="J51" s="7" t="s">
        <v>19</v>
      </c>
      <c r="K51" s="17"/>
      <c r="L51" s="32">
        <f t="shared" si="11"/>
        <v>1.8937481062518925E-4</v>
      </c>
      <c r="M51" s="68">
        <f t="shared" si="12"/>
        <v>6.4766185233814726</v>
      </c>
      <c r="N51" s="9">
        <f t="shared" si="13"/>
        <v>691.89</v>
      </c>
    </row>
    <row r="52" spans="1:14" hidden="1" x14ac:dyDescent="0.25">
      <c r="A52" s="7" t="s">
        <v>9</v>
      </c>
      <c r="B52" s="7" t="s">
        <v>58</v>
      </c>
      <c r="C52" s="7" t="s">
        <v>59</v>
      </c>
      <c r="D52" s="16" t="s">
        <v>60</v>
      </c>
      <c r="E52" s="7" t="s">
        <v>61</v>
      </c>
      <c r="F52" s="7" t="s">
        <v>14</v>
      </c>
      <c r="G52" s="8">
        <v>326</v>
      </c>
      <c r="H52" s="8">
        <f t="shared" si="10"/>
        <v>434.66666666666663</v>
      </c>
      <c r="I52" s="9">
        <v>229601.8</v>
      </c>
      <c r="J52" s="7" t="s">
        <v>20</v>
      </c>
      <c r="K52" s="17"/>
      <c r="L52" s="32">
        <f t="shared" si="11"/>
        <v>1.0289364710635282E-2</v>
      </c>
      <c r="M52" s="68">
        <f t="shared" si="12"/>
        <v>351.89627310372663</v>
      </c>
      <c r="N52" s="9">
        <f t="shared" si="13"/>
        <v>704.3</v>
      </c>
    </row>
    <row r="53" spans="1:14" hidden="1" x14ac:dyDescent="0.25">
      <c r="A53" s="7" t="s">
        <v>9</v>
      </c>
      <c r="B53" s="7" t="s">
        <v>58</v>
      </c>
      <c r="C53" s="7" t="s">
        <v>59</v>
      </c>
      <c r="D53" s="16" t="s">
        <v>60</v>
      </c>
      <c r="E53" s="7" t="s">
        <v>61</v>
      </c>
      <c r="F53" s="7" t="s">
        <v>14</v>
      </c>
      <c r="G53" s="8">
        <v>45</v>
      </c>
      <c r="H53" s="8">
        <f t="shared" si="10"/>
        <v>60</v>
      </c>
      <c r="I53" s="9">
        <v>31693.95</v>
      </c>
      <c r="J53" s="7" t="s">
        <v>21</v>
      </c>
      <c r="K53" s="17"/>
      <c r="L53" s="32">
        <f t="shared" si="11"/>
        <v>1.4203110796889194E-3</v>
      </c>
      <c r="M53" s="68">
        <f t="shared" si="12"/>
        <v>48.574638925361043</v>
      </c>
      <c r="N53" s="9">
        <f t="shared" si="13"/>
        <v>704.31000000000006</v>
      </c>
    </row>
    <row r="54" spans="1:14" hidden="1" x14ac:dyDescent="0.25">
      <c r="A54" s="7" t="s">
        <v>9</v>
      </c>
      <c r="B54" s="7" t="s">
        <v>58</v>
      </c>
      <c r="C54" s="7" t="s">
        <v>59</v>
      </c>
      <c r="D54" s="16" t="s">
        <v>60</v>
      </c>
      <c r="E54" s="7" t="s">
        <v>61</v>
      </c>
      <c r="F54" s="7" t="s">
        <v>14</v>
      </c>
      <c r="G54" s="8">
        <v>632</v>
      </c>
      <c r="H54" s="8">
        <f t="shared" si="10"/>
        <v>842.66666666666674</v>
      </c>
      <c r="I54" s="9">
        <v>445123.92</v>
      </c>
      <c r="J54" s="7" t="s">
        <v>22</v>
      </c>
      <c r="K54" s="17"/>
      <c r="L54" s="32">
        <f t="shared" si="11"/>
        <v>1.9947480052519936E-2</v>
      </c>
      <c r="M54" s="68">
        <f t="shared" si="12"/>
        <v>682.20381779618185</v>
      </c>
      <c r="N54" s="9">
        <f t="shared" si="13"/>
        <v>704.31</v>
      </c>
    </row>
    <row r="55" spans="1:14" hidden="1" x14ac:dyDescent="0.25">
      <c r="A55" s="7" t="s">
        <v>9</v>
      </c>
      <c r="B55" s="7" t="s">
        <v>58</v>
      </c>
      <c r="C55" s="7" t="s">
        <v>59</v>
      </c>
      <c r="D55" s="16" t="s">
        <v>60</v>
      </c>
      <c r="E55" s="7" t="s">
        <v>61</v>
      </c>
      <c r="F55" s="7" t="s">
        <v>14</v>
      </c>
      <c r="G55" s="8">
        <v>2097</v>
      </c>
      <c r="H55" s="8">
        <f t="shared" si="10"/>
        <v>2796</v>
      </c>
      <c r="I55" s="9">
        <v>1476938.07</v>
      </c>
      <c r="J55" s="7" t="s">
        <v>23</v>
      </c>
      <c r="K55" s="17"/>
      <c r="L55" s="32">
        <f t="shared" si="11"/>
        <v>6.6186496313503651E-2</v>
      </c>
      <c r="M55" s="68">
        <f t="shared" si="12"/>
        <v>2263.5781739218251</v>
      </c>
      <c r="N55" s="9">
        <f t="shared" si="13"/>
        <v>704.31000000000006</v>
      </c>
    </row>
    <row r="56" spans="1:14" x14ac:dyDescent="0.25">
      <c r="A56" s="7" t="s">
        <v>9</v>
      </c>
      <c r="B56" s="7" t="s">
        <v>58</v>
      </c>
      <c r="C56" s="7" t="s">
        <v>59</v>
      </c>
      <c r="D56" s="16" t="s">
        <v>60</v>
      </c>
      <c r="E56" s="7" t="s">
        <v>61</v>
      </c>
      <c r="F56" s="7" t="s">
        <v>14</v>
      </c>
      <c r="G56" s="8">
        <v>186</v>
      </c>
      <c r="H56" s="8">
        <f t="shared" si="10"/>
        <v>248</v>
      </c>
      <c r="I56" s="9">
        <v>131001.66</v>
      </c>
      <c r="J56" s="7" t="s">
        <v>24</v>
      </c>
      <c r="K56" s="17"/>
      <c r="L56" s="32">
        <f t="shared" si="11"/>
        <v>5.8706191293808668E-3</v>
      </c>
      <c r="M56" s="68">
        <f t="shared" si="12"/>
        <v>200.77517422482563</v>
      </c>
      <c r="N56" s="9">
        <f t="shared" si="13"/>
        <v>704.31000000000006</v>
      </c>
    </row>
    <row r="57" spans="1:14" hidden="1" x14ac:dyDescent="0.25">
      <c r="A57" s="7" t="s">
        <v>9</v>
      </c>
      <c r="B57" s="7" t="s">
        <v>58</v>
      </c>
      <c r="C57" s="7" t="s">
        <v>59</v>
      </c>
      <c r="D57" s="16" t="s">
        <v>60</v>
      </c>
      <c r="E57" s="7" t="s">
        <v>61</v>
      </c>
      <c r="F57" s="7" t="s">
        <v>14</v>
      </c>
      <c r="G57" s="8">
        <v>2082.6</v>
      </c>
      <c r="H57" s="8">
        <f t="shared" si="10"/>
        <v>2776.7999999999997</v>
      </c>
      <c r="I57" s="9">
        <v>1466796.0060000001</v>
      </c>
      <c r="J57" s="7" t="s">
        <v>25</v>
      </c>
      <c r="K57" s="17"/>
      <c r="L57" s="32">
        <f t="shared" si="11"/>
        <v>6.573199676800319E-2</v>
      </c>
      <c r="M57" s="68">
        <f t="shared" si="12"/>
        <v>2248.0342894657092</v>
      </c>
      <c r="N57" s="9">
        <f t="shared" si="13"/>
        <v>704.31000000000006</v>
      </c>
    </row>
    <row r="58" spans="1:14" hidden="1" x14ac:dyDescent="0.25">
      <c r="A58" s="7" t="s">
        <v>9</v>
      </c>
      <c r="B58" s="7" t="s">
        <v>58</v>
      </c>
      <c r="C58" s="7" t="s">
        <v>59</v>
      </c>
      <c r="D58" s="16" t="s">
        <v>60</v>
      </c>
      <c r="E58" s="7" t="s">
        <v>61</v>
      </c>
      <c r="F58" s="7" t="s">
        <v>14</v>
      </c>
      <c r="G58" s="8">
        <v>41.75</v>
      </c>
      <c r="H58" s="8">
        <f t="shared" si="10"/>
        <v>55.666666666666671</v>
      </c>
      <c r="I58" s="9">
        <v>29265.217499999999</v>
      </c>
      <c r="J58" s="7" t="s">
        <v>26</v>
      </c>
      <c r="K58" s="17"/>
      <c r="L58" s="32">
        <f t="shared" si="11"/>
        <v>1.317733057266942E-3</v>
      </c>
      <c r="M58" s="68">
        <f t="shared" si="12"/>
        <v>45.066470558529417</v>
      </c>
      <c r="N58" s="9">
        <f t="shared" si="13"/>
        <v>700.96329341317357</v>
      </c>
    </row>
    <row r="59" spans="1:14" hidden="1" x14ac:dyDescent="0.25">
      <c r="A59" s="7" t="s">
        <v>9</v>
      </c>
      <c r="B59" s="7" t="s">
        <v>58</v>
      </c>
      <c r="C59" s="7" t="s">
        <v>59</v>
      </c>
      <c r="D59" s="16" t="s">
        <v>60</v>
      </c>
      <c r="E59" s="7" t="s">
        <v>61</v>
      </c>
      <c r="F59" s="7" t="s">
        <v>14</v>
      </c>
      <c r="G59" s="8">
        <v>173.75</v>
      </c>
      <c r="H59" s="8">
        <f t="shared" si="10"/>
        <v>231.66666666666669</v>
      </c>
      <c r="I59" s="9">
        <v>122373.8625</v>
      </c>
      <c r="J59" s="7" t="s">
        <v>28</v>
      </c>
      <c r="K59" s="17"/>
      <c r="L59" s="32">
        <f t="shared" si="11"/>
        <v>5.4839788910211063E-3</v>
      </c>
      <c r="M59" s="68">
        <f t="shared" si="12"/>
        <v>187.55207807292183</v>
      </c>
      <c r="N59" s="9">
        <f t="shared" si="13"/>
        <v>704.31000000000006</v>
      </c>
    </row>
    <row r="60" spans="1:14" hidden="1" x14ac:dyDescent="0.25">
      <c r="A60" s="7" t="s">
        <v>9</v>
      </c>
      <c r="B60" s="7" t="s">
        <v>58</v>
      </c>
      <c r="C60" s="7" t="s">
        <v>59</v>
      </c>
      <c r="D60" s="16" t="s">
        <v>60</v>
      </c>
      <c r="E60" s="7" t="s">
        <v>61</v>
      </c>
      <c r="F60" s="7" t="s">
        <v>14</v>
      </c>
      <c r="G60" s="8">
        <v>19</v>
      </c>
      <c r="H60" s="8">
        <f t="shared" si="10"/>
        <v>25.333333333333336</v>
      </c>
      <c r="I60" s="9">
        <v>13170.73</v>
      </c>
      <c r="J60" s="7" t="s">
        <v>29</v>
      </c>
      <c r="K60" s="17"/>
      <c r="L60" s="32">
        <f t="shared" si="11"/>
        <v>5.9968690031309935E-4</v>
      </c>
      <c r="M60" s="68">
        <f t="shared" si="12"/>
        <v>20.509291990707997</v>
      </c>
      <c r="N60" s="9">
        <f t="shared" si="13"/>
        <v>693.19631578947372</v>
      </c>
    </row>
    <row r="61" spans="1:14" hidden="1" x14ac:dyDescent="0.25">
      <c r="A61" s="7" t="s">
        <v>9</v>
      </c>
      <c r="B61" s="7" t="s">
        <v>58</v>
      </c>
      <c r="C61" s="7" t="s">
        <v>59</v>
      </c>
      <c r="D61" s="16" t="s">
        <v>60</v>
      </c>
      <c r="E61" s="7" t="s">
        <v>61</v>
      </c>
      <c r="F61" s="7" t="s">
        <v>14</v>
      </c>
      <c r="G61" s="8">
        <v>404</v>
      </c>
      <c r="H61" s="8">
        <f t="shared" si="10"/>
        <v>538.66666666666663</v>
      </c>
      <c r="I61" s="9">
        <v>284541.24</v>
      </c>
      <c r="J61" s="7" t="s">
        <v>30</v>
      </c>
      <c r="K61" s="17"/>
      <c r="L61" s="32">
        <f t="shared" si="11"/>
        <v>1.2751237248762743E-2</v>
      </c>
      <c r="M61" s="68">
        <f t="shared" si="12"/>
        <v>436.09231390768582</v>
      </c>
      <c r="N61" s="9">
        <f t="shared" si="13"/>
        <v>704.31</v>
      </c>
    </row>
    <row r="62" spans="1:14" hidden="1" x14ac:dyDescent="0.25">
      <c r="A62" s="7" t="s">
        <v>9</v>
      </c>
      <c r="B62" s="7" t="s">
        <v>58</v>
      </c>
      <c r="C62" s="7" t="s">
        <v>59</v>
      </c>
      <c r="D62" s="16" t="s">
        <v>60</v>
      </c>
      <c r="E62" s="7" t="s">
        <v>61</v>
      </c>
      <c r="F62" s="7" t="s">
        <v>14</v>
      </c>
      <c r="G62" s="8">
        <v>807</v>
      </c>
      <c r="H62" s="8">
        <f t="shared" si="10"/>
        <v>1076</v>
      </c>
      <c r="I62" s="9">
        <v>568229.13</v>
      </c>
      <c r="J62" s="7" t="s">
        <v>31</v>
      </c>
      <c r="K62" s="17"/>
      <c r="L62" s="32">
        <f t="shared" si="11"/>
        <v>2.5470912029087956E-2</v>
      </c>
      <c r="M62" s="68">
        <f t="shared" si="12"/>
        <v>871.10519139480812</v>
      </c>
      <c r="N62" s="9">
        <f t="shared" si="13"/>
        <v>704.1253159851301</v>
      </c>
    </row>
    <row r="63" spans="1:14" hidden="1" x14ac:dyDescent="0.25">
      <c r="A63" s="7" t="s">
        <v>9</v>
      </c>
      <c r="B63" s="7" t="s">
        <v>58</v>
      </c>
      <c r="C63" s="7" t="s">
        <v>59</v>
      </c>
      <c r="D63" s="16" t="s">
        <v>60</v>
      </c>
      <c r="E63" s="7" t="s">
        <v>61</v>
      </c>
      <c r="F63" s="7" t="s">
        <v>14</v>
      </c>
      <c r="G63" s="8">
        <v>60</v>
      </c>
      <c r="H63" s="8">
        <f t="shared" si="10"/>
        <v>80</v>
      </c>
      <c r="I63" s="9">
        <v>42258.6</v>
      </c>
      <c r="J63" s="7" t="s">
        <v>32</v>
      </c>
      <c r="K63" s="17"/>
      <c r="L63" s="32">
        <f t="shared" si="11"/>
        <v>1.8937481062518927E-3</v>
      </c>
      <c r="M63" s="68">
        <f t="shared" si="12"/>
        <v>64.766185233814724</v>
      </c>
      <c r="N63" s="9">
        <f t="shared" si="13"/>
        <v>704.31</v>
      </c>
    </row>
    <row r="64" spans="1:14" hidden="1" x14ac:dyDescent="0.25">
      <c r="A64" s="7" t="s">
        <v>9</v>
      </c>
      <c r="B64" s="7" t="s">
        <v>58</v>
      </c>
      <c r="C64" s="7" t="s">
        <v>59</v>
      </c>
      <c r="D64" s="16" t="s">
        <v>60</v>
      </c>
      <c r="E64" s="7" t="s">
        <v>61</v>
      </c>
      <c r="F64" s="7" t="s">
        <v>14</v>
      </c>
      <c r="G64" s="8">
        <v>69</v>
      </c>
      <c r="H64" s="8">
        <f t="shared" si="10"/>
        <v>92</v>
      </c>
      <c r="I64" s="9">
        <v>48597.39</v>
      </c>
      <c r="J64" s="7" t="s">
        <v>62</v>
      </c>
      <c r="K64" s="17"/>
      <c r="L64" s="32">
        <f t="shared" si="11"/>
        <v>2.1778103221896765E-3</v>
      </c>
      <c r="M64" s="68">
        <f t="shared" si="12"/>
        <v>74.48111301888693</v>
      </c>
      <c r="N64" s="9">
        <f t="shared" si="13"/>
        <v>704.31</v>
      </c>
    </row>
    <row r="65" spans="1:14" hidden="1" x14ac:dyDescent="0.25">
      <c r="A65" s="7" t="s">
        <v>9</v>
      </c>
      <c r="B65" s="7" t="s">
        <v>58</v>
      </c>
      <c r="C65" s="7" t="s">
        <v>59</v>
      </c>
      <c r="D65" s="16" t="s">
        <v>60</v>
      </c>
      <c r="E65" s="7" t="s">
        <v>61</v>
      </c>
      <c r="F65" s="7" t="s">
        <v>14</v>
      </c>
      <c r="G65" s="8">
        <v>123</v>
      </c>
      <c r="H65" s="8">
        <f t="shared" si="10"/>
        <v>164</v>
      </c>
      <c r="I65" s="9">
        <v>86630.13</v>
      </c>
      <c r="J65" s="7" t="s">
        <v>33</v>
      </c>
      <c r="K65" s="17"/>
      <c r="L65" s="32">
        <f t="shared" si="11"/>
        <v>3.8821836178163801E-3</v>
      </c>
      <c r="M65" s="68">
        <f t="shared" si="12"/>
        <v>132.77067972932019</v>
      </c>
      <c r="N65" s="9">
        <f t="shared" si="13"/>
        <v>704.31000000000006</v>
      </c>
    </row>
    <row r="66" spans="1:14" hidden="1" x14ac:dyDescent="0.25">
      <c r="A66" s="7" t="s">
        <v>9</v>
      </c>
      <c r="B66" s="7" t="s">
        <v>58</v>
      </c>
      <c r="C66" s="7" t="s">
        <v>59</v>
      </c>
      <c r="D66" s="16" t="s">
        <v>60</v>
      </c>
      <c r="E66" s="7" t="s">
        <v>61</v>
      </c>
      <c r="F66" s="7" t="s">
        <v>14</v>
      </c>
      <c r="G66" s="8">
        <v>187</v>
      </c>
      <c r="H66" s="8">
        <f t="shared" si="10"/>
        <v>249.33333333333334</v>
      </c>
      <c r="I66" s="9">
        <v>131705.97</v>
      </c>
      <c r="J66" s="7" t="s">
        <v>34</v>
      </c>
      <c r="K66" s="17"/>
      <c r="L66" s="32">
        <f t="shared" si="11"/>
        <v>5.9021815978183992E-3</v>
      </c>
      <c r="M66" s="68">
        <f t="shared" si="12"/>
        <v>201.85461064538924</v>
      </c>
      <c r="N66" s="9">
        <f t="shared" si="13"/>
        <v>704.31000000000006</v>
      </c>
    </row>
    <row r="67" spans="1:14" hidden="1" x14ac:dyDescent="0.25">
      <c r="A67" s="7" t="s">
        <v>9</v>
      </c>
      <c r="B67" s="7" t="s">
        <v>58</v>
      </c>
      <c r="C67" s="7" t="s">
        <v>59</v>
      </c>
      <c r="D67" s="16" t="s">
        <v>60</v>
      </c>
      <c r="E67" s="7" t="s">
        <v>61</v>
      </c>
      <c r="F67" s="7" t="s">
        <v>14</v>
      </c>
      <c r="G67" s="8">
        <v>283</v>
      </c>
      <c r="H67" s="8">
        <f t="shared" si="10"/>
        <v>377.33333333333331</v>
      </c>
      <c r="I67" s="9">
        <v>80912.53</v>
      </c>
      <c r="J67" s="7" t="s">
        <v>35</v>
      </c>
      <c r="K67" s="17"/>
      <c r="L67" s="32">
        <f t="shared" si="11"/>
        <v>8.932178567821426E-3</v>
      </c>
      <c r="M67" s="68">
        <f t="shared" si="12"/>
        <v>305.48050701949279</v>
      </c>
      <c r="N67" s="75">
        <f t="shared" si="13"/>
        <v>285.90999999999997</v>
      </c>
    </row>
    <row r="68" spans="1:14" hidden="1" x14ac:dyDescent="0.25">
      <c r="A68" s="7" t="s">
        <v>9</v>
      </c>
      <c r="B68" s="7" t="s">
        <v>58</v>
      </c>
      <c r="C68" s="7" t="s">
        <v>59</v>
      </c>
      <c r="D68" s="16" t="s">
        <v>60</v>
      </c>
      <c r="E68" s="7" t="s">
        <v>61</v>
      </c>
      <c r="F68" s="7" t="s">
        <v>14</v>
      </c>
      <c r="G68" s="8">
        <v>316</v>
      </c>
      <c r="H68" s="8">
        <f t="shared" si="10"/>
        <v>421.33333333333337</v>
      </c>
      <c r="I68" s="9">
        <v>222558.8</v>
      </c>
      <c r="J68" s="7" t="s">
        <v>36</v>
      </c>
      <c r="K68" s="17"/>
      <c r="L68" s="32">
        <f t="shared" si="11"/>
        <v>9.9737400262599682E-3</v>
      </c>
      <c r="M68" s="68">
        <f t="shared" si="12"/>
        <v>341.10190889809093</v>
      </c>
      <c r="N68" s="9">
        <f t="shared" si="13"/>
        <v>704.3</v>
      </c>
    </row>
    <row r="69" spans="1:14" hidden="1" x14ac:dyDescent="0.25">
      <c r="A69" s="7" t="s">
        <v>9</v>
      </c>
      <c r="B69" s="7" t="s">
        <v>58</v>
      </c>
      <c r="C69" s="7" t="s">
        <v>59</v>
      </c>
      <c r="D69" s="16" t="s">
        <v>60</v>
      </c>
      <c r="E69" s="7" t="s">
        <v>61</v>
      </c>
      <c r="F69" s="7" t="s">
        <v>14</v>
      </c>
      <c r="G69" s="8">
        <v>391</v>
      </c>
      <c r="H69" s="8">
        <f t="shared" si="10"/>
        <v>521.33333333333326</v>
      </c>
      <c r="I69" s="9">
        <v>275385.21000000002</v>
      </c>
      <c r="J69" s="7" t="s">
        <v>37</v>
      </c>
      <c r="K69" s="17"/>
      <c r="L69" s="32">
        <f t="shared" si="11"/>
        <v>1.2340925159074832E-2</v>
      </c>
      <c r="M69" s="68">
        <f t="shared" si="12"/>
        <v>422.05964044035926</v>
      </c>
      <c r="N69" s="9">
        <f t="shared" si="13"/>
        <v>704.31000000000006</v>
      </c>
    </row>
    <row r="70" spans="1:14" hidden="1" x14ac:dyDescent="0.25">
      <c r="A70" s="7" t="s">
        <v>9</v>
      </c>
      <c r="B70" s="7" t="s">
        <v>58</v>
      </c>
      <c r="C70" s="7" t="s">
        <v>59</v>
      </c>
      <c r="D70" s="16" t="s">
        <v>60</v>
      </c>
      <c r="E70" s="7" t="s">
        <v>61</v>
      </c>
      <c r="F70" s="7" t="s">
        <v>14</v>
      </c>
      <c r="G70" s="8">
        <v>193</v>
      </c>
      <c r="H70" s="8">
        <f t="shared" si="10"/>
        <v>257.33333333333331</v>
      </c>
      <c r="I70" s="9">
        <v>135931.82999999999</v>
      </c>
      <c r="J70" s="7" t="s">
        <v>38</v>
      </c>
      <c r="K70" s="17"/>
      <c r="L70" s="32">
        <f t="shared" si="11"/>
        <v>6.0915564084435877E-3</v>
      </c>
      <c r="M70" s="68">
        <f t="shared" si="12"/>
        <v>208.3312291687707</v>
      </c>
      <c r="N70" s="9">
        <f t="shared" si="13"/>
        <v>704.31</v>
      </c>
    </row>
    <row r="71" spans="1:14" hidden="1" x14ac:dyDescent="0.25">
      <c r="A71" s="7" t="s">
        <v>9</v>
      </c>
      <c r="B71" s="7" t="s">
        <v>58</v>
      </c>
      <c r="C71" s="7" t="s">
        <v>59</v>
      </c>
      <c r="D71" s="16" t="s">
        <v>60</v>
      </c>
      <c r="E71" s="7" t="s">
        <v>61</v>
      </c>
      <c r="F71" s="7" t="s">
        <v>14</v>
      </c>
      <c r="G71" s="8">
        <v>306</v>
      </c>
      <c r="H71" s="8">
        <f t="shared" si="10"/>
        <v>408</v>
      </c>
      <c r="I71" s="9">
        <v>215518.86</v>
      </c>
      <c r="J71" s="7" t="s">
        <v>39</v>
      </c>
      <c r="K71" s="17"/>
      <c r="L71" s="32">
        <f t="shared" si="11"/>
        <v>9.6581153418846526E-3</v>
      </c>
      <c r="M71" s="68">
        <f t="shared" si="12"/>
        <v>330.30754469245511</v>
      </c>
      <c r="N71" s="9">
        <f t="shared" si="13"/>
        <v>704.31</v>
      </c>
    </row>
    <row r="72" spans="1:14" hidden="1" x14ac:dyDescent="0.25">
      <c r="A72" s="7" t="s">
        <v>9</v>
      </c>
      <c r="B72" s="7" t="s">
        <v>58</v>
      </c>
      <c r="C72" s="7" t="s">
        <v>59</v>
      </c>
      <c r="D72" s="16" t="s">
        <v>60</v>
      </c>
      <c r="E72" s="7" t="s">
        <v>61</v>
      </c>
      <c r="F72" s="7" t="s">
        <v>14</v>
      </c>
      <c r="G72" s="8">
        <v>97</v>
      </c>
      <c r="H72" s="8">
        <f t="shared" si="10"/>
        <v>129.33333333333334</v>
      </c>
      <c r="I72" s="9">
        <v>68318.070000000007</v>
      </c>
      <c r="J72" s="7" t="s">
        <v>40</v>
      </c>
      <c r="K72" s="17"/>
      <c r="L72" s="32">
        <f t="shared" si="11"/>
        <v>3.0615594384405601E-3</v>
      </c>
      <c r="M72" s="68">
        <f t="shared" si="12"/>
        <v>104.70533279466716</v>
      </c>
      <c r="N72" s="9">
        <f t="shared" si="13"/>
        <v>704.31000000000006</v>
      </c>
    </row>
    <row r="73" spans="1:14" hidden="1" x14ac:dyDescent="0.25">
      <c r="A73" s="7" t="s">
        <v>9</v>
      </c>
      <c r="B73" s="7" t="s">
        <v>58</v>
      </c>
      <c r="C73" s="7" t="s">
        <v>59</v>
      </c>
      <c r="D73" s="16" t="s">
        <v>60</v>
      </c>
      <c r="E73" s="7" t="s">
        <v>61</v>
      </c>
      <c r="F73" s="7" t="s">
        <v>14</v>
      </c>
      <c r="G73" s="8">
        <v>673</v>
      </c>
      <c r="H73" s="8">
        <f t="shared" si="10"/>
        <v>897.33333333333326</v>
      </c>
      <c r="I73" s="9">
        <v>474000.63</v>
      </c>
      <c r="J73" s="7" t="s">
        <v>41</v>
      </c>
      <c r="K73" s="17"/>
      <c r="L73" s="32">
        <f t="shared" si="11"/>
        <v>2.1241541258458726E-2</v>
      </c>
      <c r="M73" s="68">
        <f t="shared" si="12"/>
        <v>726.46071103928841</v>
      </c>
      <c r="N73" s="9">
        <f t="shared" si="13"/>
        <v>704.31000000000006</v>
      </c>
    </row>
    <row r="74" spans="1:14" hidden="1" x14ac:dyDescent="0.25">
      <c r="A74" s="7" t="s">
        <v>9</v>
      </c>
      <c r="B74" s="7" t="s">
        <v>58</v>
      </c>
      <c r="C74" s="7" t="s">
        <v>59</v>
      </c>
      <c r="D74" s="16" t="s">
        <v>60</v>
      </c>
      <c r="E74" s="7" t="s">
        <v>61</v>
      </c>
      <c r="F74" s="7" t="s">
        <v>14</v>
      </c>
      <c r="G74" s="8">
        <v>361</v>
      </c>
      <c r="H74" s="8">
        <f t="shared" si="10"/>
        <v>481.33333333333337</v>
      </c>
      <c r="I74" s="9">
        <v>254255.91</v>
      </c>
      <c r="J74" s="7" t="s">
        <v>42</v>
      </c>
      <c r="K74" s="17"/>
      <c r="L74" s="32">
        <f t="shared" si="11"/>
        <v>1.1394051105948887E-2</v>
      </c>
      <c r="M74" s="68">
        <f t="shared" si="12"/>
        <v>389.67654782345193</v>
      </c>
      <c r="N74" s="9">
        <f t="shared" si="13"/>
        <v>704.31000000000006</v>
      </c>
    </row>
    <row r="75" spans="1:14" hidden="1" x14ac:dyDescent="0.25">
      <c r="A75" s="7" t="s">
        <v>9</v>
      </c>
      <c r="B75" s="7" t="s">
        <v>58</v>
      </c>
      <c r="C75" s="7" t="s">
        <v>59</v>
      </c>
      <c r="D75" s="16" t="s">
        <v>60</v>
      </c>
      <c r="E75" s="7" t="s">
        <v>61</v>
      </c>
      <c r="F75" s="7" t="s">
        <v>14</v>
      </c>
      <c r="G75" s="8">
        <v>80</v>
      </c>
      <c r="H75" s="8">
        <f t="shared" si="10"/>
        <v>106.66666666666667</v>
      </c>
      <c r="I75" s="9">
        <v>56344.800000000003</v>
      </c>
      <c r="J75" s="7" t="s">
        <v>43</v>
      </c>
      <c r="K75" s="17"/>
      <c r="L75" s="32">
        <f t="shared" si="11"/>
        <v>2.5249974750025236E-3</v>
      </c>
      <c r="M75" s="68">
        <f t="shared" si="12"/>
        <v>86.354913645086313</v>
      </c>
      <c r="N75" s="9">
        <f t="shared" si="13"/>
        <v>704.31000000000006</v>
      </c>
    </row>
    <row r="76" spans="1:14" hidden="1" x14ac:dyDescent="0.25">
      <c r="A76" s="7" t="s">
        <v>9</v>
      </c>
      <c r="B76" s="7" t="s">
        <v>58</v>
      </c>
      <c r="C76" s="7" t="s">
        <v>59</v>
      </c>
      <c r="D76" s="16" t="s">
        <v>60</v>
      </c>
      <c r="E76" s="7" t="s">
        <v>61</v>
      </c>
      <c r="F76" s="7" t="s">
        <v>14</v>
      </c>
      <c r="G76" s="8">
        <v>71</v>
      </c>
      <c r="H76" s="8">
        <f t="shared" si="10"/>
        <v>94.666666666666671</v>
      </c>
      <c r="I76" s="9">
        <v>50006.01</v>
      </c>
      <c r="J76" s="7" t="s">
        <v>44</v>
      </c>
      <c r="K76" s="17"/>
      <c r="L76" s="32">
        <f t="shared" si="11"/>
        <v>2.2409352590647396E-3</v>
      </c>
      <c r="M76" s="68">
        <f t="shared" si="12"/>
        <v>76.639985860014093</v>
      </c>
      <c r="N76" s="9">
        <f t="shared" si="13"/>
        <v>704.31000000000006</v>
      </c>
    </row>
    <row r="77" spans="1:14" hidden="1" x14ac:dyDescent="0.25">
      <c r="A77" s="7" t="s">
        <v>9</v>
      </c>
      <c r="B77" s="7" t="s">
        <v>58</v>
      </c>
      <c r="C77" s="7" t="s">
        <v>59</v>
      </c>
      <c r="D77" s="16" t="s">
        <v>60</v>
      </c>
      <c r="E77" s="7" t="s">
        <v>61</v>
      </c>
      <c r="F77" s="7" t="s">
        <v>14</v>
      </c>
      <c r="G77" s="8">
        <v>441</v>
      </c>
      <c r="H77" s="8">
        <f t="shared" si="10"/>
        <v>588</v>
      </c>
      <c r="I77" s="9">
        <v>310600.71000000002</v>
      </c>
      <c r="J77" s="7" t="s">
        <v>45</v>
      </c>
      <c r="K77" s="17"/>
      <c r="L77" s="32">
        <f t="shared" si="11"/>
        <v>1.391904858095141E-2</v>
      </c>
      <c r="M77" s="68">
        <f t="shared" si="12"/>
        <v>476.03146146853823</v>
      </c>
      <c r="N77" s="9">
        <f t="shared" si="13"/>
        <v>704.31000000000006</v>
      </c>
    </row>
    <row r="78" spans="1:14" hidden="1" x14ac:dyDescent="0.25">
      <c r="A78" s="7" t="s">
        <v>9</v>
      </c>
      <c r="B78" s="7" t="s">
        <v>58</v>
      </c>
      <c r="C78" s="7" t="s">
        <v>59</v>
      </c>
      <c r="D78" s="16" t="s">
        <v>60</v>
      </c>
      <c r="E78" s="7" t="s">
        <v>61</v>
      </c>
      <c r="F78" s="7" t="s">
        <v>14</v>
      </c>
      <c r="G78" s="8">
        <v>76</v>
      </c>
      <c r="H78" s="8">
        <f t="shared" si="10"/>
        <v>101.33333333333334</v>
      </c>
      <c r="I78" s="9">
        <v>53527.56</v>
      </c>
      <c r="J78" s="7" t="s">
        <v>46</v>
      </c>
      <c r="K78" s="17"/>
      <c r="L78" s="32">
        <f t="shared" si="11"/>
        <v>2.3987476012523974E-3</v>
      </c>
      <c r="M78" s="68">
        <f t="shared" si="12"/>
        <v>82.037167962831987</v>
      </c>
      <c r="N78" s="9">
        <f t="shared" si="13"/>
        <v>704.31</v>
      </c>
    </row>
    <row r="79" spans="1:14" hidden="1" x14ac:dyDescent="0.25">
      <c r="A79" s="7" t="s">
        <v>9</v>
      </c>
      <c r="B79" s="7" t="s">
        <v>58</v>
      </c>
      <c r="C79" s="7" t="s">
        <v>59</v>
      </c>
      <c r="D79" s="16" t="s">
        <v>60</v>
      </c>
      <c r="E79" s="7" t="s">
        <v>61</v>
      </c>
      <c r="F79" s="7" t="s">
        <v>14</v>
      </c>
      <c r="G79" s="8">
        <v>216</v>
      </c>
      <c r="H79" s="8">
        <f t="shared" ref="H79:H110" si="14">G79/9*12</f>
        <v>288</v>
      </c>
      <c r="I79" s="9">
        <v>152130.96</v>
      </c>
      <c r="J79" s="7" t="s">
        <v>47</v>
      </c>
      <c r="K79" s="17"/>
      <c r="L79" s="32">
        <f t="shared" si="11"/>
        <v>6.8174931825068135E-3</v>
      </c>
      <c r="M79" s="68">
        <f t="shared" si="12"/>
        <v>233.15826684173302</v>
      </c>
      <c r="N79" s="9">
        <f t="shared" ref="N79:N110" si="15">+I79/G79</f>
        <v>704.31</v>
      </c>
    </row>
    <row r="80" spans="1:14" hidden="1" x14ac:dyDescent="0.25">
      <c r="A80" s="7" t="s">
        <v>9</v>
      </c>
      <c r="B80" s="7" t="s">
        <v>58</v>
      </c>
      <c r="C80" s="7" t="s">
        <v>59</v>
      </c>
      <c r="D80" s="16" t="s">
        <v>60</v>
      </c>
      <c r="E80" s="7" t="s">
        <v>61</v>
      </c>
      <c r="F80" s="7" t="s">
        <v>14</v>
      </c>
      <c r="G80" s="8">
        <v>119</v>
      </c>
      <c r="H80" s="8">
        <f t="shared" si="14"/>
        <v>158.66666666666666</v>
      </c>
      <c r="I80" s="9">
        <v>83763.210000000006</v>
      </c>
      <c r="J80" s="7" t="s">
        <v>63</v>
      </c>
      <c r="K80" s="17"/>
      <c r="L80" s="32">
        <f t="shared" si="11"/>
        <v>3.7559337440662534E-3</v>
      </c>
      <c r="M80" s="68">
        <f t="shared" si="12"/>
        <v>128.45293404706587</v>
      </c>
      <c r="N80" s="9">
        <f t="shared" si="15"/>
        <v>703.89252100840338</v>
      </c>
    </row>
    <row r="81" spans="1:14" hidden="1" x14ac:dyDescent="0.25">
      <c r="A81" s="7" t="s">
        <v>9</v>
      </c>
      <c r="B81" s="7" t="s">
        <v>58</v>
      </c>
      <c r="C81" s="7" t="s">
        <v>59</v>
      </c>
      <c r="D81" s="16" t="s">
        <v>60</v>
      </c>
      <c r="E81" s="7" t="s">
        <v>61</v>
      </c>
      <c r="F81" s="7" t="s">
        <v>14</v>
      </c>
      <c r="G81" s="8">
        <v>333</v>
      </c>
      <c r="H81" s="8">
        <f t="shared" si="14"/>
        <v>444</v>
      </c>
      <c r="I81" s="9">
        <v>234535.23</v>
      </c>
      <c r="J81" s="7" t="s">
        <v>48</v>
      </c>
      <c r="K81" s="17"/>
      <c r="L81" s="32">
        <f t="shared" si="11"/>
        <v>1.0510301989698004E-2</v>
      </c>
      <c r="M81" s="68">
        <f t="shared" si="12"/>
        <v>359.45232804767176</v>
      </c>
      <c r="N81" s="9">
        <f t="shared" si="15"/>
        <v>704.31000000000006</v>
      </c>
    </row>
    <row r="82" spans="1:14" hidden="1" x14ac:dyDescent="0.25">
      <c r="A82" s="7" t="s">
        <v>9</v>
      </c>
      <c r="B82" s="7" t="s">
        <v>58</v>
      </c>
      <c r="C82" s="7" t="s">
        <v>59</v>
      </c>
      <c r="D82" s="16" t="s">
        <v>60</v>
      </c>
      <c r="E82" s="7" t="s">
        <v>61</v>
      </c>
      <c r="F82" s="7" t="s">
        <v>14</v>
      </c>
      <c r="G82" s="8">
        <v>198</v>
      </c>
      <c r="H82" s="8">
        <f t="shared" si="14"/>
        <v>264</v>
      </c>
      <c r="I82" s="9">
        <v>139453.38</v>
      </c>
      <c r="J82" s="7" t="s">
        <v>49</v>
      </c>
      <c r="K82" s="17"/>
      <c r="L82" s="32">
        <f t="shared" si="11"/>
        <v>6.2493687506312455E-3</v>
      </c>
      <c r="M82" s="68">
        <f t="shared" si="12"/>
        <v>213.72841127158858</v>
      </c>
      <c r="N82" s="9">
        <f t="shared" si="15"/>
        <v>704.31000000000006</v>
      </c>
    </row>
    <row r="83" spans="1:14" hidden="1" x14ac:dyDescent="0.25">
      <c r="A83" s="7" t="s">
        <v>9</v>
      </c>
      <c r="B83" s="7" t="s">
        <v>71</v>
      </c>
      <c r="C83" s="7" t="s">
        <v>77</v>
      </c>
      <c r="D83" s="16" t="s">
        <v>78</v>
      </c>
      <c r="E83" s="7" t="s">
        <v>74</v>
      </c>
      <c r="F83" s="7" t="s">
        <v>14</v>
      </c>
      <c r="G83" s="8">
        <v>14</v>
      </c>
      <c r="H83" s="8">
        <f t="shared" si="14"/>
        <v>18.666666666666668</v>
      </c>
      <c r="I83" s="9">
        <v>94190.6</v>
      </c>
      <c r="J83" s="7" t="s">
        <v>50</v>
      </c>
      <c r="K83" s="17"/>
      <c r="L83" s="32">
        <f>H83/$H$223</f>
        <v>5.9408125334170694E-3</v>
      </c>
      <c r="M83" s="68">
        <f>L83*2700</f>
        <v>16.040193840226088</v>
      </c>
      <c r="N83" s="9">
        <f t="shared" si="15"/>
        <v>6727.9000000000005</v>
      </c>
    </row>
    <row r="84" spans="1:14" hidden="1" x14ac:dyDescent="0.25">
      <c r="A84" s="7" t="s">
        <v>9</v>
      </c>
      <c r="B84" s="7" t="s">
        <v>58</v>
      </c>
      <c r="C84" s="7" t="s">
        <v>59</v>
      </c>
      <c r="D84" s="16" t="s">
        <v>60</v>
      </c>
      <c r="E84" s="7" t="s">
        <v>61</v>
      </c>
      <c r="F84" s="7" t="s">
        <v>14</v>
      </c>
      <c r="G84" s="8">
        <v>302</v>
      </c>
      <c r="H84" s="8">
        <f t="shared" si="14"/>
        <v>402.66666666666669</v>
      </c>
      <c r="I84" s="9">
        <v>212701.62</v>
      </c>
      <c r="J84" s="7" t="s">
        <v>51</v>
      </c>
      <c r="K84" s="17"/>
      <c r="L84" s="32">
        <f t="shared" ref="L84:L115" si="16">H84/$H$156</f>
        <v>9.5318654681345264E-3</v>
      </c>
      <c r="M84" s="68">
        <f t="shared" ref="M84:M115" si="17">34200*L84</f>
        <v>325.98979901020078</v>
      </c>
      <c r="N84" s="9">
        <f t="shared" si="15"/>
        <v>704.31</v>
      </c>
    </row>
    <row r="85" spans="1:14" hidden="1" x14ac:dyDescent="0.25">
      <c r="A85" s="7" t="s">
        <v>9</v>
      </c>
      <c r="B85" s="7" t="s">
        <v>58</v>
      </c>
      <c r="C85" s="7" t="s">
        <v>59</v>
      </c>
      <c r="D85" s="16" t="s">
        <v>60</v>
      </c>
      <c r="E85" s="7" t="s">
        <v>61</v>
      </c>
      <c r="F85" s="7" t="s">
        <v>14</v>
      </c>
      <c r="G85" s="8">
        <v>321.2</v>
      </c>
      <c r="H85" s="8">
        <f t="shared" si="14"/>
        <v>428.26666666666665</v>
      </c>
      <c r="I85" s="9">
        <v>226224.372</v>
      </c>
      <c r="J85" s="7" t="s">
        <v>52</v>
      </c>
      <c r="K85" s="17"/>
      <c r="L85" s="32">
        <f t="shared" si="16"/>
        <v>1.0137864862135132E-2</v>
      </c>
      <c r="M85" s="68">
        <f t="shared" si="17"/>
        <v>346.71497828502152</v>
      </c>
      <c r="N85" s="9">
        <f t="shared" si="15"/>
        <v>704.31000000000006</v>
      </c>
    </row>
    <row r="86" spans="1:14" hidden="1" x14ac:dyDescent="0.25">
      <c r="A86" s="7" t="s">
        <v>9</v>
      </c>
      <c r="B86" s="7" t="s">
        <v>58</v>
      </c>
      <c r="C86" s="7" t="s">
        <v>59</v>
      </c>
      <c r="D86" s="16" t="s">
        <v>60</v>
      </c>
      <c r="E86" s="7" t="s">
        <v>61</v>
      </c>
      <c r="F86" s="7" t="s">
        <v>14</v>
      </c>
      <c r="G86" s="8">
        <v>290</v>
      </c>
      <c r="H86" s="8">
        <f t="shared" si="14"/>
        <v>386.66666666666663</v>
      </c>
      <c r="I86" s="9">
        <v>201576.1</v>
      </c>
      <c r="J86" s="7" t="s">
        <v>64</v>
      </c>
      <c r="K86" s="17"/>
      <c r="L86" s="32">
        <f t="shared" si="16"/>
        <v>9.153115846884146E-3</v>
      </c>
      <c r="M86" s="68">
        <f t="shared" si="17"/>
        <v>313.0365619634378</v>
      </c>
      <c r="N86" s="9">
        <f t="shared" si="15"/>
        <v>695.09</v>
      </c>
    </row>
    <row r="87" spans="1:14" hidden="1" x14ac:dyDescent="0.25">
      <c r="A87" s="7" t="s">
        <v>9</v>
      </c>
      <c r="B87" s="7" t="s">
        <v>58</v>
      </c>
      <c r="C87" s="7" t="s">
        <v>59</v>
      </c>
      <c r="D87" s="16" t="s">
        <v>60</v>
      </c>
      <c r="E87" s="7" t="s">
        <v>61</v>
      </c>
      <c r="F87" s="7" t="s">
        <v>14</v>
      </c>
      <c r="G87" s="8">
        <v>147.68</v>
      </c>
      <c r="H87" s="8">
        <f t="shared" si="14"/>
        <v>196.90666666666667</v>
      </c>
      <c r="I87" s="9">
        <v>104012.50079999999</v>
      </c>
      <c r="J87" s="7" t="s">
        <v>53</v>
      </c>
      <c r="K87" s="17"/>
      <c r="L87" s="32">
        <f t="shared" si="16"/>
        <v>4.6611453388546581E-3</v>
      </c>
      <c r="M87" s="68">
        <f t="shared" si="17"/>
        <v>159.41117058882929</v>
      </c>
      <c r="N87" s="9">
        <f t="shared" si="15"/>
        <v>704.31</v>
      </c>
    </row>
    <row r="88" spans="1:14" hidden="1" x14ac:dyDescent="0.25">
      <c r="A88" s="7" t="s">
        <v>9</v>
      </c>
      <c r="B88" s="7" t="s">
        <v>58</v>
      </c>
      <c r="C88" s="7" t="s">
        <v>59</v>
      </c>
      <c r="D88" s="16" t="s">
        <v>60</v>
      </c>
      <c r="E88" s="7" t="s">
        <v>61</v>
      </c>
      <c r="F88" s="7" t="s">
        <v>14</v>
      </c>
      <c r="G88" s="8">
        <v>16</v>
      </c>
      <c r="H88" s="8">
        <f t="shared" si="14"/>
        <v>21.333333333333332</v>
      </c>
      <c r="I88" s="9">
        <v>11268.96</v>
      </c>
      <c r="J88" s="7" t="s">
        <v>54</v>
      </c>
      <c r="K88" s="17"/>
      <c r="L88" s="32">
        <f t="shared" si="16"/>
        <v>5.0499949500050468E-4</v>
      </c>
      <c r="M88" s="68">
        <f t="shared" si="17"/>
        <v>17.270982729017259</v>
      </c>
      <c r="N88" s="9">
        <f t="shared" si="15"/>
        <v>704.31</v>
      </c>
    </row>
    <row r="89" spans="1:14" hidden="1" x14ac:dyDescent="0.25">
      <c r="A89" s="7" t="s">
        <v>9</v>
      </c>
      <c r="B89" s="7" t="s">
        <v>58</v>
      </c>
      <c r="C89" s="7" t="s">
        <v>59</v>
      </c>
      <c r="D89" s="16" t="s">
        <v>60</v>
      </c>
      <c r="E89" s="7" t="s">
        <v>61</v>
      </c>
      <c r="F89" s="7" t="s">
        <v>14</v>
      </c>
      <c r="G89" s="8">
        <v>177</v>
      </c>
      <c r="H89" s="8">
        <f t="shared" si="14"/>
        <v>236</v>
      </c>
      <c r="I89" s="9">
        <v>124662.87</v>
      </c>
      <c r="J89" s="7" t="s">
        <v>55</v>
      </c>
      <c r="K89" s="17"/>
      <c r="L89" s="32">
        <f t="shared" si="16"/>
        <v>5.5865569134430828E-3</v>
      </c>
      <c r="M89" s="68">
        <f t="shared" si="17"/>
        <v>191.06024643975343</v>
      </c>
      <c r="N89" s="9">
        <f t="shared" si="15"/>
        <v>704.31</v>
      </c>
    </row>
    <row r="90" spans="1:14" hidden="1" x14ac:dyDescent="0.25">
      <c r="A90" s="7" t="s">
        <v>9</v>
      </c>
      <c r="B90" s="7" t="s">
        <v>58</v>
      </c>
      <c r="C90" s="7" t="s">
        <v>59</v>
      </c>
      <c r="D90" s="16" t="s">
        <v>60</v>
      </c>
      <c r="E90" s="7" t="s">
        <v>61</v>
      </c>
      <c r="F90" s="7" t="s">
        <v>14</v>
      </c>
      <c r="G90" s="8">
        <v>370</v>
      </c>
      <c r="H90" s="8">
        <f t="shared" si="14"/>
        <v>493.33333333333337</v>
      </c>
      <c r="I90" s="9">
        <v>260594.7</v>
      </c>
      <c r="J90" s="7" t="s">
        <v>56</v>
      </c>
      <c r="K90" s="17"/>
      <c r="L90" s="32">
        <f t="shared" si="16"/>
        <v>1.1678113321886672E-2</v>
      </c>
      <c r="M90" s="68">
        <f t="shared" si="17"/>
        <v>399.39147560852422</v>
      </c>
      <c r="N90" s="9">
        <f t="shared" si="15"/>
        <v>704.31000000000006</v>
      </c>
    </row>
    <row r="91" spans="1:14" hidden="1" x14ac:dyDescent="0.25">
      <c r="A91" s="7" t="s">
        <v>9</v>
      </c>
      <c r="B91" s="7" t="s">
        <v>58</v>
      </c>
      <c r="C91" s="7" t="s">
        <v>59</v>
      </c>
      <c r="D91" s="16" t="s">
        <v>60</v>
      </c>
      <c r="E91" s="7" t="s">
        <v>61</v>
      </c>
      <c r="F91" s="7" t="s">
        <v>14</v>
      </c>
      <c r="G91" s="8">
        <v>138</v>
      </c>
      <c r="H91" s="8">
        <f t="shared" si="14"/>
        <v>184</v>
      </c>
      <c r="I91" s="9">
        <v>97194.78</v>
      </c>
      <c r="J91" s="7" t="s">
        <v>65</v>
      </c>
      <c r="K91" s="17"/>
      <c r="L91" s="32">
        <f t="shared" si="16"/>
        <v>4.355620644379353E-3</v>
      </c>
      <c r="M91" s="68">
        <f t="shared" si="17"/>
        <v>148.96222603777386</v>
      </c>
      <c r="N91" s="9">
        <f t="shared" si="15"/>
        <v>704.31</v>
      </c>
    </row>
    <row r="92" spans="1:14" hidden="1" x14ac:dyDescent="0.25">
      <c r="A92" s="7" t="s">
        <v>9</v>
      </c>
      <c r="B92" s="7" t="s">
        <v>58</v>
      </c>
      <c r="C92" s="7" t="s">
        <v>66</v>
      </c>
      <c r="D92" s="16" t="s">
        <v>67</v>
      </c>
      <c r="E92" s="7" t="s">
        <v>61</v>
      </c>
      <c r="F92" s="7" t="s">
        <v>14</v>
      </c>
      <c r="G92" s="8">
        <v>1</v>
      </c>
      <c r="H92" s="8">
        <f t="shared" si="14"/>
        <v>1.3333333333333333</v>
      </c>
      <c r="I92" s="9">
        <v>691.89</v>
      </c>
      <c r="J92" s="7" t="s">
        <v>19</v>
      </c>
      <c r="K92" s="17"/>
      <c r="L92" s="32">
        <f t="shared" si="16"/>
        <v>3.1562468437531542E-5</v>
      </c>
      <c r="M92" s="68">
        <f t="shared" si="17"/>
        <v>1.0794364205635787</v>
      </c>
      <c r="N92" s="9">
        <f t="shared" si="15"/>
        <v>691.89</v>
      </c>
    </row>
    <row r="93" spans="1:14" hidden="1" x14ac:dyDescent="0.25">
      <c r="A93" s="7" t="s">
        <v>9</v>
      </c>
      <c r="B93" s="7" t="s">
        <v>58</v>
      </c>
      <c r="C93" s="7" t="s">
        <v>66</v>
      </c>
      <c r="D93" s="16" t="s">
        <v>67</v>
      </c>
      <c r="E93" s="7" t="s">
        <v>61</v>
      </c>
      <c r="F93" s="7" t="s">
        <v>14</v>
      </c>
      <c r="G93" s="8">
        <v>10</v>
      </c>
      <c r="H93" s="8">
        <f t="shared" si="14"/>
        <v>13.333333333333334</v>
      </c>
      <c r="I93" s="9">
        <v>6918.9</v>
      </c>
      <c r="J93" s="7" t="s">
        <v>25</v>
      </c>
      <c r="K93" s="17"/>
      <c r="L93" s="32">
        <f t="shared" si="16"/>
        <v>3.1562468437531545E-4</v>
      </c>
      <c r="M93" s="68">
        <f t="shared" si="17"/>
        <v>10.794364205635789</v>
      </c>
      <c r="N93" s="9">
        <f t="shared" si="15"/>
        <v>691.89</v>
      </c>
    </row>
    <row r="94" spans="1:14" hidden="1" x14ac:dyDescent="0.25">
      <c r="A94" s="7" t="s">
        <v>9</v>
      </c>
      <c r="B94" s="7" t="s">
        <v>58</v>
      </c>
      <c r="C94" s="7" t="s">
        <v>66</v>
      </c>
      <c r="D94" s="16" t="s">
        <v>67</v>
      </c>
      <c r="E94" s="7" t="s">
        <v>61</v>
      </c>
      <c r="F94" s="7" t="s">
        <v>14</v>
      </c>
      <c r="G94" s="8">
        <v>9.5</v>
      </c>
      <c r="H94" s="8">
        <f t="shared" si="14"/>
        <v>12.666666666666668</v>
      </c>
      <c r="I94" s="9">
        <v>3463.51</v>
      </c>
      <c r="J94" s="7" t="s">
        <v>26</v>
      </c>
      <c r="K94" s="17"/>
      <c r="L94" s="32">
        <f t="shared" si="16"/>
        <v>2.9984345015654967E-4</v>
      </c>
      <c r="M94" s="68">
        <f t="shared" si="17"/>
        <v>10.254645995353998</v>
      </c>
      <c r="N94" s="9">
        <f t="shared" si="15"/>
        <v>364.58000000000004</v>
      </c>
    </row>
    <row r="95" spans="1:14" hidden="1" x14ac:dyDescent="0.25">
      <c r="A95" s="7" t="s">
        <v>9</v>
      </c>
      <c r="B95" s="7" t="s">
        <v>58</v>
      </c>
      <c r="C95" s="7" t="s">
        <v>66</v>
      </c>
      <c r="D95" s="16" t="s">
        <v>67</v>
      </c>
      <c r="E95" s="7" t="s">
        <v>61</v>
      </c>
      <c r="F95" s="7" t="s">
        <v>14</v>
      </c>
      <c r="G95" s="8">
        <v>22</v>
      </c>
      <c r="H95" s="8">
        <f t="shared" si="14"/>
        <v>29.333333333333336</v>
      </c>
      <c r="I95" s="9">
        <v>15551.64</v>
      </c>
      <c r="J95" s="7" t="s">
        <v>27</v>
      </c>
      <c r="K95" s="17"/>
      <c r="L95" s="32">
        <f t="shared" si="16"/>
        <v>6.9437430562569401E-4</v>
      </c>
      <c r="M95" s="68">
        <f t="shared" si="17"/>
        <v>23.747601252398734</v>
      </c>
      <c r="N95" s="9">
        <f t="shared" si="15"/>
        <v>706.89272727272726</v>
      </c>
    </row>
    <row r="96" spans="1:14" hidden="1" x14ac:dyDescent="0.25">
      <c r="A96" s="7" t="s">
        <v>9</v>
      </c>
      <c r="B96" s="7" t="s">
        <v>58</v>
      </c>
      <c r="C96" s="7" t="s">
        <v>66</v>
      </c>
      <c r="D96" s="16" t="s">
        <v>67</v>
      </c>
      <c r="E96" s="7" t="s">
        <v>61</v>
      </c>
      <c r="F96" s="7" t="s">
        <v>14</v>
      </c>
      <c r="G96" s="8">
        <v>29</v>
      </c>
      <c r="H96" s="8">
        <f t="shared" si="14"/>
        <v>38.666666666666671</v>
      </c>
      <c r="I96" s="9">
        <v>21440.06</v>
      </c>
      <c r="J96" s="7" t="s">
        <v>32</v>
      </c>
      <c r="K96" s="17"/>
      <c r="L96" s="32">
        <f t="shared" si="16"/>
        <v>9.153115846884149E-4</v>
      </c>
      <c r="M96" s="68">
        <f t="shared" si="17"/>
        <v>31.303656196343791</v>
      </c>
      <c r="N96" s="9">
        <f t="shared" si="15"/>
        <v>739.31241379310347</v>
      </c>
    </row>
    <row r="97" spans="1:14" hidden="1" x14ac:dyDescent="0.25">
      <c r="A97" s="7" t="s">
        <v>9</v>
      </c>
      <c r="B97" s="7" t="s">
        <v>58</v>
      </c>
      <c r="C97" s="7" t="s">
        <v>66</v>
      </c>
      <c r="D97" s="16" t="s">
        <v>67</v>
      </c>
      <c r="E97" s="7" t="s">
        <v>61</v>
      </c>
      <c r="F97" s="7" t="s">
        <v>14</v>
      </c>
      <c r="G97" s="8">
        <v>1</v>
      </c>
      <c r="H97" s="8">
        <f t="shared" si="14"/>
        <v>1.3333333333333333</v>
      </c>
      <c r="I97" s="9">
        <v>691.89</v>
      </c>
      <c r="J97" s="7" t="s">
        <v>36</v>
      </c>
      <c r="K97" s="17"/>
      <c r="L97" s="32">
        <f t="shared" si="16"/>
        <v>3.1562468437531542E-5</v>
      </c>
      <c r="M97" s="68">
        <f t="shared" si="17"/>
        <v>1.0794364205635787</v>
      </c>
      <c r="N97" s="9">
        <f t="shared" si="15"/>
        <v>691.89</v>
      </c>
    </row>
    <row r="98" spans="1:14" hidden="1" x14ac:dyDescent="0.25">
      <c r="A98" s="7" t="s">
        <v>9</v>
      </c>
      <c r="B98" s="7" t="s">
        <v>58</v>
      </c>
      <c r="C98" s="7" t="s">
        <v>66</v>
      </c>
      <c r="D98" s="16" t="s">
        <v>67</v>
      </c>
      <c r="E98" s="7" t="s">
        <v>61</v>
      </c>
      <c r="F98" s="7" t="s">
        <v>14</v>
      </c>
      <c r="G98" s="8">
        <v>23</v>
      </c>
      <c r="H98" s="8">
        <f t="shared" si="14"/>
        <v>30.666666666666664</v>
      </c>
      <c r="I98" s="9">
        <v>15913.47</v>
      </c>
      <c r="J98" s="7" t="s">
        <v>37</v>
      </c>
      <c r="K98" s="17"/>
      <c r="L98" s="32">
        <f t="shared" si="16"/>
        <v>7.2593677406322546E-4</v>
      </c>
      <c r="M98" s="68">
        <f t="shared" si="17"/>
        <v>24.827037672962312</v>
      </c>
      <c r="N98" s="9">
        <f t="shared" si="15"/>
        <v>691.89</v>
      </c>
    </row>
    <row r="99" spans="1:14" hidden="1" x14ac:dyDescent="0.25">
      <c r="A99" s="7" t="s">
        <v>9</v>
      </c>
      <c r="B99" s="7" t="s">
        <v>58</v>
      </c>
      <c r="C99" s="7" t="s">
        <v>66</v>
      </c>
      <c r="D99" s="16" t="s">
        <v>67</v>
      </c>
      <c r="E99" s="7" t="s">
        <v>61</v>
      </c>
      <c r="F99" s="7" t="s">
        <v>14</v>
      </c>
      <c r="G99" s="8">
        <v>25</v>
      </c>
      <c r="H99" s="8">
        <f t="shared" si="14"/>
        <v>33.333333333333329</v>
      </c>
      <c r="I99" s="9">
        <v>17297.25</v>
      </c>
      <c r="J99" s="7" t="s">
        <v>45</v>
      </c>
      <c r="K99" s="17"/>
      <c r="L99" s="32">
        <f t="shared" si="16"/>
        <v>7.8906171093828846E-4</v>
      </c>
      <c r="M99" s="68">
        <f t="shared" si="17"/>
        <v>26.985910514089465</v>
      </c>
      <c r="N99" s="9">
        <f t="shared" si="15"/>
        <v>691.89</v>
      </c>
    </row>
    <row r="100" spans="1:14" hidden="1" x14ac:dyDescent="0.25">
      <c r="A100" s="7" t="s">
        <v>9</v>
      </c>
      <c r="B100" s="7" t="s">
        <v>58</v>
      </c>
      <c r="C100" s="7" t="s">
        <v>66</v>
      </c>
      <c r="D100" s="16" t="s">
        <v>67</v>
      </c>
      <c r="E100" s="7" t="s">
        <v>61</v>
      </c>
      <c r="F100" s="7" t="s">
        <v>14</v>
      </c>
      <c r="G100" s="8">
        <v>19</v>
      </c>
      <c r="H100" s="8">
        <f t="shared" si="14"/>
        <v>25.333333333333336</v>
      </c>
      <c r="I100" s="9">
        <v>13145.91</v>
      </c>
      <c r="J100" s="7" t="s">
        <v>46</v>
      </c>
      <c r="K100" s="17"/>
      <c r="L100" s="32">
        <f t="shared" si="16"/>
        <v>5.9968690031309935E-4</v>
      </c>
      <c r="M100" s="68">
        <f t="shared" si="17"/>
        <v>20.509291990707997</v>
      </c>
      <c r="N100" s="9">
        <f t="shared" si="15"/>
        <v>691.89</v>
      </c>
    </row>
    <row r="101" spans="1:14" hidden="1" x14ac:dyDescent="0.25">
      <c r="A101" s="7" t="s">
        <v>9</v>
      </c>
      <c r="B101" s="7" t="s">
        <v>58</v>
      </c>
      <c r="C101" s="7" t="s">
        <v>66</v>
      </c>
      <c r="D101" s="16" t="s">
        <v>67</v>
      </c>
      <c r="E101" s="7" t="s">
        <v>61</v>
      </c>
      <c r="F101" s="7" t="s">
        <v>14</v>
      </c>
      <c r="G101" s="8">
        <v>6</v>
      </c>
      <c r="H101" s="8">
        <f t="shared" si="14"/>
        <v>8</v>
      </c>
      <c r="I101" s="9">
        <v>4151.34</v>
      </c>
      <c r="J101" s="7" t="s">
        <v>47</v>
      </c>
      <c r="K101" s="17"/>
      <c r="L101" s="32">
        <f t="shared" si="16"/>
        <v>1.8937481062518925E-4</v>
      </c>
      <c r="M101" s="68">
        <f t="shared" si="17"/>
        <v>6.4766185233814726</v>
      </c>
      <c r="N101" s="9">
        <f t="shared" si="15"/>
        <v>691.89</v>
      </c>
    </row>
    <row r="102" spans="1:14" hidden="1" x14ac:dyDescent="0.25">
      <c r="A102" s="7" t="s">
        <v>9</v>
      </c>
      <c r="B102" s="7" t="s">
        <v>58</v>
      </c>
      <c r="C102" s="7" t="s">
        <v>66</v>
      </c>
      <c r="D102" s="16" t="s">
        <v>67</v>
      </c>
      <c r="E102" s="7" t="s">
        <v>61</v>
      </c>
      <c r="F102" s="7" t="s">
        <v>14</v>
      </c>
      <c r="G102" s="8">
        <v>36</v>
      </c>
      <c r="H102" s="8">
        <f t="shared" si="14"/>
        <v>48</v>
      </c>
      <c r="I102" s="9">
        <v>26558.34</v>
      </c>
      <c r="J102" s="7" t="s">
        <v>68</v>
      </c>
      <c r="K102" s="17"/>
      <c r="L102" s="32">
        <f t="shared" si="16"/>
        <v>1.1362488637511356E-3</v>
      </c>
      <c r="M102" s="68">
        <f t="shared" si="17"/>
        <v>38.859711140288837</v>
      </c>
      <c r="N102" s="9">
        <f t="shared" si="15"/>
        <v>737.73166666666668</v>
      </c>
    </row>
    <row r="103" spans="1:14" hidden="1" x14ac:dyDescent="0.25">
      <c r="A103" s="7" t="s">
        <v>9</v>
      </c>
      <c r="B103" s="7" t="s">
        <v>58</v>
      </c>
      <c r="C103" s="7" t="s">
        <v>66</v>
      </c>
      <c r="D103" s="16" t="s">
        <v>67</v>
      </c>
      <c r="E103" s="7" t="s">
        <v>61</v>
      </c>
      <c r="F103" s="7" t="s">
        <v>14</v>
      </c>
      <c r="G103" s="8">
        <v>13</v>
      </c>
      <c r="H103" s="8">
        <f t="shared" si="14"/>
        <v>17.333333333333332</v>
      </c>
      <c r="I103" s="9">
        <v>8994.57</v>
      </c>
      <c r="J103" s="7" t="s">
        <v>49</v>
      </c>
      <c r="K103" s="17"/>
      <c r="L103" s="32">
        <f t="shared" si="16"/>
        <v>4.1031208968791006E-4</v>
      </c>
      <c r="M103" s="68">
        <f t="shared" si="17"/>
        <v>14.032673467326525</v>
      </c>
      <c r="N103" s="9">
        <f t="shared" si="15"/>
        <v>691.89</v>
      </c>
    </row>
    <row r="104" spans="1:14" hidden="1" x14ac:dyDescent="0.25">
      <c r="A104" s="7" t="s">
        <v>9</v>
      </c>
      <c r="B104" s="7" t="s">
        <v>58</v>
      </c>
      <c r="C104" s="7" t="s">
        <v>66</v>
      </c>
      <c r="D104" s="16" t="s">
        <v>67</v>
      </c>
      <c r="E104" s="7" t="s">
        <v>61</v>
      </c>
      <c r="F104" s="7" t="s">
        <v>14</v>
      </c>
      <c r="G104" s="8">
        <v>38</v>
      </c>
      <c r="H104" s="8">
        <f t="shared" si="14"/>
        <v>50.666666666666671</v>
      </c>
      <c r="I104" s="9">
        <v>26613.35</v>
      </c>
      <c r="J104" s="7" t="s">
        <v>53</v>
      </c>
      <c r="K104" s="17"/>
      <c r="L104" s="32">
        <f t="shared" si="16"/>
        <v>1.1993738006261987E-3</v>
      </c>
      <c r="M104" s="68">
        <f t="shared" si="17"/>
        <v>41.018583981415993</v>
      </c>
      <c r="N104" s="9">
        <f t="shared" si="15"/>
        <v>700.35131578947369</v>
      </c>
    </row>
    <row r="105" spans="1:14" hidden="1" x14ac:dyDescent="0.25">
      <c r="A105" s="7" t="s">
        <v>9</v>
      </c>
      <c r="B105" s="7" t="s">
        <v>58</v>
      </c>
      <c r="C105" s="7" t="s">
        <v>66</v>
      </c>
      <c r="D105" s="16" t="s">
        <v>67</v>
      </c>
      <c r="E105" s="7" t="s">
        <v>61</v>
      </c>
      <c r="F105" s="7" t="s">
        <v>14</v>
      </c>
      <c r="G105" s="8">
        <v>45</v>
      </c>
      <c r="H105" s="8">
        <f t="shared" si="14"/>
        <v>60</v>
      </c>
      <c r="I105" s="9">
        <v>33060.400000000001</v>
      </c>
      <c r="J105" s="7" t="s">
        <v>54</v>
      </c>
      <c r="K105" s="17"/>
      <c r="L105" s="32">
        <f t="shared" si="16"/>
        <v>1.4203110796889194E-3</v>
      </c>
      <c r="M105" s="68">
        <f t="shared" si="17"/>
        <v>48.574638925361043</v>
      </c>
      <c r="N105" s="9">
        <f t="shared" si="15"/>
        <v>734.67555555555555</v>
      </c>
    </row>
    <row r="106" spans="1:14" hidden="1" x14ac:dyDescent="0.25">
      <c r="A106" s="7" t="s">
        <v>9</v>
      </c>
      <c r="B106" s="7" t="s">
        <v>58</v>
      </c>
      <c r="C106" s="7" t="s">
        <v>66</v>
      </c>
      <c r="D106" s="16" t="s">
        <v>67</v>
      </c>
      <c r="E106" s="7" t="s">
        <v>61</v>
      </c>
      <c r="F106" s="7" t="s">
        <v>14</v>
      </c>
      <c r="G106" s="8">
        <v>59</v>
      </c>
      <c r="H106" s="8">
        <f t="shared" si="14"/>
        <v>78.666666666666657</v>
      </c>
      <c r="I106" s="9">
        <v>40821.51</v>
      </c>
      <c r="J106" s="7" t="s">
        <v>56</v>
      </c>
      <c r="K106" s="17"/>
      <c r="L106" s="32">
        <f t="shared" si="16"/>
        <v>1.8621856378143609E-3</v>
      </c>
      <c r="M106" s="68">
        <f t="shared" si="17"/>
        <v>63.686748813251143</v>
      </c>
      <c r="N106" s="9">
        <f t="shared" si="15"/>
        <v>691.89</v>
      </c>
    </row>
    <row r="107" spans="1:14" hidden="1" x14ac:dyDescent="0.25">
      <c r="A107" s="7" t="s">
        <v>9</v>
      </c>
      <c r="B107" s="7" t="s">
        <v>58</v>
      </c>
      <c r="C107" s="7" t="s">
        <v>66</v>
      </c>
      <c r="D107" s="16" t="s">
        <v>67</v>
      </c>
      <c r="E107" s="7" t="s">
        <v>61</v>
      </c>
      <c r="F107" s="7" t="s">
        <v>14</v>
      </c>
      <c r="G107" s="8">
        <v>663</v>
      </c>
      <c r="H107" s="8">
        <f t="shared" si="14"/>
        <v>884</v>
      </c>
      <c r="I107" s="9">
        <v>472860.64</v>
      </c>
      <c r="J107" s="7" t="s">
        <v>57</v>
      </c>
      <c r="K107" s="17"/>
      <c r="L107" s="32">
        <f t="shared" si="16"/>
        <v>2.0925916574083412E-2</v>
      </c>
      <c r="M107" s="68">
        <f t="shared" si="17"/>
        <v>715.66634683365271</v>
      </c>
      <c r="N107" s="9">
        <f t="shared" si="15"/>
        <v>713.21363499245854</v>
      </c>
    </row>
    <row r="108" spans="1:14" hidden="1" x14ac:dyDescent="0.25">
      <c r="A108" s="7" t="s">
        <v>9</v>
      </c>
      <c r="B108" s="7" t="s">
        <v>58</v>
      </c>
      <c r="C108" s="7" t="s">
        <v>69</v>
      </c>
      <c r="D108" s="16" t="s">
        <v>70</v>
      </c>
      <c r="E108" s="7" t="s">
        <v>61</v>
      </c>
      <c r="F108" s="7" t="s">
        <v>14</v>
      </c>
      <c r="G108" s="8">
        <v>288.5</v>
      </c>
      <c r="H108" s="8">
        <f t="shared" si="14"/>
        <v>384.66666666666669</v>
      </c>
      <c r="I108" s="9">
        <v>203193.435</v>
      </c>
      <c r="J108" s="7" t="s">
        <v>15</v>
      </c>
      <c r="K108" s="17"/>
      <c r="L108" s="32">
        <f t="shared" si="16"/>
        <v>9.10577214422785E-3</v>
      </c>
      <c r="M108" s="68">
        <f t="shared" si="17"/>
        <v>311.41740733259246</v>
      </c>
      <c r="N108" s="9">
        <f t="shared" si="15"/>
        <v>704.31</v>
      </c>
    </row>
    <row r="109" spans="1:14" hidden="1" x14ac:dyDescent="0.25">
      <c r="A109" s="7" t="s">
        <v>9</v>
      </c>
      <c r="B109" s="7" t="s">
        <v>58</v>
      </c>
      <c r="C109" s="7" t="s">
        <v>69</v>
      </c>
      <c r="D109" s="16" t="s">
        <v>70</v>
      </c>
      <c r="E109" s="7" t="s">
        <v>61</v>
      </c>
      <c r="F109" s="7" t="s">
        <v>14</v>
      </c>
      <c r="G109" s="8">
        <v>369.6</v>
      </c>
      <c r="H109" s="8">
        <f t="shared" si="14"/>
        <v>492.80000000000007</v>
      </c>
      <c r="I109" s="9">
        <v>260312.976</v>
      </c>
      <c r="J109" s="7" t="s">
        <v>16</v>
      </c>
      <c r="K109" s="17"/>
      <c r="L109" s="32">
        <f t="shared" si="16"/>
        <v>1.166548833451166E-2</v>
      </c>
      <c r="M109" s="68">
        <f t="shared" si="17"/>
        <v>398.95970104029874</v>
      </c>
      <c r="N109" s="9">
        <f t="shared" si="15"/>
        <v>704.31</v>
      </c>
    </row>
    <row r="110" spans="1:14" hidden="1" x14ac:dyDescent="0.25">
      <c r="A110" s="7" t="s">
        <v>9</v>
      </c>
      <c r="B110" s="7" t="s">
        <v>58</v>
      </c>
      <c r="C110" s="7" t="s">
        <v>69</v>
      </c>
      <c r="D110" s="16" t="s">
        <v>70</v>
      </c>
      <c r="E110" s="7" t="s">
        <v>61</v>
      </c>
      <c r="F110" s="7" t="s">
        <v>14</v>
      </c>
      <c r="G110" s="8">
        <v>68</v>
      </c>
      <c r="H110" s="8">
        <f t="shared" si="14"/>
        <v>90.666666666666657</v>
      </c>
      <c r="I110" s="9">
        <v>47868.24</v>
      </c>
      <c r="J110" s="7" t="s">
        <v>17</v>
      </c>
      <c r="K110" s="17"/>
      <c r="L110" s="32">
        <f t="shared" si="16"/>
        <v>2.1462478537521449E-3</v>
      </c>
      <c r="M110" s="68">
        <f t="shared" si="17"/>
        <v>73.401676598323363</v>
      </c>
      <c r="N110" s="9">
        <f t="shared" si="15"/>
        <v>703.94470588235288</v>
      </c>
    </row>
    <row r="111" spans="1:14" hidden="1" x14ac:dyDescent="0.25">
      <c r="A111" s="7" t="s">
        <v>9</v>
      </c>
      <c r="B111" s="7" t="s">
        <v>58</v>
      </c>
      <c r="C111" s="7" t="s">
        <v>69</v>
      </c>
      <c r="D111" s="16" t="s">
        <v>70</v>
      </c>
      <c r="E111" s="7" t="s">
        <v>61</v>
      </c>
      <c r="F111" s="7" t="s">
        <v>14</v>
      </c>
      <c r="G111" s="8">
        <v>317</v>
      </c>
      <c r="H111" s="8">
        <f t="shared" ref="H111:H142" si="18">G111/9*12</f>
        <v>422.66666666666663</v>
      </c>
      <c r="I111" s="9">
        <v>223266.27</v>
      </c>
      <c r="J111" s="7" t="s">
        <v>18</v>
      </c>
      <c r="K111" s="17"/>
      <c r="L111" s="32">
        <f t="shared" si="16"/>
        <v>1.0005302494697499E-2</v>
      </c>
      <c r="M111" s="68">
        <f t="shared" si="17"/>
        <v>342.18134531865445</v>
      </c>
      <c r="N111" s="9">
        <f t="shared" ref="N111:N142" si="19">+I111/G111</f>
        <v>704.31</v>
      </c>
    </row>
    <row r="112" spans="1:14" hidden="1" x14ac:dyDescent="0.25">
      <c r="A112" s="7" t="s">
        <v>9</v>
      </c>
      <c r="B112" s="7" t="s">
        <v>58</v>
      </c>
      <c r="C112" s="7" t="s">
        <v>69</v>
      </c>
      <c r="D112" s="16" t="s">
        <v>70</v>
      </c>
      <c r="E112" s="7" t="s">
        <v>61</v>
      </c>
      <c r="F112" s="7" t="s">
        <v>14</v>
      </c>
      <c r="G112" s="8">
        <v>11</v>
      </c>
      <c r="H112" s="8">
        <f t="shared" si="18"/>
        <v>14.666666666666668</v>
      </c>
      <c r="I112" s="9">
        <v>7610.79</v>
      </c>
      <c r="J112" s="7" t="s">
        <v>19</v>
      </c>
      <c r="K112" s="17"/>
      <c r="L112" s="32">
        <f t="shared" si="16"/>
        <v>3.4718715281284701E-4</v>
      </c>
      <c r="M112" s="68">
        <f t="shared" si="17"/>
        <v>11.873800626199367</v>
      </c>
      <c r="N112" s="9">
        <f t="shared" si="19"/>
        <v>691.89</v>
      </c>
    </row>
    <row r="113" spans="1:14" hidden="1" x14ac:dyDescent="0.25">
      <c r="A113" s="7" t="s">
        <v>9</v>
      </c>
      <c r="B113" s="7" t="s">
        <v>58</v>
      </c>
      <c r="C113" s="7" t="s">
        <v>69</v>
      </c>
      <c r="D113" s="16" t="s">
        <v>70</v>
      </c>
      <c r="E113" s="7" t="s">
        <v>61</v>
      </c>
      <c r="F113" s="7" t="s">
        <v>14</v>
      </c>
      <c r="G113" s="8">
        <v>162</v>
      </c>
      <c r="H113" s="8">
        <f t="shared" si="18"/>
        <v>216</v>
      </c>
      <c r="I113" s="9">
        <v>112086.18</v>
      </c>
      <c r="J113" s="7" t="s">
        <v>20</v>
      </c>
      <c r="K113" s="17"/>
      <c r="L113" s="32">
        <f t="shared" si="16"/>
        <v>5.1131198868801103E-3</v>
      </c>
      <c r="M113" s="68">
        <f t="shared" si="17"/>
        <v>174.86870013129976</v>
      </c>
      <c r="N113" s="9">
        <f t="shared" si="19"/>
        <v>691.89</v>
      </c>
    </row>
    <row r="114" spans="1:14" hidden="1" x14ac:dyDescent="0.25">
      <c r="A114" s="7" t="s">
        <v>9</v>
      </c>
      <c r="B114" s="7" t="s">
        <v>58</v>
      </c>
      <c r="C114" s="7" t="s">
        <v>69</v>
      </c>
      <c r="D114" s="16" t="s">
        <v>70</v>
      </c>
      <c r="E114" s="7" t="s">
        <v>61</v>
      </c>
      <c r="F114" s="7" t="s">
        <v>14</v>
      </c>
      <c r="G114" s="8">
        <v>20</v>
      </c>
      <c r="H114" s="8">
        <f t="shared" si="18"/>
        <v>26.666666666666668</v>
      </c>
      <c r="I114" s="9">
        <v>14086.2</v>
      </c>
      <c r="J114" s="7" t="s">
        <v>21</v>
      </c>
      <c r="K114" s="17"/>
      <c r="L114" s="32">
        <f t="shared" si="16"/>
        <v>6.312493687506309E-4</v>
      </c>
      <c r="M114" s="68">
        <f t="shared" si="17"/>
        <v>21.588728411271578</v>
      </c>
      <c r="N114" s="9">
        <f t="shared" si="19"/>
        <v>704.31000000000006</v>
      </c>
    </row>
    <row r="115" spans="1:14" hidden="1" x14ac:dyDescent="0.25">
      <c r="A115" s="7" t="s">
        <v>9</v>
      </c>
      <c r="B115" s="7" t="s">
        <v>58</v>
      </c>
      <c r="C115" s="7" t="s">
        <v>69</v>
      </c>
      <c r="D115" s="16" t="s">
        <v>70</v>
      </c>
      <c r="E115" s="7" t="s">
        <v>61</v>
      </c>
      <c r="F115" s="7" t="s">
        <v>14</v>
      </c>
      <c r="G115" s="8">
        <v>738</v>
      </c>
      <c r="H115" s="8">
        <f t="shared" si="18"/>
        <v>984</v>
      </c>
      <c r="I115" s="9">
        <v>519780.78</v>
      </c>
      <c r="J115" s="7" t="s">
        <v>22</v>
      </c>
      <c r="K115" s="17"/>
      <c r="L115" s="32">
        <f t="shared" si="16"/>
        <v>2.329310170689828E-2</v>
      </c>
      <c r="M115" s="68">
        <f t="shared" si="17"/>
        <v>796.62407837592116</v>
      </c>
      <c r="N115" s="9">
        <f t="shared" si="19"/>
        <v>704.31000000000006</v>
      </c>
    </row>
    <row r="116" spans="1:14" hidden="1" x14ac:dyDescent="0.25">
      <c r="A116" s="7" t="s">
        <v>9</v>
      </c>
      <c r="B116" s="7" t="s">
        <v>58</v>
      </c>
      <c r="C116" s="7" t="s">
        <v>69</v>
      </c>
      <c r="D116" s="16" t="s">
        <v>70</v>
      </c>
      <c r="E116" s="7" t="s">
        <v>61</v>
      </c>
      <c r="F116" s="7" t="s">
        <v>14</v>
      </c>
      <c r="G116" s="8">
        <v>971</v>
      </c>
      <c r="H116" s="8">
        <f t="shared" si="18"/>
        <v>1294.6666666666665</v>
      </c>
      <c r="I116" s="9">
        <v>683885.01</v>
      </c>
      <c r="J116" s="7" t="s">
        <v>23</v>
      </c>
      <c r="K116" s="17"/>
      <c r="L116" s="32">
        <f t="shared" ref="L116:L145" si="20">H116/$H$156</f>
        <v>3.0647156852843124E-2</v>
      </c>
      <c r="M116" s="68">
        <f t="shared" ref="M116:M145" si="21">34200*L116</f>
        <v>1048.1327643672348</v>
      </c>
      <c r="N116" s="9">
        <f t="shared" si="19"/>
        <v>704.31000000000006</v>
      </c>
    </row>
    <row r="117" spans="1:14" x14ac:dyDescent="0.25">
      <c r="A117" s="7" t="s">
        <v>9</v>
      </c>
      <c r="B117" s="7" t="s">
        <v>58</v>
      </c>
      <c r="C117" s="7" t="s">
        <v>69</v>
      </c>
      <c r="D117" s="16" t="s">
        <v>70</v>
      </c>
      <c r="E117" s="7" t="s">
        <v>61</v>
      </c>
      <c r="F117" s="7" t="s">
        <v>14</v>
      </c>
      <c r="G117" s="8">
        <v>233</v>
      </c>
      <c r="H117" s="8">
        <f t="shared" si="18"/>
        <v>310.66666666666669</v>
      </c>
      <c r="I117" s="9">
        <v>163942.76999999999</v>
      </c>
      <c r="J117" s="7" t="s">
        <v>24</v>
      </c>
      <c r="K117" s="17"/>
      <c r="L117" s="32">
        <f t="shared" si="20"/>
        <v>7.3540551459448499E-3</v>
      </c>
      <c r="M117" s="68">
        <f t="shared" si="21"/>
        <v>251.50868599131385</v>
      </c>
      <c r="N117" s="9">
        <f t="shared" si="19"/>
        <v>703.61703862660943</v>
      </c>
    </row>
    <row r="118" spans="1:14" hidden="1" x14ac:dyDescent="0.25">
      <c r="A118" s="7" t="s">
        <v>9</v>
      </c>
      <c r="B118" s="7" t="s">
        <v>58</v>
      </c>
      <c r="C118" s="7" t="s">
        <v>69</v>
      </c>
      <c r="D118" s="16" t="s">
        <v>70</v>
      </c>
      <c r="E118" s="7" t="s">
        <v>61</v>
      </c>
      <c r="F118" s="7" t="s">
        <v>14</v>
      </c>
      <c r="G118" s="8">
        <v>2793.48</v>
      </c>
      <c r="H118" s="8">
        <f t="shared" si="18"/>
        <v>3724.64</v>
      </c>
      <c r="I118" s="9">
        <v>1967475.8988000001</v>
      </c>
      <c r="J118" s="7" t="s">
        <v>25</v>
      </c>
      <c r="K118" s="17"/>
      <c r="L118" s="32">
        <f t="shared" si="20"/>
        <v>8.816912433087562E-2</v>
      </c>
      <c r="M118" s="68">
        <f t="shared" si="21"/>
        <v>3015.3840521159464</v>
      </c>
      <c r="N118" s="9">
        <f t="shared" si="19"/>
        <v>704.31000000000006</v>
      </c>
    </row>
    <row r="119" spans="1:14" hidden="1" x14ac:dyDescent="0.25">
      <c r="A119" s="7" t="s">
        <v>9</v>
      </c>
      <c r="B119" s="7" t="s">
        <v>58</v>
      </c>
      <c r="C119" s="7" t="s">
        <v>69</v>
      </c>
      <c r="D119" s="16" t="s">
        <v>70</v>
      </c>
      <c r="E119" s="7" t="s">
        <v>61</v>
      </c>
      <c r="F119" s="7" t="s">
        <v>14</v>
      </c>
      <c r="G119" s="8">
        <v>132.5</v>
      </c>
      <c r="H119" s="8">
        <f t="shared" si="18"/>
        <v>176.66666666666666</v>
      </c>
      <c r="I119" s="9">
        <v>93321.074999999997</v>
      </c>
      <c r="J119" s="7" t="s">
        <v>26</v>
      </c>
      <c r="K119" s="17"/>
      <c r="L119" s="32">
        <f t="shared" si="20"/>
        <v>4.182027067972929E-3</v>
      </c>
      <c r="M119" s="68">
        <f t="shared" si="21"/>
        <v>143.02532572467416</v>
      </c>
      <c r="N119" s="9">
        <f t="shared" si="19"/>
        <v>704.31</v>
      </c>
    </row>
    <row r="120" spans="1:14" hidden="1" x14ac:dyDescent="0.25">
      <c r="A120" s="7" t="s">
        <v>9</v>
      </c>
      <c r="B120" s="7" t="s">
        <v>58</v>
      </c>
      <c r="C120" s="7" t="s">
        <v>69</v>
      </c>
      <c r="D120" s="16" t="s">
        <v>70</v>
      </c>
      <c r="E120" s="7" t="s">
        <v>61</v>
      </c>
      <c r="F120" s="7" t="s">
        <v>14</v>
      </c>
      <c r="G120" s="8">
        <v>107</v>
      </c>
      <c r="H120" s="8">
        <f t="shared" si="18"/>
        <v>142.66666666666669</v>
      </c>
      <c r="I120" s="9">
        <v>75361.17</v>
      </c>
      <c r="J120" s="7" t="s">
        <v>27</v>
      </c>
      <c r="K120" s="17"/>
      <c r="L120" s="32">
        <f t="shared" si="20"/>
        <v>3.3771841228158756E-3</v>
      </c>
      <c r="M120" s="68">
        <f t="shared" si="21"/>
        <v>115.49969700030294</v>
      </c>
      <c r="N120" s="9">
        <f t="shared" si="19"/>
        <v>704.31</v>
      </c>
    </row>
    <row r="121" spans="1:14" hidden="1" x14ac:dyDescent="0.25">
      <c r="A121" s="7" t="s">
        <v>9</v>
      </c>
      <c r="B121" s="7" t="s">
        <v>58</v>
      </c>
      <c r="C121" s="7" t="s">
        <v>69</v>
      </c>
      <c r="D121" s="16" t="s">
        <v>70</v>
      </c>
      <c r="E121" s="7" t="s">
        <v>61</v>
      </c>
      <c r="F121" s="7" t="s">
        <v>14</v>
      </c>
      <c r="G121" s="8">
        <v>427.24</v>
      </c>
      <c r="H121" s="8">
        <f t="shared" si="18"/>
        <v>569.65333333333342</v>
      </c>
      <c r="I121" s="9">
        <v>300909.4044</v>
      </c>
      <c r="J121" s="7" t="s">
        <v>28</v>
      </c>
      <c r="K121" s="17"/>
      <c r="L121" s="32">
        <f t="shared" si="20"/>
        <v>1.3484749015250978E-2</v>
      </c>
      <c r="M121" s="68">
        <f t="shared" si="21"/>
        <v>461.17841632158348</v>
      </c>
      <c r="N121" s="9">
        <f t="shared" si="19"/>
        <v>704.31</v>
      </c>
    </row>
    <row r="122" spans="1:14" hidden="1" x14ac:dyDescent="0.25">
      <c r="A122" s="7" t="s">
        <v>9</v>
      </c>
      <c r="B122" s="7" t="s">
        <v>58</v>
      </c>
      <c r="C122" s="7" t="s">
        <v>69</v>
      </c>
      <c r="D122" s="16" t="s">
        <v>70</v>
      </c>
      <c r="E122" s="7" t="s">
        <v>61</v>
      </c>
      <c r="F122" s="7" t="s">
        <v>14</v>
      </c>
      <c r="G122" s="8">
        <v>2</v>
      </c>
      <c r="H122" s="8">
        <f t="shared" si="18"/>
        <v>2.6666666666666665</v>
      </c>
      <c r="I122" s="9">
        <v>1383.78</v>
      </c>
      <c r="J122" s="7" t="s">
        <v>29</v>
      </c>
      <c r="K122" s="17"/>
      <c r="L122" s="32">
        <f t="shared" si="20"/>
        <v>6.3124936875063085E-5</v>
      </c>
      <c r="M122" s="68">
        <f t="shared" si="21"/>
        <v>2.1588728411271574</v>
      </c>
      <c r="N122" s="9">
        <f t="shared" si="19"/>
        <v>691.89</v>
      </c>
    </row>
    <row r="123" spans="1:14" hidden="1" x14ac:dyDescent="0.25">
      <c r="A123" s="7" t="s">
        <v>9</v>
      </c>
      <c r="B123" s="7" t="s">
        <v>58</v>
      </c>
      <c r="C123" s="7" t="s">
        <v>69</v>
      </c>
      <c r="D123" s="16" t="s">
        <v>70</v>
      </c>
      <c r="E123" s="7" t="s">
        <v>61</v>
      </c>
      <c r="F123" s="7" t="s">
        <v>14</v>
      </c>
      <c r="G123" s="8">
        <v>50</v>
      </c>
      <c r="H123" s="8">
        <f t="shared" si="18"/>
        <v>66.666666666666657</v>
      </c>
      <c r="I123" s="9">
        <v>35215.5</v>
      </c>
      <c r="J123" s="7" t="s">
        <v>30</v>
      </c>
      <c r="K123" s="17"/>
      <c r="L123" s="32">
        <f t="shared" si="20"/>
        <v>1.5781234218765769E-3</v>
      </c>
      <c r="M123" s="68">
        <f t="shared" si="21"/>
        <v>53.97182102817893</v>
      </c>
      <c r="N123" s="9">
        <f t="shared" si="19"/>
        <v>704.31</v>
      </c>
    </row>
    <row r="124" spans="1:14" hidden="1" x14ac:dyDescent="0.25">
      <c r="A124" s="7" t="s">
        <v>9</v>
      </c>
      <c r="B124" s="7" t="s">
        <v>58</v>
      </c>
      <c r="C124" s="7" t="s">
        <v>69</v>
      </c>
      <c r="D124" s="16" t="s">
        <v>70</v>
      </c>
      <c r="E124" s="7" t="s">
        <v>61</v>
      </c>
      <c r="F124" s="7" t="s">
        <v>14</v>
      </c>
      <c r="G124" s="8">
        <v>136</v>
      </c>
      <c r="H124" s="8">
        <f t="shared" si="18"/>
        <v>181.33333333333331</v>
      </c>
      <c r="I124" s="9">
        <v>95786.16</v>
      </c>
      <c r="J124" s="7" t="s">
        <v>31</v>
      </c>
      <c r="K124" s="17"/>
      <c r="L124" s="32">
        <f t="shared" si="20"/>
        <v>4.2924957075042899E-3</v>
      </c>
      <c r="M124" s="68">
        <f t="shared" si="21"/>
        <v>146.80335319664673</v>
      </c>
      <c r="N124" s="9">
        <f t="shared" si="19"/>
        <v>704.31000000000006</v>
      </c>
    </row>
    <row r="125" spans="1:14" hidden="1" x14ac:dyDescent="0.25">
      <c r="A125" s="7" t="s">
        <v>9</v>
      </c>
      <c r="B125" s="7" t="s">
        <v>58</v>
      </c>
      <c r="C125" s="7" t="s">
        <v>69</v>
      </c>
      <c r="D125" s="16" t="s">
        <v>70</v>
      </c>
      <c r="E125" s="7" t="s">
        <v>61</v>
      </c>
      <c r="F125" s="7" t="s">
        <v>14</v>
      </c>
      <c r="G125" s="8">
        <v>253</v>
      </c>
      <c r="H125" s="8">
        <f t="shared" si="18"/>
        <v>337.33333333333331</v>
      </c>
      <c r="I125" s="9">
        <v>178190.43</v>
      </c>
      <c r="J125" s="7" t="s">
        <v>32</v>
      </c>
      <c r="K125" s="17"/>
      <c r="L125" s="32">
        <f t="shared" si="20"/>
        <v>7.9853045146954793E-3</v>
      </c>
      <c r="M125" s="68">
        <f t="shared" si="21"/>
        <v>273.0974144025854</v>
      </c>
      <c r="N125" s="9">
        <f t="shared" si="19"/>
        <v>704.31</v>
      </c>
    </row>
    <row r="126" spans="1:14" hidden="1" x14ac:dyDescent="0.25">
      <c r="A126" s="7" t="s">
        <v>9</v>
      </c>
      <c r="B126" s="7" t="s">
        <v>58</v>
      </c>
      <c r="C126" s="7" t="s">
        <v>69</v>
      </c>
      <c r="D126" s="16" t="s">
        <v>70</v>
      </c>
      <c r="E126" s="7" t="s">
        <v>61</v>
      </c>
      <c r="F126" s="7" t="s">
        <v>14</v>
      </c>
      <c r="G126" s="8">
        <v>37</v>
      </c>
      <c r="H126" s="8">
        <f t="shared" si="18"/>
        <v>49.333333333333329</v>
      </c>
      <c r="I126" s="9">
        <v>26059.47</v>
      </c>
      <c r="J126" s="7" t="s">
        <v>62</v>
      </c>
      <c r="K126" s="17"/>
      <c r="L126" s="32">
        <f t="shared" si="20"/>
        <v>1.1678113321886669E-3</v>
      </c>
      <c r="M126" s="68">
        <f t="shared" si="21"/>
        <v>39.939147560852412</v>
      </c>
      <c r="N126" s="9">
        <f t="shared" si="19"/>
        <v>704.31000000000006</v>
      </c>
    </row>
    <row r="127" spans="1:14" hidden="1" x14ac:dyDescent="0.25">
      <c r="A127" s="7" t="s">
        <v>9</v>
      </c>
      <c r="B127" s="7" t="s">
        <v>58</v>
      </c>
      <c r="C127" s="7" t="s">
        <v>69</v>
      </c>
      <c r="D127" s="16" t="s">
        <v>70</v>
      </c>
      <c r="E127" s="7" t="s">
        <v>61</v>
      </c>
      <c r="F127" s="7" t="s">
        <v>14</v>
      </c>
      <c r="G127" s="8">
        <v>146</v>
      </c>
      <c r="H127" s="8">
        <f t="shared" si="18"/>
        <v>194.66666666666666</v>
      </c>
      <c r="I127" s="9">
        <v>102829.26</v>
      </c>
      <c r="J127" s="7" t="s">
        <v>33</v>
      </c>
      <c r="K127" s="17"/>
      <c r="L127" s="32">
        <f t="shared" si="20"/>
        <v>4.6081203918796054E-3</v>
      </c>
      <c r="M127" s="68">
        <f t="shared" si="21"/>
        <v>157.59771740228251</v>
      </c>
      <c r="N127" s="9">
        <f t="shared" si="19"/>
        <v>704.31</v>
      </c>
    </row>
    <row r="128" spans="1:14" hidden="1" x14ac:dyDescent="0.25">
      <c r="A128" s="7" t="s">
        <v>9</v>
      </c>
      <c r="B128" s="7" t="s">
        <v>58</v>
      </c>
      <c r="C128" s="7" t="s">
        <v>69</v>
      </c>
      <c r="D128" s="16" t="s">
        <v>70</v>
      </c>
      <c r="E128" s="7" t="s">
        <v>61</v>
      </c>
      <c r="F128" s="7" t="s">
        <v>14</v>
      </c>
      <c r="G128" s="8">
        <v>278</v>
      </c>
      <c r="H128" s="8">
        <f t="shared" si="18"/>
        <v>370.66666666666669</v>
      </c>
      <c r="I128" s="9">
        <v>195798.18</v>
      </c>
      <c r="J128" s="7" t="s">
        <v>34</v>
      </c>
      <c r="K128" s="17"/>
      <c r="L128" s="32">
        <f t="shared" si="20"/>
        <v>8.7743662256337691E-3</v>
      </c>
      <c r="M128" s="68">
        <f t="shared" si="21"/>
        <v>300.08332491667488</v>
      </c>
      <c r="N128" s="9">
        <f t="shared" si="19"/>
        <v>704.31</v>
      </c>
    </row>
    <row r="129" spans="1:14" hidden="1" x14ac:dyDescent="0.25">
      <c r="A129" s="7" t="s">
        <v>9</v>
      </c>
      <c r="B129" s="7" t="s">
        <v>58</v>
      </c>
      <c r="C129" s="7" t="s">
        <v>69</v>
      </c>
      <c r="D129" s="16" t="s">
        <v>70</v>
      </c>
      <c r="E129" s="7" t="s">
        <v>61</v>
      </c>
      <c r="F129" s="7" t="s">
        <v>14</v>
      </c>
      <c r="G129" s="8">
        <v>609</v>
      </c>
      <c r="H129" s="8">
        <f t="shared" si="18"/>
        <v>812</v>
      </c>
      <c r="I129" s="9">
        <v>428924.79</v>
      </c>
      <c r="J129" s="7" t="s">
        <v>35</v>
      </c>
      <c r="K129" s="17"/>
      <c r="L129" s="32">
        <f t="shared" si="20"/>
        <v>1.922154327845671E-2</v>
      </c>
      <c r="M129" s="68">
        <f t="shared" si="21"/>
        <v>657.37678012321942</v>
      </c>
      <c r="N129" s="9">
        <f t="shared" si="19"/>
        <v>704.31</v>
      </c>
    </row>
    <row r="130" spans="1:14" hidden="1" x14ac:dyDescent="0.25">
      <c r="A130" s="7" t="s">
        <v>9</v>
      </c>
      <c r="B130" s="7" t="s">
        <v>58</v>
      </c>
      <c r="C130" s="7" t="s">
        <v>69</v>
      </c>
      <c r="D130" s="16" t="s">
        <v>70</v>
      </c>
      <c r="E130" s="7" t="s">
        <v>61</v>
      </c>
      <c r="F130" s="7" t="s">
        <v>14</v>
      </c>
      <c r="G130" s="8">
        <v>284</v>
      </c>
      <c r="H130" s="8">
        <f t="shared" si="18"/>
        <v>378.66666666666669</v>
      </c>
      <c r="I130" s="9">
        <v>200021.2</v>
      </c>
      <c r="J130" s="7" t="s">
        <v>36</v>
      </c>
      <c r="K130" s="17"/>
      <c r="L130" s="32">
        <f t="shared" si="20"/>
        <v>8.9637410362589584E-3</v>
      </c>
      <c r="M130" s="68">
        <f t="shared" si="21"/>
        <v>306.55994344005637</v>
      </c>
      <c r="N130" s="9">
        <f t="shared" si="19"/>
        <v>704.30000000000007</v>
      </c>
    </row>
    <row r="131" spans="1:14" hidden="1" x14ac:dyDescent="0.25">
      <c r="A131" s="7" t="s">
        <v>9</v>
      </c>
      <c r="B131" s="7" t="s">
        <v>58</v>
      </c>
      <c r="C131" s="7" t="s">
        <v>69</v>
      </c>
      <c r="D131" s="16" t="s">
        <v>70</v>
      </c>
      <c r="E131" s="7" t="s">
        <v>61</v>
      </c>
      <c r="F131" s="7" t="s">
        <v>14</v>
      </c>
      <c r="G131" s="8">
        <v>277</v>
      </c>
      <c r="H131" s="8">
        <f t="shared" si="18"/>
        <v>369.33333333333337</v>
      </c>
      <c r="I131" s="9">
        <v>195093.87</v>
      </c>
      <c r="J131" s="7" t="s">
        <v>37</v>
      </c>
      <c r="K131" s="17"/>
      <c r="L131" s="32">
        <f t="shared" si="20"/>
        <v>8.7428037571962384E-3</v>
      </c>
      <c r="M131" s="68">
        <f t="shared" si="21"/>
        <v>299.00388849611136</v>
      </c>
      <c r="N131" s="9">
        <f t="shared" si="19"/>
        <v>704.31</v>
      </c>
    </row>
    <row r="132" spans="1:14" hidden="1" x14ac:dyDescent="0.25">
      <c r="A132" s="7" t="s">
        <v>9</v>
      </c>
      <c r="B132" s="7" t="s">
        <v>58</v>
      </c>
      <c r="C132" s="7" t="s">
        <v>69</v>
      </c>
      <c r="D132" s="16" t="s">
        <v>70</v>
      </c>
      <c r="E132" s="7" t="s">
        <v>61</v>
      </c>
      <c r="F132" s="7" t="s">
        <v>14</v>
      </c>
      <c r="G132" s="8">
        <v>229</v>
      </c>
      <c r="H132" s="8">
        <f t="shared" si="18"/>
        <v>305.33333333333331</v>
      </c>
      <c r="I132" s="9">
        <v>161286.66</v>
      </c>
      <c r="J132" s="7" t="s">
        <v>38</v>
      </c>
      <c r="K132" s="17"/>
      <c r="L132" s="32">
        <f t="shared" si="20"/>
        <v>7.2278052721947228E-3</v>
      </c>
      <c r="M132" s="68">
        <f t="shared" si="21"/>
        <v>247.19094030905953</v>
      </c>
      <c r="N132" s="9">
        <f t="shared" si="19"/>
        <v>704.3085589519651</v>
      </c>
    </row>
    <row r="133" spans="1:14" hidden="1" x14ac:dyDescent="0.25">
      <c r="A133" s="7" t="s">
        <v>9</v>
      </c>
      <c r="B133" s="7" t="s">
        <v>58</v>
      </c>
      <c r="C133" s="7" t="s">
        <v>69</v>
      </c>
      <c r="D133" s="16" t="s">
        <v>70</v>
      </c>
      <c r="E133" s="7" t="s">
        <v>61</v>
      </c>
      <c r="F133" s="7" t="s">
        <v>14</v>
      </c>
      <c r="G133" s="8">
        <v>160</v>
      </c>
      <c r="H133" s="8">
        <f t="shared" si="18"/>
        <v>213.33333333333334</v>
      </c>
      <c r="I133" s="9">
        <v>112689.60000000001</v>
      </c>
      <c r="J133" s="7" t="s">
        <v>39</v>
      </c>
      <c r="K133" s="17"/>
      <c r="L133" s="32">
        <f t="shared" si="20"/>
        <v>5.0499949500050472E-3</v>
      </c>
      <c r="M133" s="68">
        <f t="shared" si="21"/>
        <v>172.70982729017263</v>
      </c>
      <c r="N133" s="9">
        <f t="shared" si="19"/>
        <v>704.31000000000006</v>
      </c>
    </row>
    <row r="134" spans="1:14" hidden="1" x14ac:dyDescent="0.25">
      <c r="A134" s="7" t="s">
        <v>9</v>
      </c>
      <c r="B134" s="7" t="s">
        <v>58</v>
      </c>
      <c r="C134" s="7" t="s">
        <v>69</v>
      </c>
      <c r="D134" s="16" t="s">
        <v>70</v>
      </c>
      <c r="E134" s="7" t="s">
        <v>61</v>
      </c>
      <c r="F134" s="7" t="s">
        <v>14</v>
      </c>
      <c r="G134" s="8">
        <v>174</v>
      </c>
      <c r="H134" s="8">
        <f t="shared" si="18"/>
        <v>232</v>
      </c>
      <c r="I134" s="9">
        <v>122549.94</v>
      </c>
      <c r="J134" s="7" t="s">
        <v>40</v>
      </c>
      <c r="K134" s="17"/>
      <c r="L134" s="32">
        <f t="shared" si="20"/>
        <v>5.491869508130489E-3</v>
      </c>
      <c r="M134" s="68">
        <f t="shared" si="21"/>
        <v>187.82193717806271</v>
      </c>
      <c r="N134" s="9">
        <f t="shared" si="19"/>
        <v>704.31000000000006</v>
      </c>
    </row>
    <row r="135" spans="1:14" hidden="1" x14ac:dyDescent="0.25">
      <c r="A135" s="7" t="s">
        <v>9</v>
      </c>
      <c r="B135" s="7" t="s">
        <v>58</v>
      </c>
      <c r="C135" s="7" t="s">
        <v>69</v>
      </c>
      <c r="D135" s="16" t="s">
        <v>70</v>
      </c>
      <c r="E135" s="7" t="s">
        <v>61</v>
      </c>
      <c r="F135" s="7" t="s">
        <v>14</v>
      </c>
      <c r="G135" s="8">
        <v>1660</v>
      </c>
      <c r="H135" s="8">
        <f t="shared" si="18"/>
        <v>2213.3333333333335</v>
      </c>
      <c r="I135" s="9">
        <v>1169154.6000000001</v>
      </c>
      <c r="J135" s="7" t="s">
        <v>41</v>
      </c>
      <c r="K135" s="17"/>
      <c r="L135" s="32">
        <f t="shared" si="20"/>
        <v>5.2393697606302365E-2</v>
      </c>
      <c r="M135" s="68">
        <f t="shared" si="21"/>
        <v>1791.8644581355409</v>
      </c>
      <c r="N135" s="9">
        <f t="shared" si="19"/>
        <v>704.31000000000006</v>
      </c>
    </row>
    <row r="136" spans="1:14" hidden="1" x14ac:dyDescent="0.25">
      <c r="A136" s="7" t="s">
        <v>9</v>
      </c>
      <c r="B136" s="7" t="s">
        <v>58</v>
      </c>
      <c r="C136" s="7" t="s">
        <v>69</v>
      </c>
      <c r="D136" s="16" t="s">
        <v>70</v>
      </c>
      <c r="E136" s="7" t="s">
        <v>61</v>
      </c>
      <c r="F136" s="7" t="s">
        <v>14</v>
      </c>
      <c r="G136" s="8">
        <v>641</v>
      </c>
      <c r="H136" s="8">
        <f t="shared" si="18"/>
        <v>854.66666666666674</v>
      </c>
      <c r="I136" s="9">
        <v>450781.76</v>
      </c>
      <c r="J136" s="7" t="s">
        <v>42</v>
      </c>
      <c r="K136" s="17"/>
      <c r="L136" s="32">
        <f t="shared" si="20"/>
        <v>2.023154226845772E-2</v>
      </c>
      <c r="M136" s="68">
        <f t="shared" si="21"/>
        <v>691.91874558125403</v>
      </c>
      <c r="N136" s="9">
        <f t="shared" si="19"/>
        <v>703.24767550702029</v>
      </c>
    </row>
    <row r="137" spans="1:14" hidden="1" x14ac:dyDescent="0.25">
      <c r="A137" s="7" t="s">
        <v>9</v>
      </c>
      <c r="B137" s="7" t="s">
        <v>58</v>
      </c>
      <c r="C137" s="7" t="s">
        <v>69</v>
      </c>
      <c r="D137" s="16" t="s">
        <v>70</v>
      </c>
      <c r="E137" s="7" t="s">
        <v>61</v>
      </c>
      <c r="F137" s="7" t="s">
        <v>14</v>
      </c>
      <c r="G137" s="8">
        <v>20</v>
      </c>
      <c r="H137" s="8">
        <f t="shared" si="18"/>
        <v>26.666666666666668</v>
      </c>
      <c r="I137" s="9">
        <v>14086.2</v>
      </c>
      <c r="J137" s="7" t="s">
        <v>43</v>
      </c>
      <c r="K137" s="17"/>
      <c r="L137" s="32">
        <f t="shared" si="20"/>
        <v>6.312493687506309E-4</v>
      </c>
      <c r="M137" s="68">
        <f t="shared" si="21"/>
        <v>21.588728411271578</v>
      </c>
      <c r="N137" s="9">
        <f t="shared" si="19"/>
        <v>704.31000000000006</v>
      </c>
    </row>
    <row r="138" spans="1:14" hidden="1" x14ac:dyDescent="0.25">
      <c r="A138" s="7" t="s">
        <v>9</v>
      </c>
      <c r="B138" s="7" t="s">
        <v>58</v>
      </c>
      <c r="C138" s="7" t="s">
        <v>69</v>
      </c>
      <c r="D138" s="16" t="s">
        <v>70</v>
      </c>
      <c r="E138" s="7" t="s">
        <v>61</v>
      </c>
      <c r="F138" s="7" t="s">
        <v>14</v>
      </c>
      <c r="G138" s="8">
        <v>113</v>
      </c>
      <c r="H138" s="8">
        <f t="shared" si="18"/>
        <v>150.66666666666666</v>
      </c>
      <c r="I138" s="9">
        <v>79587.03</v>
      </c>
      <c r="J138" s="7" t="s">
        <v>44</v>
      </c>
      <c r="K138" s="17"/>
      <c r="L138" s="32">
        <f t="shared" si="20"/>
        <v>3.5665589334410641E-3</v>
      </c>
      <c r="M138" s="68">
        <f t="shared" si="21"/>
        <v>121.97631552368439</v>
      </c>
      <c r="N138" s="9">
        <f t="shared" si="19"/>
        <v>704.31</v>
      </c>
    </row>
    <row r="139" spans="1:14" hidden="1" x14ac:dyDescent="0.25">
      <c r="A139" s="7" t="s">
        <v>9</v>
      </c>
      <c r="B139" s="7" t="s">
        <v>58</v>
      </c>
      <c r="C139" s="7" t="s">
        <v>69</v>
      </c>
      <c r="D139" s="16" t="s">
        <v>70</v>
      </c>
      <c r="E139" s="7" t="s">
        <v>61</v>
      </c>
      <c r="F139" s="7" t="s">
        <v>14</v>
      </c>
      <c r="G139" s="8">
        <v>358</v>
      </c>
      <c r="H139" s="8">
        <f t="shared" si="18"/>
        <v>477.33333333333337</v>
      </c>
      <c r="I139" s="9">
        <v>252142.98</v>
      </c>
      <c r="J139" s="7" t="s">
        <v>45</v>
      </c>
      <c r="K139" s="17"/>
      <c r="L139" s="32">
        <f t="shared" si="20"/>
        <v>1.1299363700636294E-2</v>
      </c>
      <c r="M139" s="68">
        <f t="shared" si="21"/>
        <v>386.43823856176124</v>
      </c>
      <c r="N139" s="9">
        <f t="shared" si="19"/>
        <v>704.31000000000006</v>
      </c>
    </row>
    <row r="140" spans="1:14" hidden="1" x14ac:dyDescent="0.25">
      <c r="A140" s="7" t="s">
        <v>9</v>
      </c>
      <c r="B140" s="7" t="s">
        <v>58</v>
      </c>
      <c r="C140" s="7" t="s">
        <v>69</v>
      </c>
      <c r="D140" s="16" t="s">
        <v>70</v>
      </c>
      <c r="E140" s="7" t="s">
        <v>61</v>
      </c>
      <c r="F140" s="7" t="s">
        <v>14</v>
      </c>
      <c r="G140" s="8">
        <v>286</v>
      </c>
      <c r="H140" s="8">
        <f t="shared" si="18"/>
        <v>381.33333333333337</v>
      </c>
      <c r="I140" s="9">
        <v>201432.66</v>
      </c>
      <c r="J140" s="7" t="s">
        <v>46</v>
      </c>
      <c r="K140" s="17"/>
      <c r="L140" s="32">
        <f t="shared" si="20"/>
        <v>9.0268659731340215E-3</v>
      </c>
      <c r="M140" s="68">
        <f t="shared" si="21"/>
        <v>308.71881628118354</v>
      </c>
      <c r="N140" s="9">
        <f t="shared" si="19"/>
        <v>704.31000000000006</v>
      </c>
    </row>
    <row r="141" spans="1:14" hidden="1" x14ac:dyDescent="0.25">
      <c r="A141" s="7" t="s">
        <v>9</v>
      </c>
      <c r="B141" s="7" t="s">
        <v>58</v>
      </c>
      <c r="C141" s="7" t="s">
        <v>69</v>
      </c>
      <c r="D141" s="16" t="s">
        <v>70</v>
      </c>
      <c r="E141" s="7" t="s">
        <v>61</v>
      </c>
      <c r="F141" s="7" t="s">
        <v>14</v>
      </c>
      <c r="G141" s="8">
        <v>526</v>
      </c>
      <c r="H141" s="8">
        <f t="shared" si="18"/>
        <v>701.33333333333326</v>
      </c>
      <c r="I141" s="9">
        <v>370467.06</v>
      </c>
      <c r="J141" s="7" t="s">
        <v>47</v>
      </c>
      <c r="K141" s="17"/>
      <c r="L141" s="32">
        <f t="shared" si="20"/>
        <v>1.660185839814159E-2</v>
      </c>
      <c r="M141" s="68">
        <f t="shared" si="21"/>
        <v>567.78355721644232</v>
      </c>
      <c r="N141" s="9">
        <f t="shared" si="19"/>
        <v>704.31</v>
      </c>
    </row>
    <row r="142" spans="1:14" hidden="1" x14ac:dyDescent="0.25">
      <c r="A142" s="7" t="s">
        <v>9</v>
      </c>
      <c r="B142" s="7" t="s">
        <v>58</v>
      </c>
      <c r="C142" s="7" t="s">
        <v>69</v>
      </c>
      <c r="D142" s="16" t="s">
        <v>70</v>
      </c>
      <c r="E142" s="7" t="s">
        <v>61</v>
      </c>
      <c r="F142" s="7" t="s">
        <v>14</v>
      </c>
      <c r="G142" s="8">
        <v>118</v>
      </c>
      <c r="H142" s="8">
        <f t="shared" si="18"/>
        <v>157.33333333333331</v>
      </c>
      <c r="I142" s="9">
        <v>83108.58</v>
      </c>
      <c r="J142" s="7" t="s">
        <v>63</v>
      </c>
      <c r="K142" s="17"/>
      <c r="L142" s="32">
        <f t="shared" si="20"/>
        <v>3.7243712756287219E-3</v>
      </c>
      <c r="M142" s="68">
        <f t="shared" si="21"/>
        <v>127.37349762650229</v>
      </c>
      <c r="N142" s="9">
        <f t="shared" si="19"/>
        <v>704.31000000000006</v>
      </c>
    </row>
    <row r="143" spans="1:14" hidden="1" x14ac:dyDescent="0.25">
      <c r="A143" s="7" t="s">
        <v>9</v>
      </c>
      <c r="B143" s="7" t="s">
        <v>58</v>
      </c>
      <c r="C143" s="7" t="s">
        <v>69</v>
      </c>
      <c r="D143" s="16" t="s">
        <v>70</v>
      </c>
      <c r="E143" s="7" t="s">
        <v>61</v>
      </c>
      <c r="F143" s="7" t="s">
        <v>14</v>
      </c>
      <c r="G143" s="8">
        <v>205</v>
      </c>
      <c r="H143" s="8">
        <f t="shared" ref="H143:H155" si="22">G143/9*12</f>
        <v>273.33333333333337</v>
      </c>
      <c r="I143" s="9">
        <v>144383.54999999999</v>
      </c>
      <c r="J143" s="7" t="s">
        <v>48</v>
      </c>
      <c r="K143" s="17"/>
      <c r="L143" s="32">
        <f t="shared" si="20"/>
        <v>6.4703060296939672E-3</v>
      </c>
      <c r="M143" s="68">
        <f t="shared" si="21"/>
        <v>221.28446621553368</v>
      </c>
      <c r="N143" s="9">
        <f t="shared" ref="N143:N155" si="23">+I143/G143</f>
        <v>704.31</v>
      </c>
    </row>
    <row r="144" spans="1:14" hidden="1" x14ac:dyDescent="0.25">
      <c r="A144" s="7" t="s">
        <v>9</v>
      </c>
      <c r="B144" s="7" t="s">
        <v>58</v>
      </c>
      <c r="C144" s="7" t="s">
        <v>69</v>
      </c>
      <c r="D144" s="16" t="s">
        <v>70</v>
      </c>
      <c r="E144" s="7" t="s">
        <v>61</v>
      </c>
      <c r="F144" s="7" t="s">
        <v>14</v>
      </c>
      <c r="G144" s="8">
        <v>1</v>
      </c>
      <c r="H144" s="8">
        <f t="shared" si="22"/>
        <v>1.3333333333333333</v>
      </c>
      <c r="I144" s="9">
        <v>704.31</v>
      </c>
      <c r="J144" s="7" t="s">
        <v>68</v>
      </c>
      <c r="K144" s="17"/>
      <c r="L144" s="32">
        <f t="shared" si="20"/>
        <v>3.1562468437531542E-5</v>
      </c>
      <c r="M144" s="68">
        <f t="shared" si="21"/>
        <v>1.0794364205635787</v>
      </c>
      <c r="N144" s="9">
        <f t="shared" si="23"/>
        <v>704.31</v>
      </c>
    </row>
    <row r="145" spans="1:14" hidden="1" x14ac:dyDescent="0.25">
      <c r="A145" s="7" t="s">
        <v>9</v>
      </c>
      <c r="B145" s="7" t="s">
        <v>58</v>
      </c>
      <c r="C145" s="7" t="s">
        <v>69</v>
      </c>
      <c r="D145" s="16" t="s">
        <v>70</v>
      </c>
      <c r="E145" s="7" t="s">
        <v>61</v>
      </c>
      <c r="F145" s="7" t="s">
        <v>14</v>
      </c>
      <c r="G145" s="8">
        <v>41</v>
      </c>
      <c r="H145" s="8">
        <f t="shared" si="22"/>
        <v>54.666666666666664</v>
      </c>
      <c r="I145" s="9">
        <v>28876.71</v>
      </c>
      <c r="J145" s="7" t="s">
        <v>49</v>
      </c>
      <c r="K145" s="17"/>
      <c r="L145" s="32">
        <f t="shared" si="20"/>
        <v>1.2940612059387931E-3</v>
      </c>
      <c r="M145" s="68">
        <f t="shared" si="21"/>
        <v>44.256893243106724</v>
      </c>
      <c r="N145" s="9">
        <f t="shared" si="23"/>
        <v>704.31</v>
      </c>
    </row>
    <row r="146" spans="1:14" hidden="1" x14ac:dyDescent="0.25">
      <c r="A146" s="7" t="s">
        <v>9</v>
      </c>
      <c r="B146" s="7" t="s">
        <v>71</v>
      </c>
      <c r="C146" s="7" t="s">
        <v>79</v>
      </c>
      <c r="D146" s="16" t="s">
        <v>80</v>
      </c>
      <c r="E146" s="7" t="s">
        <v>74</v>
      </c>
      <c r="F146" s="7" t="s">
        <v>14</v>
      </c>
      <c r="G146" s="8">
        <v>1</v>
      </c>
      <c r="H146" s="8">
        <f t="shared" si="22"/>
        <v>1.3333333333333333</v>
      </c>
      <c r="I146" s="9">
        <v>1323.83</v>
      </c>
      <c r="J146" s="7" t="s">
        <v>50</v>
      </c>
      <c r="K146" s="17"/>
      <c r="L146" s="32">
        <f>H146/$H$255</f>
        <v>1.2376237623762374E-3</v>
      </c>
      <c r="M146" s="68">
        <f>L146*1710</f>
        <v>2.1163366336633658</v>
      </c>
      <c r="N146" s="9">
        <f t="shared" si="23"/>
        <v>1323.83</v>
      </c>
    </row>
    <row r="147" spans="1:14" hidden="1" x14ac:dyDescent="0.25">
      <c r="A147" s="7" t="s">
        <v>9</v>
      </c>
      <c r="B147" s="7" t="s">
        <v>58</v>
      </c>
      <c r="C147" s="7" t="s">
        <v>69</v>
      </c>
      <c r="D147" s="16" t="s">
        <v>70</v>
      </c>
      <c r="E147" s="7" t="s">
        <v>61</v>
      </c>
      <c r="F147" s="7" t="s">
        <v>14</v>
      </c>
      <c r="G147" s="8">
        <v>330</v>
      </c>
      <c r="H147" s="8">
        <f t="shared" si="22"/>
        <v>440</v>
      </c>
      <c r="I147" s="9">
        <v>232124.22</v>
      </c>
      <c r="J147" s="7" t="s">
        <v>51</v>
      </c>
      <c r="K147" s="17"/>
      <c r="L147" s="32">
        <f t="shared" ref="L147:L155" si="24">H147/$H$156</f>
        <v>1.041561458438541E-2</v>
      </c>
      <c r="M147" s="68">
        <f t="shared" ref="M147:M155" si="25">34200*L147</f>
        <v>356.21401878598101</v>
      </c>
      <c r="N147" s="9">
        <f t="shared" si="23"/>
        <v>703.40672727272727</v>
      </c>
    </row>
    <row r="148" spans="1:14" hidden="1" x14ac:dyDescent="0.25">
      <c r="A148" s="7" t="s">
        <v>9</v>
      </c>
      <c r="B148" s="7" t="s">
        <v>58</v>
      </c>
      <c r="C148" s="7" t="s">
        <v>69</v>
      </c>
      <c r="D148" s="16" t="s">
        <v>70</v>
      </c>
      <c r="E148" s="7" t="s">
        <v>61</v>
      </c>
      <c r="F148" s="7" t="s">
        <v>14</v>
      </c>
      <c r="G148" s="8">
        <v>172.72</v>
      </c>
      <c r="H148" s="8">
        <f t="shared" si="22"/>
        <v>230.29333333333335</v>
      </c>
      <c r="I148" s="9">
        <v>119503.2408</v>
      </c>
      <c r="J148" s="7" t="s">
        <v>52</v>
      </c>
      <c r="K148" s="17"/>
      <c r="L148" s="32">
        <f t="shared" si="24"/>
        <v>5.4514695485304489E-3</v>
      </c>
      <c r="M148" s="68">
        <f t="shared" si="25"/>
        <v>186.44025855974135</v>
      </c>
      <c r="N148" s="9">
        <f t="shared" si="23"/>
        <v>691.89</v>
      </c>
    </row>
    <row r="149" spans="1:14" hidden="1" x14ac:dyDescent="0.25">
      <c r="A149" s="7" t="s">
        <v>9</v>
      </c>
      <c r="B149" s="7" t="s">
        <v>58</v>
      </c>
      <c r="C149" s="7" t="s">
        <v>69</v>
      </c>
      <c r="D149" s="16" t="s">
        <v>70</v>
      </c>
      <c r="E149" s="7" t="s">
        <v>61</v>
      </c>
      <c r="F149" s="7" t="s">
        <v>14</v>
      </c>
      <c r="G149" s="8">
        <v>329</v>
      </c>
      <c r="H149" s="8">
        <f t="shared" si="22"/>
        <v>438.66666666666669</v>
      </c>
      <c r="I149" s="9">
        <v>231357.92</v>
      </c>
      <c r="J149" s="7" t="s">
        <v>64</v>
      </c>
      <c r="K149" s="17"/>
      <c r="L149" s="32">
        <f t="shared" si="24"/>
        <v>1.0384052115947878E-2</v>
      </c>
      <c r="M149" s="68">
        <f t="shared" si="25"/>
        <v>355.13458236541743</v>
      </c>
      <c r="N149" s="9">
        <f t="shared" si="23"/>
        <v>703.21556231003046</v>
      </c>
    </row>
    <row r="150" spans="1:14" hidden="1" x14ac:dyDescent="0.25">
      <c r="A150" s="7" t="s">
        <v>9</v>
      </c>
      <c r="B150" s="7" t="s">
        <v>58</v>
      </c>
      <c r="C150" s="7" t="s">
        <v>69</v>
      </c>
      <c r="D150" s="16" t="s">
        <v>70</v>
      </c>
      <c r="E150" s="7" t="s">
        <v>61</v>
      </c>
      <c r="F150" s="7" t="s">
        <v>14</v>
      </c>
      <c r="G150" s="8">
        <v>486.98</v>
      </c>
      <c r="H150" s="8">
        <f t="shared" si="22"/>
        <v>649.30666666666673</v>
      </c>
      <c r="I150" s="9">
        <v>342984.88380000001</v>
      </c>
      <c r="J150" s="7" t="s">
        <v>53</v>
      </c>
      <c r="K150" s="17"/>
      <c r="L150" s="32">
        <f t="shared" si="24"/>
        <v>1.5370290879709113E-2</v>
      </c>
      <c r="M150" s="68">
        <f t="shared" si="25"/>
        <v>525.66394808605162</v>
      </c>
      <c r="N150" s="9">
        <f t="shared" si="23"/>
        <v>704.31</v>
      </c>
    </row>
    <row r="151" spans="1:14" hidden="1" x14ac:dyDescent="0.25">
      <c r="A151" s="7" t="s">
        <v>9</v>
      </c>
      <c r="B151" s="7" t="s">
        <v>58</v>
      </c>
      <c r="C151" s="7" t="s">
        <v>69</v>
      </c>
      <c r="D151" s="16" t="s">
        <v>70</v>
      </c>
      <c r="E151" s="7" t="s">
        <v>61</v>
      </c>
      <c r="F151" s="7" t="s">
        <v>14</v>
      </c>
      <c r="G151" s="8">
        <v>66</v>
      </c>
      <c r="H151" s="8">
        <f t="shared" si="22"/>
        <v>88</v>
      </c>
      <c r="I151" s="9">
        <v>46484.46</v>
      </c>
      <c r="J151" s="7" t="s">
        <v>54</v>
      </c>
      <c r="K151" s="17"/>
      <c r="L151" s="32">
        <f t="shared" si="24"/>
        <v>2.0831229168770818E-3</v>
      </c>
      <c r="M151" s="68">
        <f t="shared" si="25"/>
        <v>71.242803757196199</v>
      </c>
      <c r="N151" s="9">
        <f t="shared" si="23"/>
        <v>704.31</v>
      </c>
    </row>
    <row r="152" spans="1:14" hidden="1" x14ac:dyDescent="0.25">
      <c r="A152" s="7" t="s">
        <v>9</v>
      </c>
      <c r="B152" s="7" t="s">
        <v>58</v>
      </c>
      <c r="C152" s="7" t="s">
        <v>69</v>
      </c>
      <c r="D152" s="16" t="s">
        <v>70</v>
      </c>
      <c r="E152" s="7" t="s">
        <v>61</v>
      </c>
      <c r="F152" s="7" t="s">
        <v>14</v>
      </c>
      <c r="G152" s="8">
        <v>150</v>
      </c>
      <c r="H152" s="8">
        <f t="shared" si="22"/>
        <v>200</v>
      </c>
      <c r="I152" s="9">
        <v>105646.5</v>
      </c>
      <c r="J152" s="7" t="s">
        <v>55</v>
      </c>
      <c r="K152" s="17"/>
      <c r="L152" s="32">
        <f t="shared" si="24"/>
        <v>4.7343702656297317E-3</v>
      </c>
      <c r="M152" s="68">
        <f t="shared" si="25"/>
        <v>161.91546308453681</v>
      </c>
      <c r="N152" s="9">
        <f t="shared" si="23"/>
        <v>704.31</v>
      </c>
    </row>
    <row r="153" spans="1:14" hidden="1" x14ac:dyDescent="0.25">
      <c r="A153" s="7" t="s">
        <v>9</v>
      </c>
      <c r="B153" s="7" t="s">
        <v>58</v>
      </c>
      <c r="C153" s="7" t="s">
        <v>69</v>
      </c>
      <c r="D153" s="16" t="s">
        <v>70</v>
      </c>
      <c r="E153" s="7" t="s">
        <v>61</v>
      </c>
      <c r="F153" s="7" t="s">
        <v>14</v>
      </c>
      <c r="G153" s="8">
        <v>525</v>
      </c>
      <c r="H153" s="8">
        <f t="shared" si="22"/>
        <v>700</v>
      </c>
      <c r="I153" s="9">
        <v>369762.75</v>
      </c>
      <c r="J153" s="7" t="s">
        <v>56</v>
      </c>
      <c r="K153" s="17"/>
      <c r="L153" s="32">
        <f t="shared" si="24"/>
        <v>1.6570295929704059E-2</v>
      </c>
      <c r="M153" s="68">
        <f t="shared" si="25"/>
        <v>566.70412079587879</v>
      </c>
      <c r="N153" s="9">
        <f t="shared" si="23"/>
        <v>704.31</v>
      </c>
    </row>
    <row r="154" spans="1:14" hidden="1" x14ac:dyDescent="0.25">
      <c r="A154" s="7" t="s">
        <v>9</v>
      </c>
      <c r="B154" s="7" t="s">
        <v>58</v>
      </c>
      <c r="C154" s="7" t="s">
        <v>69</v>
      </c>
      <c r="D154" s="16" t="s">
        <v>70</v>
      </c>
      <c r="E154" s="7" t="s">
        <v>61</v>
      </c>
      <c r="F154" s="7" t="s">
        <v>14</v>
      </c>
      <c r="G154" s="8">
        <v>3</v>
      </c>
      <c r="H154" s="8">
        <f t="shared" si="22"/>
        <v>4</v>
      </c>
      <c r="I154" s="9">
        <v>2112.9299999999998</v>
      </c>
      <c r="J154" s="7" t="s">
        <v>57</v>
      </c>
      <c r="K154" s="17"/>
      <c r="L154" s="32">
        <f t="shared" si="24"/>
        <v>9.4687405312594627E-5</v>
      </c>
      <c r="M154" s="68">
        <f t="shared" si="25"/>
        <v>3.2383092616907363</v>
      </c>
      <c r="N154" s="9">
        <f t="shared" si="23"/>
        <v>704.31</v>
      </c>
    </row>
    <row r="155" spans="1:14" hidden="1" x14ac:dyDescent="0.25">
      <c r="A155" s="7" t="s">
        <v>9</v>
      </c>
      <c r="B155" s="7" t="s">
        <v>58</v>
      </c>
      <c r="C155" s="7" t="s">
        <v>69</v>
      </c>
      <c r="D155" s="16" t="s">
        <v>70</v>
      </c>
      <c r="E155" s="7" t="s">
        <v>61</v>
      </c>
      <c r="F155" s="7" t="s">
        <v>14</v>
      </c>
      <c r="G155" s="8">
        <v>192</v>
      </c>
      <c r="H155" s="8">
        <f t="shared" si="22"/>
        <v>256</v>
      </c>
      <c r="I155" s="9">
        <v>135227.51999999999</v>
      </c>
      <c r="J155" s="7" t="s">
        <v>65</v>
      </c>
      <c r="K155" s="17"/>
      <c r="L155" s="32">
        <f t="shared" si="24"/>
        <v>6.0599939400060561E-3</v>
      </c>
      <c r="M155" s="68">
        <f t="shared" si="25"/>
        <v>207.25179274820712</v>
      </c>
      <c r="N155" s="9">
        <f t="shared" si="23"/>
        <v>704.31</v>
      </c>
    </row>
    <row r="156" spans="1:14" hidden="1" x14ac:dyDescent="0.25">
      <c r="A156" s="52"/>
      <c r="B156" s="52"/>
      <c r="C156" s="52"/>
      <c r="D156" s="53"/>
      <c r="E156" s="52"/>
      <c r="F156" s="52"/>
      <c r="G156" s="54">
        <f>SUM(G47:G155)</f>
        <v>31683.200000000001</v>
      </c>
      <c r="H156" s="54">
        <f>SUM(H47:H155)</f>
        <v>42244.266666666692</v>
      </c>
      <c r="I156" s="55"/>
      <c r="J156" s="52"/>
      <c r="K156" s="56"/>
      <c r="L156" s="56">
        <f>SUM(L47:L155)</f>
        <v>1.0067049992692296</v>
      </c>
      <c r="M156" s="70">
        <f>SUM(M47:M155)</f>
        <v>34201.964984165403</v>
      </c>
      <c r="N156" s="9"/>
    </row>
    <row r="157" spans="1:14" hidden="1" x14ac:dyDescent="0.25">
      <c r="A157" s="7" t="s">
        <v>9</v>
      </c>
      <c r="B157" s="7" t="s">
        <v>71</v>
      </c>
      <c r="C157" s="7" t="s">
        <v>75</v>
      </c>
      <c r="D157" s="16" t="s">
        <v>76</v>
      </c>
      <c r="E157" s="7" t="s">
        <v>74</v>
      </c>
      <c r="F157" s="7" t="s">
        <v>14</v>
      </c>
      <c r="G157" s="8">
        <v>77</v>
      </c>
      <c r="H157" s="8">
        <f t="shared" ref="H157:H178" si="26">G157/9*12</f>
        <v>102.66666666666666</v>
      </c>
      <c r="I157" s="9">
        <v>518049.07</v>
      </c>
      <c r="J157" s="7" t="s">
        <v>18</v>
      </c>
      <c r="K157" s="17"/>
      <c r="L157" s="32">
        <f t="shared" ref="L157:L178" si="27">H157/$H$223</f>
        <v>3.2674468933793874E-2</v>
      </c>
      <c r="M157" s="68">
        <f t="shared" ref="M157:M178" si="28">L157*2700</f>
        <v>88.221066121243453</v>
      </c>
      <c r="N157" s="9">
        <f t="shared" ref="N157:N188" si="29">+I157/G157</f>
        <v>6727.91</v>
      </c>
    </row>
    <row r="158" spans="1:14" hidden="1" x14ac:dyDescent="0.25">
      <c r="A158" s="7" t="s">
        <v>9</v>
      </c>
      <c r="B158" s="7" t="s">
        <v>71</v>
      </c>
      <c r="C158" s="7" t="s">
        <v>75</v>
      </c>
      <c r="D158" s="16" t="s">
        <v>76</v>
      </c>
      <c r="E158" s="7" t="s">
        <v>74</v>
      </c>
      <c r="F158" s="7" t="s">
        <v>14</v>
      </c>
      <c r="G158" s="8">
        <v>31</v>
      </c>
      <c r="H158" s="8">
        <f t="shared" si="26"/>
        <v>41.333333333333336</v>
      </c>
      <c r="I158" s="9">
        <v>208564.9</v>
      </c>
      <c r="J158" s="7" t="s">
        <v>20</v>
      </c>
      <c r="K158" s="17"/>
      <c r="L158" s="32">
        <f t="shared" si="27"/>
        <v>1.3154656323994939E-2</v>
      </c>
      <c r="M158" s="68">
        <f t="shared" si="28"/>
        <v>35.517572074786337</v>
      </c>
      <c r="N158" s="9">
        <f t="shared" si="29"/>
        <v>6727.9</v>
      </c>
    </row>
    <row r="159" spans="1:14" hidden="1" x14ac:dyDescent="0.25">
      <c r="A159" s="7" t="s">
        <v>9</v>
      </c>
      <c r="B159" s="7" t="s">
        <v>71</v>
      </c>
      <c r="C159" s="7" t="s">
        <v>75</v>
      </c>
      <c r="D159" s="16" t="s">
        <v>76</v>
      </c>
      <c r="E159" s="7" t="s">
        <v>74</v>
      </c>
      <c r="F159" s="7" t="s">
        <v>14</v>
      </c>
      <c r="G159" s="8">
        <v>20</v>
      </c>
      <c r="H159" s="8">
        <f t="shared" si="26"/>
        <v>26.666666666666668</v>
      </c>
      <c r="I159" s="9">
        <v>134558.20000000001</v>
      </c>
      <c r="J159" s="7" t="s">
        <v>22</v>
      </c>
      <c r="K159" s="17"/>
      <c r="L159" s="32">
        <f t="shared" si="27"/>
        <v>8.4868750477386703E-3</v>
      </c>
      <c r="M159" s="68">
        <f t="shared" si="28"/>
        <v>22.914562628894409</v>
      </c>
      <c r="N159" s="9">
        <f t="shared" si="29"/>
        <v>6727.9100000000008</v>
      </c>
    </row>
    <row r="160" spans="1:14" hidden="1" x14ac:dyDescent="0.25">
      <c r="A160" s="7" t="s">
        <v>9</v>
      </c>
      <c r="B160" s="7" t="s">
        <v>71</v>
      </c>
      <c r="C160" s="7" t="s">
        <v>75</v>
      </c>
      <c r="D160" s="16" t="s">
        <v>76</v>
      </c>
      <c r="E160" s="7" t="s">
        <v>74</v>
      </c>
      <c r="F160" s="7" t="s">
        <v>14</v>
      </c>
      <c r="G160" s="8">
        <v>11</v>
      </c>
      <c r="H160" s="8">
        <f t="shared" si="26"/>
        <v>14.666666666666668</v>
      </c>
      <c r="I160" s="9">
        <v>74007.009999999995</v>
      </c>
      <c r="J160" s="7" t="s">
        <v>23</v>
      </c>
      <c r="K160" s="17"/>
      <c r="L160" s="32">
        <f t="shared" si="27"/>
        <v>4.6677812762562689E-3</v>
      </c>
      <c r="M160" s="68">
        <f t="shared" si="28"/>
        <v>12.603009445891926</v>
      </c>
      <c r="N160" s="9">
        <f t="shared" si="29"/>
        <v>6727.91</v>
      </c>
    </row>
    <row r="161" spans="1:14" hidden="1" x14ac:dyDescent="0.25">
      <c r="A161" s="7" t="s">
        <v>9</v>
      </c>
      <c r="B161" s="7" t="s">
        <v>71</v>
      </c>
      <c r="C161" s="7" t="s">
        <v>75</v>
      </c>
      <c r="D161" s="16" t="s">
        <v>76</v>
      </c>
      <c r="E161" s="7" t="s">
        <v>74</v>
      </c>
      <c r="F161" s="7" t="s">
        <v>14</v>
      </c>
      <c r="G161" s="8">
        <v>246.6</v>
      </c>
      <c r="H161" s="8">
        <f t="shared" si="26"/>
        <v>328.79999999999995</v>
      </c>
      <c r="I161" s="9">
        <v>1659102.6059999999</v>
      </c>
      <c r="J161" s="7" t="s">
        <v>25</v>
      </c>
      <c r="K161" s="17"/>
      <c r="L161" s="32">
        <f t="shared" si="27"/>
        <v>0.10464316933861778</v>
      </c>
      <c r="M161" s="68">
        <f t="shared" si="28"/>
        <v>282.53655721426799</v>
      </c>
      <c r="N161" s="9">
        <f t="shared" si="29"/>
        <v>6727.91</v>
      </c>
    </row>
    <row r="162" spans="1:14" hidden="1" x14ac:dyDescent="0.25">
      <c r="A162" s="7" t="s">
        <v>9</v>
      </c>
      <c r="B162" s="7" t="s">
        <v>71</v>
      </c>
      <c r="C162" s="7" t="s">
        <v>75</v>
      </c>
      <c r="D162" s="16" t="s">
        <v>76</v>
      </c>
      <c r="E162" s="7" t="s">
        <v>74</v>
      </c>
      <c r="F162" s="7" t="s">
        <v>14</v>
      </c>
      <c r="G162" s="8">
        <v>34</v>
      </c>
      <c r="H162" s="8">
        <f t="shared" si="26"/>
        <v>45.333333333333329</v>
      </c>
      <c r="I162" s="9">
        <v>228748.94</v>
      </c>
      <c r="J162" s="7" t="s">
        <v>28</v>
      </c>
      <c r="K162" s="17"/>
      <c r="L162" s="32">
        <f t="shared" si="27"/>
        <v>1.4427687581155738E-2</v>
      </c>
      <c r="M162" s="68">
        <f t="shared" si="28"/>
        <v>38.95475646912049</v>
      </c>
      <c r="N162" s="9">
        <f t="shared" si="29"/>
        <v>6727.91</v>
      </c>
    </row>
    <row r="163" spans="1:14" hidden="1" x14ac:dyDescent="0.25">
      <c r="A163" s="7" t="s">
        <v>9</v>
      </c>
      <c r="B163" s="7" t="s">
        <v>71</v>
      </c>
      <c r="C163" s="7" t="s">
        <v>75</v>
      </c>
      <c r="D163" s="16" t="s">
        <v>76</v>
      </c>
      <c r="E163" s="7" t="s">
        <v>74</v>
      </c>
      <c r="F163" s="7" t="s">
        <v>14</v>
      </c>
      <c r="G163" s="8">
        <v>2</v>
      </c>
      <c r="H163" s="8">
        <f t="shared" si="26"/>
        <v>2.6666666666666665</v>
      </c>
      <c r="I163" s="9">
        <v>13455.82</v>
      </c>
      <c r="J163" s="7" t="s">
        <v>29</v>
      </c>
      <c r="K163" s="17"/>
      <c r="L163" s="32">
        <f t="shared" si="27"/>
        <v>8.486875047738669E-4</v>
      </c>
      <c r="M163" s="68">
        <f t="shared" si="28"/>
        <v>2.2914562628894406</v>
      </c>
      <c r="N163" s="9">
        <f t="shared" si="29"/>
        <v>6727.91</v>
      </c>
    </row>
    <row r="164" spans="1:14" hidden="1" x14ac:dyDescent="0.25">
      <c r="A164" s="7" t="s">
        <v>9</v>
      </c>
      <c r="B164" s="7" t="s">
        <v>71</v>
      </c>
      <c r="C164" s="7" t="s">
        <v>75</v>
      </c>
      <c r="D164" s="16" t="s">
        <v>76</v>
      </c>
      <c r="E164" s="7" t="s">
        <v>74</v>
      </c>
      <c r="F164" s="7" t="s">
        <v>14</v>
      </c>
      <c r="G164" s="8">
        <v>5</v>
      </c>
      <c r="H164" s="8">
        <f t="shared" si="26"/>
        <v>6.666666666666667</v>
      </c>
      <c r="I164" s="9">
        <v>33639.550000000003</v>
      </c>
      <c r="J164" s="7" t="s">
        <v>30</v>
      </c>
      <c r="K164" s="17"/>
      <c r="L164" s="32">
        <f t="shared" si="27"/>
        <v>2.1217187619346676E-3</v>
      </c>
      <c r="M164" s="68">
        <f t="shared" si="28"/>
        <v>5.7286406572236022</v>
      </c>
      <c r="N164" s="9">
        <f t="shared" si="29"/>
        <v>6727.9100000000008</v>
      </c>
    </row>
    <row r="165" spans="1:14" hidden="1" x14ac:dyDescent="0.25">
      <c r="A165" s="7" t="s">
        <v>9</v>
      </c>
      <c r="B165" s="7" t="s">
        <v>71</v>
      </c>
      <c r="C165" s="7" t="s">
        <v>75</v>
      </c>
      <c r="D165" s="16" t="s">
        <v>76</v>
      </c>
      <c r="E165" s="7" t="s">
        <v>74</v>
      </c>
      <c r="F165" s="7" t="s">
        <v>14</v>
      </c>
      <c r="G165" s="8">
        <v>85</v>
      </c>
      <c r="H165" s="8">
        <f t="shared" si="26"/>
        <v>113.33333333333334</v>
      </c>
      <c r="I165" s="9">
        <v>561293.07999999996</v>
      </c>
      <c r="J165" s="7" t="s">
        <v>31</v>
      </c>
      <c r="K165" s="17"/>
      <c r="L165" s="32">
        <f t="shared" si="27"/>
        <v>3.6069218952889351E-2</v>
      </c>
      <c r="M165" s="68">
        <f t="shared" si="28"/>
        <v>97.386891172801242</v>
      </c>
      <c r="N165" s="9">
        <f t="shared" si="29"/>
        <v>6603.4479999999994</v>
      </c>
    </row>
    <row r="166" spans="1:14" hidden="1" x14ac:dyDescent="0.25">
      <c r="A166" s="7" t="s">
        <v>9</v>
      </c>
      <c r="B166" s="7" t="s">
        <v>71</v>
      </c>
      <c r="C166" s="7" t="s">
        <v>75</v>
      </c>
      <c r="D166" s="16" t="s">
        <v>76</v>
      </c>
      <c r="E166" s="7" t="s">
        <v>74</v>
      </c>
      <c r="F166" s="7" t="s">
        <v>14</v>
      </c>
      <c r="G166" s="8">
        <v>9</v>
      </c>
      <c r="H166" s="8">
        <f t="shared" si="26"/>
        <v>12</v>
      </c>
      <c r="I166" s="9">
        <v>59306.59</v>
      </c>
      <c r="J166" s="7" t="s">
        <v>62</v>
      </c>
      <c r="K166" s="17"/>
      <c r="L166" s="32">
        <f t="shared" si="27"/>
        <v>3.8190937714824014E-3</v>
      </c>
      <c r="M166" s="68">
        <f t="shared" si="28"/>
        <v>10.311553183002484</v>
      </c>
      <c r="N166" s="9">
        <f t="shared" si="29"/>
        <v>6589.6211111111106</v>
      </c>
    </row>
    <row r="167" spans="1:14" hidden="1" x14ac:dyDescent="0.25">
      <c r="A167" s="7" t="s">
        <v>9</v>
      </c>
      <c r="B167" s="7" t="s">
        <v>71</v>
      </c>
      <c r="C167" s="7" t="s">
        <v>75</v>
      </c>
      <c r="D167" s="16" t="s">
        <v>76</v>
      </c>
      <c r="E167" s="7" t="s">
        <v>74</v>
      </c>
      <c r="F167" s="7" t="s">
        <v>14</v>
      </c>
      <c r="G167" s="8">
        <v>21</v>
      </c>
      <c r="H167" s="8">
        <f t="shared" si="26"/>
        <v>28</v>
      </c>
      <c r="I167" s="9">
        <v>141286.10999999999</v>
      </c>
      <c r="J167" s="7" t="s">
        <v>33</v>
      </c>
      <c r="K167" s="17"/>
      <c r="L167" s="32">
        <f t="shared" si="27"/>
        <v>8.9112188001256032E-3</v>
      </c>
      <c r="M167" s="68">
        <f t="shared" si="28"/>
        <v>24.060290760339129</v>
      </c>
      <c r="N167" s="9">
        <f t="shared" si="29"/>
        <v>6727.9099999999989</v>
      </c>
    </row>
    <row r="168" spans="1:14" hidden="1" x14ac:dyDescent="0.25">
      <c r="A168" s="7" t="s">
        <v>9</v>
      </c>
      <c r="B168" s="7" t="s">
        <v>71</v>
      </c>
      <c r="C168" s="7" t="s">
        <v>75</v>
      </c>
      <c r="D168" s="16" t="s">
        <v>76</v>
      </c>
      <c r="E168" s="7" t="s">
        <v>74</v>
      </c>
      <c r="F168" s="7" t="s">
        <v>14</v>
      </c>
      <c r="G168" s="8">
        <v>14</v>
      </c>
      <c r="H168" s="8">
        <f t="shared" si="26"/>
        <v>18.666666666666668</v>
      </c>
      <c r="I168" s="9">
        <v>85531.63</v>
      </c>
      <c r="J168" s="7" t="s">
        <v>35</v>
      </c>
      <c r="K168" s="17"/>
      <c r="L168" s="32">
        <f t="shared" si="27"/>
        <v>5.9408125334170694E-3</v>
      </c>
      <c r="M168" s="68">
        <f t="shared" si="28"/>
        <v>16.040193840226088</v>
      </c>
      <c r="N168" s="9">
        <f t="shared" si="29"/>
        <v>6109.4021428571432</v>
      </c>
    </row>
    <row r="169" spans="1:14" hidden="1" x14ac:dyDescent="0.25">
      <c r="A169" s="7" t="s">
        <v>9</v>
      </c>
      <c r="B169" s="7" t="s">
        <v>71</v>
      </c>
      <c r="C169" s="7" t="s">
        <v>75</v>
      </c>
      <c r="D169" s="16" t="s">
        <v>76</v>
      </c>
      <c r="E169" s="7" t="s">
        <v>74</v>
      </c>
      <c r="F169" s="7" t="s">
        <v>14</v>
      </c>
      <c r="G169" s="8">
        <v>17</v>
      </c>
      <c r="H169" s="8">
        <f t="shared" si="26"/>
        <v>22.666666666666664</v>
      </c>
      <c r="I169" s="9">
        <v>114374.39999999999</v>
      </c>
      <c r="J169" s="7" t="s">
        <v>36</v>
      </c>
      <c r="K169" s="17"/>
      <c r="L169" s="32">
        <f t="shared" si="27"/>
        <v>7.213843790577869E-3</v>
      </c>
      <c r="M169" s="68">
        <f t="shared" si="28"/>
        <v>19.477378234560245</v>
      </c>
      <c r="N169" s="9">
        <f t="shared" si="29"/>
        <v>6727.9058823529413</v>
      </c>
    </row>
    <row r="170" spans="1:14" hidden="1" x14ac:dyDescent="0.25">
      <c r="A170" s="7" t="s">
        <v>9</v>
      </c>
      <c r="B170" s="7" t="s">
        <v>71</v>
      </c>
      <c r="C170" s="7" t="s">
        <v>75</v>
      </c>
      <c r="D170" s="16" t="s">
        <v>76</v>
      </c>
      <c r="E170" s="7" t="s">
        <v>74</v>
      </c>
      <c r="F170" s="7" t="s">
        <v>14</v>
      </c>
      <c r="G170" s="8">
        <v>25</v>
      </c>
      <c r="H170" s="8">
        <f t="shared" si="26"/>
        <v>33.333333333333329</v>
      </c>
      <c r="I170" s="9">
        <v>168197.75</v>
      </c>
      <c r="J170" s="7" t="s">
        <v>37</v>
      </c>
      <c r="K170" s="17"/>
      <c r="L170" s="32">
        <f t="shared" si="27"/>
        <v>1.0608593809673337E-2</v>
      </c>
      <c r="M170" s="68">
        <f t="shared" si="28"/>
        <v>28.643203286118009</v>
      </c>
      <c r="N170" s="9">
        <f t="shared" si="29"/>
        <v>6727.91</v>
      </c>
    </row>
    <row r="171" spans="1:14" hidden="1" x14ac:dyDescent="0.25">
      <c r="A171" s="7" t="s">
        <v>9</v>
      </c>
      <c r="B171" s="7" t="s">
        <v>71</v>
      </c>
      <c r="C171" s="7" t="s">
        <v>75</v>
      </c>
      <c r="D171" s="16" t="s">
        <v>76</v>
      </c>
      <c r="E171" s="7" t="s">
        <v>74</v>
      </c>
      <c r="F171" s="7" t="s">
        <v>14</v>
      </c>
      <c r="G171" s="8">
        <v>1</v>
      </c>
      <c r="H171" s="8">
        <f t="shared" si="26"/>
        <v>1.3333333333333333</v>
      </c>
      <c r="I171" s="9">
        <v>6727.91</v>
      </c>
      <c r="J171" s="7" t="s">
        <v>38</v>
      </c>
      <c r="K171" s="17"/>
      <c r="L171" s="32">
        <f t="shared" si="27"/>
        <v>4.2434375238693345E-4</v>
      </c>
      <c r="M171" s="68">
        <f t="shared" si="28"/>
        <v>1.1457281314447203</v>
      </c>
      <c r="N171" s="9">
        <f t="shared" si="29"/>
        <v>6727.91</v>
      </c>
    </row>
    <row r="172" spans="1:14" hidden="1" x14ac:dyDescent="0.25">
      <c r="A172" s="7" t="s">
        <v>9</v>
      </c>
      <c r="B172" s="7" t="s">
        <v>71</v>
      </c>
      <c r="C172" s="7" t="s">
        <v>75</v>
      </c>
      <c r="D172" s="16" t="s">
        <v>76</v>
      </c>
      <c r="E172" s="7" t="s">
        <v>74</v>
      </c>
      <c r="F172" s="7" t="s">
        <v>14</v>
      </c>
      <c r="G172" s="8">
        <v>19</v>
      </c>
      <c r="H172" s="8">
        <f t="shared" si="26"/>
        <v>25.333333333333336</v>
      </c>
      <c r="I172" s="9">
        <v>127830.29</v>
      </c>
      <c r="J172" s="7" t="s">
        <v>39</v>
      </c>
      <c r="K172" s="17"/>
      <c r="L172" s="32">
        <f t="shared" si="27"/>
        <v>8.0625312953517374E-3</v>
      </c>
      <c r="M172" s="68">
        <f t="shared" si="28"/>
        <v>21.768834497449692</v>
      </c>
      <c r="N172" s="9">
        <f t="shared" si="29"/>
        <v>6727.91</v>
      </c>
    </row>
    <row r="173" spans="1:14" hidden="1" x14ac:dyDescent="0.25">
      <c r="A173" s="7" t="s">
        <v>9</v>
      </c>
      <c r="B173" s="7" t="s">
        <v>71</v>
      </c>
      <c r="C173" s="7" t="s">
        <v>75</v>
      </c>
      <c r="D173" s="16" t="s">
        <v>76</v>
      </c>
      <c r="E173" s="7" t="s">
        <v>74</v>
      </c>
      <c r="F173" s="7" t="s">
        <v>14</v>
      </c>
      <c r="G173" s="8">
        <v>99</v>
      </c>
      <c r="H173" s="8">
        <f t="shared" si="26"/>
        <v>132</v>
      </c>
      <c r="I173" s="9">
        <v>666063.09</v>
      </c>
      <c r="J173" s="7" t="s">
        <v>41</v>
      </c>
      <c r="K173" s="17"/>
      <c r="L173" s="32">
        <f t="shared" si="27"/>
        <v>4.2010031486306415E-2</v>
      </c>
      <c r="M173" s="68">
        <f t="shared" si="28"/>
        <v>113.42708501302732</v>
      </c>
      <c r="N173" s="9">
        <f t="shared" si="29"/>
        <v>6727.91</v>
      </c>
    </row>
    <row r="174" spans="1:14" hidden="1" x14ac:dyDescent="0.25">
      <c r="A174" s="7" t="s">
        <v>9</v>
      </c>
      <c r="B174" s="7" t="s">
        <v>71</v>
      </c>
      <c r="C174" s="7" t="s">
        <v>75</v>
      </c>
      <c r="D174" s="16" t="s">
        <v>76</v>
      </c>
      <c r="E174" s="7" t="s">
        <v>74</v>
      </c>
      <c r="F174" s="7" t="s">
        <v>14</v>
      </c>
      <c r="G174" s="8">
        <v>41</v>
      </c>
      <c r="H174" s="8">
        <f t="shared" si="26"/>
        <v>54.666666666666664</v>
      </c>
      <c r="I174" s="9">
        <v>275844.31</v>
      </c>
      <c r="J174" s="7" t="s">
        <v>45</v>
      </c>
      <c r="K174" s="17"/>
      <c r="L174" s="32">
        <f t="shared" si="27"/>
        <v>1.7398093847864272E-2</v>
      </c>
      <c r="M174" s="68">
        <f t="shared" si="28"/>
        <v>46.97485338923353</v>
      </c>
      <c r="N174" s="9">
        <f t="shared" si="29"/>
        <v>6727.91</v>
      </c>
    </row>
    <row r="175" spans="1:14" hidden="1" x14ac:dyDescent="0.25">
      <c r="A175" s="7" t="s">
        <v>9</v>
      </c>
      <c r="B175" s="7" t="s">
        <v>71</v>
      </c>
      <c r="C175" s="7" t="s">
        <v>75</v>
      </c>
      <c r="D175" s="16" t="s">
        <v>76</v>
      </c>
      <c r="E175" s="7" t="s">
        <v>74</v>
      </c>
      <c r="F175" s="7" t="s">
        <v>14</v>
      </c>
      <c r="G175" s="8">
        <v>20</v>
      </c>
      <c r="H175" s="8">
        <f t="shared" si="26"/>
        <v>26.666666666666668</v>
      </c>
      <c r="I175" s="9">
        <v>134558.20000000001</v>
      </c>
      <c r="J175" s="7" t="s">
        <v>46</v>
      </c>
      <c r="K175" s="17"/>
      <c r="L175" s="32">
        <f t="shared" si="27"/>
        <v>8.4868750477386703E-3</v>
      </c>
      <c r="M175" s="68">
        <f t="shared" si="28"/>
        <v>22.914562628894409</v>
      </c>
      <c r="N175" s="9">
        <f t="shared" si="29"/>
        <v>6727.9100000000008</v>
      </c>
    </row>
    <row r="176" spans="1:14" hidden="1" x14ac:dyDescent="0.25">
      <c r="A176" s="7" t="s">
        <v>9</v>
      </c>
      <c r="B176" s="7" t="s">
        <v>71</v>
      </c>
      <c r="C176" s="7" t="s">
        <v>75</v>
      </c>
      <c r="D176" s="16" t="s">
        <v>76</v>
      </c>
      <c r="E176" s="7" t="s">
        <v>74</v>
      </c>
      <c r="F176" s="7" t="s">
        <v>14</v>
      </c>
      <c r="G176" s="8">
        <v>12</v>
      </c>
      <c r="H176" s="8">
        <f t="shared" si="26"/>
        <v>16</v>
      </c>
      <c r="I176" s="9">
        <v>80734.92</v>
      </c>
      <c r="J176" s="7" t="s">
        <v>47</v>
      </c>
      <c r="K176" s="17"/>
      <c r="L176" s="32">
        <f t="shared" si="27"/>
        <v>5.0921250286432018E-3</v>
      </c>
      <c r="M176" s="68">
        <f t="shared" si="28"/>
        <v>13.748737577336644</v>
      </c>
      <c r="N176" s="9">
        <f t="shared" si="29"/>
        <v>6727.91</v>
      </c>
    </row>
    <row r="177" spans="1:14" hidden="1" x14ac:dyDescent="0.25">
      <c r="A177" s="7" t="s">
        <v>9</v>
      </c>
      <c r="B177" s="7" t="s">
        <v>71</v>
      </c>
      <c r="C177" s="7" t="s">
        <v>75</v>
      </c>
      <c r="D177" s="16" t="s">
        <v>76</v>
      </c>
      <c r="E177" s="7" t="s">
        <v>74</v>
      </c>
      <c r="F177" s="7" t="s">
        <v>14</v>
      </c>
      <c r="G177" s="8">
        <v>3</v>
      </c>
      <c r="H177" s="8">
        <f t="shared" si="26"/>
        <v>4</v>
      </c>
      <c r="I177" s="9">
        <v>20183.73</v>
      </c>
      <c r="J177" s="7" t="s">
        <v>63</v>
      </c>
      <c r="K177" s="17"/>
      <c r="L177" s="32">
        <f t="shared" si="27"/>
        <v>1.2730312571608005E-3</v>
      </c>
      <c r="M177" s="68">
        <f t="shared" si="28"/>
        <v>3.4371843943341611</v>
      </c>
      <c r="N177" s="9">
        <f t="shared" si="29"/>
        <v>6727.91</v>
      </c>
    </row>
    <row r="178" spans="1:14" hidden="1" x14ac:dyDescent="0.25">
      <c r="A178" s="7" t="s">
        <v>9</v>
      </c>
      <c r="B178" s="7" t="s">
        <v>71</v>
      </c>
      <c r="C178" s="7" t="s">
        <v>75</v>
      </c>
      <c r="D178" s="16" t="s">
        <v>76</v>
      </c>
      <c r="E178" s="7" t="s">
        <v>74</v>
      </c>
      <c r="F178" s="7" t="s">
        <v>14</v>
      </c>
      <c r="G178" s="8">
        <v>11</v>
      </c>
      <c r="H178" s="8">
        <f t="shared" si="26"/>
        <v>14.666666666666668</v>
      </c>
      <c r="I178" s="9">
        <v>74007.009999999995</v>
      </c>
      <c r="J178" s="7" t="s">
        <v>48</v>
      </c>
      <c r="K178" s="17"/>
      <c r="L178" s="32">
        <f t="shared" si="27"/>
        <v>4.6677812762562689E-3</v>
      </c>
      <c r="M178" s="68">
        <f t="shared" si="28"/>
        <v>12.603009445891926</v>
      </c>
      <c r="N178" s="9">
        <f t="shared" si="29"/>
        <v>6727.91</v>
      </c>
    </row>
    <row r="179" spans="1:14" hidden="1" x14ac:dyDescent="0.25">
      <c r="A179" s="7" t="s">
        <v>9</v>
      </c>
      <c r="B179" s="7" t="s">
        <v>10</v>
      </c>
      <c r="C179" s="7" t="s">
        <v>11</v>
      </c>
      <c r="D179" s="16" t="s">
        <v>12</v>
      </c>
      <c r="E179" s="7" t="s">
        <v>13</v>
      </c>
      <c r="F179" s="7" t="s">
        <v>14</v>
      </c>
      <c r="G179" s="8">
        <v>112</v>
      </c>
      <c r="H179" s="8">
        <f>+G179/9*12</f>
        <v>149.33333333333334</v>
      </c>
      <c r="I179" s="9">
        <v>74301.919999999998</v>
      </c>
      <c r="J179" s="7" t="s">
        <v>50</v>
      </c>
      <c r="K179" s="17">
        <f>+G179/$G$46</f>
        <v>1.2407497673594187E-2</v>
      </c>
      <c r="L179" s="17">
        <f>+H179/$H$46</f>
        <v>1.2407497673594191E-2</v>
      </c>
      <c r="M179" s="68">
        <f>8100*L179</f>
        <v>100.50073115611295</v>
      </c>
      <c r="N179" s="9">
        <f t="shared" si="29"/>
        <v>663.41</v>
      </c>
    </row>
    <row r="180" spans="1:14" hidden="1" x14ac:dyDescent="0.25">
      <c r="A180" s="7" t="s">
        <v>9</v>
      </c>
      <c r="B180" s="7" t="s">
        <v>71</v>
      </c>
      <c r="C180" s="7" t="s">
        <v>75</v>
      </c>
      <c r="D180" s="16" t="s">
        <v>76</v>
      </c>
      <c r="E180" s="7" t="s">
        <v>74</v>
      </c>
      <c r="F180" s="7" t="s">
        <v>14</v>
      </c>
      <c r="G180" s="8">
        <v>32</v>
      </c>
      <c r="H180" s="8">
        <f t="shared" ref="H180:H214" si="30">G180/9*12</f>
        <v>42.666666666666664</v>
      </c>
      <c r="I180" s="9">
        <v>215293.12</v>
      </c>
      <c r="J180" s="7" t="s">
        <v>51</v>
      </c>
      <c r="K180" s="17"/>
      <c r="L180" s="32">
        <f t="shared" ref="L180:L214" si="31">H180/$H$223</f>
        <v>1.357900007638187E-2</v>
      </c>
      <c r="M180" s="68">
        <f t="shared" ref="M180:M214" si="32">L180*2700</f>
        <v>36.66330020623105</v>
      </c>
      <c r="N180" s="9">
        <f t="shared" si="29"/>
        <v>6727.91</v>
      </c>
    </row>
    <row r="181" spans="1:14" hidden="1" x14ac:dyDescent="0.25">
      <c r="A181" s="7" t="s">
        <v>9</v>
      </c>
      <c r="B181" s="7" t="s">
        <v>71</v>
      </c>
      <c r="C181" s="7" t="s">
        <v>75</v>
      </c>
      <c r="D181" s="16" t="s">
        <v>76</v>
      </c>
      <c r="E181" s="7" t="s">
        <v>74</v>
      </c>
      <c r="F181" s="7" t="s">
        <v>14</v>
      </c>
      <c r="G181" s="8">
        <v>83.08</v>
      </c>
      <c r="H181" s="8">
        <f t="shared" si="30"/>
        <v>110.77333333333334</v>
      </c>
      <c r="I181" s="9">
        <v>558954.76280000003</v>
      </c>
      <c r="J181" s="7" t="s">
        <v>52</v>
      </c>
      <c r="K181" s="17"/>
      <c r="L181" s="32">
        <f t="shared" si="31"/>
        <v>3.5254478948306439E-2</v>
      </c>
      <c r="M181" s="68">
        <f t="shared" si="32"/>
        <v>95.187093160427381</v>
      </c>
      <c r="N181" s="9">
        <f t="shared" si="29"/>
        <v>6727.9100000000008</v>
      </c>
    </row>
    <row r="182" spans="1:14" hidden="1" x14ac:dyDescent="0.25">
      <c r="A182" s="7" t="s">
        <v>9</v>
      </c>
      <c r="B182" s="7" t="s">
        <v>71</v>
      </c>
      <c r="C182" s="7" t="s">
        <v>75</v>
      </c>
      <c r="D182" s="16" t="s">
        <v>76</v>
      </c>
      <c r="E182" s="7" t="s">
        <v>74</v>
      </c>
      <c r="F182" s="7" t="s">
        <v>14</v>
      </c>
      <c r="G182" s="8">
        <v>5</v>
      </c>
      <c r="H182" s="8">
        <f t="shared" si="30"/>
        <v>6.666666666666667</v>
      </c>
      <c r="I182" s="9">
        <v>31851.24</v>
      </c>
      <c r="J182" s="7" t="s">
        <v>64</v>
      </c>
      <c r="K182" s="17"/>
      <c r="L182" s="32">
        <f t="shared" si="31"/>
        <v>2.1217187619346676E-3</v>
      </c>
      <c r="M182" s="68">
        <f t="shared" si="32"/>
        <v>5.7286406572236022</v>
      </c>
      <c r="N182" s="9">
        <f t="shared" si="29"/>
        <v>6370.2480000000005</v>
      </c>
    </row>
    <row r="183" spans="1:14" hidden="1" x14ac:dyDescent="0.25">
      <c r="A183" s="7" t="s">
        <v>9</v>
      </c>
      <c r="B183" s="7" t="s">
        <v>71</v>
      </c>
      <c r="C183" s="7" t="s">
        <v>75</v>
      </c>
      <c r="D183" s="16" t="s">
        <v>76</v>
      </c>
      <c r="E183" s="7" t="s">
        <v>74</v>
      </c>
      <c r="F183" s="7" t="s">
        <v>14</v>
      </c>
      <c r="G183" s="8">
        <v>2</v>
      </c>
      <c r="H183" s="8">
        <f t="shared" si="30"/>
        <v>2.6666666666666665</v>
      </c>
      <c r="I183" s="9">
        <v>13455.82</v>
      </c>
      <c r="J183" s="7" t="s">
        <v>53</v>
      </c>
      <c r="K183" s="17"/>
      <c r="L183" s="32">
        <f t="shared" si="31"/>
        <v>8.486875047738669E-4</v>
      </c>
      <c r="M183" s="68">
        <f t="shared" si="32"/>
        <v>2.2914562628894406</v>
      </c>
      <c r="N183" s="9">
        <f t="shared" si="29"/>
        <v>6727.91</v>
      </c>
    </row>
    <row r="184" spans="1:14" hidden="1" x14ac:dyDescent="0.25">
      <c r="A184" s="7" t="s">
        <v>9</v>
      </c>
      <c r="B184" s="7" t="s">
        <v>71</v>
      </c>
      <c r="C184" s="7" t="s">
        <v>75</v>
      </c>
      <c r="D184" s="16" t="s">
        <v>76</v>
      </c>
      <c r="E184" s="7" t="s">
        <v>74</v>
      </c>
      <c r="F184" s="7" t="s">
        <v>14</v>
      </c>
      <c r="G184" s="8">
        <v>3</v>
      </c>
      <c r="H184" s="8">
        <f t="shared" si="30"/>
        <v>4</v>
      </c>
      <c r="I184" s="9">
        <v>20183.73</v>
      </c>
      <c r="J184" s="7" t="s">
        <v>54</v>
      </c>
      <c r="K184" s="17"/>
      <c r="L184" s="32">
        <f t="shared" si="31"/>
        <v>1.2730312571608005E-3</v>
      </c>
      <c r="M184" s="68">
        <f t="shared" si="32"/>
        <v>3.4371843943341611</v>
      </c>
      <c r="N184" s="9">
        <f t="shared" si="29"/>
        <v>6727.91</v>
      </c>
    </row>
    <row r="185" spans="1:14" hidden="1" x14ac:dyDescent="0.25">
      <c r="A185" s="7" t="s">
        <v>9</v>
      </c>
      <c r="B185" s="7" t="s">
        <v>71</v>
      </c>
      <c r="C185" s="7" t="s">
        <v>75</v>
      </c>
      <c r="D185" s="16" t="s">
        <v>76</v>
      </c>
      <c r="E185" s="7" t="s">
        <v>74</v>
      </c>
      <c r="F185" s="7" t="s">
        <v>14</v>
      </c>
      <c r="G185" s="8">
        <v>83</v>
      </c>
      <c r="H185" s="8">
        <f t="shared" si="30"/>
        <v>110.66666666666666</v>
      </c>
      <c r="I185" s="9">
        <v>558416.53</v>
      </c>
      <c r="J185" s="7" t="s">
        <v>56</v>
      </c>
      <c r="K185" s="17"/>
      <c r="L185" s="32">
        <f t="shared" si="31"/>
        <v>3.5220531448115475E-2</v>
      </c>
      <c r="M185" s="68">
        <f t="shared" si="32"/>
        <v>95.095434909911788</v>
      </c>
      <c r="N185" s="9">
        <f t="shared" si="29"/>
        <v>6727.9100000000008</v>
      </c>
    </row>
    <row r="186" spans="1:14" hidden="1" x14ac:dyDescent="0.25">
      <c r="A186" s="7" t="s">
        <v>9</v>
      </c>
      <c r="B186" s="7" t="s">
        <v>71</v>
      </c>
      <c r="C186" s="7" t="s">
        <v>75</v>
      </c>
      <c r="D186" s="16" t="s">
        <v>76</v>
      </c>
      <c r="E186" s="7" t="s">
        <v>74</v>
      </c>
      <c r="F186" s="7" t="s">
        <v>14</v>
      </c>
      <c r="G186" s="8">
        <v>53</v>
      </c>
      <c r="H186" s="8">
        <f t="shared" si="30"/>
        <v>70.666666666666671</v>
      </c>
      <c r="I186" s="9">
        <v>356579.23</v>
      </c>
      <c r="J186" s="7" t="s">
        <v>57</v>
      </c>
      <c r="K186" s="17"/>
      <c r="L186" s="32">
        <f t="shared" si="31"/>
        <v>2.2490218876507477E-2</v>
      </c>
      <c r="M186" s="68">
        <f t="shared" si="32"/>
        <v>60.723590966570185</v>
      </c>
      <c r="N186" s="9">
        <f t="shared" si="29"/>
        <v>6727.91</v>
      </c>
    </row>
    <row r="187" spans="1:14" hidden="1" x14ac:dyDescent="0.25">
      <c r="A187" s="7" t="s">
        <v>9</v>
      </c>
      <c r="B187" s="7" t="s">
        <v>71</v>
      </c>
      <c r="C187" s="7" t="s">
        <v>75</v>
      </c>
      <c r="D187" s="16" t="s">
        <v>76</v>
      </c>
      <c r="E187" s="7" t="s">
        <v>74</v>
      </c>
      <c r="F187" s="7" t="s">
        <v>14</v>
      </c>
      <c r="G187" s="8">
        <v>14</v>
      </c>
      <c r="H187" s="8">
        <f t="shared" si="30"/>
        <v>18.666666666666668</v>
      </c>
      <c r="I187" s="9">
        <v>89212.26</v>
      </c>
      <c r="J187" s="7" t="s">
        <v>65</v>
      </c>
      <c r="K187" s="17"/>
      <c r="L187" s="32">
        <f t="shared" si="31"/>
        <v>5.9408125334170694E-3</v>
      </c>
      <c r="M187" s="68">
        <f t="shared" si="32"/>
        <v>16.040193840226088</v>
      </c>
      <c r="N187" s="9">
        <f t="shared" si="29"/>
        <v>6372.3042857142855</v>
      </c>
    </row>
    <row r="188" spans="1:14" hidden="1" x14ac:dyDescent="0.25">
      <c r="A188" s="7" t="s">
        <v>9</v>
      </c>
      <c r="B188" s="7" t="s">
        <v>71</v>
      </c>
      <c r="C188" s="7" t="s">
        <v>77</v>
      </c>
      <c r="D188" s="16" t="s">
        <v>78</v>
      </c>
      <c r="E188" s="7" t="s">
        <v>74</v>
      </c>
      <c r="F188" s="7" t="s">
        <v>14</v>
      </c>
      <c r="G188" s="8">
        <v>67.8</v>
      </c>
      <c r="H188" s="8">
        <f t="shared" si="30"/>
        <v>90.4</v>
      </c>
      <c r="I188" s="9">
        <v>451173.89799999999</v>
      </c>
      <c r="J188" s="7" t="s">
        <v>16</v>
      </c>
      <c r="K188" s="17"/>
      <c r="L188" s="32">
        <f t="shared" si="31"/>
        <v>2.8770506411834092E-2</v>
      </c>
      <c r="M188" s="68">
        <f t="shared" si="32"/>
        <v>77.680367311952054</v>
      </c>
      <c r="N188" s="9">
        <f t="shared" si="29"/>
        <v>6654.4822713864305</v>
      </c>
    </row>
    <row r="189" spans="1:14" hidden="1" x14ac:dyDescent="0.25">
      <c r="A189" s="7" t="s">
        <v>9</v>
      </c>
      <c r="B189" s="7" t="s">
        <v>71</v>
      </c>
      <c r="C189" s="7" t="s">
        <v>77</v>
      </c>
      <c r="D189" s="16" t="s">
        <v>78</v>
      </c>
      <c r="E189" s="7" t="s">
        <v>74</v>
      </c>
      <c r="F189" s="7" t="s">
        <v>14</v>
      </c>
      <c r="G189" s="8">
        <v>38</v>
      </c>
      <c r="H189" s="8">
        <f t="shared" si="30"/>
        <v>50.666666666666671</v>
      </c>
      <c r="I189" s="9">
        <v>238858.48</v>
      </c>
      <c r="J189" s="7" t="s">
        <v>18</v>
      </c>
      <c r="K189" s="17"/>
      <c r="L189" s="32">
        <f t="shared" si="31"/>
        <v>1.6125062590703475E-2</v>
      </c>
      <c r="M189" s="68">
        <f t="shared" si="32"/>
        <v>43.537668994899384</v>
      </c>
      <c r="N189" s="9">
        <f t="shared" ref="N189:N222" si="33">+I189/G189</f>
        <v>6285.7494736842109</v>
      </c>
    </row>
    <row r="190" spans="1:14" hidden="1" x14ac:dyDescent="0.25">
      <c r="A190" s="7" t="s">
        <v>9</v>
      </c>
      <c r="B190" s="7" t="s">
        <v>71</v>
      </c>
      <c r="C190" s="7" t="s">
        <v>77</v>
      </c>
      <c r="D190" s="16" t="s">
        <v>78</v>
      </c>
      <c r="E190" s="7" t="s">
        <v>74</v>
      </c>
      <c r="F190" s="7" t="s">
        <v>14</v>
      </c>
      <c r="G190" s="8">
        <v>31</v>
      </c>
      <c r="H190" s="8">
        <f t="shared" si="30"/>
        <v>41.333333333333336</v>
      </c>
      <c r="I190" s="9">
        <v>189273.91</v>
      </c>
      <c r="J190" s="7" t="s">
        <v>20</v>
      </c>
      <c r="K190" s="17"/>
      <c r="L190" s="32">
        <f t="shared" si="31"/>
        <v>1.3154656323994939E-2</v>
      </c>
      <c r="M190" s="68">
        <f t="shared" si="32"/>
        <v>35.517572074786337</v>
      </c>
      <c r="N190" s="9">
        <f t="shared" si="33"/>
        <v>6105.61</v>
      </c>
    </row>
    <row r="191" spans="1:14" hidden="1" x14ac:dyDescent="0.25">
      <c r="A191" s="7" t="s">
        <v>9</v>
      </c>
      <c r="B191" s="7" t="s">
        <v>71</v>
      </c>
      <c r="C191" s="7" t="s">
        <v>77</v>
      </c>
      <c r="D191" s="16" t="s">
        <v>78</v>
      </c>
      <c r="E191" s="7" t="s">
        <v>74</v>
      </c>
      <c r="F191" s="7" t="s">
        <v>14</v>
      </c>
      <c r="G191" s="8">
        <v>33</v>
      </c>
      <c r="H191" s="8">
        <f t="shared" si="30"/>
        <v>44</v>
      </c>
      <c r="I191" s="9">
        <v>219531.83</v>
      </c>
      <c r="J191" s="7" t="s">
        <v>22</v>
      </c>
      <c r="K191" s="17"/>
      <c r="L191" s="32">
        <f t="shared" si="31"/>
        <v>1.4003343828768805E-2</v>
      </c>
      <c r="M191" s="68">
        <f t="shared" si="32"/>
        <v>37.809028337675777</v>
      </c>
      <c r="N191" s="9">
        <f t="shared" si="33"/>
        <v>6652.4796969696963</v>
      </c>
    </row>
    <row r="192" spans="1:14" hidden="1" x14ac:dyDescent="0.25">
      <c r="A192" s="7" t="s">
        <v>9</v>
      </c>
      <c r="B192" s="7" t="s">
        <v>71</v>
      </c>
      <c r="C192" s="7" t="s">
        <v>77</v>
      </c>
      <c r="D192" s="16" t="s">
        <v>78</v>
      </c>
      <c r="E192" s="7" t="s">
        <v>74</v>
      </c>
      <c r="F192" s="7" t="s">
        <v>14</v>
      </c>
      <c r="G192" s="8">
        <v>69</v>
      </c>
      <c r="H192" s="8">
        <f t="shared" si="30"/>
        <v>92</v>
      </c>
      <c r="I192" s="9">
        <v>464225.79</v>
      </c>
      <c r="J192" s="7" t="s">
        <v>23</v>
      </c>
      <c r="K192" s="17"/>
      <c r="L192" s="32">
        <f t="shared" si="31"/>
        <v>2.927971891469841E-2</v>
      </c>
      <c r="M192" s="68">
        <f t="shared" si="32"/>
        <v>79.055241069685707</v>
      </c>
      <c r="N192" s="9">
        <f t="shared" si="33"/>
        <v>6727.91</v>
      </c>
    </row>
    <row r="193" spans="1:14" hidden="1" x14ac:dyDescent="0.25">
      <c r="A193" s="7" t="s">
        <v>9</v>
      </c>
      <c r="B193" s="7" t="s">
        <v>71</v>
      </c>
      <c r="C193" s="7" t="s">
        <v>77</v>
      </c>
      <c r="D193" s="16" t="s">
        <v>78</v>
      </c>
      <c r="E193" s="7" t="s">
        <v>74</v>
      </c>
      <c r="F193" s="7" t="s">
        <v>14</v>
      </c>
      <c r="G193" s="8">
        <v>146.30000000000001</v>
      </c>
      <c r="H193" s="8">
        <f t="shared" si="30"/>
        <v>195.06666666666666</v>
      </c>
      <c r="I193" s="9">
        <v>984293.23300000001</v>
      </c>
      <c r="J193" s="7" t="s">
        <v>25</v>
      </c>
      <c r="K193" s="17"/>
      <c r="L193" s="32">
        <f t="shared" si="31"/>
        <v>6.208149097420837E-2</v>
      </c>
      <c r="M193" s="68">
        <f t="shared" si="32"/>
        <v>167.62002563036259</v>
      </c>
      <c r="N193" s="9">
        <f t="shared" si="33"/>
        <v>6727.91</v>
      </c>
    </row>
    <row r="194" spans="1:14" hidden="1" x14ac:dyDescent="0.25">
      <c r="A194" s="7" t="s">
        <v>9</v>
      </c>
      <c r="B194" s="7" t="s">
        <v>71</v>
      </c>
      <c r="C194" s="7" t="s">
        <v>77</v>
      </c>
      <c r="D194" s="16" t="s">
        <v>78</v>
      </c>
      <c r="E194" s="7" t="s">
        <v>74</v>
      </c>
      <c r="F194" s="7" t="s">
        <v>14</v>
      </c>
      <c r="G194" s="8">
        <v>13</v>
      </c>
      <c r="H194" s="8">
        <f t="shared" si="30"/>
        <v>17.333333333333332</v>
      </c>
      <c r="I194" s="9">
        <v>87462.83</v>
      </c>
      <c r="J194" s="7" t="s">
        <v>27</v>
      </c>
      <c r="K194" s="17"/>
      <c r="L194" s="32">
        <f t="shared" si="31"/>
        <v>5.5164687810301347E-3</v>
      </c>
      <c r="M194" s="68">
        <f t="shared" si="32"/>
        <v>14.894465708781365</v>
      </c>
      <c r="N194" s="9">
        <f t="shared" si="33"/>
        <v>6727.91</v>
      </c>
    </row>
    <row r="195" spans="1:14" hidden="1" x14ac:dyDescent="0.25">
      <c r="A195" s="7" t="s">
        <v>9</v>
      </c>
      <c r="B195" s="7" t="s">
        <v>71</v>
      </c>
      <c r="C195" s="7" t="s">
        <v>77</v>
      </c>
      <c r="D195" s="16" t="s">
        <v>78</v>
      </c>
      <c r="E195" s="7" t="s">
        <v>74</v>
      </c>
      <c r="F195" s="7" t="s">
        <v>14</v>
      </c>
      <c r="G195" s="8">
        <v>10</v>
      </c>
      <c r="H195" s="8">
        <f t="shared" si="30"/>
        <v>13.333333333333334</v>
      </c>
      <c r="I195" s="9">
        <v>67279.100000000006</v>
      </c>
      <c r="J195" s="7" t="s">
        <v>29</v>
      </c>
      <c r="K195" s="17"/>
      <c r="L195" s="32">
        <f t="shared" si="31"/>
        <v>4.2434375238693351E-3</v>
      </c>
      <c r="M195" s="68">
        <f t="shared" si="32"/>
        <v>11.457281314447204</v>
      </c>
      <c r="N195" s="9">
        <f t="shared" si="33"/>
        <v>6727.9100000000008</v>
      </c>
    </row>
    <row r="196" spans="1:14" hidden="1" x14ac:dyDescent="0.25">
      <c r="A196" s="7" t="s">
        <v>9</v>
      </c>
      <c r="B196" s="7" t="s">
        <v>71</v>
      </c>
      <c r="C196" s="7" t="s">
        <v>77</v>
      </c>
      <c r="D196" s="16" t="s">
        <v>78</v>
      </c>
      <c r="E196" s="7" t="s">
        <v>74</v>
      </c>
      <c r="F196" s="7" t="s">
        <v>14</v>
      </c>
      <c r="G196" s="8">
        <v>16</v>
      </c>
      <c r="H196" s="8">
        <f t="shared" si="30"/>
        <v>21.333333333333332</v>
      </c>
      <c r="I196" s="9">
        <v>107646.56</v>
      </c>
      <c r="J196" s="7" t="s">
        <v>30</v>
      </c>
      <c r="K196" s="17"/>
      <c r="L196" s="32">
        <f t="shared" si="31"/>
        <v>6.7895000381909352E-3</v>
      </c>
      <c r="M196" s="68">
        <f t="shared" si="32"/>
        <v>18.331650103115525</v>
      </c>
      <c r="N196" s="9">
        <f t="shared" si="33"/>
        <v>6727.91</v>
      </c>
    </row>
    <row r="197" spans="1:14" hidden="1" x14ac:dyDescent="0.25">
      <c r="A197" s="7" t="s">
        <v>9</v>
      </c>
      <c r="B197" s="7" t="s">
        <v>71</v>
      </c>
      <c r="C197" s="7" t="s">
        <v>77</v>
      </c>
      <c r="D197" s="16" t="s">
        <v>78</v>
      </c>
      <c r="E197" s="7" t="s">
        <v>74</v>
      </c>
      <c r="F197" s="7" t="s">
        <v>14</v>
      </c>
      <c r="G197" s="8">
        <v>40</v>
      </c>
      <c r="H197" s="8">
        <f t="shared" si="30"/>
        <v>53.333333333333336</v>
      </c>
      <c r="I197" s="9">
        <v>269116.40000000002</v>
      </c>
      <c r="J197" s="7" t="s">
        <v>31</v>
      </c>
      <c r="K197" s="17"/>
      <c r="L197" s="32">
        <f t="shared" si="31"/>
        <v>1.6973750095477341E-2</v>
      </c>
      <c r="M197" s="68">
        <f t="shared" si="32"/>
        <v>45.829125257788817</v>
      </c>
      <c r="N197" s="9">
        <f t="shared" si="33"/>
        <v>6727.9100000000008</v>
      </c>
    </row>
    <row r="198" spans="1:14" hidden="1" x14ac:dyDescent="0.25">
      <c r="A198" s="7" t="s">
        <v>9</v>
      </c>
      <c r="B198" s="7" t="s">
        <v>71</v>
      </c>
      <c r="C198" s="7" t="s">
        <v>77</v>
      </c>
      <c r="D198" s="16" t="s">
        <v>78</v>
      </c>
      <c r="E198" s="7" t="s">
        <v>74</v>
      </c>
      <c r="F198" s="7" t="s">
        <v>14</v>
      </c>
      <c r="G198" s="8">
        <v>44</v>
      </c>
      <c r="H198" s="8">
        <f t="shared" si="30"/>
        <v>58.666666666666671</v>
      </c>
      <c r="I198" s="9">
        <v>296028.03999999998</v>
      </c>
      <c r="J198" s="7" t="s">
        <v>32</v>
      </c>
      <c r="K198" s="17"/>
      <c r="L198" s="32">
        <f t="shared" si="31"/>
        <v>1.8671125105025076E-2</v>
      </c>
      <c r="M198" s="68">
        <f t="shared" si="32"/>
        <v>50.412037783567705</v>
      </c>
      <c r="N198" s="9">
        <f t="shared" si="33"/>
        <v>6727.91</v>
      </c>
    </row>
    <row r="199" spans="1:14" hidden="1" x14ac:dyDescent="0.25">
      <c r="A199" s="7" t="s">
        <v>9</v>
      </c>
      <c r="B199" s="7" t="s">
        <v>71</v>
      </c>
      <c r="C199" s="7" t="s">
        <v>77</v>
      </c>
      <c r="D199" s="16" t="s">
        <v>78</v>
      </c>
      <c r="E199" s="7" t="s">
        <v>74</v>
      </c>
      <c r="F199" s="7" t="s">
        <v>14</v>
      </c>
      <c r="G199" s="8">
        <v>13</v>
      </c>
      <c r="H199" s="8">
        <f t="shared" si="30"/>
        <v>17.333333333333332</v>
      </c>
      <c r="I199" s="9">
        <v>87462.83</v>
      </c>
      <c r="J199" s="7" t="s">
        <v>33</v>
      </c>
      <c r="K199" s="17"/>
      <c r="L199" s="32">
        <f t="shared" si="31"/>
        <v>5.5164687810301347E-3</v>
      </c>
      <c r="M199" s="68">
        <f t="shared" si="32"/>
        <v>14.894465708781365</v>
      </c>
      <c r="N199" s="9">
        <f t="shared" si="33"/>
        <v>6727.91</v>
      </c>
    </row>
    <row r="200" spans="1:14" hidden="1" x14ac:dyDescent="0.25">
      <c r="A200" s="7" t="s">
        <v>9</v>
      </c>
      <c r="B200" s="7" t="s">
        <v>71</v>
      </c>
      <c r="C200" s="7" t="s">
        <v>77</v>
      </c>
      <c r="D200" s="16" t="s">
        <v>78</v>
      </c>
      <c r="E200" s="7" t="s">
        <v>74</v>
      </c>
      <c r="F200" s="7" t="s">
        <v>14</v>
      </c>
      <c r="G200" s="8">
        <v>12</v>
      </c>
      <c r="H200" s="8">
        <f t="shared" si="30"/>
        <v>16</v>
      </c>
      <c r="I200" s="9">
        <v>80734.92</v>
      </c>
      <c r="J200" s="7" t="s">
        <v>34</v>
      </c>
      <c r="K200" s="17"/>
      <c r="L200" s="32">
        <f t="shared" si="31"/>
        <v>5.0921250286432018E-3</v>
      </c>
      <c r="M200" s="68">
        <f t="shared" si="32"/>
        <v>13.748737577336644</v>
      </c>
      <c r="N200" s="9">
        <f t="shared" si="33"/>
        <v>6727.91</v>
      </c>
    </row>
    <row r="201" spans="1:14" hidden="1" x14ac:dyDescent="0.25">
      <c r="A201" s="7" t="s">
        <v>9</v>
      </c>
      <c r="B201" s="7" t="s">
        <v>71</v>
      </c>
      <c r="C201" s="7" t="s">
        <v>77</v>
      </c>
      <c r="D201" s="16" t="s">
        <v>78</v>
      </c>
      <c r="E201" s="7" t="s">
        <v>74</v>
      </c>
      <c r="F201" s="7" t="s">
        <v>14</v>
      </c>
      <c r="G201" s="8">
        <v>16</v>
      </c>
      <c r="H201" s="8">
        <f t="shared" si="30"/>
        <v>21.333333333333332</v>
      </c>
      <c r="I201" s="9">
        <v>107646.56</v>
      </c>
      <c r="J201" s="7" t="s">
        <v>35</v>
      </c>
      <c r="K201" s="17"/>
      <c r="L201" s="32">
        <f t="shared" si="31"/>
        <v>6.7895000381909352E-3</v>
      </c>
      <c r="M201" s="68">
        <f t="shared" si="32"/>
        <v>18.331650103115525</v>
      </c>
      <c r="N201" s="9">
        <f t="shared" si="33"/>
        <v>6727.91</v>
      </c>
    </row>
    <row r="202" spans="1:14" hidden="1" x14ac:dyDescent="0.25">
      <c r="A202" s="7" t="s">
        <v>9</v>
      </c>
      <c r="B202" s="7" t="s">
        <v>71</v>
      </c>
      <c r="C202" s="7" t="s">
        <v>77</v>
      </c>
      <c r="D202" s="16" t="s">
        <v>78</v>
      </c>
      <c r="E202" s="7" t="s">
        <v>74</v>
      </c>
      <c r="F202" s="7" t="s">
        <v>14</v>
      </c>
      <c r="G202" s="8">
        <v>26</v>
      </c>
      <c r="H202" s="8">
        <f t="shared" si="30"/>
        <v>34.666666666666664</v>
      </c>
      <c r="I202" s="9">
        <v>174303.35999999999</v>
      </c>
      <c r="J202" s="7" t="s">
        <v>36</v>
      </c>
      <c r="K202" s="17"/>
      <c r="L202" s="32">
        <f t="shared" si="31"/>
        <v>1.1032937562060269E-2</v>
      </c>
      <c r="M202" s="68">
        <f t="shared" si="32"/>
        <v>29.788931417562729</v>
      </c>
      <c r="N202" s="9">
        <f t="shared" si="33"/>
        <v>6703.9753846153844</v>
      </c>
    </row>
    <row r="203" spans="1:14" hidden="1" x14ac:dyDescent="0.25">
      <c r="A203" s="7" t="s">
        <v>9</v>
      </c>
      <c r="B203" s="7" t="s">
        <v>71</v>
      </c>
      <c r="C203" s="7" t="s">
        <v>77</v>
      </c>
      <c r="D203" s="16" t="s">
        <v>78</v>
      </c>
      <c r="E203" s="7" t="s">
        <v>74</v>
      </c>
      <c r="F203" s="7" t="s">
        <v>14</v>
      </c>
      <c r="G203" s="8">
        <v>37</v>
      </c>
      <c r="H203" s="8">
        <f t="shared" si="30"/>
        <v>49.333333333333329</v>
      </c>
      <c r="I203" s="9">
        <v>248932.67</v>
      </c>
      <c r="J203" s="7" t="s">
        <v>37</v>
      </c>
      <c r="K203" s="17"/>
      <c r="L203" s="32">
        <f t="shared" si="31"/>
        <v>1.5700718838316537E-2</v>
      </c>
      <c r="M203" s="68">
        <f t="shared" si="32"/>
        <v>42.39194086345465</v>
      </c>
      <c r="N203" s="9">
        <f t="shared" si="33"/>
        <v>6727.9100000000008</v>
      </c>
    </row>
    <row r="204" spans="1:14" hidden="1" x14ac:dyDescent="0.25">
      <c r="A204" s="7" t="s">
        <v>9</v>
      </c>
      <c r="B204" s="7" t="s">
        <v>71</v>
      </c>
      <c r="C204" s="7" t="s">
        <v>77</v>
      </c>
      <c r="D204" s="16" t="s">
        <v>78</v>
      </c>
      <c r="E204" s="7" t="s">
        <v>74</v>
      </c>
      <c r="F204" s="7" t="s">
        <v>14</v>
      </c>
      <c r="G204" s="8">
        <v>10</v>
      </c>
      <c r="H204" s="8">
        <f t="shared" si="30"/>
        <v>13.333333333333334</v>
      </c>
      <c r="I204" s="9">
        <v>67279.100000000006</v>
      </c>
      <c r="J204" s="7" t="s">
        <v>38</v>
      </c>
      <c r="K204" s="17"/>
      <c r="L204" s="32">
        <f t="shared" si="31"/>
        <v>4.2434375238693351E-3</v>
      </c>
      <c r="M204" s="68">
        <f t="shared" si="32"/>
        <v>11.457281314447204</v>
      </c>
      <c r="N204" s="9">
        <f t="shared" si="33"/>
        <v>6727.9100000000008</v>
      </c>
    </row>
    <row r="205" spans="1:14" hidden="1" x14ac:dyDescent="0.25">
      <c r="A205" s="7" t="s">
        <v>9</v>
      </c>
      <c r="B205" s="7" t="s">
        <v>71</v>
      </c>
      <c r="C205" s="7" t="s">
        <v>77</v>
      </c>
      <c r="D205" s="16" t="s">
        <v>78</v>
      </c>
      <c r="E205" s="7" t="s">
        <v>74</v>
      </c>
      <c r="F205" s="7" t="s">
        <v>14</v>
      </c>
      <c r="G205" s="8">
        <v>7</v>
      </c>
      <c r="H205" s="8">
        <f t="shared" si="30"/>
        <v>9.3333333333333339</v>
      </c>
      <c r="I205" s="9">
        <v>47095.37</v>
      </c>
      <c r="J205" s="7" t="s">
        <v>39</v>
      </c>
      <c r="K205" s="17"/>
      <c r="L205" s="32">
        <f t="shared" si="31"/>
        <v>2.9704062667085347E-3</v>
      </c>
      <c r="M205" s="68">
        <f t="shared" si="32"/>
        <v>8.0200969201130441</v>
      </c>
      <c r="N205" s="9">
        <f t="shared" si="33"/>
        <v>6727.9100000000008</v>
      </c>
    </row>
    <row r="206" spans="1:14" hidden="1" x14ac:dyDescent="0.25">
      <c r="A206" s="7" t="s">
        <v>9</v>
      </c>
      <c r="B206" s="7" t="s">
        <v>71</v>
      </c>
      <c r="C206" s="7" t="s">
        <v>77</v>
      </c>
      <c r="D206" s="16" t="s">
        <v>78</v>
      </c>
      <c r="E206" s="7" t="s">
        <v>74</v>
      </c>
      <c r="F206" s="7" t="s">
        <v>14</v>
      </c>
      <c r="G206" s="8">
        <v>193</v>
      </c>
      <c r="H206" s="8">
        <f t="shared" si="30"/>
        <v>257.33333333333331</v>
      </c>
      <c r="I206" s="9">
        <v>1298486.6299999999</v>
      </c>
      <c r="J206" s="7" t="s">
        <v>41</v>
      </c>
      <c r="K206" s="17"/>
      <c r="L206" s="32">
        <f t="shared" si="31"/>
        <v>8.1898344210678153E-2</v>
      </c>
      <c r="M206" s="68">
        <f t="shared" si="32"/>
        <v>221.12552936883102</v>
      </c>
      <c r="N206" s="9">
        <f t="shared" si="33"/>
        <v>6727.91</v>
      </c>
    </row>
    <row r="207" spans="1:14" hidden="1" x14ac:dyDescent="0.25">
      <c r="A207" s="7" t="s">
        <v>9</v>
      </c>
      <c r="B207" s="7" t="s">
        <v>71</v>
      </c>
      <c r="C207" s="7" t="s">
        <v>77</v>
      </c>
      <c r="D207" s="16" t="s">
        <v>78</v>
      </c>
      <c r="E207" s="7" t="s">
        <v>74</v>
      </c>
      <c r="F207" s="7" t="s">
        <v>14</v>
      </c>
      <c r="G207" s="8">
        <v>17</v>
      </c>
      <c r="H207" s="8">
        <f t="shared" si="30"/>
        <v>22.666666666666664</v>
      </c>
      <c r="I207" s="9">
        <v>110536.91</v>
      </c>
      <c r="J207" s="7" t="s">
        <v>42</v>
      </c>
      <c r="K207" s="17"/>
      <c r="L207" s="32">
        <f t="shared" si="31"/>
        <v>7.213843790577869E-3</v>
      </c>
      <c r="M207" s="68">
        <f t="shared" si="32"/>
        <v>19.477378234560245</v>
      </c>
      <c r="N207" s="9">
        <f t="shared" si="33"/>
        <v>6502.1711764705888</v>
      </c>
    </row>
    <row r="208" spans="1:14" hidden="1" x14ac:dyDescent="0.25">
      <c r="A208" s="7" t="s">
        <v>9</v>
      </c>
      <c r="B208" s="7" t="s">
        <v>71</v>
      </c>
      <c r="C208" s="7" t="s">
        <v>77</v>
      </c>
      <c r="D208" s="16" t="s">
        <v>78</v>
      </c>
      <c r="E208" s="7" t="s">
        <v>74</v>
      </c>
      <c r="F208" s="7" t="s">
        <v>14</v>
      </c>
      <c r="G208" s="8">
        <v>9</v>
      </c>
      <c r="H208" s="8">
        <f t="shared" si="30"/>
        <v>12</v>
      </c>
      <c r="I208" s="9">
        <v>60551.19</v>
      </c>
      <c r="J208" s="7" t="s">
        <v>43</v>
      </c>
      <c r="K208" s="17"/>
      <c r="L208" s="32">
        <f t="shared" si="31"/>
        <v>3.8190937714824014E-3</v>
      </c>
      <c r="M208" s="68">
        <f t="shared" si="32"/>
        <v>10.311553183002484</v>
      </c>
      <c r="N208" s="9">
        <f t="shared" si="33"/>
        <v>6727.91</v>
      </c>
    </row>
    <row r="209" spans="1:14" hidden="1" x14ac:dyDescent="0.25">
      <c r="A209" s="7" t="s">
        <v>9</v>
      </c>
      <c r="B209" s="7" t="s">
        <v>71</v>
      </c>
      <c r="C209" s="7" t="s">
        <v>77</v>
      </c>
      <c r="D209" s="16" t="s">
        <v>78</v>
      </c>
      <c r="E209" s="7" t="s">
        <v>74</v>
      </c>
      <c r="F209" s="7" t="s">
        <v>14</v>
      </c>
      <c r="G209" s="8">
        <v>7</v>
      </c>
      <c r="H209" s="8">
        <f t="shared" si="30"/>
        <v>9.3333333333333339</v>
      </c>
      <c r="I209" s="9">
        <v>26890.78</v>
      </c>
      <c r="J209" s="7" t="s">
        <v>44</v>
      </c>
      <c r="K209" s="17"/>
      <c r="L209" s="32">
        <f t="shared" si="31"/>
        <v>2.9704062667085347E-3</v>
      </c>
      <c r="M209" s="68">
        <f t="shared" si="32"/>
        <v>8.0200969201130441</v>
      </c>
      <c r="N209" s="9">
        <f t="shared" si="33"/>
        <v>3841.54</v>
      </c>
    </row>
    <row r="210" spans="1:14" hidden="1" x14ac:dyDescent="0.25">
      <c r="A210" s="7" t="s">
        <v>9</v>
      </c>
      <c r="B210" s="7" t="s">
        <v>71</v>
      </c>
      <c r="C210" s="7" t="s">
        <v>77</v>
      </c>
      <c r="D210" s="16" t="s">
        <v>78</v>
      </c>
      <c r="E210" s="7" t="s">
        <v>74</v>
      </c>
      <c r="F210" s="7" t="s">
        <v>14</v>
      </c>
      <c r="G210" s="8">
        <v>36</v>
      </c>
      <c r="H210" s="8">
        <f t="shared" si="30"/>
        <v>48</v>
      </c>
      <c r="I210" s="9">
        <v>242204.76</v>
      </c>
      <c r="J210" s="7" t="s">
        <v>45</v>
      </c>
      <c r="K210" s="17"/>
      <c r="L210" s="32">
        <f t="shared" si="31"/>
        <v>1.5276375085929605E-2</v>
      </c>
      <c r="M210" s="68">
        <f t="shared" si="32"/>
        <v>41.246212732009937</v>
      </c>
      <c r="N210" s="9">
        <f t="shared" si="33"/>
        <v>6727.91</v>
      </c>
    </row>
    <row r="211" spans="1:14" hidden="1" x14ac:dyDescent="0.25">
      <c r="A211" s="7" t="s">
        <v>9</v>
      </c>
      <c r="B211" s="7" t="s">
        <v>71</v>
      </c>
      <c r="C211" s="7" t="s">
        <v>77</v>
      </c>
      <c r="D211" s="16" t="s">
        <v>78</v>
      </c>
      <c r="E211" s="7" t="s">
        <v>74</v>
      </c>
      <c r="F211" s="7" t="s">
        <v>14</v>
      </c>
      <c r="G211" s="8">
        <v>14</v>
      </c>
      <c r="H211" s="8">
        <f t="shared" si="30"/>
        <v>18.666666666666668</v>
      </c>
      <c r="I211" s="9">
        <v>94190.74</v>
      </c>
      <c r="J211" s="7" t="s">
        <v>46</v>
      </c>
      <c r="K211" s="17"/>
      <c r="L211" s="32">
        <f t="shared" si="31"/>
        <v>5.9408125334170694E-3</v>
      </c>
      <c r="M211" s="68">
        <f t="shared" si="32"/>
        <v>16.040193840226088</v>
      </c>
      <c r="N211" s="9">
        <f t="shared" si="33"/>
        <v>6727.9100000000008</v>
      </c>
    </row>
    <row r="212" spans="1:14" hidden="1" x14ac:dyDescent="0.25">
      <c r="A212" s="7" t="s">
        <v>9</v>
      </c>
      <c r="B212" s="7" t="s">
        <v>71</v>
      </c>
      <c r="C212" s="7" t="s">
        <v>77</v>
      </c>
      <c r="D212" s="16" t="s">
        <v>78</v>
      </c>
      <c r="E212" s="7" t="s">
        <v>74</v>
      </c>
      <c r="F212" s="7" t="s">
        <v>14</v>
      </c>
      <c r="G212" s="8">
        <v>110</v>
      </c>
      <c r="H212" s="8">
        <f t="shared" si="30"/>
        <v>146.66666666666666</v>
      </c>
      <c r="I212" s="9">
        <v>740070.1</v>
      </c>
      <c r="J212" s="7" t="s">
        <v>47</v>
      </c>
      <c r="K212" s="17"/>
      <c r="L212" s="32">
        <f t="shared" si="31"/>
        <v>4.6677812762562679E-2</v>
      </c>
      <c r="M212" s="68">
        <f t="shared" si="32"/>
        <v>126.03009445891924</v>
      </c>
      <c r="N212" s="9">
        <f t="shared" si="33"/>
        <v>6727.91</v>
      </c>
    </row>
    <row r="213" spans="1:14" hidden="1" x14ac:dyDescent="0.25">
      <c r="A213" s="7" t="s">
        <v>9</v>
      </c>
      <c r="B213" s="7" t="s">
        <v>71</v>
      </c>
      <c r="C213" s="7" t="s">
        <v>77</v>
      </c>
      <c r="D213" s="16" t="s">
        <v>78</v>
      </c>
      <c r="E213" s="7" t="s">
        <v>74</v>
      </c>
      <c r="F213" s="7" t="s">
        <v>14</v>
      </c>
      <c r="G213" s="8">
        <v>4</v>
      </c>
      <c r="H213" s="8">
        <f t="shared" si="30"/>
        <v>5.333333333333333</v>
      </c>
      <c r="I213" s="9">
        <v>26911.64</v>
      </c>
      <c r="J213" s="7" t="s">
        <v>63</v>
      </c>
      <c r="K213" s="17"/>
      <c r="L213" s="32">
        <f t="shared" si="31"/>
        <v>1.6973750095477338E-3</v>
      </c>
      <c r="M213" s="68">
        <f t="shared" si="32"/>
        <v>4.5829125257788812</v>
      </c>
      <c r="N213" s="9">
        <f t="shared" si="33"/>
        <v>6727.91</v>
      </c>
    </row>
    <row r="214" spans="1:14" hidden="1" x14ac:dyDescent="0.25">
      <c r="A214" s="7" t="s">
        <v>9</v>
      </c>
      <c r="B214" s="7" t="s">
        <v>71</v>
      </c>
      <c r="C214" s="7" t="s">
        <v>77</v>
      </c>
      <c r="D214" s="16" t="s">
        <v>78</v>
      </c>
      <c r="E214" s="7" t="s">
        <v>74</v>
      </c>
      <c r="F214" s="7" t="s">
        <v>14</v>
      </c>
      <c r="G214" s="8">
        <v>30</v>
      </c>
      <c r="H214" s="8">
        <f t="shared" si="30"/>
        <v>40</v>
      </c>
      <c r="I214" s="9">
        <v>201454</v>
      </c>
      <c r="J214" s="7" t="s">
        <v>48</v>
      </c>
      <c r="K214" s="17"/>
      <c r="L214" s="32">
        <f t="shared" si="31"/>
        <v>1.2730312571608005E-2</v>
      </c>
      <c r="M214" s="68">
        <f t="shared" si="32"/>
        <v>34.371843943341609</v>
      </c>
      <c r="N214" s="9">
        <f t="shared" si="33"/>
        <v>6715.1333333333332</v>
      </c>
    </row>
    <row r="215" spans="1:14" hidden="1" x14ac:dyDescent="0.25">
      <c r="A215" s="7" t="s">
        <v>9</v>
      </c>
      <c r="B215" s="7" t="s">
        <v>338</v>
      </c>
      <c r="C215" s="7" t="s">
        <v>342</v>
      </c>
      <c r="D215" s="16" t="s">
        <v>343</v>
      </c>
      <c r="E215" s="7" t="s">
        <v>341</v>
      </c>
      <c r="F215" s="7" t="s">
        <v>14</v>
      </c>
      <c r="G215" s="8">
        <v>11</v>
      </c>
      <c r="H215" s="8"/>
      <c r="I215" s="9">
        <v>123155.01</v>
      </c>
      <c r="J215" s="7" t="s">
        <v>50</v>
      </c>
      <c r="K215" s="17">
        <f>+G215/$G$1271</f>
        <v>2.780586450960566E-3</v>
      </c>
      <c r="L215" s="20"/>
      <c r="M215" s="73">
        <f>3600*K215</f>
        <v>10.010111223458038</v>
      </c>
      <c r="N215" s="9">
        <f t="shared" si="33"/>
        <v>11195.91</v>
      </c>
    </row>
    <row r="216" spans="1:14" hidden="1" x14ac:dyDescent="0.25">
      <c r="A216" s="7" t="s">
        <v>9</v>
      </c>
      <c r="B216" s="7" t="s">
        <v>71</v>
      </c>
      <c r="C216" s="7" t="s">
        <v>77</v>
      </c>
      <c r="D216" s="16" t="s">
        <v>78</v>
      </c>
      <c r="E216" s="7" t="s">
        <v>74</v>
      </c>
      <c r="F216" s="7" t="s">
        <v>14</v>
      </c>
      <c r="G216" s="8">
        <v>8</v>
      </c>
      <c r="H216" s="8">
        <f t="shared" ref="H216:H222" si="34">G216/9*12</f>
        <v>10.666666666666666</v>
      </c>
      <c r="I216" s="9">
        <v>53823.28</v>
      </c>
      <c r="J216" s="7" t="s">
        <v>51</v>
      </c>
      <c r="K216" s="17"/>
      <c r="L216" s="32">
        <f t="shared" ref="L216:L222" si="35">H216/$H$223</f>
        <v>3.3947500190954676E-3</v>
      </c>
      <c r="M216" s="68">
        <f t="shared" ref="M216:M222" si="36">L216*2700</f>
        <v>9.1658250515577624</v>
      </c>
      <c r="N216" s="9">
        <f t="shared" si="33"/>
        <v>6727.91</v>
      </c>
    </row>
    <row r="217" spans="1:14" hidden="1" x14ac:dyDescent="0.25">
      <c r="A217" s="7" t="s">
        <v>9</v>
      </c>
      <c r="B217" s="7" t="s">
        <v>71</v>
      </c>
      <c r="C217" s="7" t="s">
        <v>77</v>
      </c>
      <c r="D217" s="16" t="s">
        <v>78</v>
      </c>
      <c r="E217" s="7" t="s">
        <v>74</v>
      </c>
      <c r="F217" s="7" t="s">
        <v>14</v>
      </c>
      <c r="G217" s="8">
        <v>50</v>
      </c>
      <c r="H217" s="8">
        <f t="shared" si="34"/>
        <v>66.666666666666657</v>
      </c>
      <c r="I217" s="9">
        <v>305280</v>
      </c>
      <c r="J217" s="7" t="s">
        <v>52</v>
      </c>
      <c r="K217" s="17"/>
      <c r="L217" s="32">
        <f t="shared" si="35"/>
        <v>2.1217187619346673E-2</v>
      </c>
      <c r="M217" s="68">
        <f t="shared" si="36"/>
        <v>57.286406572236018</v>
      </c>
      <c r="N217" s="9">
        <f t="shared" si="33"/>
        <v>6105.6</v>
      </c>
    </row>
    <row r="218" spans="1:14" hidden="1" x14ac:dyDescent="0.25">
      <c r="A218" s="7" t="s">
        <v>9</v>
      </c>
      <c r="B218" s="7" t="s">
        <v>71</v>
      </c>
      <c r="C218" s="7" t="s">
        <v>77</v>
      </c>
      <c r="D218" s="16" t="s">
        <v>78</v>
      </c>
      <c r="E218" s="7" t="s">
        <v>74</v>
      </c>
      <c r="F218" s="7" t="s">
        <v>14</v>
      </c>
      <c r="G218" s="8">
        <v>2</v>
      </c>
      <c r="H218" s="8">
        <f t="shared" si="34"/>
        <v>2.6666666666666665</v>
      </c>
      <c r="I218" s="9">
        <v>12399.78</v>
      </c>
      <c r="J218" s="7" t="s">
        <v>64</v>
      </c>
      <c r="K218" s="17"/>
      <c r="L218" s="32">
        <f t="shared" si="35"/>
        <v>8.486875047738669E-4</v>
      </c>
      <c r="M218" s="68">
        <f t="shared" si="36"/>
        <v>2.2914562628894406</v>
      </c>
      <c r="N218" s="9">
        <f t="shared" si="33"/>
        <v>6199.89</v>
      </c>
    </row>
    <row r="219" spans="1:14" hidden="1" x14ac:dyDescent="0.25">
      <c r="A219" s="7" t="s">
        <v>9</v>
      </c>
      <c r="B219" s="7" t="s">
        <v>71</v>
      </c>
      <c r="C219" s="7" t="s">
        <v>77</v>
      </c>
      <c r="D219" s="16" t="s">
        <v>78</v>
      </c>
      <c r="E219" s="7" t="s">
        <v>74</v>
      </c>
      <c r="F219" s="7" t="s">
        <v>14</v>
      </c>
      <c r="G219" s="8">
        <v>12.8</v>
      </c>
      <c r="H219" s="8">
        <f t="shared" si="34"/>
        <v>17.066666666666666</v>
      </c>
      <c r="I219" s="9">
        <v>86117.248000000007</v>
      </c>
      <c r="J219" s="7" t="s">
        <v>53</v>
      </c>
      <c r="K219" s="17"/>
      <c r="L219" s="32">
        <f t="shared" si="35"/>
        <v>5.4316000305527487E-3</v>
      </c>
      <c r="M219" s="68">
        <f t="shared" si="36"/>
        <v>14.665320082492421</v>
      </c>
      <c r="N219" s="9">
        <f t="shared" si="33"/>
        <v>6727.91</v>
      </c>
    </row>
    <row r="220" spans="1:14" hidden="1" x14ac:dyDescent="0.25">
      <c r="A220" s="7" t="s">
        <v>9</v>
      </c>
      <c r="B220" s="7" t="s">
        <v>71</v>
      </c>
      <c r="C220" s="7" t="s">
        <v>77</v>
      </c>
      <c r="D220" s="16" t="s">
        <v>78</v>
      </c>
      <c r="E220" s="7" t="s">
        <v>74</v>
      </c>
      <c r="F220" s="7" t="s">
        <v>14</v>
      </c>
      <c r="G220" s="8">
        <v>2</v>
      </c>
      <c r="H220" s="8">
        <f t="shared" si="34"/>
        <v>2.6666666666666665</v>
      </c>
      <c r="I220" s="9">
        <v>12211.22</v>
      </c>
      <c r="J220" s="7" t="s">
        <v>54</v>
      </c>
      <c r="K220" s="17"/>
      <c r="L220" s="32">
        <f t="shared" si="35"/>
        <v>8.486875047738669E-4</v>
      </c>
      <c r="M220" s="68">
        <f t="shared" si="36"/>
        <v>2.2914562628894406</v>
      </c>
      <c r="N220" s="9">
        <f t="shared" si="33"/>
        <v>6105.61</v>
      </c>
    </row>
    <row r="221" spans="1:14" hidden="1" x14ac:dyDescent="0.25">
      <c r="A221" s="7" t="s">
        <v>9</v>
      </c>
      <c r="B221" s="7" t="s">
        <v>71</v>
      </c>
      <c r="C221" s="7" t="s">
        <v>77</v>
      </c>
      <c r="D221" s="16" t="s">
        <v>78</v>
      </c>
      <c r="E221" s="7" t="s">
        <v>74</v>
      </c>
      <c r="F221" s="7" t="s">
        <v>14</v>
      </c>
      <c r="G221" s="8">
        <v>4</v>
      </c>
      <c r="H221" s="8">
        <f t="shared" si="34"/>
        <v>5.333333333333333</v>
      </c>
      <c r="I221" s="9">
        <v>26911.64</v>
      </c>
      <c r="J221" s="7" t="s">
        <v>55</v>
      </c>
      <c r="K221" s="17"/>
      <c r="L221" s="32">
        <f t="shared" si="35"/>
        <v>1.6973750095477338E-3</v>
      </c>
      <c r="M221" s="68">
        <f t="shared" si="36"/>
        <v>4.5829125257788812</v>
      </c>
      <c r="N221" s="9">
        <f t="shared" si="33"/>
        <v>6727.91</v>
      </c>
    </row>
    <row r="222" spans="1:14" hidden="1" x14ac:dyDescent="0.25">
      <c r="A222" s="7" t="s">
        <v>9</v>
      </c>
      <c r="B222" s="7" t="s">
        <v>71</v>
      </c>
      <c r="C222" s="7" t="s">
        <v>77</v>
      </c>
      <c r="D222" s="16" t="s">
        <v>78</v>
      </c>
      <c r="E222" s="7" t="s">
        <v>74</v>
      </c>
      <c r="F222" s="7" t="s">
        <v>14</v>
      </c>
      <c r="G222" s="8">
        <v>38</v>
      </c>
      <c r="H222" s="8">
        <f t="shared" si="34"/>
        <v>50.666666666666671</v>
      </c>
      <c r="I222" s="9">
        <v>255660.58</v>
      </c>
      <c r="J222" s="7" t="s">
        <v>56</v>
      </c>
      <c r="K222" s="17"/>
      <c r="L222" s="32">
        <f t="shared" si="35"/>
        <v>1.6125062590703475E-2</v>
      </c>
      <c r="M222" s="68">
        <f t="shared" si="36"/>
        <v>43.537668994899384</v>
      </c>
      <c r="N222" s="9">
        <f t="shared" si="33"/>
        <v>6727.91</v>
      </c>
    </row>
    <row r="223" spans="1:14" hidden="1" x14ac:dyDescent="0.25">
      <c r="A223" s="40"/>
      <c r="B223" s="40"/>
      <c r="C223" s="40"/>
      <c r="D223" s="47"/>
      <c r="E223" s="40"/>
      <c r="F223" s="40"/>
      <c r="G223" s="41">
        <f>SUM(G157:G222)</f>
        <v>2367.58</v>
      </c>
      <c r="H223" s="41">
        <f>SUM(H157:H222)</f>
        <v>3142.1066666666675</v>
      </c>
      <c r="I223" s="42"/>
      <c r="J223" s="40"/>
      <c r="K223" s="43"/>
      <c r="L223" s="43">
        <f>SUM(L157:L222)</f>
        <v>0.9648809974062571</v>
      </c>
      <c r="M223" s="71">
        <f>SUM(M157:M222)</f>
        <v>2682.1892916577613</v>
      </c>
      <c r="N223" s="9"/>
    </row>
    <row r="224" spans="1:14" hidden="1" x14ac:dyDescent="0.25">
      <c r="A224" s="7" t="s">
        <v>9</v>
      </c>
      <c r="B224" s="7" t="s">
        <v>71</v>
      </c>
      <c r="C224" s="7" t="s">
        <v>72</v>
      </c>
      <c r="D224" s="16" t="s">
        <v>73</v>
      </c>
      <c r="E224" s="7" t="s">
        <v>74</v>
      </c>
      <c r="F224" s="7" t="s">
        <v>14</v>
      </c>
      <c r="G224" s="8">
        <v>48</v>
      </c>
      <c r="H224" s="8">
        <f t="shared" ref="H224:H251" si="37">G224/9*12</f>
        <v>64</v>
      </c>
      <c r="I224" s="9">
        <v>71761.919999999998</v>
      </c>
      <c r="J224" s="7" t="s">
        <v>18</v>
      </c>
      <c r="K224" s="17"/>
      <c r="L224" s="32">
        <f t="shared" ref="L224:L251" si="38">H224/$H$255</f>
        <v>5.9405940594059396E-2</v>
      </c>
      <c r="M224" s="68">
        <f t="shared" ref="M224:M251" si="39">L224*1710</f>
        <v>101.58415841584157</v>
      </c>
      <c r="N224" s="9">
        <f t="shared" ref="N224:N254" si="40">+I224/G224</f>
        <v>1495.04</v>
      </c>
    </row>
    <row r="225" spans="1:14" hidden="1" x14ac:dyDescent="0.25">
      <c r="A225" s="7" t="s">
        <v>9</v>
      </c>
      <c r="B225" s="7" t="s">
        <v>71</v>
      </c>
      <c r="C225" s="7" t="s">
        <v>72</v>
      </c>
      <c r="D225" s="16" t="s">
        <v>73</v>
      </c>
      <c r="E225" s="7" t="s">
        <v>74</v>
      </c>
      <c r="F225" s="7" t="s">
        <v>14</v>
      </c>
      <c r="G225" s="8">
        <v>6</v>
      </c>
      <c r="H225" s="8">
        <f t="shared" si="37"/>
        <v>8</v>
      </c>
      <c r="I225" s="9">
        <v>7942.98</v>
      </c>
      <c r="J225" s="7" t="s">
        <v>20</v>
      </c>
      <c r="K225" s="17"/>
      <c r="L225" s="32">
        <f t="shared" si="38"/>
        <v>7.4257425742574245E-3</v>
      </c>
      <c r="M225" s="68">
        <f t="shared" si="39"/>
        <v>12.698019801980196</v>
      </c>
      <c r="N225" s="9">
        <f t="shared" si="40"/>
        <v>1323.83</v>
      </c>
    </row>
    <row r="226" spans="1:14" hidden="1" x14ac:dyDescent="0.25">
      <c r="A226" s="7" t="s">
        <v>9</v>
      </c>
      <c r="B226" s="7" t="s">
        <v>71</v>
      </c>
      <c r="C226" s="7" t="s">
        <v>72</v>
      </c>
      <c r="D226" s="16" t="s">
        <v>73</v>
      </c>
      <c r="E226" s="7" t="s">
        <v>74</v>
      </c>
      <c r="F226" s="7" t="s">
        <v>14</v>
      </c>
      <c r="G226" s="8">
        <v>47</v>
      </c>
      <c r="H226" s="8">
        <f t="shared" si="37"/>
        <v>62.666666666666671</v>
      </c>
      <c r="I226" s="9">
        <v>70266.880000000005</v>
      </c>
      <c r="J226" s="7" t="s">
        <v>23</v>
      </c>
      <c r="K226" s="17"/>
      <c r="L226" s="32">
        <f t="shared" si="38"/>
        <v>5.8168316831683164E-2</v>
      </c>
      <c r="M226" s="68">
        <f t="shared" si="39"/>
        <v>99.467821782178206</v>
      </c>
      <c r="N226" s="9">
        <f t="shared" si="40"/>
        <v>1495.0400000000002</v>
      </c>
    </row>
    <row r="227" spans="1:14" hidden="1" x14ac:dyDescent="0.25">
      <c r="A227" s="7" t="s">
        <v>9</v>
      </c>
      <c r="B227" s="7" t="s">
        <v>71</v>
      </c>
      <c r="C227" s="7" t="s">
        <v>72</v>
      </c>
      <c r="D227" s="16" t="s">
        <v>73</v>
      </c>
      <c r="E227" s="7" t="s">
        <v>74</v>
      </c>
      <c r="F227" s="7" t="s">
        <v>14</v>
      </c>
      <c r="G227" s="8">
        <v>276</v>
      </c>
      <c r="H227" s="8">
        <f t="shared" si="37"/>
        <v>368</v>
      </c>
      <c r="I227" s="9">
        <v>412631.03999999998</v>
      </c>
      <c r="J227" s="7" t="s">
        <v>25</v>
      </c>
      <c r="K227" s="17"/>
      <c r="L227" s="32">
        <f t="shared" si="38"/>
        <v>0.34158415841584155</v>
      </c>
      <c r="M227" s="68">
        <f t="shared" si="39"/>
        <v>584.10891089108907</v>
      </c>
      <c r="N227" s="9">
        <f t="shared" si="40"/>
        <v>1495.04</v>
      </c>
    </row>
    <row r="228" spans="1:14" hidden="1" x14ac:dyDescent="0.25">
      <c r="A228" s="7" t="s">
        <v>9</v>
      </c>
      <c r="B228" s="7" t="s">
        <v>71</v>
      </c>
      <c r="C228" s="7" t="s">
        <v>72</v>
      </c>
      <c r="D228" s="16" t="s">
        <v>73</v>
      </c>
      <c r="E228" s="7" t="s">
        <v>74</v>
      </c>
      <c r="F228" s="7" t="s">
        <v>14</v>
      </c>
      <c r="G228" s="8">
        <v>11</v>
      </c>
      <c r="H228" s="8">
        <f t="shared" si="37"/>
        <v>14.666666666666668</v>
      </c>
      <c r="I228" s="9">
        <v>10828.84</v>
      </c>
      <c r="J228" s="7" t="s">
        <v>26</v>
      </c>
      <c r="K228" s="17"/>
      <c r="L228" s="32">
        <f t="shared" si="38"/>
        <v>1.3613861386138614E-2</v>
      </c>
      <c r="M228" s="68">
        <f t="shared" si="39"/>
        <v>23.279702970297031</v>
      </c>
      <c r="N228" s="9">
        <f t="shared" si="40"/>
        <v>984.44</v>
      </c>
    </row>
    <row r="229" spans="1:14" hidden="1" x14ac:dyDescent="0.25">
      <c r="A229" s="7" t="s">
        <v>9</v>
      </c>
      <c r="B229" s="7" t="s">
        <v>71</v>
      </c>
      <c r="C229" s="7" t="s">
        <v>72</v>
      </c>
      <c r="D229" s="16" t="s">
        <v>73</v>
      </c>
      <c r="E229" s="7" t="s">
        <v>74</v>
      </c>
      <c r="F229" s="7" t="s">
        <v>14</v>
      </c>
      <c r="G229" s="8">
        <v>3</v>
      </c>
      <c r="H229" s="8">
        <f t="shared" si="37"/>
        <v>4</v>
      </c>
      <c r="I229" s="9">
        <v>4485.12</v>
      </c>
      <c r="J229" s="7" t="s">
        <v>29</v>
      </c>
      <c r="K229" s="17"/>
      <c r="L229" s="32">
        <f t="shared" si="38"/>
        <v>3.7128712871287123E-3</v>
      </c>
      <c r="M229" s="68">
        <f t="shared" si="39"/>
        <v>6.3490099009900982</v>
      </c>
      <c r="N229" s="9">
        <f t="shared" si="40"/>
        <v>1495.04</v>
      </c>
    </row>
    <row r="230" spans="1:14" hidden="1" x14ac:dyDescent="0.25">
      <c r="A230" s="7" t="s">
        <v>9</v>
      </c>
      <c r="B230" s="7" t="s">
        <v>71</v>
      </c>
      <c r="C230" s="7" t="s">
        <v>72</v>
      </c>
      <c r="D230" s="16" t="s">
        <v>73</v>
      </c>
      <c r="E230" s="7" t="s">
        <v>74</v>
      </c>
      <c r="F230" s="7" t="s">
        <v>14</v>
      </c>
      <c r="G230" s="8">
        <v>23</v>
      </c>
      <c r="H230" s="8">
        <f t="shared" si="37"/>
        <v>30.666666666666664</v>
      </c>
      <c r="I230" s="9">
        <v>34385.919999999998</v>
      </c>
      <c r="J230" s="7" t="s">
        <v>34</v>
      </c>
      <c r="K230" s="17"/>
      <c r="L230" s="32">
        <f t="shared" si="38"/>
        <v>2.8465346534653459E-2</v>
      </c>
      <c r="M230" s="68">
        <f t="shared" si="39"/>
        <v>48.675742574257413</v>
      </c>
      <c r="N230" s="9">
        <f t="shared" si="40"/>
        <v>1495.04</v>
      </c>
    </row>
    <row r="231" spans="1:14" hidden="1" x14ac:dyDescent="0.25">
      <c r="A231" s="7" t="s">
        <v>9</v>
      </c>
      <c r="B231" s="7" t="s">
        <v>71</v>
      </c>
      <c r="C231" s="7" t="s">
        <v>72</v>
      </c>
      <c r="D231" s="16" t="s">
        <v>73</v>
      </c>
      <c r="E231" s="7" t="s">
        <v>74</v>
      </c>
      <c r="F231" s="7" t="s">
        <v>14</v>
      </c>
      <c r="G231" s="8">
        <v>5</v>
      </c>
      <c r="H231" s="8">
        <f t="shared" si="37"/>
        <v>6.666666666666667</v>
      </c>
      <c r="I231" s="9">
        <v>7475.2</v>
      </c>
      <c r="J231" s="7" t="s">
        <v>35</v>
      </c>
      <c r="K231" s="17"/>
      <c r="L231" s="32">
        <f t="shared" si="38"/>
        <v>6.1881188118811875E-3</v>
      </c>
      <c r="M231" s="68">
        <f t="shared" si="39"/>
        <v>10.581683168316831</v>
      </c>
      <c r="N231" s="9">
        <f t="shared" si="40"/>
        <v>1495.04</v>
      </c>
    </row>
    <row r="232" spans="1:14" hidden="1" x14ac:dyDescent="0.25">
      <c r="A232" s="7" t="s">
        <v>9</v>
      </c>
      <c r="B232" s="7" t="s">
        <v>71</v>
      </c>
      <c r="C232" s="7" t="s">
        <v>72</v>
      </c>
      <c r="D232" s="16" t="s">
        <v>73</v>
      </c>
      <c r="E232" s="7" t="s">
        <v>74</v>
      </c>
      <c r="F232" s="7" t="s">
        <v>14</v>
      </c>
      <c r="G232" s="8">
        <v>67</v>
      </c>
      <c r="H232" s="8">
        <f t="shared" si="37"/>
        <v>89.333333333333343</v>
      </c>
      <c r="I232" s="9">
        <v>100167.67999999999</v>
      </c>
      <c r="J232" s="7" t="s">
        <v>41</v>
      </c>
      <c r="K232" s="17"/>
      <c r="L232" s="32">
        <f t="shared" si="38"/>
        <v>8.2920792079207911E-2</v>
      </c>
      <c r="M232" s="68">
        <f t="shared" si="39"/>
        <v>141.79455445544554</v>
      </c>
      <c r="N232" s="9">
        <f t="shared" si="40"/>
        <v>1495.04</v>
      </c>
    </row>
    <row r="233" spans="1:14" hidden="1" x14ac:dyDescent="0.25">
      <c r="A233" s="7" t="s">
        <v>9</v>
      </c>
      <c r="B233" s="7" t="s">
        <v>71</v>
      </c>
      <c r="C233" s="7" t="s">
        <v>72</v>
      </c>
      <c r="D233" s="16" t="s">
        <v>73</v>
      </c>
      <c r="E233" s="7" t="s">
        <v>74</v>
      </c>
      <c r="F233" s="7" t="s">
        <v>14</v>
      </c>
      <c r="G233" s="8">
        <v>9</v>
      </c>
      <c r="H233" s="8">
        <f t="shared" si="37"/>
        <v>12</v>
      </c>
      <c r="I233" s="9">
        <v>11908.44</v>
      </c>
      <c r="J233" s="7" t="s">
        <v>42</v>
      </c>
      <c r="K233" s="17"/>
      <c r="L233" s="32">
        <f t="shared" si="38"/>
        <v>1.1138613861386136E-2</v>
      </c>
      <c r="M233" s="68">
        <f t="shared" si="39"/>
        <v>19.047029702970292</v>
      </c>
      <c r="N233" s="9">
        <f t="shared" si="40"/>
        <v>1323.16</v>
      </c>
    </row>
    <row r="234" spans="1:14" hidden="1" x14ac:dyDescent="0.25">
      <c r="A234" s="7" t="s">
        <v>9</v>
      </c>
      <c r="B234" s="7" t="s">
        <v>71</v>
      </c>
      <c r="C234" s="7" t="s">
        <v>72</v>
      </c>
      <c r="D234" s="16" t="s">
        <v>73</v>
      </c>
      <c r="E234" s="7" t="s">
        <v>74</v>
      </c>
      <c r="F234" s="7" t="s">
        <v>14</v>
      </c>
      <c r="G234" s="8">
        <v>24</v>
      </c>
      <c r="H234" s="8">
        <f t="shared" si="37"/>
        <v>32</v>
      </c>
      <c r="I234" s="9">
        <v>35880.959999999999</v>
      </c>
      <c r="J234" s="7" t="s">
        <v>45</v>
      </c>
      <c r="K234" s="17"/>
      <c r="L234" s="32">
        <f t="shared" si="38"/>
        <v>2.9702970297029698E-2</v>
      </c>
      <c r="M234" s="68">
        <f t="shared" si="39"/>
        <v>50.792079207920786</v>
      </c>
      <c r="N234" s="9">
        <f t="shared" si="40"/>
        <v>1495.04</v>
      </c>
    </row>
    <row r="235" spans="1:14" hidden="1" x14ac:dyDescent="0.25">
      <c r="A235" s="7" t="s">
        <v>9</v>
      </c>
      <c r="B235" s="7" t="s">
        <v>71</v>
      </c>
      <c r="C235" s="7" t="s">
        <v>72</v>
      </c>
      <c r="D235" s="16" t="s">
        <v>73</v>
      </c>
      <c r="E235" s="7" t="s">
        <v>74</v>
      </c>
      <c r="F235" s="7" t="s">
        <v>14</v>
      </c>
      <c r="G235" s="8">
        <v>29</v>
      </c>
      <c r="H235" s="8">
        <f t="shared" si="37"/>
        <v>38.666666666666671</v>
      </c>
      <c r="I235" s="9">
        <v>43356.160000000003</v>
      </c>
      <c r="J235" s="7" t="s">
        <v>46</v>
      </c>
      <c r="K235" s="17"/>
      <c r="L235" s="32">
        <f t="shared" si="38"/>
        <v>3.5891089108910888E-2</v>
      </c>
      <c r="M235" s="68">
        <f t="shared" si="39"/>
        <v>61.373762376237622</v>
      </c>
      <c r="N235" s="9">
        <f t="shared" si="40"/>
        <v>1495.0400000000002</v>
      </c>
    </row>
    <row r="236" spans="1:14" hidden="1" x14ac:dyDescent="0.25">
      <c r="A236" s="7" t="s">
        <v>9</v>
      </c>
      <c r="B236" s="7" t="s">
        <v>71</v>
      </c>
      <c r="C236" s="7" t="s">
        <v>72</v>
      </c>
      <c r="D236" s="16" t="s">
        <v>73</v>
      </c>
      <c r="E236" s="7" t="s">
        <v>74</v>
      </c>
      <c r="F236" s="7" t="s">
        <v>14</v>
      </c>
      <c r="G236" s="8">
        <v>15</v>
      </c>
      <c r="H236" s="8">
        <f t="shared" si="37"/>
        <v>20</v>
      </c>
      <c r="I236" s="9">
        <v>22425.599999999999</v>
      </c>
      <c r="J236" s="7" t="s">
        <v>47</v>
      </c>
      <c r="K236" s="17"/>
      <c r="L236" s="32">
        <f t="shared" si="38"/>
        <v>1.856435643564356E-2</v>
      </c>
      <c r="M236" s="68">
        <f t="shared" si="39"/>
        <v>31.745049504950487</v>
      </c>
      <c r="N236" s="9">
        <f t="shared" si="40"/>
        <v>1495.04</v>
      </c>
    </row>
    <row r="237" spans="1:14" hidden="1" x14ac:dyDescent="0.25">
      <c r="A237" s="7" t="s">
        <v>9</v>
      </c>
      <c r="B237" s="7" t="s">
        <v>71</v>
      </c>
      <c r="C237" s="7" t="s">
        <v>72</v>
      </c>
      <c r="D237" s="16" t="s">
        <v>73</v>
      </c>
      <c r="E237" s="7" t="s">
        <v>74</v>
      </c>
      <c r="F237" s="7" t="s">
        <v>14</v>
      </c>
      <c r="G237" s="8">
        <v>5</v>
      </c>
      <c r="H237" s="8">
        <f t="shared" si="37"/>
        <v>6.666666666666667</v>
      </c>
      <c r="I237" s="9">
        <v>7050.44</v>
      </c>
      <c r="J237" s="7" t="s">
        <v>64</v>
      </c>
      <c r="K237" s="17"/>
      <c r="L237" s="32">
        <f t="shared" si="38"/>
        <v>6.1881188118811875E-3</v>
      </c>
      <c r="M237" s="68">
        <f t="shared" si="39"/>
        <v>10.581683168316831</v>
      </c>
      <c r="N237" s="9">
        <f t="shared" si="40"/>
        <v>1410.088</v>
      </c>
    </row>
    <row r="238" spans="1:14" hidden="1" x14ac:dyDescent="0.25">
      <c r="A238" s="7" t="s">
        <v>9</v>
      </c>
      <c r="B238" s="7" t="s">
        <v>71</v>
      </c>
      <c r="C238" s="7" t="s">
        <v>79</v>
      </c>
      <c r="D238" s="16" t="s">
        <v>80</v>
      </c>
      <c r="E238" s="7" t="s">
        <v>74</v>
      </c>
      <c r="F238" s="7" t="s">
        <v>14</v>
      </c>
      <c r="G238" s="8">
        <v>26</v>
      </c>
      <c r="H238" s="8">
        <f t="shared" si="37"/>
        <v>34.666666666666664</v>
      </c>
      <c r="I238" s="9">
        <v>38871.040000000001</v>
      </c>
      <c r="J238" s="7" t="s">
        <v>16</v>
      </c>
      <c r="K238" s="17"/>
      <c r="L238" s="32">
        <f t="shared" si="38"/>
        <v>3.2178217821782172E-2</v>
      </c>
      <c r="M238" s="68">
        <f t="shared" si="39"/>
        <v>55.024752475247517</v>
      </c>
      <c r="N238" s="9">
        <f t="shared" si="40"/>
        <v>1495.04</v>
      </c>
    </row>
    <row r="239" spans="1:14" hidden="1" x14ac:dyDescent="0.25">
      <c r="A239" s="7" t="s">
        <v>9</v>
      </c>
      <c r="B239" s="7" t="s">
        <v>71</v>
      </c>
      <c r="C239" s="7" t="s">
        <v>79</v>
      </c>
      <c r="D239" s="16" t="s">
        <v>80</v>
      </c>
      <c r="E239" s="7" t="s">
        <v>74</v>
      </c>
      <c r="F239" s="7" t="s">
        <v>14</v>
      </c>
      <c r="G239" s="8">
        <v>10</v>
      </c>
      <c r="H239" s="8">
        <f t="shared" si="37"/>
        <v>13.333333333333334</v>
      </c>
      <c r="I239" s="9">
        <v>13238.3</v>
      </c>
      <c r="J239" s="7" t="s">
        <v>18</v>
      </c>
      <c r="K239" s="17"/>
      <c r="L239" s="32">
        <f t="shared" si="38"/>
        <v>1.2376237623762375E-2</v>
      </c>
      <c r="M239" s="68">
        <f t="shared" si="39"/>
        <v>21.163366336633661</v>
      </c>
      <c r="N239" s="9">
        <f t="shared" si="40"/>
        <v>1323.83</v>
      </c>
    </row>
    <row r="240" spans="1:14" hidden="1" x14ac:dyDescent="0.25">
      <c r="A240" s="7" t="s">
        <v>9</v>
      </c>
      <c r="B240" s="7" t="s">
        <v>71</v>
      </c>
      <c r="C240" s="7" t="s">
        <v>79</v>
      </c>
      <c r="D240" s="16" t="s">
        <v>80</v>
      </c>
      <c r="E240" s="7" t="s">
        <v>74</v>
      </c>
      <c r="F240" s="7" t="s">
        <v>14</v>
      </c>
      <c r="G240" s="8">
        <v>1</v>
      </c>
      <c r="H240" s="8">
        <f t="shared" si="37"/>
        <v>1.3333333333333333</v>
      </c>
      <c r="I240" s="9">
        <v>1495.04</v>
      </c>
      <c r="J240" s="7" t="s">
        <v>20</v>
      </c>
      <c r="K240" s="17"/>
      <c r="L240" s="32">
        <f t="shared" si="38"/>
        <v>1.2376237623762374E-3</v>
      </c>
      <c r="M240" s="68">
        <f t="shared" si="39"/>
        <v>2.1163366336633658</v>
      </c>
      <c r="N240" s="9">
        <f t="shared" si="40"/>
        <v>1495.04</v>
      </c>
    </row>
    <row r="241" spans="1:14" hidden="1" x14ac:dyDescent="0.25">
      <c r="A241" s="7" t="s">
        <v>9</v>
      </c>
      <c r="B241" s="7" t="s">
        <v>71</v>
      </c>
      <c r="C241" s="7" t="s">
        <v>79</v>
      </c>
      <c r="D241" s="16" t="s">
        <v>80</v>
      </c>
      <c r="E241" s="7" t="s">
        <v>74</v>
      </c>
      <c r="F241" s="7" t="s">
        <v>14</v>
      </c>
      <c r="G241" s="8">
        <v>96</v>
      </c>
      <c r="H241" s="8">
        <f t="shared" si="37"/>
        <v>128</v>
      </c>
      <c r="I241" s="9">
        <v>143523.84</v>
      </c>
      <c r="J241" s="7" t="s">
        <v>23</v>
      </c>
      <c r="K241" s="17"/>
      <c r="L241" s="32">
        <f t="shared" si="38"/>
        <v>0.11881188118811879</v>
      </c>
      <c r="M241" s="68">
        <f t="shared" si="39"/>
        <v>203.16831683168314</v>
      </c>
      <c r="N241" s="9">
        <f t="shared" si="40"/>
        <v>1495.04</v>
      </c>
    </row>
    <row r="242" spans="1:14" hidden="1" x14ac:dyDescent="0.25">
      <c r="A242" s="7" t="s">
        <v>9</v>
      </c>
      <c r="B242" s="7" t="s">
        <v>71</v>
      </c>
      <c r="C242" s="7" t="s">
        <v>79</v>
      </c>
      <c r="D242" s="16" t="s">
        <v>80</v>
      </c>
      <c r="E242" s="7" t="s">
        <v>74</v>
      </c>
      <c r="F242" s="7" t="s">
        <v>14</v>
      </c>
      <c r="G242" s="8">
        <v>544</v>
      </c>
      <c r="H242" s="8">
        <f t="shared" si="37"/>
        <v>725.33333333333326</v>
      </c>
      <c r="I242" s="9">
        <v>813301.76000000001</v>
      </c>
      <c r="J242" s="7" t="s">
        <v>25</v>
      </c>
      <c r="K242" s="17"/>
      <c r="L242" s="32">
        <f t="shared" si="38"/>
        <v>0.67326732673267309</v>
      </c>
      <c r="M242" s="68">
        <f t="shared" si="39"/>
        <v>1151.287128712871</v>
      </c>
      <c r="N242" s="9">
        <f t="shared" si="40"/>
        <v>1495.04</v>
      </c>
    </row>
    <row r="243" spans="1:14" hidden="1" x14ac:dyDescent="0.25">
      <c r="A243" s="7" t="s">
        <v>9</v>
      </c>
      <c r="B243" s="7" t="s">
        <v>71</v>
      </c>
      <c r="C243" s="7" t="s">
        <v>79</v>
      </c>
      <c r="D243" s="16" t="s">
        <v>80</v>
      </c>
      <c r="E243" s="7" t="s">
        <v>74</v>
      </c>
      <c r="F243" s="7" t="s">
        <v>14</v>
      </c>
      <c r="G243" s="8">
        <v>9</v>
      </c>
      <c r="H243" s="8">
        <f t="shared" si="37"/>
        <v>12</v>
      </c>
      <c r="I243" s="9">
        <v>13179.27</v>
      </c>
      <c r="J243" s="7" t="s">
        <v>26</v>
      </c>
      <c r="K243" s="17"/>
      <c r="L243" s="32">
        <f t="shared" si="38"/>
        <v>1.1138613861386136E-2</v>
      </c>
      <c r="M243" s="68">
        <f t="shared" si="39"/>
        <v>19.047029702970292</v>
      </c>
      <c r="N243" s="9">
        <f t="shared" si="40"/>
        <v>1464.3633333333335</v>
      </c>
    </row>
    <row r="244" spans="1:14" hidden="1" x14ac:dyDescent="0.25">
      <c r="A244" s="7" t="s">
        <v>9</v>
      </c>
      <c r="B244" s="7" t="s">
        <v>71</v>
      </c>
      <c r="C244" s="7" t="s">
        <v>79</v>
      </c>
      <c r="D244" s="16" t="s">
        <v>80</v>
      </c>
      <c r="E244" s="7" t="s">
        <v>74</v>
      </c>
      <c r="F244" s="7" t="s">
        <v>14</v>
      </c>
      <c r="G244" s="8">
        <v>7</v>
      </c>
      <c r="H244" s="8">
        <f t="shared" si="37"/>
        <v>9.3333333333333339</v>
      </c>
      <c r="I244" s="9">
        <v>10465.280000000001</v>
      </c>
      <c r="J244" s="7" t="s">
        <v>27</v>
      </c>
      <c r="K244" s="17"/>
      <c r="L244" s="32">
        <f t="shared" si="38"/>
        <v>8.6633663366336624E-3</v>
      </c>
      <c r="M244" s="68">
        <f t="shared" si="39"/>
        <v>14.814356435643562</v>
      </c>
      <c r="N244" s="9">
        <f t="shared" si="40"/>
        <v>1495.0400000000002</v>
      </c>
    </row>
    <row r="245" spans="1:14" hidden="1" x14ac:dyDescent="0.25">
      <c r="A245" s="7" t="s">
        <v>9</v>
      </c>
      <c r="B245" s="7" t="s">
        <v>71</v>
      </c>
      <c r="C245" s="7" t="s">
        <v>79</v>
      </c>
      <c r="D245" s="16" t="s">
        <v>80</v>
      </c>
      <c r="E245" s="7" t="s">
        <v>74</v>
      </c>
      <c r="F245" s="7" t="s">
        <v>14</v>
      </c>
      <c r="G245" s="8">
        <v>6</v>
      </c>
      <c r="H245" s="8">
        <f t="shared" si="37"/>
        <v>8</v>
      </c>
      <c r="I245" s="9">
        <v>8970.24</v>
      </c>
      <c r="J245" s="7" t="s">
        <v>29</v>
      </c>
      <c r="K245" s="17"/>
      <c r="L245" s="32">
        <f t="shared" si="38"/>
        <v>7.4257425742574245E-3</v>
      </c>
      <c r="M245" s="68">
        <f t="shared" si="39"/>
        <v>12.698019801980196</v>
      </c>
      <c r="N245" s="9">
        <f t="shared" si="40"/>
        <v>1495.04</v>
      </c>
    </row>
    <row r="246" spans="1:14" hidden="1" x14ac:dyDescent="0.25">
      <c r="A246" s="7" t="s">
        <v>9</v>
      </c>
      <c r="B246" s="7" t="s">
        <v>71</v>
      </c>
      <c r="C246" s="7" t="s">
        <v>79</v>
      </c>
      <c r="D246" s="16" t="s">
        <v>80</v>
      </c>
      <c r="E246" s="7" t="s">
        <v>74</v>
      </c>
      <c r="F246" s="7" t="s">
        <v>14</v>
      </c>
      <c r="G246" s="8">
        <v>1</v>
      </c>
      <c r="H246" s="8">
        <f t="shared" si="37"/>
        <v>1.3333333333333333</v>
      </c>
      <c r="I246" s="9">
        <v>1495.04</v>
      </c>
      <c r="J246" s="7" t="s">
        <v>30</v>
      </c>
      <c r="K246" s="17"/>
      <c r="L246" s="32">
        <f t="shared" si="38"/>
        <v>1.2376237623762374E-3</v>
      </c>
      <c r="M246" s="68">
        <f t="shared" si="39"/>
        <v>2.1163366336633658</v>
      </c>
      <c r="N246" s="9">
        <f t="shared" si="40"/>
        <v>1495.04</v>
      </c>
    </row>
    <row r="247" spans="1:14" hidden="1" x14ac:dyDescent="0.25">
      <c r="A247" s="7" t="s">
        <v>9</v>
      </c>
      <c r="B247" s="7" t="s">
        <v>71</v>
      </c>
      <c r="C247" s="7" t="s">
        <v>79</v>
      </c>
      <c r="D247" s="16" t="s">
        <v>80</v>
      </c>
      <c r="E247" s="7" t="s">
        <v>74</v>
      </c>
      <c r="F247" s="7" t="s">
        <v>14</v>
      </c>
      <c r="G247" s="8">
        <v>21</v>
      </c>
      <c r="H247" s="8">
        <f t="shared" si="37"/>
        <v>28</v>
      </c>
      <c r="I247" s="9">
        <v>31395.84</v>
      </c>
      <c r="J247" s="7" t="s">
        <v>34</v>
      </c>
      <c r="K247" s="17"/>
      <c r="L247" s="32">
        <f t="shared" si="38"/>
        <v>2.5990099009900985E-2</v>
      </c>
      <c r="M247" s="68">
        <f t="shared" si="39"/>
        <v>44.443069306930688</v>
      </c>
      <c r="N247" s="9">
        <f t="shared" si="40"/>
        <v>1495.04</v>
      </c>
    </row>
    <row r="248" spans="1:14" hidden="1" x14ac:dyDescent="0.25">
      <c r="A248" s="7" t="s">
        <v>9</v>
      </c>
      <c r="B248" s="7" t="s">
        <v>71</v>
      </c>
      <c r="C248" s="7" t="s">
        <v>79</v>
      </c>
      <c r="D248" s="16" t="s">
        <v>80</v>
      </c>
      <c r="E248" s="7" t="s">
        <v>74</v>
      </c>
      <c r="F248" s="7" t="s">
        <v>14</v>
      </c>
      <c r="G248" s="8">
        <v>3</v>
      </c>
      <c r="H248" s="8">
        <f t="shared" si="37"/>
        <v>4</v>
      </c>
      <c r="I248" s="9">
        <v>3656.85</v>
      </c>
      <c r="J248" s="7" t="s">
        <v>35</v>
      </c>
      <c r="K248" s="17"/>
      <c r="L248" s="32">
        <f t="shared" si="38"/>
        <v>3.7128712871287123E-3</v>
      </c>
      <c r="M248" s="68">
        <f t="shared" si="39"/>
        <v>6.3490099009900982</v>
      </c>
      <c r="N248" s="9">
        <f t="shared" si="40"/>
        <v>1218.95</v>
      </c>
    </row>
    <row r="249" spans="1:14" hidden="1" x14ac:dyDescent="0.25">
      <c r="A249" s="7" t="s">
        <v>9</v>
      </c>
      <c r="B249" s="7" t="s">
        <v>71</v>
      </c>
      <c r="C249" s="7" t="s">
        <v>79</v>
      </c>
      <c r="D249" s="16" t="s">
        <v>80</v>
      </c>
      <c r="E249" s="7" t="s">
        <v>74</v>
      </c>
      <c r="F249" s="7" t="s">
        <v>14</v>
      </c>
      <c r="G249" s="8">
        <v>41</v>
      </c>
      <c r="H249" s="8">
        <f t="shared" si="37"/>
        <v>54.666666666666664</v>
      </c>
      <c r="I249" s="9">
        <v>61296.639999999999</v>
      </c>
      <c r="J249" s="7" t="s">
        <v>41</v>
      </c>
      <c r="K249" s="17"/>
      <c r="L249" s="32">
        <f t="shared" si="38"/>
        <v>5.0742574257425732E-2</v>
      </c>
      <c r="M249" s="68">
        <f t="shared" si="39"/>
        <v>86.769801980197997</v>
      </c>
      <c r="N249" s="9">
        <f t="shared" si="40"/>
        <v>1495.04</v>
      </c>
    </row>
    <row r="250" spans="1:14" hidden="1" x14ac:dyDescent="0.25">
      <c r="A250" s="7" t="s">
        <v>9</v>
      </c>
      <c r="B250" s="7" t="s">
        <v>71</v>
      </c>
      <c r="C250" s="7" t="s">
        <v>79</v>
      </c>
      <c r="D250" s="16" t="s">
        <v>80</v>
      </c>
      <c r="E250" s="7" t="s">
        <v>74</v>
      </c>
      <c r="F250" s="7" t="s">
        <v>14</v>
      </c>
      <c r="G250" s="8">
        <v>27</v>
      </c>
      <c r="H250" s="8">
        <f t="shared" si="37"/>
        <v>36</v>
      </c>
      <c r="I250" s="9">
        <v>40366.080000000002</v>
      </c>
      <c r="J250" s="7" t="s">
        <v>45</v>
      </c>
      <c r="K250" s="17"/>
      <c r="L250" s="32">
        <f t="shared" si="38"/>
        <v>3.3415841584158411E-2</v>
      </c>
      <c r="M250" s="68">
        <f t="shared" si="39"/>
        <v>57.141089108910883</v>
      </c>
      <c r="N250" s="9">
        <f t="shared" si="40"/>
        <v>1495.04</v>
      </c>
    </row>
    <row r="251" spans="1:14" hidden="1" x14ac:dyDescent="0.25">
      <c r="A251" s="7" t="s">
        <v>9</v>
      </c>
      <c r="B251" s="7" t="s">
        <v>71</v>
      </c>
      <c r="C251" s="7" t="s">
        <v>79</v>
      </c>
      <c r="D251" s="16" t="s">
        <v>80</v>
      </c>
      <c r="E251" s="7" t="s">
        <v>74</v>
      </c>
      <c r="F251" s="7" t="s">
        <v>14</v>
      </c>
      <c r="G251" s="8">
        <v>6</v>
      </c>
      <c r="H251" s="8">
        <f t="shared" si="37"/>
        <v>8</v>
      </c>
      <c r="I251" s="9">
        <v>7942.98</v>
      </c>
      <c r="J251" s="7" t="s">
        <v>47</v>
      </c>
      <c r="K251" s="17"/>
      <c r="L251" s="32">
        <f t="shared" si="38"/>
        <v>7.4257425742574245E-3</v>
      </c>
      <c r="M251" s="68">
        <f t="shared" si="39"/>
        <v>12.698019801980196</v>
      </c>
      <c r="N251" s="9">
        <f t="shared" si="40"/>
        <v>1323.83</v>
      </c>
    </row>
    <row r="252" spans="1:14" hidden="1" x14ac:dyDescent="0.25">
      <c r="A252" s="7" t="s">
        <v>9</v>
      </c>
      <c r="B252" s="7" t="s">
        <v>338</v>
      </c>
      <c r="C252" s="7" t="s">
        <v>345</v>
      </c>
      <c r="D252" s="16" t="s">
        <v>346</v>
      </c>
      <c r="E252" s="7" t="s">
        <v>341</v>
      </c>
      <c r="F252" s="7" t="s">
        <v>14</v>
      </c>
      <c r="G252" s="8">
        <v>71</v>
      </c>
      <c r="H252" s="8"/>
      <c r="I252" s="9">
        <v>2390291.42</v>
      </c>
      <c r="J252" s="7" t="s">
        <v>50</v>
      </c>
      <c r="K252" s="17">
        <f>+G252/$G$1319</f>
        <v>1.8073055873743159E-2</v>
      </c>
      <c r="L252" s="20"/>
      <c r="M252" s="73">
        <f>3400*K252</f>
        <v>61.448389970726737</v>
      </c>
      <c r="N252" s="9">
        <f t="shared" si="40"/>
        <v>33666.076338028171</v>
      </c>
    </row>
    <row r="253" spans="1:14" hidden="1" x14ac:dyDescent="0.25">
      <c r="A253" s="7" t="s">
        <v>9</v>
      </c>
      <c r="B253" s="7" t="s">
        <v>71</v>
      </c>
      <c r="C253" s="7" t="s">
        <v>79</v>
      </c>
      <c r="D253" s="16" t="s">
        <v>80</v>
      </c>
      <c r="E253" s="7" t="s">
        <v>74</v>
      </c>
      <c r="F253" s="7" t="s">
        <v>14</v>
      </c>
      <c r="G253" s="8">
        <v>2</v>
      </c>
      <c r="H253" s="8">
        <f>G253/9*12</f>
        <v>2.6666666666666665</v>
      </c>
      <c r="I253" s="9">
        <v>2488.36</v>
      </c>
      <c r="J253" s="7" t="s">
        <v>64</v>
      </c>
      <c r="K253" s="17"/>
      <c r="L253" s="32">
        <f>H253/$H$255</f>
        <v>2.4752475247524748E-3</v>
      </c>
      <c r="M253" s="68">
        <f>L253*1710</f>
        <v>4.2326732673267315</v>
      </c>
      <c r="N253" s="9">
        <f t="shared" si="40"/>
        <v>1244.18</v>
      </c>
    </row>
    <row r="254" spans="1:14" hidden="1" x14ac:dyDescent="0.25">
      <c r="A254" s="7" t="s">
        <v>9</v>
      </c>
      <c r="B254" s="7" t="s">
        <v>71</v>
      </c>
      <c r="C254" s="7" t="s">
        <v>79</v>
      </c>
      <c r="D254" s="16" t="s">
        <v>80</v>
      </c>
      <c r="E254" s="7" t="s">
        <v>74</v>
      </c>
      <c r="F254" s="7" t="s">
        <v>14</v>
      </c>
      <c r="G254" s="8">
        <v>8</v>
      </c>
      <c r="H254" s="8">
        <f>G254/9*12</f>
        <v>10.666666666666666</v>
      </c>
      <c r="I254" s="9">
        <v>11960.32</v>
      </c>
      <c r="J254" s="7" t="s">
        <v>53</v>
      </c>
      <c r="K254" s="17"/>
      <c r="L254" s="32">
        <f>H254/$H$255</f>
        <v>9.9009900990098994E-3</v>
      </c>
      <c r="M254" s="68">
        <f>L254*1710</f>
        <v>16.930693069306926</v>
      </c>
      <c r="N254" s="9">
        <f t="shared" si="40"/>
        <v>1495.04</v>
      </c>
    </row>
    <row r="255" spans="1:14" hidden="1" x14ac:dyDescent="0.25">
      <c r="A255" s="52"/>
      <c r="B255" s="52"/>
      <c r="C255" s="52"/>
      <c r="D255" s="53"/>
      <c r="E255" s="52"/>
      <c r="F255" s="52"/>
      <c r="G255" s="54">
        <f>SUM(G238:G254)</f>
        <v>879</v>
      </c>
      <c r="H255" s="54">
        <f>SUM(H238:H254)</f>
        <v>1077.3333333333335</v>
      </c>
      <c r="I255" s="55"/>
      <c r="J255" s="52"/>
      <c r="K255" s="56"/>
      <c r="L255" s="56">
        <f>SUM(L238:L254)</f>
        <v>0.99999999999999989</v>
      </c>
      <c r="M255" s="70">
        <f>SUM(M238:M254)</f>
        <v>1771.4483899707266</v>
      </c>
      <c r="N255" s="9"/>
    </row>
    <row r="256" spans="1:14" hidden="1" x14ac:dyDescent="0.25">
      <c r="A256" s="7" t="s">
        <v>9</v>
      </c>
      <c r="B256" s="7" t="s">
        <v>81</v>
      </c>
      <c r="C256" s="7" t="s">
        <v>82</v>
      </c>
      <c r="D256" s="16" t="s">
        <v>83</v>
      </c>
      <c r="E256" s="7" t="s">
        <v>84</v>
      </c>
      <c r="F256" s="7" t="s">
        <v>14</v>
      </c>
      <c r="G256" s="8">
        <v>167.5</v>
      </c>
      <c r="H256" s="8">
        <f t="shared" ref="H256:H272" si="41">G256/9*12</f>
        <v>223.33333333333331</v>
      </c>
      <c r="I256" s="9">
        <v>470800.27500000002</v>
      </c>
      <c r="J256" s="7" t="s">
        <v>15</v>
      </c>
      <c r="K256" s="17"/>
      <c r="L256" s="32">
        <f t="shared" ref="L256:L272" si="42">H256/$H$278</f>
        <v>2.3972056739496879E-2</v>
      </c>
      <c r="M256" s="68">
        <f t="shared" ref="M256:M272" si="43">L256*8100</f>
        <v>194.17365958992471</v>
      </c>
      <c r="N256" s="9">
        <f t="shared" ref="N256:N277" si="44">+I256/G256</f>
        <v>2810.7479104477611</v>
      </c>
    </row>
    <row r="257" spans="1:14" hidden="1" x14ac:dyDescent="0.25">
      <c r="A257" s="7" t="s">
        <v>9</v>
      </c>
      <c r="B257" s="7" t="s">
        <v>81</v>
      </c>
      <c r="C257" s="7" t="s">
        <v>82</v>
      </c>
      <c r="D257" s="16" t="s">
        <v>83</v>
      </c>
      <c r="E257" s="7" t="s">
        <v>84</v>
      </c>
      <c r="F257" s="7" t="s">
        <v>14</v>
      </c>
      <c r="G257" s="8">
        <v>82</v>
      </c>
      <c r="H257" s="8">
        <f t="shared" si="41"/>
        <v>109.33333333333333</v>
      </c>
      <c r="I257" s="9">
        <v>230792.1</v>
      </c>
      <c r="J257" s="7" t="s">
        <v>17</v>
      </c>
      <c r="K257" s="17"/>
      <c r="L257" s="32">
        <f t="shared" si="42"/>
        <v>1.1735574045604442E-2</v>
      </c>
      <c r="M257" s="68">
        <f t="shared" si="43"/>
        <v>95.058149769395982</v>
      </c>
      <c r="N257" s="9">
        <f t="shared" si="44"/>
        <v>2814.537804878049</v>
      </c>
    </row>
    <row r="258" spans="1:14" hidden="1" x14ac:dyDescent="0.25">
      <c r="A258" s="7" t="s">
        <v>9</v>
      </c>
      <c r="B258" s="7" t="s">
        <v>81</v>
      </c>
      <c r="C258" s="7" t="s">
        <v>82</v>
      </c>
      <c r="D258" s="16" t="s">
        <v>83</v>
      </c>
      <c r="E258" s="7" t="s">
        <v>84</v>
      </c>
      <c r="F258" s="7" t="s">
        <v>14</v>
      </c>
      <c r="G258" s="8">
        <v>24</v>
      </c>
      <c r="H258" s="8">
        <f t="shared" si="41"/>
        <v>32</v>
      </c>
      <c r="I258" s="9">
        <v>67676.399999999994</v>
      </c>
      <c r="J258" s="7" t="s">
        <v>21</v>
      </c>
      <c r="K258" s="17"/>
      <c r="L258" s="32">
        <f t="shared" si="42"/>
        <v>3.4348021596891051E-3</v>
      </c>
      <c r="M258" s="68">
        <f t="shared" si="43"/>
        <v>27.82189749348175</v>
      </c>
      <c r="N258" s="9">
        <f t="shared" si="44"/>
        <v>2819.85</v>
      </c>
    </row>
    <row r="259" spans="1:14" hidden="1" x14ac:dyDescent="0.25">
      <c r="A259" s="7" t="s">
        <v>9</v>
      </c>
      <c r="B259" s="7" t="s">
        <v>81</v>
      </c>
      <c r="C259" s="7" t="s">
        <v>82</v>
      </c>
      <c r="D259" s="16" t="s">
        <v>83</v>
      </c>
      <c r="E259" s="7" t="s">
        <v>84</v>
      </c>
      <c r="F259" s="7" t="s">
        <v>14</v>
      </c>
      <c r="G259" s="8">
        <v>246</v>
      </c>
      <c r="H259" s="8">
        <f t="shared" si="41"/>
        <v>328</v>
      </c>
      <c r="I259" s="9">
        <v>689665.9</v>
      </c>
      <c r="J259" s="7" t="s">
        <v>22</v>
      </c>
      <c r="K259" s="17"/>
      <c r="L259" s="32">
        <f t="shared" si="42"/>
        <v>3.5206722136813327E-2</v>
      </c>
      <c r="M259" s="68">
        <f t="shared" si="43"/>
        <v>285.17444930818795</v>
      </c>
      <c r="N259" s="9">
        <f t="shared" si="44"/>
        <v>2803.5199186991872</v>
      </c>
    </row>
    <row r="260" spans="1:14" hidden="1" x14ac:dyDescent="0.25">
      <c r="A260" s="7" t="s">
        <v>9</v>
      </c>
      <c r="B260" s="7" t="s">
        <v>81</v>
      </c>
      <c r="C260" s="7" t="s">
        <v>82</v>
      </c>
      <c r="D260" s="16" t="s">
        <v>83</v>
      </c>
      <c r="E260" s="7" t="s">
        <v>84</v>
      </c>
      <c r="F260" s="7" t="s">
        <v>14</v>
      </c>
      <c r="G260" s="8">
        <v>1020</v>
      </c>
      <c r="H260" s="8">
        <f t="shared" si="41"/>
        <v>1360</v>
      </c>
      <c r="I260" s="9">
        <v>2862485.62</v>
      </c>
      <c r="J260" s="7" t="s">
        <v>23</v>
      </c>
      <c r="K260" s="17"/>
      <c r="L260" s="32">
        <f t="shared" si="42"/>
        <v>0.14597909178678697</v>
      </c>
      <c r="M260" s="68">
        <f t="shared" si="43"/>
        <v>1182.4306434729745</v>
      </c>
      <c r="N260" s="9">
        <f t="shared" si="44"/>
        <v>2806.3584509803923</v>
      </c>
    </row>
    <row r="261" spans="1:14" x14ac:dyDescent="0.25">
      <c r="A261" s="7" t="s">
        <v>9</v>
      </c>
      <c r="B261" s="7" t="s">
        <v>81</v>
      </c>
      <c r="C261" s="7" t="s">
        <v>82</v>
      </c>
      <c r="D261" s="16" t="s">
        <v>83</v>
      </c>
      <c r="E261" s="7" t="s">
        <v>84</v>
      </c>
      <c r="F261" s="7" t="s">
        <v>14</v>
      </c>
      <c r="G261" s="8">
        <v>52</v>
      </c>
      <c r="H261" s="8">
        <f t="shared" si="41"/>
        <v>69.333333333333329</v>
      </c>
      <c r="I261" s="9">
        <v>145373.79999999999</v>
      </c>
      <c r="J261" s="7" t="s">
        <v>24</v>
      </c>
      <c r="K261" s="17"/>
      <c r="L261" s="32">
        <f t="shared" si="42"/>
        <v>7.4420713459930612E-3</v>
      </c>
      <c r="M261" s="68">
        <f t="shared" si="43"/>
        <v>60.280777902543797</v>
      </c>
      <c r="N261" s="9">
        <f t="shared" si="44"/>
        <v>2795.6499999999996</v>
      </c>
    </row>
    <row r="262" spans="1:14" hidden="1" x14ac:dyDescent="0.25">
      <c r="A262" s="7" t="s">
        <v>9</v>
      </c>
      <c r="B262" s="7" t="s">
        <v>81</v>
      </c>
      <c r="C262" s="7" t="s">
        <v>82</v>
      </c>
      <c r="D262" s="16" t="s">
        <v>83</v>
      </c>
      <c r="E262" s="7" t="s">
        <v>84</v>
      </c>
      <c r="F262" s="7" t="s">
        <v>14</v>
      </c>
      <c r="G262" s="8">
        <v>232</v>
      </c>
      <c r="H262" s="8">
        <f t="shared" si="41"/>
        <v>309.33333333333337</v>
      </c>
      <c r="I262" s="9">
        <v>652220.80000000005</v>
      </c>
      <c r="J262" s="7" t="s">
        <v>25</v>
      </c>
      <c r="K262" s="17"/>
      <c r="L262" s="32">
        <f t="shared" si="42"/>
        <v>3.3203087543661351E-2</v>
      </c>
      <c r="M262" s="68">
        <f t="shared" si="43"/>
        <v>268.94500910365696</v>
      </c>
      <c r="N262" s="9">
        <f t="shared" si="44"/>
        <v>2811.2965517241382</v>
      </c>
    </row>
    <row r="263" spans="1:14" hidden="1" x14ac:dyDescent="0.25">
      <c r="A263" s="7" t="s">
        <v>9</v>
      </c>
      <c r="B263" s="7" t="s">
        <v>81</v>
      </c>
      <c r="C263" s="7" t="s">
        <v>82</v>
      </c>
      <c r="D263" s="16" t="s">
        <v>83</v>
      </c>
      <c r="E263" s="7" t="s">
        <v>84</v>
      </c>
      <c r="F263" s="7" t="s">
        <v>14</v>
      </c>
      <c r="G263" s="8">
        <v>291.39999999999998</v>
      </c>
      <c r="H263" s="8">
        <f t="shared" si="41"/>
        <v>388.5333333333333</v>
      </c>
      <c r="I263" s="9">
        <v>820157.91</v>
      </c>
      <c r="J263" s="7" t="s">
        <v>26</v>
      </c>
      <c r="K263" s="17"/>
      <c r="L263" s="32">
        <f t="shared" si="42"/>
        <v>4.1704222888891883E-2</v>
      </c>
      <c r="M263" s="68">
        <f t="shared" si="43"/>
        <v>337.80420540002427</v>
      </c>
      <c r="N263" s="9">
        <f t="shared" si="44"/>
        <v>2814.5432738503778</v>
      </c>
    </row>
    <row r="264" spans="1:14" hidden="1" x14ac:dyDescent="0.25">
      <c r="A264" s="7" t="s">
        <v>9</v>
      </c>
      <c r="B264" s="7" t="s">
        <v>81</v>
      </c>
      <c r="C264" s="7" t="s">
        <v>82</v>
      </c>
      <c r="D264" s="16" t="s">
        <v>83</v>
      </c>
      <c r="E264" s="7" t="s">
        <v>84</v>
      </c>
      <c r="F264" s="7" t="s">
        <v>14</v>
      </c>
      <c r="G264" s="8">
        <v>17</v>
      </c>
      <c r="H264" s="8">
        <f t="shared" si="41"/>
        <v>22.666666666666664</v>
      </c>
      <c r="I264" s="9">
        <v>47647.05</v>
      </c>
      <c r="J264" s="7" t="s">
        <v>34</v>
      </c>
      <c r="K264" s="17"/>
      <c r="L264" s="32">
        <f t="shared" si="42"/>
        <v>2.4329848631131161E-3</v>
      </c>
      <c r="M264" s="68">
        <f t="shared" si="43"/>
        <v>19.707177391216241</v>
      </c>
      <c r="N264" s="9">
        <f t="shared" si="44"/>
        <v>2802.7676470588235</v>
      </c>
    </row>
    <row r="265" spans="1:14" hidden="1" x14ac:dyDescent="0.25">
      <c r="A265" s="7" t="s">
        <v>9</v>
      </c>
      <c r="B265" s="7" t="s">
        <v>81</v>
      </c>
      <c r="C265" s="7" t="s">
        <v>82</v>
      </c>
      <c r="D265" s="16" t="s">
        <v>83</v>
      </c>
      <c r="E265" s="7" t="s">
        <v>84</v>
      </c>
      <c r="F265" s="7" t="s">
        <v>14</v>
      </c>
      <c r="G265" s="8">
        <v>126</v>
      </c>
      <c r="H265" s="8">
        <f t="shared" si="41"/>
        <v>168</v>
      </c>
      <c r="I265" s="9">
        <v>354429.9</v>
      </c>
      <c r="J265" s="7" t="s">
        <v>35</v>
      </c>
      <c r="K265" s="17"/>
      <c r="L265" s="32">
        <f t="shared" si="42"/>
        <v>1.8032711338367802E-2</v>
      </c>
      <c r="M265" s="68">
        <f t="shared" si="43"/>
        <v>146.0649618407792</v>
      </c>
      <c r="N265" s="9">
        <f t="shared" si="44"/>
        <v>2812.9357142857143</v>
      </c>
    </row>
    <row r="266" spans="1:14" hidden="1" x14ac:dyDescent="0.25">
      <c r="A266" s="7" t="s">
        <v>9</v>
      </c>
      <c r="B266" s="7" t="s">
        <v>81</v>
      </c>
      <c r="C266" s="7" t="s">
        <v>82</v>
      </c>
      <c r="D266" s="16" t="s">
        <v>83</v>
      </c>
      <c r="E266" s="7" t="s">
        <v>84</v>
      </c>
      <c r="F266" s="7" t="s">
        <v>14</v>
      </c>
      <c r="G266" s="8">
        <v>198</v>
      </c>
      <c r="H266" s="8">
        <f t="shared" si="41"/>
        <v>264</v>
      </c>
      <c r="I266" s="9">
        <v>556151.68999999994</v>
      </c>
      <c r="J266" s="7" t="s">
        <v>36</v>
      </c>
      <c r="K266" s="17"/>
      <c r="L266" s="32">
        <f t="shared" si="42"/>
        <v>2.8337117817435118E-2</v>
      </c>
      <c r="M266" s="68">
        <f t="shared" si="43"/>
        <v>229.53065432122446</v>
      </c>
      <c r="N266" s="9">
        <f t="shared" si="44"/>
        <v>2808.8469191919189</v>
      </c>
    </row>
    <row r="267" spans="1:14" hidden="1" x14ac:dyDescent="0.25">
      <c r="A267" s="7" t="s">
        <v>9</v>
      </c>
      <c r="B267" s="7" t="s">
        <v>81</v>
      </c>
      <c r="C267" s="7" t="s">
        <v>82</v>
      </c>
      <c r="D267" s="16" t="s">
        <v>83</v>
      </c>
      <c r="E267" s="7" t="s">
        <v>84</v>
      </c>
      <c r="F267" s="7" t="s">
        <v>14</v>
      </c>
      <c r="G267" s="8">
        <v>21</v>
      </c>
      <c r="H267" s="8">
        <f t="shared" si="41"/>
        <v>28</v>
      </c>
      <c r="I267" s="9">
        <v>58708.65</v>
      </c>
      <c r="J267" s="7" t="s">
        <v>38</v>
      </c>
      <c r="K267" s="17"/>
      <c r="L267" s="32">
        <f t="shared" si="42"/>
        <v>3.0054518897279672E-3</v>
      </c>
      <c r="M267" s="68">
        <f t="shared" si="43"/>
        <v>24.344160306796535</v>
      </c>
      <c r="N267" s="9">
        <f t="shared" si="44"/>
        <v>2795.65</v>
      </c>
    </row>
    <row r="268" spans="1:14" hidden="1" x14ac:dyDescent="0.25">
      <c r="A268" s="7" t="s">
        <v>9</v>
      </c>
      <c r="B268" s="7" t="s">
        <v>81</v>
      </c>
      <c r="C268" s="7" t="s">
        <v>82</v>
      </c>
      <c r="D268" s="16" t="s">
        <v>83</v>
      </c>
      <c r="E268" s="7" t="s">
        <v>84</v>
      </c>
      <c r="F268" s="7" t="s">
        <v>14</v>
      </c>
      <c r="G268" s="8">
        <v>32</v>
      </c>
      <c r="H268" s="8">
        <f t="shared" si="41"/>
        <v>42.666666666666664</v>
      </c>
      <c r="I268" s="9">
        <v>89460.800000000003</v>
      </c>
      <c r="J268" s="7" t="s">
        <v>40</v>
      </c>
      <c r="K268" s="17"/>
      <c r="L268" s="32">
        <f t="shared" si="42"/>
        <v>4.5797362129188068E-3</v>
      </c>
      <c r="M268" s="68">
        <f t="shared" si="43"/>
        <v>37.095863324642337</v>
      </c>
      <c r="N268" s="9">
        <f t="shared" si="44"/>
        <v>2795.65</v>
      </c>
    </row>
    <row r="269" spans="1:14" hidden="1" x14ac:dyDescent="0.25">
      <c r="A269" s="7" t="s">
        <v>9</v>
      </c>
      <c r="B269" s="7" t="s">
        <v>81</v>
      </c>
      <c r="C269" s="7" t="s">
        <v>82</v>
      </c>
      <c r="D269" s="16" t="s">
        <v>83</v>
      </c>
      <c r="E269" s="7" t="s">
        <v>84</v>
      </c>
      <c r="F269" s="7" t="s">
        <v>14</v>
      </c>
      <c r="G269" s="8">
        <v>3495.4</v>
      </c>
      <c r="H269" s="8">
        <f t="shared" si="41"/>
        <v>4660.5333333333338</v>
      </c>
      <c r="I269" s="9">
        <v>9828252.6099999994</v>
      </c>
      <c r="J269" s="7" t="s">
        <v>41</v>
      </c>
      <c r="K269" s="17"/>
      <c r="L269" s="32">
        <f t="shared" si="42"/>
        <v>0.5002503112073875</v>
      </c>
      <c r="M269" s="68">
        <f t="shared" si="43"/>
        <v>4052.0275207798386</v>
      </c>
      <c r="N269" s="9">
        <f t="shared" si="44"/>
        <v>2811.7676403272872</v>
      </c>
    </row>
    <row r="270" spans="1:14" hidden="1" x14ac:dyDescent="0.25">
      <c r="A270" s="7" t="s">
        <v>9</v>
      </c>
      <c r="B270" s="7" t="s">
        <v>81</v>
      </c>
      <c r="C270" s="7" t="s">
        <v>82</v>
      </c>
      <c r="D270" s="16" t="s">
        <v>83</v>
      </c>
      <c r="E270" s="7" t="s">
        <v>84</v>
      </c>
      <c r="F270" s="7" t="s">
        <v>14</v>
      </c>
      <c r="G270" s="8">
        <v>773</v>
      </c>
      <c r="H270" s="8">
        <f t="shared" si="41"/>
        <v>1030.6666666666665</v>
      </c>
      <c r="I270" s="9">
        <v>2172750.25</v>
      </c>
      <c r="J270" s="7" t="s">
        <v>42</v>
      </c>
      <c r="K270" s="17"/>
      <c r="L270" s="32">
        <f t="shared" si="42"/>
        <v>0.11062925289331992</v>
      </c>
      <c r="M270" s="68">
        <f t="shared" si="43"/>
        <v>896.09694843589136</v>
      </c>
      <c r="N270" s="9">
        <f t="shared" si="44"/>
        <v>2810.8023932729625</v>
      </c>
    </row>
    <row r="271" spans="1:14" hidden="1" x14ac:dyDescent="0.25">
      <c r="A271" s="7" t="s">
        <v>9</v>
      </c>
      <c r="B271" s="7" t="s">
        <v>81</v>
      </c>
      <c r="C271" s="7" t="s">
        <v>82</v>
      </c>
      <c r="D271" s="16" t="s">
        <v>83</v>
      </c>
      <c r="E271" s="7" t="s">
        <v>84</v>
      </c>
      <c r="F271" s="7" t="s">
        <v>14</v>
      </c>
      <c r="G271" s="8">
        <v>17</v>
      </c>
      <c r="H271" s="8">
        <f t="shared" si="41"/>
        <v>22.666666666666664</v>
      </c>
      <c r="I271" s="9">
        <v>47743.85</v>
      </c>
      <c r="J271" s="7" t="s">
        <v>48</v>
      </c>
      <c r="K271" s="17"/>
      <c r="L271" s="32">
        <f t="shared" si="42"/>
        <v>2.4329848631131161E-3</v>
      </c>
      <c r="M271" s="68">
        <f t="shared" si="43"/>
        <v>19.707177391216241</v>
      </c>
      <c r="N271" s="9">
        <f t="shared" si="44"/>
        <v>2808.4617647058822</v>
      </c>
    </row>
    <row r="272" spans="1:14" hidden="1" x14ac:dyDescent="0.25">
      <c r="A272" s="7" t="s">
        <v>9</v>
      </c>
      <c r="B272" s="7" t="s">
        <v>81</v>
      </c>
      <c r="C272" s="7" t="s">
        <v>82</v>
      </c>
      <c r="D272" s="16" t="s">
        <v>83</v>
      </c>
      <c r="E272" s="7" t="s">
        <v>84</v>
      </c>
      <c r="F272" s="7" t="s">
        <v>14</v>
      </c>
      <c r="G272" s="8">
        <v>35</v>
      </c>
      <c r="H272" s="8">
        <f t="shared" si="41"/>
        <v>46.666666666666664</v>
      </c>
      <c r="I272" s="9">
        <v>98694.75</v>
      </c>
      <c r="J272" s="7" t="s">
        <v>49</v>
      </c>
      <c r="K272" s="17"/>
      <c r="L272" s="32">
        <f t="shared" si="42"/>
        <v>5.0090864828799446E-3</v>
      </c>
      <c r="M272" s="68">
        <f t="shared" si="43"/>
        <v>40.573600511327548</v>
      </c>
      <c r="N272" s="9">
        <f t="shared" si="44"/>
        <v>2819.85</v>
      </c>
    </row>
    <row r="273" spans="1:14" hidden="1" x14ac:dyDescent="0.25">
      <c r="A273" s="7" t="s">
        <v>9</v>
      </c>
      <c r="B273" s="7" t="s">
        <v>374</v>
      </c>
      <c r="C273" s="7" t="s">
        <v>375</v>
      </c>
      <c r="D273" s="16" t="s">
        <v>376</v>
      </c>
      <c r="E273" s="7" t="s">
        <v>377</v>
      </c>
      <c r="F273" s="7" t="s">
        <v>14</v>
      </c>
      <c r="G273" s="8">
        <v>44</v>
      </c>
      <c r="H273" s="8"/>
      <c r="I273" s="9">
        <v>31731.919999999998</v>
      </c>
      <c r="J273" s="7" t="s">
        <v>50</v>
      </c>
      <c r="K273" s="17">
        <f>+G273/$G$1589</f>
        <v>1.7869693706139545E-3</v>
      </c>
      <c r="L273" s="20"/>
      <c r="M273" s="73">
        <f>32000*K273</f>
        <v>57.183019859646542</v>
      </c>
      <c r="N273" s="9">
        <f t="shared" si="44"/>
        <v>721.18</v>
      </c>
    </row>
    <row r="274" spans="1:14" hidden="1" x14ac:dyDescent="0.25">
      <c r="A274" s="7" t="s">
        <v>9</v>
      </c>
      <c r="B274" s="7" t="s">
        <v>81</v>
      </c>
      <c r="C274" s="7" t="s">
        <v>82</v>
      </c>
      <c r="D274" s="16" t="s">
        <v>83</v>
      </c>
      <c r="E274" s="7" t="s">
        <v>84</v>
      </c>
      <c r="F274" s="7" t="s">
        <v>14</v>
      </c>
      <c r="G274" s="8">
        <v>8</v>
      </c>
      <c r="H274" s="8">
        <f>G274/9*12</f>
        <v>10.666666666666666</v>
      </c>
      <c r="I274" s="9">
        <v>22558.799999999999</v>
      </c>
      <c r="J274" s="7" t="s">
        <v>51</v>
      </c>
      <c r="K274" s="17"/>
      <c r="L274" s="32">
        <f>H274/$H$278</f>
        <v>1.1449340532297017E-3</v>
      </c>
      <c r="M274" s="68">
        <f>L274*8100</f>
        <v>9.2739658311605844</v>
      </c>
      <c r="N274" s="9">
        <f t="shared" si="44"/>
        <v>2819.85</v>
      </c>
    </row>
    <row r="275" spans="1:14" hidden="1" x14ac:dyDescent="0.25">
      <c r="A275" s="7" t="s">
        <v>9</v>
      </c>
      <c r="B275" s="7" t="s">
        <v>81</v>
      </c>
      <c r="C275" s="7" t="s">
        <v>82</v>
      </c>
      <c r="D275" s="16" t="s">
        <v>83</v>
      </c>
      <c r="E275" s="7" t="s">
        <v>84</v>
      </c>
      <c r="F275" s="7" t="s">
        <v>14</v>
      </c>
      <c r="G275" s="8">
        <v>48.002000000000002</v>
      </c>
      <c r="H275" s="8">
        <f>G275/9*12</f>
        <v>64.00266666666667</v>
      </c>
      <c r="I275" s="9">
        <v>135068.03969999999</v>
      </c>
      <c r="J275" s="7" t="s">
        <v>52</v>
      </c>
      <c r="K275" s="17"/>
      <c r="L275" s="32">
        <f>H275/$H$278</f>
        <v>6.8698905528915182E-3</v>
      </c>
      <c r="M275" s="68">
        <f>L275*8100</f>
        <v>55.646113478421299</v>
      </c>
      <c r="N275" s="9">
        <f t="shared" si="44"/>
        <v>2813.8002520728301</v>
      </c>
    </row>
    <row r="276" spans="1:14" hidden="1" x14ac:dyDescent="0.25">
      <c r="A276" s="7" t="s">
        <v>9</v>
      </c>
      <c r="B276" s="7" t="s">
        <v>81</v>
      </c>
      <c r="C276" s="7" t="s">
        <v>82</v>
      </c>
      <c r="D276" s="16" t="s">
        <v>83</v>
      </c>
      <c r="E276" s="7" t="s">
        <v>84</v>
      </c>
      <c r="F276" s="7" t="s">
        <v>14</v>
      </c>
      <c r="G276" s="8">
        <v>47</v>
      </c>
      <c r="H276" s="8">
        <f>G276/9*12</f>
        <v>62.666666666666671</v>
      </c>
      <c r="I276" s="9">
        <v>132387.75</v>
      </c>
      <c r="J276" s="7" t="s">
        <v>53</v>
      </c>
      <c r="K276" s="17"/>
      <c r="L276" s="32">
        <f>H276/$H$278</f>
        <v>6.7264875627244978E-3</v>
      </c>
      <c r="M276" s="68">
        <f>L276*8100</f>
        <v>54.484549258068434</v>
      </c>
      <c r="N276" s="9">
        <f t="shared" si="44"/>
        <v>2816.7606382978724</v>
      </c>
    </row>
    <row r="277" spans="1:14" hidden="1" x14ac:dyDescent="0.25">
      <c r="A277" s="7" t="s">
        <v>9</v>
      </c>
      <c r="B277" s="7" t="s">
        <v>81</v>
      </c>
      <c r="C277" s="7" t="s">
        <v>82</v>
      </c>
      <c r="D277" s="16" t="s">
        <v>83</v>
      </c>
      <c r="E277" s="7" t="s">
        <v>84</v>
      </c>
      <c r="F277" s="7" t="s">
        <v>14</v>
      </c>
      <c r="G277" s="8">
        <v>55</v>
      </c>
      <c r="H277" s="8">
        <f>G277/9*12</f>
        <v>73.333333333333329</v>
      </c>
      <c r="I277" s="9">
        <v>154849.75</v>
      </c>
      <c r="J277" s="7" t="s">
        <v>56</v>
      </c>
      <c r="K277" s="17"/>
      <c r="L277" s="32">
        <f>H277/$H$278</f>
        <v>7.8714216159541991E-3</v>
      </c>
      <c r="M277" s="68">
        <f>L277*8100</f>
        <v>63.758515089229014</v>
      </c>
      <c r="N277" s="9">
        <f t="shared" si="44"/>
        <v>2815.45</v>
      </c>
    </row>
    <row r="278" spans="1:14" hidden="1" x14ac:dyDescent="0.25">
      <c r="A278" s="52"/>
      <c r="B278" s="52"/>
      <c r="C278" s="52"/>
      <c r="D278" s="53"/>
      <c r="E278" s="52"/>
      <c r="F278" s="52"/>
      <c r="G278" s="54">
        <f>SUM(G256:G277)</f>
        <v>7031.3020000000006</v>
      </c>
      <c r="H278" s="54">
        <f>SUM(H256:H277)</f>
        <v>9316.402666666665</v>
      </c>
      <c r="I278" s="55"/>
      <c r="J278" s="52"/>
      <c r="K278" s="56"/>
      <c r="L278" s="56">
        <f>SUM(L256:L277)</f>
        <v>1.0000000000000002</v>
      </c>
      <c r="M278" s="70">
        <f>SUM(M256:M277)</f>
        <v>8157.1830198596472</v>
      </c>
      <c r="N278" s="9"/>
    </row>
    <row r="279" spans="1:14" hidden="1" x14ac:dyDescent="0.25">
      <c r="A279" s="7" t="s">
        <v>9</v>
      </c>
      <c r="B279" s="7" t="s">
        <v>91</v>
      </c>
      <c r="C279" s="7" t="s">
        <v>92</v>
      </c>
      <c r="D279" s="16" t="s">
        <v>85</v>
      </c>
      <c r="E279" s="7" t="s">
        <v>86</v>
      </c>
      <c r="F279" s="7" t="s">
        <v>14</v>
      </c>
      <c r="G279" s="8">
        <v>42</v>
      </c>
      <c r="H279" s="8"/>
      <c r="I279" s="9">
        <v>14989.8</v>
      </c>
      <c r="J279" s="7" t="s">
        <v>15</v>
      </c>
      <c r="K279" s="17">
        <f t="shared" ref="K279:K303" si="45">+G279/$G$304</f>
        <v>8.21998238575203E-3</v>
      </c>
      <c r="L279" s="20"/>
      <c r="M279" s="68">
        <f t="shared" ref="M279:M303" si="46">3600*K279</f>
        <v>29.591936588707309</v>
      </c>
      <c r="N279" s="9">
        <f t="shared" ref="N279:N303" si="47">+I279/G279</f>
        <v>356.9</v>
      </c>
    </row>
    <row r="280" spans="1:14" hidden="1" x14ac:dyDescent="0.25">
      <c r="A280" s="7" t="s">
        <v>9</v>
      </c>
      <c r="B280" s="7" t="s">
        <v>91</v>
      </c>
      <c r="C280" s="7" t="s">
        <v>92</v>
      </c>
      <c r="D280" s="16" t="s">
        <v>85</v>
      </c>
      <c r="E280" s="7" t="s">
        <v>86</v>
      </c>
      <c r="F280" s="7" t="s">
        <v>14</v>
      </c>
      <c r="G280" s="8">
        <v>20</v>
      </c>
      <c r="H280" s="8"/>
      <c r="I280" s="9">
        <v>7137.8</v>
      </c>
      <c r="J280" s="7" t="s">
        <v>17</v>
      </c>
      <c r="K280" s="17">
        <f t="shared" si="45"/>
        <v>3.9142773265485858E-3</v>
      </c>
      <c r="L280" s="20"/>
      <c r="M280" s="68">
        <f t="shared" si="46"/>
        <v>14.091398375574908</v>
      </c>
      <c r="N280" s="9">
        <f t="shared" si="47"/>
        <v>356.89</v>
      </c>
    </row>
    <row r="281" spans="1:14" hidden="1" x14ac:dyDescent="0.25">
      <c r="A281" s="7" t="s">
        <v>9</v>
      </c>
      <c r="B281" s="7" t="s">
        <v>91</v>
      </c>
      <c r="C281" s="7" t="s">
        <v>92</v>
      </c>
      <c r="D281" s="16" t="s">
        <v>85</v>
      </c>
      <c r="E281" s="7" t="s">
        <v>86</v>
      </c>
      <c r="F281" s="7" t="s">
        <v>14</v>
      </c>
      <c r="G281" s="8">
        <v>3</v>
      </c>
      <c r="H281" s="8"/>
      <c r="I281" s="9">
        <v>1070.67</v>
      </c>
      <c r="J281" s="7" t="s">
        <v>20</v>
      </c>
      <c r="K281" s="17">
        <f t="shared" si="45"/>
        <v>5.8714159898228793E-4</v>
      </c>
      <c r="L281" s="20"/>
      <c r="M281" s="68">
        <f t="shared" si="46"/>
        <v>2.1137097563362364</v>
      </c>
      <c r="N281" s="9">
        <f t="shared" si="47"/>
        <v>356.89000000000004</v>
      </c>
    </row>
    <row r="282" spans="1:14" hidden="1" x14ac:dyDescent="0.25">
      <c r="A282" s="7" t="s">
        <v>9</v>
      </c>
      <c r="B282" s="7" t="s">
        <v>91</v>
      </c>
      <c r="C282" s="7" t="s">
        <v>92</v>
      </c>
      <c r="D282" s="16" t="s">
        <v>85</v>
      </c>
      <c r="E282" s="7" t="s">
        <v>86</v>
      </c>
      <c r="F282" s="7" t="s">
        <v>14</v>
      </c>
      <c r="G282" s="8">
        <v>2</v>
      </c>
      <c r="H282" s="8"/>
      <c r="I282" s="9">
        <v>694.34</v>
      </c>
      <c r="J282" s="7" t="s">
        <v>22</v>
      </c>
      <c r="K282" s="17">
        <f t="shared" si="45"/>
        <v>3.9142773265485862E-4</v>
      </c>
      <c r="L282" s="20"/>
      <c r="M282" s="68">
        <f t="shared" si="46"/>
        <v>1.4091398375574911</v>
      </c>
      <c r="N282" s="9">
        <f t="shared" si="47"/>
        <v>347.17</v>
      </c>
    </row>
    <row r="283" spans="1:14" hidden="1" x14ac:dyDescent="0.25">
      <c r="A283" s="7" t="s">
        <v>9</v>
      </c>
      <c r="B283" s="7" t="s">
        <v>91</v>
      </c>
      <c r="C283" s="7" t="s">
        <v>92</v>
      </c>
      <c r="D283" s="16" t="s">
        <v>85</v>
      </c>
      <c r="E283" s="7" t="s">
        <v>86</v>
      </c>
      <c r="F283" s="7" t="s">
        <v>14</v>
      </c>
      <c r="G283" s="8">
        <v>575</v>
      </c>
      <c r="H283" s="8"/>
      <c r="I283" s="9">
        <v>205110.47</v>
      </c>
      <c r="J283" s="7" t="s">
        <v>23</v>
      </c>
      <c r="K283" s="17">
        <f t="shared" si="45"/>
        <v>0.11253547313827185</v>
      </c>
      <c r="L283" s="20"/>
      <c r="M283" s="68">
        <f t="shared" si="46"/>
        <v>405.12770329777868</v>
      </c>
      <c r="N283" s="9">
        <f t="shared" si="47"/>
        <v>356.71386086956522</v>
      </c>
    </row>
    <row r="284" spans="1:14" hidden="1" x14ac:dyDescent="0.25">
      <c r="A284" s="7" t="s">
        <v>9</v>
      </c>
      <c r="B284" s="7" t="s">
        <v>91</v>
      </c>
      <c r="C284" s="7" t="s">
        <v>92</v>
      </c>
      <c r="D284" s="16" t="s">
        <v>85</v>
      </c>
      <c r="E284" s="7" t="s">
        <v>86</v>
      </c>
      <c r="F284" s="7" t="s">
        <v>14</v>
      </c>
      <c r="G284" s="8">
        <v>666</v>
      </c>
      <c r="H284" s="8"/>
      <c r="I284" s="9">
        <v>237695.4</v>
      </c>
      <c r="J284" s="7" t="s">
        <v>25</v>
      </c>
      <c r="K284" s="17">
        <f t="shared" si="45"/>
        <v>0.13034543497406792</v>
      </c>
      <c r="L284" s="20"/>
      <c r="M284" s="68">
        <f t="shared" si="46"/>
        <v>469.24356590664451</v>
      </c>
      <c r="N284" s="9">
        <f t="shared" si="47"/>
        <v>356.9</v>
      </c>
    </row>
    <row r="285" spans="1:14" hidden="1" x14ac:dyDescent="0.25">
      <c r="A285" s="7" t="s">
        <v>9</v>
      </c>
      <c r="B285" s="7" t="s">
        <v>91</v>
      </c>
      <c r="C285" s="7" t="s">
        <v>92</v>
      </c>
      <c r="D285" s="16" t="s">
        <v>85</v>
      </c>
      <c r="E285" s="7" t="s">
        <v>86</v>
      </c>
      <c r="F285" s="7" t="s">
        <v>14</v>
      </c>
      <c r="G285" s="8">
        <v>5</v>
      </c>
      <c r="H285" s="8"/>
      <c r="I285" s="9">
        <v>1784.5</v>
      </c>
      <c r="J285" s="7" t="s">
        <v>26</v>
      </c>
      <c r="K285" s="17">
        <f t="shared" si="45"/>
        <v>9.7856933163714644E-4</v>
      </c>
      <c r="L285" s="20"/>
      <c r="M285" s="68">
        <f t="shared" si="46"/>
        <v>3.522849593893727</v>
      </c>
      <c r="N285" s="9">
        <f t="shared" si="47"/>
        <v>356.9</v>
      </c>
    </row>
    <row r="286" spans="1:14" hidden="1" x14ac:dyDescent="0.25">
      <c r="A286" s="7" t="s">
        <v>9</v>
      </c>
      <c r="B286" s="7" t="s">
        <v>91</v>
      </c>
      <c r="C286" s="7" t="s">
        <v>92</v>
      </c>
      <c r="D286" s="16" t="s">
        <v>85</v>
      </c>
      <c r="E286" s="7" t="s">
        <v>86</v>
      </c>
      <c r="F286" s="7" t="s">
        <v>14</v>
      </c>
      <c r="G286" s="8">
        <v>23</v>
      </c>
      <c r="H286" s="8"/>
      <c r="I286" s="9">
        <v>8208.4699999999993</v>
      </c>
      <c r="J286" s="7" t="s">
        <v>30</v>
      </c>
      <c r="K286" s="17">
        <f t="shared" si="45"/>
        <v>4.5014189255308742E-3</v>
      </c>
      <c r="L286" s="20"/>
      <c r="M286" s="68">
        <f t="shared" si="46"/>
        <v>16.205108131911146</v>
      </c>
      <c r="N286" s="9">
        <f t="shared" si="47"/>
        <v>356.89</v>
      </c>
    </row>
    <row r="287" spans="1:14" hidden="1" x14ac:dyDescent="0.25">
      <c r="A287" s="7" t="s">
        <v>9</v>
      </c>
      <c r="B287" s="7" t="s">
        <v>91</v>
      </c>
      <c r="C287" s="7" t="s">
        <v>92</v>
      </c>
      <c r="D287" s="16" t="s">
        <v>85</v>
      </c>
      <c r="E287" s="7" t="s">
        <v>86</v>
      </c>
      <c r="F287" s="7" t="s">
        <v>14</v>
      </c>
      <c r="G287" s="8">
        <v>849</v>
      </c>
      <c r="H287" s="8"/>
      <c r="I287" s="9">
        <v>303008.09999999998</v>
      </c>
      <c r="J287" s="7" t="s">
        <v>31</v>
      </c>
      <c r="K287" s="17">
        <f t="shared" si="45"/>
        <v>0.16616107251198747</v>
      </c>
      <c r="L287" s="20"/>
      <c r="M287" s="68">
        <f t="shared" si="46"/>
        <v>598.17986104315492</v>
      </c>
      <c r="N287" s="9">
        <f t="shared" si="47"/>
        <v>356.9</v>
      </c>
    </row>
    <row r="288" spans="1:14" hidden="1" x14ac:dyDescent="0.25">
      <c r="A288" s="7" t="s">
        <v>9</v>
      </c>
      <c r="B288" s="7" t="s">
        <v>91</v>
      </c>
      <c r="C288" s="7" t="s">
        <v>92</v>
      </c>
      <c r="D288" s="16" t="s">
        <v>85</v>
      </c>
      <c r="E288" s="7" t="s">
        <v>86</v>
      </c>
      <c r="F288" s="7" t="s">
        <v>14</v>
      </c>
      <c r="G288" s="8">
        <v>121</v>
      </c>
      <c r="H288" s="8"/>
      <c r="I288" s="9">
        <v>43184.9</v>
      </c>
      <c r="J288" s="7" t="s">
        <v>35</v>
      </c>
      <c r="K288" s="17">
        <f t="shared" si="45"/>
        <v>2.3681377825618945E-2</v>
      </c>
      <c r="L288" s="20"/>
      <c r="M288" s="68">
        <f t="shared" si="46"/>
        <v>85.2529601722282</v>
      </c>
      <c r="N288" s="9">
        <f t="shared" si="47"/>
        <v>356.90000000000003</v>
      </c>
    </row>
    <row r="289" spans="1:14" hidden="1" x14ac:dyDescent="0.25">
      <c r="A289" s="7" t="s">
        <v>9</v>
      </c>
      <c r="B289" s="7" t="s">
        <v>91</v>
      </c>
      <c r="C289" s="7" t="s">
        <v>92</v>
      </c>
      <c r="D289" s="16" t="s">
        <v>85</v>
      </c>
      <c r="E289" s="7" t="s">
        <v>86</v>
      </c>
      <c r="F289" s="7" t="s">
        <v>14</v>
      </c>
      <c r="G289" s="8">
        <v>537</v>
      </c>
      <c r="H289" s="8"/>
      <c r="I289" s="9">
        <v>191649.93</v>
      </c>
      <c r="J289" s="7" t="s">
        <v>36</v>
      </c>
      <c r="K289" s="17">
        <f t="shared" si="45"/>
        <v>0.10509834621782953</v>
      </c>
      <c r="L289" s="20"/>
      <c r="M289" s="68">
        <f t="shared" si="46"/>
        <v>378.35404638418629</v>
      </c>
      <c r="N289" s="9">
        <f t="shared" si="47"/>
        <v>356.89</v>
      </c>
    </row>
    <row r="290" spans="1:14" hidden="1" x14ac:dyDescent="0.25">
      <c r="A290" s="7" t="s">
        <v>9</v>
      </c>
      <c r="B290" s="7" t="s">
        <v>91</v>
      </c>
      <c r="C290" s="7" t="s">
        <v>92</v>
      </c>
      <c r="D290" s="16" t="s">
        <v>85</v>
      </c>
      <c r="E290" s="7" t="s">
        <v>86</v>
      </c>
      <c r="F290" s="7" t="s">
        <v>14</v>
      </c>
      <c r="G290" s="8">
        <v>1421</v>
      </c>
      <c r="H290" s="8"/>
      <c r="I290" s="9">
        <v>506851.16</v>
      </c>
      <c r="J290" s="7" t="s">
        <v>41</v>
      </c>
      <c r="K290" s="17">
        <f t="shared" si="45"/>
        <v>0.27810940405127704</v>
      </c>
      <c r="L290" s="20"/>
      <c r="M290" s="68">
        <f t="shared" si="46"/>
        <v>1001.1938545845974</v>
      </c>
      <c r="N290" s="9">
        <f t="shared" si="47"/>
        <v>356.68624912033778</v>
      </c>
    </row>
    <row r="291" spans="1:14" hidden="1" x14ac:dyDescent="0.25">
      <c r="A291" s="7" t="s">
        <v>9</v>
      </c>
      <c r="B291" s="7" t="s">
        <v>91</v>
      </c>
      <c r="C291" s="7" t="s">
        <v>92</v>
      </c>
      <c r="D291" s="16" t="s">
        <v>85</v>
      </c>
      <c r="E291" s="7" t="s">
        <v>86</v>
      </c>
      <c r="F291" s="7" t="s">
        <v>14</v>
      </c>
      <c r="G291" s="8">
        <v>243</v>
      </c>
      <c r="H291" s="8"/>
      <c r="I291" s="9">
        <v>86725.07</v>
      </c>
      <c r="J291" s="7" t="s">
        <v>44</v>
      </c>
      <c r="K291" s="17">
        <f t="shared" si="45"/>
        <v>4.7558469517565316E-2</v>
      </c>
      <c r="L291" s="20"/>
      <c r="M291" s="68">
        <f t="shared" si="46"/>
        <v>171.21049026323513</v>
      </c>
      <c r="N291" s="9">
        <f t="shared" si="47"/>
        <v>356.89329218106997</v>
      </c>
    </row>
    <row r="292" spans="1:14" hidden="1" x14ac:dyDescent="0.25">
      <c r="A292" s="7" t="s">
        <v>9</v>
      </c>
      <c r="B292" s="7" t="s">
        <v>91</v>
      </c>
      <c r="C292" s="7" t="s">
        <v>92</v>
      </c>
      <c r="D292" s="16" t="s">
        <v>85</v>
      </c>
      <c r="E292" s="7" t="s">
        <v>86</v>
      </c>
      <c r="F292" s="7" t="s">
        <v>14</v>
      </c>
      <c r="G292" s="8">
        <v>371</v>
      </c>
      <c r="H292" s="8"/>
      <c r="I292" s="9">
        <v>132409.9</v>
      </c>
      <c r="J292" s="7" t="s">
        <v>45</v>
      </c>
      <c r="K292" s="17">
        <f t="shared" si="45"/>
        <v>7.2609844407476268E-2</v>
      </c>
      <c r="L292" s="20"/>
      <c r="M292" s="68">
        <f t="shared" si="46"/>
        <v>261.39543986691456</v>
      </c>
      <c r="N292" s="9">
        <f t="shared" si="47"/>
        <v>356.9</v>
      </c>
    </row>
    <row r="293" spans="1:14" hidden="1" x14ac:dyDescent="0.25">
      <c r="A293" s="7" t="s">
        <v>9</v>
      </c>
      <c r="B293" s="7" t="s">
        <v>91</v>
      </c>
      <c r="C293" s="7" t="s">
        <v>92</v>
      </c>
      <c r="D293" s="16" t="s">
        <v>85</v>
      </c>
      <c r="E293" s="7" t="s">
        <v>86</v>
      </c>
      <c r="F293" s="7" t="s">
        <v>14</v>
      </c>
      <c r="G293" s="8">
        <v>37</v>
      </c>
      <c r="H293" s="8"/>
      <c r="I293" s="9">
        <v>13205.3</v>
      </c>
      <c r="J293" s="7" t="s">
        <v>49</v>
      </c>
      <c r="K293" s="17">
        <f t="shared" si="45"/>
        <v>7.2414130541148839E-3</v>
      </c>
      <c r="L293" s="20"/>
      <c r="M293" s="68">
        <f t="shared" si="46"/>
        <v>26.069086994813581</v>
      </c>
      <c r="N293" s="9">
        <f t="shared" si="47"/>
        <v>356.9</v>
      </c>
    </row>
    <row r="294" spans="1:14" hidden="1" x14ac:dyDescent="0.25">
      <c r="A294" s="7" t="s">
        <v>9</v>
      </c>
      <c r="B294" s="7" t="s">
        <v>91</v>
      </c>
      <c r="C294" s="7" t="s">
        <v>92</v>
      </c>
      <c r="D294" s="16" t="s">
        <v>85</v>
      </c>
      <c r="E294" s="7" t="s">
        <v>86</v>
      </c>
      <c r="F294" s="7" t="s">
        <v>14</v>
      </c>
      <c r="G294" s="8">
        <v>19</v>
      </c>
      <c r="H294" s="8"/>
      <c r="I294" s="9">
        <v>6596.23</v>
      </c>
      <c r="J294" s="7" t="s">
        <v>51</v>
      </c>
      <c r="K294" s="17">
        <f t="shared" si="45"/>
        <v>3.7185634602211566E-3</v>
      </c>
      <c r="L294" s="20"/>
      <c r="M294" s="68">
        <f t="shared" si="46"/>
        <v>13.386828456796163</v>
      </c>
      <c r="N294" s="9">
        <f t="shared" si="47"/>
        <v>347.16999999999996</v>
      </c>
    </row>
    <row r="295" spans="1:14" hidden="1" x14ac:dyDescent="0.25">
      <c r="A295" s="7" t="s">
        <v>9</v>
      </c>
      <c r="B295" s="7" t="s">
        <v>91</v>
      </c>
      <c r="C295" s="7" t="s">
        <v>92</v>
      </c>
      <c r="D295" s="16" t="s">
        <v>85</v>
      </c>
      <c r="E295" s="7" t="s">
        <v>86</v>
      </c>
      <c r="F295" s="7" t="s">
        <v>14</v>
      </c>
      <c r="G295" s="8">
        <v>1</v>
      </c>
      <c r="H295" s="8"/>
      <c r="I295" s="9">
        <v>268.63</v>
      </c>
      <c r="J295" s="7" t="s">
        <v>52</v>
      </c>
      <c r="K295" s="17">
        <f t="shared" si="45"/>
        <v>1.9571386632742931E-4</v>
      </c>
      <c r="L295" s="20"/>
      <c r="M295" s="68">
        <f t="shared" si="46"/>
        <v>0.70456991877874553</v>
      </c>
      <c r="N295" s="9">
        <f t="shared" si="47"/>
        <v>268.63</v>
      </c>
    </row>
    <row r="296" spans="1:14" hidden="1" x14ac:dyDescent="0.25">
      <c r="A296" s="7" t="s">
        <v>9</v>
      </c>
      <c r="B296" s="7" t="s">
        <v>91</v>
      </c>
      <c r="C296" s="7" t="s">
        <v>92</v>
      </c>
      <c r="D296" s="16" t="s">
        <v>85</v>
      </c>
      <c r="E296" s="7" t="s">
        <v>86</v>
      </c>
      <c r="F296" s="7" t="s">
        <v>14</v>
      </c>
      <c r="G296" s="8">
        <v>21</v>
      </c>
      <c r="H296" s="8"/>
      <c r="I296" s="9">
        <v>7494.9</v>
      </c>
      <c r="J296" s="7" t="s">
        <v>54</v>
      </c>
      <c r="K296" s="17">
        <f t="shared" si="45"/>
        <v>4.109991192876015E-3</v>
      </c>
      <c r="L296" s="20"/>
      <c r="M296" s="68">
        <f t="shared" si="46"/>
        <v>14.795968294353655</v>
      </c>
      <c r="N296" s="9">
        <f t="shared" si="47"/>
        <v>356.9</v>
      </c>
    </row>
    <row r="297" spans="1:14" hidden="1" x14ac:dyDescent="0.25">
      <c r="A297" s="7" t="s">
        <v>9</v>
      </c>
      <c r="B297" s="7" t="s">
        <v>91</v>
      </c>
      <c r="C297" s="7" t="s">
        <v>92</v>
      </c>
      <c r="D297" s="16" t="s">
        <v>85</v>
      </c>
      <c r="E297" s="7" t="s">
        <v>86</v>
      </c>
      <c r="F297" s="7" t="s">
        <v>14</v>
      </c>
      <c r="G297" s="8">
        <v>109</v>
      </c>
      <c r="H297" s="8"/>
      <c r="I297" s="9">
        <v>38902.1</v>
      </c>
      <c r="J297" s="7" t="s">
        <v>65</v>
      </c>
      <c r="K297" s="17">
        <f t="shared" si="45"/>
        <v>2.1332811429689794E-2</v>
      </c>
      <c r="L297" s="20"/>
      <c r="M297" s="68">
        <f t="shared" si="46"/>
        <v>76.798121146883261</v>
      </c>
      <c r="N297" s="9">
        <f t="shared" si="47"/>
        <v>356.9</v>
      </c>
    </row>
    <row r="298" spans="1:14" hidden="1" x14ac:dyDescent="0.25">
      <c r="A298" s="7" t="s">
        <v>9</v>
      </c>
      <c r="B298" s="7" t="s">
        <v>91</v>
      </c>
      <c r="C298" s="7" t="s">
        <v>95</v>
      </c>
      <c r="D298" s="16" t="s">
        <v>89</v>
      </c>
      <c r="E298" s="7" t="s">
        <v>86</v>
      </c>
      <c r="F298" s="7" t="s">
        <v>14</v>
      </c>
      <c r="G298" s="8">
        <v>2</v>
      </c>
      <c r="H298" s="8"/>
      <c r="I298" s="9">
        <v>663.12</v>
      </c>
      <c r="J298" s="7" t="s">
        <v>25</v>
      </c>
      <c r="K298" s="17">
        <f t="shared" si="45"/>
        <v>3.9142773265485862E-4</v>
      </c>
      <c r="L298" s="20"/>
      <c r="M298" s="68">
        <f t="shared" si="46"/>
        <v>1.4091398375574911</v>
      </c>
      <c r="N298" s="9">
        <f t="shared" si="47"/>
        <v>331.56</v>
      </c>
    </row>
    <row r="299" spans="1:14" hidden="1" x14ac:dyDescent="0.25">
      <c r="A299" s="7" t="s">
        <v>9</v>
      </c>
      <c r="B299" s="7" t="s">
        <v>91</v>
      </c>
      <c r="C299" s="7" t="s">
        <v>95</v>
      </c>
      <c r="D299" s="16" t="s">
        <v>89</v>
      </c>
      <c r="E299" s="7" t="s">
        <v>86</v>
      </c>
      <c r="F299" s="7" t="s">
        <v>14</v>
      </c>
      <c r="G299" s="8">
        <v>1</v>
      </c>
      <c r="H299" s="8"/>
      <c r="I299" s="9">
        <v>264.2</v>
      </c>
      <c r="J299" s="7" t="s">
        <v>26</v>
      </c>
      <c r="K299" s="17">
        <f t="shared" si="45"/>
        <v>1.9571386632742931E-4</v>
      </c>
      <c r="L299" s="20"/>
      <c r="M299" s="68">
        <f t="shared" si="46"/>
        <v>0.70456991877874553</v>
      </c>
      <c r="N299" s="9">
        <f t="shared" si="47"/>
        <v>264.2</v>
      </c>
    </row>
    <row r="300" spans="1:14" hidden="1" x14ac:dyDescent="0.25">
      <c r="A300" s="7" t="s">
        <v>9</v>
      </c>
      <c r="B300" s="7" t="s">
        <v>91</v>
      </c>
      <c r="C300" s="7" t="s">
        <v>95</v>
      </c>
      <c r="D300" s="16" t="s">
        <v>89</v>
      </c>
      <c r="E300" s="7" t="s">
        <v>86</v>
      </c>
      <c r="F300" s="7" t="s">
        <v>14</v>
      </c>
      <c r="G300" s="8">
        <v>4</v>
      </c>
      <c r="H300" s="8"/>
      <c r="I300" s="9">
        <v>1388.68</v>
      </c>
      <c r="J300" s="7" t="s">
        <v>29</v>
      </c>
      <c r="K300" s="17">
        <f t="shared" si="45"/>
        <v>7.8285546530971724E-4</v>
      </c>
      <c r="L300" s="20"/>
      <c r="M300" s="68">
        <f t="shared" si="46"/>
        <v>2.8182796751149821</v>
      </c>
      <c r="N300" s="9">
        <f t="shared" si="47"/>
        <v>347.17</v>
      </c>
    </row>
    <row r="301" spans="1:14" hidden="1" x14ac:dyDescent="0.25">
      <c r="A301" s="7" t="s">
        <v>9</v>
      </c>
      <c r="B301" s="7" t="s">
        <v>91</v>
      </c>
      <c r="C301" s="7" t="s">
        <v>95</v>
      </c>
      <c r="D301" s="16" t="s">
        <v>89</v>
      </c>
      <c r="E301" s="7" t="s">
        <v>86</v>
      </c>
      <c r="F301" s="7" t="s">
        <v>14</v>
      </c>
      <c r="G301" s="8">
        <v>3.5</v>
      </c>
      <c r="H301" s="8"/>
      <c r="I301" s="9">
        <v>1218.28</v>
      </c>
      <c r="J301" s="7" t="s">
        <v>52</v>
      </c>
      <c r="K301" s="17">
        <f t="shared" si="45"/>
        <v>6.8499853214600253E-4</v>
      </c>
      <c r="L301" s="20"/>
      <c r="M301" s="68">
        <f t="shared" si="46"/>
        <v>2.4659947157256092</v>
      </c>
      <c r="N301" s="9">
        <f t="shared" si="47"/>
        <v>348.08</v>
      </c>
    </row>
    <row r="302" spans="1:14" hidden="1" x14ac:dyDescent="0.25">
      <c r="A302" s="7" t="s">
        <v>9</v>
      </c>
      <c r="B302" s="7" t="s">
        <v>91</v>
      </c>
      <c r="C302" s="7" t="s">
        <v>95</v>
      </c>
      <c r="D302" s="16" t="s">
        <v>89</v>
      </c>
      <c r="E302" s="7" t="s">
        <v>86</v>
      </c>
      <c r="F302" s="7" t="s">
        <v>14</v>
      </c>
      <c r="G302" s="8">
        <v>31</v>
      </c>
      <c r="H302" s="8"/>
      <c r="I302" s="9">
        <v>11063.9</v>
      </c>
      <c r="J302" s="7" t="s">
        <v>53</v>
      </c>
      <c r="K302" s="17">
        <f t="shared" si="45"/>
        <v>6.0671298561503079E-3</v>
      </c>
      <c r="L302" s="20"/>
      <c r="M302" s="68">
        <f t="shared" si="46"/>
        <v>21.841667482141109</v>
      </c>
      <c r="N302" s="9">
        <f t="shared" si="47"/>
        <v>356.9</v>
      </c>
    </row>
    <row r="303" spans="1:14" hidden="1" x14ac:dyDescent="0.25">
      <c r="A303" s="7" t="s">
        <v>9</v>
      </c>
      <c r="B303" s="7" t="s">
        <v>91</v>
      </c>
      <c r="C303" s="7" t="s">
        <v>95</v>
      </c>
      <c r="D303" s="16" t="s">
        <v>89</v>
      </c>
      <c r="E303" s="7" t="s">
        <v>86</v>
      </c>
      <c r="F303" s="7" t="s">
        <v>14</v>
      </c>
      <c r="G303" s="8">
        <v>3</v>
      </c>
      <c r="H303" s="8"/>
      <c r="I303" s="9">
        <v>1070.7</v>
      </c>
      <c r="J303" s="7" t="s">
        <v>54</v>
      </c>
      <c r="K303" s="17">
        <f t="shared" si="45"/>
        <v>5.8714159898228793E-4</v>
      </c>
      <c r="L303" s="20"/>
      <c r="M303" s="68">
        <f t="shared" si="46"/>
        <v>2.1137097563362364</v>
      </c>
      <c r="N303" s="9">
        <f t="shared" si="47"/>
        <v>356.90000000000003</v>
      </c>
    </row>
    <row r="304" spans="1:14" hidden="1" x14ac:dyDescent="0.25">
      <c r="A304" s="61"/>
      <c r="B304" s="61"/>
      <c r="C304" s="61"/>
      <c r="D304" s="62"/>
      <c r="E304" s="61"/>
      <c r="F304" s="61"/>
      <c r="G304" s="63">
        <f>SUM(G279:G303)</f>
        <v>5109.5</v>
      </c>
      <c r="H304" s="63"/>
      <c r="I304" s="64"/>
      <c r="J304" s="61"/>
      <c r="K304" s="65">
        <f>SUM(K279:K303)</f>
        <v>1.0000000000000002</v>
      </c>
      <c r="L304" s="66"/>
      <c r="M304" s="70">
        <f>SUM(M279:M303)</f>
        <v>3600</v>
      </c>
      <c r="N304" s="9"/>
    </row>
    <row r="305" spans="1:14" hidden="1" x14ac:dyDescent="0.25">
      <c r="A305" s="7" t="s">
        <v>9</v>
      </c>
      <c r="B305" s="7" t="s">
        <v>91</v>
      </c>
      <c r="C305" s="7" t="s">
        <v>93</v>
      </c>
      <c r="D305" s="16" t="s">
        <v>87</v>
      </c>
      <c r="E305" s="7" t="s">
        <v>86</v>
      </c>
      <c r="F305" s="7" t="s">
        <v>14</v>
      </c>
      <c r="G305" s="8">
        <v>1038.7</v>
      </c>
      <c r="H305" s="8"/>
      <c r="I305" s="9">
        <v>1461118.5160000001</v>
      </c>
      <c r="J305" s="7" t="s">
        <v>16</v>
      </c>
      <c r="K305" s="17">
        <f t="shared" ref="K305:K340" si="48">+G305/$G$406</f>
        <v>3.2316929046093054E-2</v>
      </c>
      <c r="L305" s="20"/>
      <c r="M305" s="68">
        <f t="shared" ref="M305:M340" si="49">36000*K305</f>
        <v>1163.40944565935</v>
      </c>
      <c r="N305" s="9">
        <f t="shared" ref="N305:N336" si="50">+I305/G305</f>
        <v>1406.68</v>
      </c>
    </row>
    <row r="306" spans="1:14" hidden="1" x14ac:dyDescent="0.25">
      <c r="A306" s="7" t="s">
        <v>9</v>
      </c>
      <c r="B306" s="7" t="s">
        <v>91</v>
      </c>
      <c r="C306" s="7" t="s">
        <v>93</v>
      </c>
      <c r="D306" s="16" t="s">
        <v>87</v>
      </c>
      <c r="E306" s="7" t="s">
        <v>86</v>
      </c>
      <c r="F306" s="7" t="s">
        <v>14</v>
      </c>
      <c r="G306" s="8">
        <v>9</v>
      </c>
      <c r="H306" s="8"/>
      <c r="I306" s="9">
        <v>12535.71</v>
      </c>
      <c r="J306" s="7" t="s">
        <v>17</v>
      </c>
      <c r="K306" s="17">
        <f t="shared" si="48"/>
        <v>2.8001575181942567E-4</v>
      </c>
      <c r="L306" s="20"/>
      <c r="M306" s="68">
        <f t="shared" si="49"/>
        <v>10.080567065499324</v>
      </c>
      <c r="N306" s="9">
        <f t="shared" si="50"/>
        <v>1392.8566666666666</v>
      </c>
    </row>
    <row r="307" spans="1:14" hidden="1" x14ac:dyDescent="0.25">
      <c r="A307" s="7" t="s">
        <v>9</v>
      </c>
      <c r="B307" s="7" t="s">
        <v>91</v>
      </c>
      <c r="C307" s="7" t="s">
        <v>93</v>
      </c>
      <c r="D307" s="16" t="s">
        <v>87</v>
      </c>
      <c r="E307" s="7" t="s">
        <v>86</v>
      </c>
      <c r="F307" s="7" t="s">
        <v>14</v>
      </c>
      <c r="G307" s="8">
        <v>457</v>
      </c>
      <c r="H307" s="8"/>
      <c r="I307" s="9">
        <v>642852.76</v>
      </c>
      <c r="J307" s="7" t="s">
        <v>18</v>
      </c>
      <c r="K307" s="17">
        <f t="shared" si="48"/>
        <v>1.4218577620164171E-2</v>
      </c>
      <c r="L307" s="20"/>
      <c r="M307" s="68">
        <f t="shared" si="49"/>
        <v>511.86879432591019</v>
      </c>
      <c r="N307" s="9">
        <f t="shared" si="50"/>
        <v>1406.68</v>
      </c>
    </row>
    <row r="308" spans="1:14" hidden="1" x14ac:dyDescent="0.25">
      <c r="A308" s="7" t="s">
        <v>9</v>
      </c>
      <c r="B308" s="7" t="s">
        <v>91</v>
      </c>
      <c r="C308" s="7" t="s">
        <v>93</v>
      </c>
      <c r="D308" s="16" t="s">
        <v>87</v>
      </c>
      <c r="E308" s="7" t="s">
        <v>86</v>
      </c>
      <c r="F308" s="7" t="s">
        <v>14</v>
      </c>
      <c r="G308" s="8">
        <v>641</v>
      </c>
      <c r="H308" s="8"/>
      <c r="I308" s="9">
        <v>901681.88</v>
      </c>
      <c r="J308" s="7" t="s">
        <v>20</v>
      </c>
      <c r="K308" s="17">
        <f t="shared" si="48"/>
        <v>1.9943344101805763E-2</v>
      </c>
      <c r="L308" s="20"/>
      <c r="M308" s="68">
        <f t="shared" si="49"/>
        <v>717.96038766500749</v>
      </c>
      <c r="N308" s="9">
        <f t="shared" si="50"/>
        <v>1406.68</v>
      </c>
    </row>
    <row r="309" spans="1:14" hidden="1" x14ac:dyDescent="0.25">
      <c r="A309" s="7" t="s">
        <v>9</v>
      </c>
      <c r="B309" s="7" t="s">
        <v>91</v>
      </c>
      <c r="C309" s="7" t="s">
        <v>93</v>
      </c>
      <c r="D309" s="16" t="s">
        <v>87</v>
      </c>
      <c r="E309" s="7" t="s">
        <v>86</v>
      </c>
      <c r="F309" s="7" t="s">
        <v>14</v>
      </c>
      <c r="G309" s="8">
        <v>4</v>
      </c>
      <c r="H309" s="8"/>
      <c r="I309" s="9">
        <v>5626.72</v>
      </c>
      <c r="J309" s="7" t="s">
        <v>21</v>
      </c>
      <c r="K309" s="17">
        <f t="shared" si="48"/>
        <v>1.2445144525307809E-4</v>
      </c>
      <c r="L309" s="20"/>
      <c r="M309" s="68">
        <f t="shared" si="49"/>
        <v>4.4802520291108117</v>
      </c>
      <c r="N309" s="9">
        <f t="shared" si="50"/>
        <v>1406.68</v>
      </c>
    </row>
    <row r="310" spans="1:14" hidden="1" x14ac:dyDescent="0.25">
      <c r="A310" s="7" t="s">
        <v>9</v>
      </c>
      <c r="B310" s="7" t="s">
        <v>91</v>
      </c>
      <c r="C310" s="7" t="s">
        <v>93</v>
      </c>
      <c r="D310" s="16" t="s">
        <v>87</v>
      </c>
      <c r="E310" s="7" t="s">
        <v>86</v>
      </c>
      <c r="F310" s="7" t="s">
        <v>14</v>
      </c>
      <c r="G310" s="8">
        <v>1287</v>
      </c>
      <c r="H310" s="8"/>
      <c r="I310" s="9">
        <v>1808157.78</v>
      </c>
      <c r="J310" s="7" t="s">
        <v>22</v>
      </c>
      <c r="K310" s="17">
        <f t="shared" si="48"/>
        <v>4.0042252510177873E-2</v>
      </c>
      <c r="L310" s="20"/>
      <c r="M310" s="68">
        <f t="shared" si="49"/>
        <v>1441.5210903664033</v>
      </c>
      <c r="N310" s="9">
        <f t="shared" si="50"/>
        <v>1404.94</v>
      </c>
    </row>
    <row r="311" spans="1:14" hidden="1" x14ac:dyDescent="0.25">
      <c r="A311" s="7" t="s">
        <v>9</v>
      </c>
      <c r="B311" s="7" t="s">
        <v>91</v>
      </c>
      <c r="C311" s="7" t="s">
        <v>93</v>
      </c>
      <c r="D311" s="16" t="s">
        <v>87</v>
      </c>
      <c r="E311" s="7" t="s">
        <v>86</v>
      </c>
      <c r="F311" s="7" t="s">
        <v>14</v>
      </c>
      <c r="G311" s="8">
        <v>2430</v>
      </c>
      <c r="H311" s="8"/>
      <c r="I311" s="9">
        <v>3418232.4</v>
      </c>
      <c r="J311" s="7" t="s">
        <v>23</v>
      </c>
      <c r="K311" s="17">
        <f t="shared" si="48"/>
        <v>7.560425299124493E-2</v>
      </c>
      <c r="L311" s="20"/>
      <c r="M311" s="68">
        <f t="shared" si="49"/>
        <v>2721.7531076848177</v>
      </c>
      <c r="N311" s="9">
        <f t="shared" si="50"/>
        <v>1406.68</v>
      </c>
    </row>
    <row r="312" spans="1:14" x14ac:dyDescent="0.25">
      <c r="A312" s="7" t="s">
        <v>9</v>
      </c>
      <c r="B312" s="7" t="s">
        <v>91</v>
      </c>
      <c r="C312" s="7" t="s">
        <v>93</v>
      </c>
      <c r="D312" s="16" t="s">
        <v>87</v>
      </c>
      <c r="E312" s="7" t="s">
        <v>86</v>
      </c>
      <c r="F312" s="7" t="s">
        <v>14</v>
      </c>
      <c r="G312" s="8">
        <v>61</v>
      </c>
      <c r="H312" s="8"/>
      <c r="I312" s="9">
        <v>85807.48</v>
      </c>
      <c r="J312" s="7" t="s">
        <v>24</v>
      </c>
      <c r="K312" s="17">
        <f t="shared" si="48"/>
        <v>1.8978845401094408E-3</v>
      </c>
      <c r="L312" s="20"/>
      <c r="M312" s="68">
        <f t="shared" si="49"/>
        <v>68.323843443939865</v>
      </c>
      <c r="N312" s="9">
        <f t="shared" si="50"/>
        <v>1406.6799999999998</v>
      </c>
    </row>
    <row r="313" spans="1:14" hidden="1" x14ac:dyDescent="0.25">
      <c r="A313" s="7" t="s">
        <v>9</v>
      </c>
      <c r="B313" s="7" t="s">
        <v>91</v>
      </c>
      <c r="C313" s="7" t="s">
        <v>93</v>
      </c>
      <c r="D313" s="16" t="s">
        <v>87</v>
      </c>
      <c r="E313" s="7" t="s">
        <v>86</v>
      </c>
      <c r="F313" s="7" t="s">
        <v>14</v>
      </c>
      <c r="G313" s="8">
        <v>1735.62</v>
      </c>
      <c r="H313" s="8"/>
      <c r="I313" s="9">
        <v>2441461.9416</v>
      </c>
      <c r="J313" s="7" t="s">
        <v>25</v>
      </c>
      <c r="K313" s="17">
        <f t="shared" si="48"/>
        <v>5.400010435253684E-2</v>
      </c>
      <c r="L313" s="20"/>
      <c r="M313" s="68">
        <f t="shared" si="49"/>
        <v>1944.0037566913263</v>
      </c>
      <c r="N313" s="9">
        <f t="shared" si="50"/>
        <v>1406.68</v>
      </c>
    </row>
    <row r="314" spans="1:14" hidden="1" x14ac:dyDescent="0.25">
      <c r="A314" s="7" t="s">
        <v>9</v>
      </c>
      <c r="B314" s="7" t="s">
        <v>91</v>
      </c>
      <c r="C314" s="7" t="s">
        <v>93</v>
      </c>
      <c r="D314" s="16" t="s">
        <v>87</v>
      </c>
      <c r="E314" s="7" t="s">
        <v>86</v>
      </c>
      <c r="F314" s="7" t="s">
        <v>14</v>
      </c>
      <c r="G314" s="8">
        <v>7</v>
      </c>
      <c r="H314" s="8"/>
      <c r="I314" s="9">
        <v>6511.48</v>
      </c>
      <c r="J314" s="7" t="s">
        <v>26</v>
      </c>
      <c r="K314" s="17">
        <f t="shared" si="48"/>
        <v>2.1779002919288665E-4</v>
      </c>
      <c r="L314" s="20"/>
      <c r="M314" s="68">
        <f t="shared" si="49"/>
        <v>7.8404410509439195</v>
      </c>
      <c r="N314" s="9">
        <f t="shared" si="50"/>
        <v>930.21142857142854</v>
      </c>
    </row>
    <row r="315" spans="1:14" hidden="1" x14ac:dyDescent="0.25">
      <c r="A315" s="7" t="s">
        <v>9</v>
      </c>
      <c r="B315" s="7" t="s">
        <v>91</v>
      </c>
      <c r="C315" s="7" t="s">
        <v>93</v>
      </c>
      <c r="D315" s="16" t="s">
        <v>87</v>
      </c>
      <c r="E315" s="7" t="s">
        <v>86</v>
      </c>
      <c r="F315" s="7" t="s">
        <v>14</v>
      </c>
      <c r="G315" s="8">
        <v>85</v>
      </c>
      <c r="H315" s="8"/>
      <c r="I315" s="9">
        <v>119567.8</v>
      </c>
      <c r="J315" s="7" t="s">
        <v>27</v>
      </c>
      <c r="K315" s="17">
        <f t="shared" si="48"/>
        <v>2.6445932116279094E-3</v>
      </c>
      <c r="L315" s="20"/>
      <c r="M315" s="68">
        <f t="shared" si="49"/>
        <v>95.205355618604742</v>
      </c>
      <c r="N315" s="9">
        <f t="shared" si="50"/>
        <v>1406.68</v>
      </c>
    </row>
    <row r="316" spans="1:14" hidden="1" x14ac:dyDescent="0.25">
      <c r="A316" s="7" t="s">
        <v>9</v>
      </c>
      <c r="B316" s="7" t="s">
        <v>91</v>
      </c>
      <c r="C316" s="7" t="s">
        <v>93</v>
      </c>
      <c r="D316" s="16" t="s">
        <v>87</v>
      </c>
      <c r="E316" s="7" t="s">
        <v>86</v>
      </c>
      <c r="F316" s="7" t="s">
        <v>14</v>
      </c>
      <c r="G316" s="8">
        <v>533.92999999999995</v>
      </c>
      <c r="H316" s="8"/>
      <c r="I316" s="9">
        <v>751068.65240000002</v>
      </c>
      <c r="J316" s="7" t="s">
        <v>28</v>
      </c>
      <c r="K316" s="17">
        <f t="shared" si="48"/>
        <v>1.6612090040993992E-2</v>
      </c>
      <c r="L316" s="20"/>
      <c r="M316" s="68">
        <f t="shared" si="49"/>
        <v>598.03524147578378</v>
      </c>
      <c r="N316" s="9">
        <f t="shared" si="50"/>
        <v>1406.68</v>
      </c>
    </row>
    <row r="317" spans="1:14" hidden="1" x14ac:dyDescent="0.25">
      <c r="A317" s="7" t="s">
        <v>9</v>
      </c>
      <c r="B317" s="7" t="s">
        <v>91</v>
      </c>
      <c r="C317" s="7" t="s">
        <v>93</v>
      </c>
      <c r="D317" s="16" t="s">
        <v>87</v>
      </c>
      <c r="E317" s="7" t="s">
        <v>86</v>
      </c>
      <c r="F317" s="7" t="s">
        <v>14</v>
      </c>
      <c r="G317" s="8">
        <v>2</v>
      </c>
      <c r="H317" s="8"/>
      <c r="I317" s="9">
        <v>2813.36</v>
      </c>
      <c r="J317" s="7" t="s">
        <v>29</v>
      </c>
      <c r="K317" s="17">
        <f t="shared" si="48"/>
        <v>6.2225722626539046E-5</v>
      </c>
      <c r="L317" s="20"/>
      <c r="M317" s="68">
        <f t="shared" si="49"/>
        <v>2.2401260145554058</v>
      </c>
      <c r="N317" s="9">
        <f t="shared" si="50"/>
        <v>1406.68</v>
      </c>
    </row>
    <row r="318" spans="1:14" hidden="1" x14ac:dyDescent="0.25">
      <c r="A318" s="7" t="s">
        <v>9</v>
      </c>
      <c r="B318" s="7" t="s">
        <v>91</v>
      </c>
      <c r="C318" s="7" t="s">
        <v>93</v>
      </c>
      <c r="D318" s="16" t="s">
        <v>87</v>
      </c>
      <c r="E318" s="7" t="s">
        <v>86</v>
      </c>
      <c r="F318" s="7" t="s">
        <v>14</v>
      </c>
      <c r="G318" s="8">
        <v>101</v>
      </c>
      <c r="H318" s="8"/>
      <c r="I318" s="9">
        <v>142074.68</v>
      </c>
      <c r="J318" s="7" t="s">
        <v>30</v>
      </c>
      <c r="K318" s="17">
        <f t="shared" si="48"/>
        <v>3.1423989926402216E-3</v>
      </c>
      <c r="L318" s="20"/>
      <c r="M318" s="68">
        <f t="shared" si="49"/>
        <v>113.12636373504797</v>
      </c>
      <c r="N318" s="9">
        <f t="shared" si="50"/>
        <v>1406.6799999999998</v>
      </c>
    </row>
    <row r="319" spans="1:14" hidden="1" x14ac:dyDescent="0.25">
      <c r="A319" s="7" t="s">
        <v>9</v>
      </c>
      <c r="B319" s="7" t="s">
        <v>91</v>
      </c>
      <c r="C319" s="7" t="s">
        <v>93</v>
      </c>
      <c r="D319" s="16" t="s">
        <v>87</v>
      </c>
      <c r="E319" s="7" t="s">
        <v>86</v>
      </c>
      <c r="F319" s="7" t="s">
        <v>14</v>
      </c>
      <c r="G319" s="8">
        <v>503</v>
      </c>
      <c r="H319" s="8"/>
      <c r="I319" s="9">
        <v>707560.04</v>
      </c>
      <c r="J319" s="7" t="s">
        <v>31</v>
      </c>
      <c r="K319" s="17">
        <f t="shared" si="48"/>
        <v>1.5649769240574568E-2</v>
      </c>
      <c r="L319" s="20"/>
      <c r="M319" s="68">
        <f t="shared" si="49"/>
        <v>563.3916926606845</v>
      </c>
      <c r="N319" s="9">
        <f t="shared" si="50"/>
        <v>1406.68</v>
      </c>
    </row>
    <row r="320" spans="1:14" hidden="1" x14ac:dyDescent="0.25">
      <c r="A320" s="7" t="s">
        <v>9</v>
      </c>
      <c r="B320" s="7" t="s">
        <v>91</v>
      </c>
      <c r="C320" s="7" t="s">
        <v>93</v>
      </c>
      <c r="D320" s="16" t="s">
        <v>87</v>
      </c>
      <c r="E320" s="7" t="s">
        <v>86</v>
      </c>
      <c r="F320" s="7" t="s">
        <v>14</v>
      </c>
      <c r="G320" s="8">
        <v>180</v>
      </c>
      <c r="H320" s="8"/>
      <c r="I320" s="9">
        <v>253202.4</v>
      </c>
      <c r="J320" s="7" t="s">
        <v>32</v>
      </c>
      <c r="K320" s="17">
        <f t="shared" si="48"/>
        <v>5.6003150363885135E-3</v>
      </c>
      <c r="L320" s="20"/>
      <c r="M320" s="68">
        <f t="shared" si="49"/>
        <v>201.6113413099865</v>
      </c>
      <c r="N320" s="9">
        <f t="shared" si="50"/>
        <v>1406.68</v>
      </c>
    </row>
    <row r="321" spans="1:14" hidden="1" x14ac:dyDescent="0.25">
      <c r="A321" s="7" t="s">
        <v>9</v>
      </c>
      <c r="B321" s="7" t="s">
        <v>91</v>
      </c>
      <c r="C321" s="7" t="s">
        <v>93</v>
      </c>
      <c r="D321" s="16" t="s">
        <v>87</v>
      </c>
      <c r="E321" s="7" t="s">
        <v>86</v>
      </c>
      <c r="F321" s="7" t="s">
        <v>14</v>
      </c>
      <c r="G321" s="8">
        <v>80</v>
      </c>
      <c r="H321" s="8"/>
      <c r="I321" s="9">
        <v>112534.39999999999</v>
      </c>
      <c r="J321" s="7" t="s">
        <v>62</v>
      </c>
      <c r="K321" s="17">
        <f t="shared" si="48"/>
        <v>2.4890289050615616E-3</v>
      </c>
      <c r="L321" s="20"/>
      <c r="M321" s="68">
        <f t="shared" si="49"/>
        <v>89.605040582216219</v>
      </c>
      <c r="N321" s="9">
        <f t="shared" si="50"/>
        <v>1406.6799999999998</v>
      </c>
    </row>
    <row r="322" spans="1:14" hidden="1" x14ac:dyDescent="0.25">
      <c r="A322" s="7" t="s">
        <v>9</v>
      </c>
      <c r="B322" s="7" t="s">
        <v>91</v>
      </c>
      <c r="C322" s="7" t="s">
        <v>93</v>
      </c>
      <c r="D322" s="16" t="s">
        <v>87</v>
      </c>
      <c r="E322" s="7" t="s">
        <v>86</v>
      </c>
      <c r="F322" s="7" t="s">
        <v>14</v>
      </c>
      <c r="G322" s="8">
        <v>81</v>
      </c>
      <c r="H322" s="8"/>
      <c r="I322" s="9">
        <v>113941.08</v>
      </c>
      <c r="J322" s="7" t="s">
        <v>33</v>
      </c>
      <c r="K322" s="17">
        <f t="shared" si="48"/>
        <v>2.5201417663748313E-3</v>
      </c>
      <c r="L322" s="20"/>
      <c r="M322" s="68">
        <f t="shared" si="49"/>
        <v>90.725103589493926</v>
      </c>
      <c r="N322" s="9">
        <f t="shared" si="50"/>
        <v>1406.68</v>
      </c>
    </row>
    <row r="323" spans="1:14" hidden="1" x14ac:dyDescent="0.25">
      <c r="A323" s="7" t="s">
        <v>9</v>
      </c>
      <c r="B323" s="7" t="s">
        <v>91</v>
      </c>
      <c r="C323" s="7" t="s">
        <v>93</v>
      </c>
      <c r="D323" s="16" t="s">
        <v>87</v>
      </c>
      <c r="E323" s="7" t="s">
        <v>86</v>
      </c>
      <c r="F323" s="7" t="s">
        <v>14</v>
      </c>
      <c r="G323" s="8">
        <v>622</v>
      </c>
      <c r="H323" s="8"/>
      <c r="I323" s="9">
        <v>874954.96</v>
      </c>
      <c r="J323" s="7" t="s">
        <v>34</v>
      </c>
      <c r="K323" s="17">
        <f t="shared" si="48"/>
        <v>1.9352199736853641E-2</v>
      </c>
      <c r="L323" s="20"/>
      <c r="M323" s="68">
        <f t="shared" si="49"/>
        <v>696.67919052673108</v>
      </c>
      <c r="N323" s="9">
        <f t="shared" si="50"/>
        <v>1406.6799999999998</v>
      </c>
    </row>
    <row r="324" spans="1:14" hidden="1" x14ac:dyDescent="0.25">
      <c r="A324" s="7" t="s">
        <v>9</v>
      </c>
      <c r="B324" s="7" t="s">
        <v>91</v>
      </c>
      <c r="C324" s="7" t="s">
        <v>93</v>
      </c>
      <c r="D324" s="16" t="s">
        <v>87</v>
      </c>
      <c r="E324" s="7" t="s">
        <v>86</v>
      </c>
      <c r="F324" s="7" t="s">
        <v>14</v>
      </c>
      <c r="G324" s="8">
        <v>923</v>
      </c>
      <c r="H324" s="8"/>
      <c r="I324" s="9">
        <v>1298365.6399999999</v>
      </c>
      <c r="J324" s="7" t="s">
        <v>35</v>
      </c>
      <c r="K324" s="17">
        <f t="shared" si="48"/>
        <v>2.8717170992147767E-2</v>
      </c>
      <c r="L324" s="20"/>
      <c r="M324" s="68">
        <f t="shared" si="49"/>
        <v>1033.8181557173195</v>
      </c>
      <c r="N324" s="9">
        <f t="shared" si="50"/>
        <v>1406.6799999999998</v>
      </c>
    </row>
    <row r="325" spans="1:14" hidden="1" x14ac:dyDescent="0.25">
      <c r="A325" s="7" t="s">
        <v>9</v>
      </c>
      <c r="B325" s="7" t="s">
        <v>91</v>
      </c>
      <c r="C325" s="7" t="s">
        <v>93</v>
      </c>
      <c r="D325" s="16" t="s">
        <v>87</v>
      </c>
      <c r="E325" s="7" t="s">
        <v>86</v>
      </c>
      <c r="F325" s="7" t="s">
        <v>14</v>
      </c>
      <c r="G325" s="8">
        <v>665</v>
      </c>
      <c r="H325" s="8"/>
      <c r="I325" s="9">
        <v>935442.2</v>
      </c>
      <c r="J325" s="7" t="s">
        <v>36</v>
      </c>
      <c r="K325" s="17">
        <f t="shared" si="48"/>
        <v>2.0690052773324231E-2</v>
      </c>
      <c r="L325" s="20"/>
      <c r="M325" s="68">
        <f t="shared" si="49"/>
        <v>744.84189983967235</v>
      </c>
      <c r="N325" s="9">
        <f t="shared" si="50"/>
        <v>1406.6799999999998</v>
      </c>
    </row>
    <row r="326" spans="1:14" hidden="1" x14ac:dyDescent="0.25">
      <c r="A326" s="7" t="s">
        <v>9</v>
      </c>
      <c r="B326" s="7" t="s">
        <v>91</v>
      </c>
      <c r="C326" s="7" t="s">
        <v>93</v>
      </c>
      <c r="D326" s="16" t="s">
        <v>87</v>
      </c>
      <c r="E326" s="7" t="s">
        <v>86</v>
      </c>
      <c r="F326" s="7" t="s">
        <v>14</v>
      </c>
      <c r="G326" s="8">
        <v>603</v>
      </c>
      <c r="H326" s="8"/>
      <c r="I326" s="9">
        <v>848228.04</v>
      </c>
      <c r="J326" s="7" t="s">
        <v>37</v>
      </c>
      <c r="K326" s="17">
        <f t="shared" si="48"/>
        <v>1.8761055371901522E-2</v>
      </c>
      <c r="L326" s="20"/>
      <c r="M326" s="68">
        <f t="shared" si="49"/>
        <v>675.39799338845478</v>
      </c>
      <c r="N326" s="9">
        <f t="shared" si="50"/>
        <v>1406.68</v>
      </c>
    </row>
    <row r="327" spans="1:14" hidden="1" x14ac:dyDescent="0.25">
      <c r="A327" s="7" t="s">
        <v>9</v>
      </c>
      <c r="B327" s="7" t="s">
        <v>91</v>
      </c>
      <c r="C327" s="7" t="s">
        <v>93</v>
      </c>
      <c r="D327" s="16" t="s">
        <v>87</v>
      </c>
      <c r="E327" s="7" t="s">
        <v>86</v>
      </c>
      <c r="F327" s="7" t="s">
        <v>14</v>
      </c>
      <c r="G327" s="8">
        <v>347</v>
      </c>
      <c r="H327" s="8"/>
      <c r="I327" s="9">
        <v>488117.96</v>
      </c>
      <c r="J327" s="7" t="s">
        <v>38</v>
      </c>
      <c r="K327" s="17">
        <f t="shared" si="48"/>
        <v>1.0796162875704524E-2</v>
      </c>
      <c r="L327" s="20"/>
      <c r="M327" s="68">
        <f t="shared" si="49"/>
        <v>388.66186352536289</v>
      </c>
      <c r="N327" s="9">
        <f t="shared" si="50"/>
        <v>1406.68</v>
      </c>
    </row>
    <row r="328" spans="1:14" hidden="1" x14ac:dyDescent="0.25">
      <c r="A328" s="7" t="s">
        <v>9</v>
      </c>
      <c r="B328" s="7" t="s">
        <v>91</v>
      </c>
      <c r="C328" s="7" t="s">
        <v>93</v>
      </c>
      <c r="D328" s="16" t="s">
        <v>87</v>
      </c>
      <c r="E328" s="7" t="s">
        <v>86</v>
      </c>
      <c r="F328" s="7" t="s">
        <v>14</v>
      </c>
      <c r="G328" s="8">
        <v>266</v>
      </c>
      <c r="H328" s="8"/>
      <c r="I328" s="9">
        <v>374176.88</v>
      </c>
      <c r="J328" s="7" t="s">
        <v>39</v>
      </c>
      <c r="K328" s="17">
        <f t="shared" si="48"/>
        <v>8.2760211093296926E-3</v>
      </c>
      <c r="L328" s="20"/>
      <c r="M328" s="68">
        <f t="shared" si="49"/>
        <v>297.93675993586891</v>
      </c>
      <c r="N328" s="9">
        <f t="shared" si="50"/>
        <v>1406.68</v>
      </c>
    </row>
    <row r="329" spans="1:14" hidden="1" x14ac:dyDescent="0.25">
      <c r="A329" s="7" t="s">
        <v>9</v>
      </c>
      <c r="B329" s="7" t="s">
        <v>91</v>
      </c>
      <c r="C329" s="7" t="s">
        <v>93</v>
      </c>
      <c r="D329" s="16" t="s">
        <v>87</v>
      </c>
      <c r="E329" s="7" t="s">
        <v>86</v>
      </c>
      <c r="F329" s="7" t="s">
        <v>14</v>
      </c>
      <c r="G329" s="8">
        <v>239</v>
      </c>
      <c r="H329" s="8"/>
      <c r="I329" s="9">
        <v>336126.81</v>
      </c>
      <c r="J329" s="7" t="s">
        <v>40</v>
      </c>
      <c r="K329" s="17">
        <f t="shared" si="48"/>
        <v>7.4359738538714156E-3</v>
      </c>
      <c r="L329" s="20"/>
      <c r="M329" s="68">
        <f t="shared" si="49"/>
        <v>267.69505873937095</v>
      </c>
      <c r="N329" s="9">
        <f t="shared" si="50"/>
        <v>1406.3883263598327</v>
      </c>
    </row>
    <row r="330" spans="1:14" hidden="1" x14ac:dyDescent="0.25">
      <c r="A330" s="7" t="s">
        <v>9</v>
      </c>
      <c r="B330" s="7" t="s">
        <v>91</v>
      </c>
      <c r="C330" s="7" t="s">
        <v>93</v>
      </c>
      <c r="D330" s="16" t="s">
        <v>87</v>
      </c>
      <c r="E330" s="7" t="s">
        <v>86</v>
      </c>
      <c r="F330" s="7" t="s">
        <v>14</v>
      </c>
      <c r="G330" s="8">
        <v>2460.3000000000002</v>
      </c>
      <c r="H330" s="8"/>
      <c r="I330" s="9">
        <v>3460854.804</v>
      </c>
      <c r="J330" s="7" t="s">
        <v>41</v>
      </c>
      <c r="K330" s="17">
        <f t="shared" si="48"/>
        <v>7.6546972689037013E-2</v>
      </c>
      <c r="L330" s="20"/>
      <c r="M330" s="68">
        <f t="shared" si="49"/>
        <v>2755.6910168053323</v>
      </c>
      <c r="N330" s="9">
        <f t="shared" si="50"/>
        <v>1406.6799999999998</v>
      </c>
    </row>
    <row r="331" spans="1:14" hidden="1" x14ac:dyDescent="0.25">
      <c r="A331" s="7" t="s">
        <v>9</v>
      </c>
      <c r="B331" s="7" t="s">
        <v>91</v>
      </c>
      <c r="C331" s="7" t="s">
        <v>93</v>
      </c>
      <c r="D331" s="16" t="s">
        <v>87</v>
      </c>
      <c r="E331" s="7" t="s">
        <v>86</v>
      </c>
      <c r="F331" s="7" t="s">
        <v>14</v>
      </c>
      <c r="G331" s="8">
        <v>1594</v>
      </c>
      <c r="H331" s="8"/>
      <c r="I331" s="9">
        <v>2241054.71</v>
      </c>
      <c r="J331" s="7" t="s">
        <v>42</v>
      </c>
      <c r="K331" s="17">
        <f t="shared" si="48"/>
        <v>4.9593900933351615E-2</v>
      </c>
      <c r="L331" s="20"/>
      <c r="M331" s="68">
        <f t="shared" si="49"/>
        <v>1785.3804336006581</v>
      </c>
      <c r="N331" s="9">
        <f t="shared" si="50"/>
        <v>1405.9314366373901</v>
      </c>
    </row>
    <row r="332" spans="1:14" hidden="1" x14ac:dyDescent="0.25">
      <c r="A332" s="7" t="s">
        <v>9</v>
      </c>
      <c r="B332" s="7" t="s">
        <v>91</v>
      </c>
      <c r="C332" s="7" t="s">
        <v>93</v>
      </c>
      <c r="D332" s="16" t="s">
        <v>87</v>
      </c>
      <c r="E332" s="7" t="s">
        <v>86</v>
      </c>
      <c r="F332" s="7" t="s">
        <v>14</v>
      </c>
      <c r="G332" s="8">
        <v>92</v>
      </c>
      <c r="H332" s="8"/>
      <c r="I332" s="9">
        <v>129414.56</v>
      </c>
      <c r="J332" s="7" t="s">
        <v>43</v>
      </c>
      <c r="K332" s="17">
        <f t="shared" si="48"/>
        <v>2.8623832408207961E-3</v>
      </c>
      <c r="L332" s="20"/>
      <c r="M332" s="68">
        <f t="shared" si="49"/>
        <v>103.04579666954866</v>
      </c>
      <c r="N332" s="9">
        <f t="shared" si="50"/>
        <v>1406.68</v>
      </c>
    </row>
    <row r="333" spans="1:14" hidden="1" x14ac:dyDescent="0.25">
      <c r="A333" s="7" t="s">
        <v>9</v>
      </c>
      <c r="B333" s="7" t="s">
        <v>91</v>
      </c>
      <c r="C333" s="7" t="s">
        <v>93</v>
      </c>
      <c r="D333" s="16" t="s">
        <v>87</v>
      </c>
      <c r="E333" s="7" t="s">
        <v>86</v>
      </c>
      <c r="F333" s="7" t="s">
        <v>14</v>
      </c>
      <c r="G333" s="8">
        <v>194</v>
      </c>
      <c r="H333" s="8"/>
      <c r="I333" s="9">
        <v>272895.92</v>
      </c>
      <c r="J333" s="7" t="s">
        <v>44</v>
      </c>
      <c r="K333" s="17">
        <f t="shared" si="48"/>
        <v>6.0358950947742868E-3</v>
      </c>
      <c r="L333" s="20"/>
      <c r="M333" s="68">
        <f t="shared" si="49"/>
        <v>217.29222341187432</v>
      </c>
      <c r="N333" s="9">
        <f t="shared" si="50"/>
        <v>1406.6799999999998</v>
      </c>
    </row>
    <row r="334" spans="1:14" hidden="1" x14ac:dyDescent="0.25">
      <c r="A334" s="7" t="s">
        <v>9</v>
      </c>
      <c r="B334" s="7" t="s">
        <v>91</v>
      </c>
      <c r="C334" s="7" t="s">
        <v>93</v>
      </c>
      <c r="D334" s="16" t="s">
        <v>87</v>
      </c>
      <c r="E334" s="7" t="s">
        <v>86</v>
      </c>
      <c r="F334" s="7" t="s">
        <v>14</v>
      </c>
      <c r="G334" s="8">
        <v>603</v>
      </c>
      <c r="H334" s="8"/>
      <c r="I334" s="9">
        <v>848228.04</v>
      </c>
      <c r="J334" s="7" t="s">
        <v>45</v>
      </c>
      <c r="K334" s="17">
        <f t="shared" si="48"/>
        <v>1.8761055371901522E-2</v>
      </c>
      <c r="L334" s="20"/>
      <c r="M334" s="68">
        <f t="shared" si="49"/>
        <v>675.39799338845478</v>
      </c>
      <c r="N334" s="9">
        <f t="shared" si="50"/>
        <v>1406.68</v>
      </c>
    </row>
    <row r="335" spans="1:14" hidden="1" x14ac:dyDescent="0.25">
      <c r="A335" s="7" t="s">
        <v>9</v>
      </c>
      <c r="B335" s="7" t="s">
        <v>91</v>
      </c>
      <c r="C335" s="7" t="s">
        <v>93</v>
      </c>
      <c r="D335" s="16" t="s">
        <v>87</v>
      </c>
      <c r="E335" s="7" t="s">
        <v>86</v>
      </c>
      <c r="F335" s="7" t="s">
        <v>14</v>
      </c>
      <c r="G335" s="8">
        <v>414</v>
      </c>
      <c r="H335" s="8"/>
      <c r="I335" s="9">
        <v>582365.52</v>
      </c>
      <c r="J335" s="7" t="s">
        <v>46</v>
      </c>
      <c r="K335" s="17">
        <f t="shared" si="48"/>
        <v>1.2880724583693581E-2</v>
      </c>
      <c r="L335" s="20"/>
      <c r="M335" s="68">
        <f t="shared" si="49"/>
        <v>463.70608501296891</v>
      </c>
      <c r="N335" s="9">
        <f t="shared" si="50"/>
        <v>1406.68</v>
      </c>
    </row>
    <row r="336" spans="1:14" hidden="1" x14ac:dyDescent="0.25">
      <c r="A336" s="7" t="s">
        <v>9</v>
      </c>
      <c r="B336" s="7" t="s">
        <v>91</v>
      </c>
      <c r="C336" s="7" t="s">
        <v>93</v>
      </c>
      <c r="D336" s="16" t="s">
        <v>87</v>
      </c>
      <c r="E336" s="7" t="s">
        <v>86</v>
      </c>
      <c r="F336" s="7" t="s">
        <v>14</v>
      </c>
      <c r="G336" s="8">
        <v>542</v>
      </c>
      <c r="H336" s="8"/>
      <c r="I336" s="9">
        <v>762420.56</v>
      </c>
      <c r="J336" s="7" t="s">
        <v>47</v>
      </c>
      <c r="K336" s="17">
        <f t="shared" si="48"/>
        <v>1.686317083179208E-2</v>
      </c>
      <c r="L336" s="20"/>
      <c r="M336" s="68">
        <f t="shared" si="49"/>
        <v>607.07414994451483</v>
      </c>
      <c r="N336" s="9">
        <f t="shared" si="50"/>
        <v>1406.68</v>
      </c>
    </row>
    <row r="337" spans="1:14" hidden="1" x14ac:dyDescent="0.25">
      <c r="A337" s="7" t="s">
        <v>9</v>
      </c>
      <c r="B337" s="7" t="s">
        <v>91</v>
      </c>
      <c r="C337" s="7" t="s">
        <v>93</v>
      </c>
      <c r="D337" s="16" t="s">
        <v>87</v>
      </c>
      <c r="E337" s="7" t="s">
        <v>86</v>
      </c>
      <c r="F337" s="7" t="s">
        <v>14</v>
      </c>
      <c r="G337" s="8">
        <v>85</v>
      </c>
      <c r="H337" s="8"/>
      <c r="I337" s="9">
        <v>119111.63</v>
      </c>
      <c r="J337" s="7" t="s">
        <v>63</v>
      </c>
      <c r="K337" s="17">
        <f t="shared" si="48"/>
        <v>2.6445932116279094E-3</v>
      </c>
      <c r="L337" s="20"/>
      <c r="M337" s="68">
        <f t="shared" si="49"/>
        <v>95.205355618604742</v>
      </c>
      <c r="N337" s="9">
        <f t="shared" ref="N337:N368" si="51">+I337/G337</f>
        <v>1401.313294117647</v>
      </c>
    </row>
    <row r="338" spans="1:14" hidden="1" x14ac:dyDescent="0.25">
      <c r="A338" s="7" t="s">
        <v>9</v>
      </c>
      <c r="B338" s="7" t="s">
        <v>91</v>
      </c>
      <c r="C338" s="7" t="s">
        <v>93</v>
      </c>
      <c r="D338" s="16" t="s">
        <v>87</v>
      </c>
      <c r="E338" s="7" t="s">
        <v>86</v>
      </c>
      <c r="F338" s="7" t="s">
        <v>14</v>
      </c>
      <c r="G338" s="8">
        <v>456</v>
      </c>
      <c r="H338" s="8"/>
      <c r="I338" s="9">
        <v>641025.1</v>
      </c>
      <c r="J338" s="7" t="s">
        <v>48</v>
      </c>
      <c r="K338" s="17">
        <f t="shared" si="48"/>
        <v>1.4187464758850901E-2</v>
      </c>
      <c r="L338" s="20"/>
      <c r="M338" s="68">
        <f t="shared" si="49"/>
        <v>510.74873131863245</v>
      </c>
      <c r="N338" s="9">
        <f t="shared" si="51"/>
        <v>1405.7567982456139</v>
      </c>
    </row>
    <row r="339" spans="1:14" hidden="1" x14ac:dyDescent="0.25">
      <c r="A339" s="7" t="s">
        <v>9</v>
      </c>
      <c r="B339" s="7" t="s">
        <v>91</v>
      </c>
      <c r="C339" s="7" t="s">
        <v>93</v>
      </c>
      <c r="D339" s="16" t="s">
        <v>87</v>
      </c>
      <c r="E339" s="7" t="s">
        <v>86</v>
      </c>
      <c r="F339" s="7" t="s">
        <v>14</v>
      </c>
      <c r="G339" s="8">
        <v>5</v>
      </c>
      <c r="H339" s="8"/>
      <c r="I339" s="9">
        <v>7033.4</v>
      </c>
      <c r="J339" s="7" t="s">
        <v>68</v>
      </c>
      <c r="K339" s="17">
        <f t="shared" si="48"/>
        <v>1.555643065663476E-4</v>
      </c>
      <c r="L339" s="20"/>
      <c r="M339" s="68">
        <f t="shared" si="49"/>
        <v>5.6003150363885137</v>
      </c>
      <c r="N339" s="9">
        <f t="shared" si="51"/>
        <v>1406.6799999999998</v>
      </c>
    </row>
    <row r="340" spans="1:14" hidden="1" x14ac:dyDescent="0.25">
      <c r="A340" s="7" t="s">
        <v>9</v>
      </c>
      <c r="B340" s="7" t="s">
        <v>91</v>
      </c>
      <c r="C340" s="7" t="s">
        <v>93</v>
      </c>
      <c r="D340" s="16" t="s">
        <v>87</v>
      </c>
      <c r="E340" s="7" t="s">
        <v>86</v>
      </c>
      <c r="F340" s="7" t="s">
        <v>14</v>
      </c>
      <c r="G340" s="8">
        <v>218</v>
      </c>
      <c r="H340" s="8"/>
      <c r="I340" s="9">
        <v>306656.24</v>
      </c>
      <c r="J340" s="7" t="s">
        <v>49</v>
      </c>
      <c r="K340" s="17">
        <f t="shared" si="48"/>
        <v>6.7826037662927557E-3</v>
      </c>
      <c r="L340" s="20"/>
      <c r="M340" s="68">
        <f t="shared" si="49"/>
        <v>244.17373558653921</v>
      </c>
      <c r="N340" s="9">
        <f t="shared" si="51"/>
        <v>1406.68</v>
      </c>
    </row>
    <row r="341" spans="1:14" hidden="1" x14ac:dyDescent="0.25">
      <c r="A341" s="7" t="s">
        <v>9</v>
      </c>
      <c r="B341" s="7" t="s">
        <v>374</v>
      </c>
      <c r="C341" s="7" t="s">
        <v>378</v>
      </c>
      <c r="D341" s="16" t="s">
        <v>379</v>
      </c>
      <c r="E341" s="7" t="s">
        <v>377</v>
      </c>
      <c r="F341" s="7" t="s">
        <v>14</v>
      </c>
      <c r="G341" s="8">
        <v>142</v>
      </c>
      <c r="H341" s="8"/>
      <c r="I341" s="9">
        <v>102407.56</v>
      </c>
      <c r="J341" s="7" t="s">
        <v>50</v>
      </c>
      <c r="K341" s="17">
        <f>+G341/$G$1589</f>
        <v>5.7670375142541263E-3</v>
      </c>
      <c r="L341" s="20"/>
      <c r="M341" s="73">
        <f>32000*K341</f>
        <v>184.54520045613205</v>
      </c>
      <c r="N341" s="9">
        <f t="shared" si="51"/>
        <v>721.18</v>
      </c>
    </row>
    <row r="342" spans="1:14" hidden="1" x14ac:dyDescent="0.25">
      <c r="A342" s="7" t="s">
        <v>9</v>
      </c>
      <c r="B342" s="7" t="s">
        <v>91</v>
      </c>
      <c r="C342" s="7" t="s">
        <v>93</v>
      </c>
      <c r="D342" s="16" t="s">
        <v>87</v>
      </c>
      <c r="E342" s="7" t="s">
        <v>86</v>
      </c>
      <c r="F342" s="7" t="s">
        <v>14</v>
      </c>
      <c r="G342" s="8">
        <v>396</v>
      </c>
      <c r="H342" s="8"/>
      <c r="I342" s="9">
        <v>557045.28</v>
      </c>
      <c r="J342" s="7" t="s">
        <v>51</v>
      </c>
      <c r="K342" s="17">
        <f t="shared" ref="K342:K373" si="52">+G342/$G$406</f>
        <v>1.2320693080054731E-2</v>
      </c>
      <c r="L342" s="20"/>
      <c r="M342" s="68">
        <f t="shared" ref="M342:M373" si="53">36000*K342</f>
        <v>443.54495088197029</v>
      </c>
      <c r="N342" s="9">
        <f t="shared" si="51"/>
        <v>1406.68</v>
      </c>
    </row>
    <row r="343" spans="1:14" hidden="1" x14ac:dyDescent="0.25">
      <c r="A343" s="7" t="s">
        <v>9</v>
      </c>
      <c r="B343" s="7" t="s">
        <v>91</v>
      </c>
      <c r="C343" s="7" t="s">
        <v>93</v>
      </c>
      <c r="D343" s="16" t="s">
        <v>87</v>
      </c>
      <c r="E343" s="7" t="s">
        <v>86</v>
      </c>
      <c r="F343" s="7" t="s">
        <v>14</v>
      </c>
      <c r="G343" s="8">
        <v>483</v>
      </c>
      <c r="H343" s="8"/>
      <c r="I343" s="9">
        <v>679426.44</v>
      </c>
      <c r="J343" s="7" t="s">
        <v>52</v>
      </c>
      <c r="K343" s="17">
        <f t="shared" si="52"/>
        <v>1.5027512014309179E-2</v>
      </c>
      <c r="L343" s="20"/>
      <c r="M343" s="68">
        <f t="shared" si="53"/>
        <v>540.99043251513046</v>
      </c>
      <c r="N343" s="9">
        <f t="shared" si="51"/>
        <v>1406.6799999999998</v>
      </c>
    </row>
    <row r="344" spans="1:14" hidden="1" x14ac:dyDescent="0.25">
      <c r="A344" s="7" t="s">
        <v>9</v>
      </c>
      <c r="B344" s="7" t="s">
        <v>91</v>
      </c>
      <c r="C344" s="7" t="s">
        <v>93</v>
      </c>
      <c r="D344" s="16" t="s">
        <v>87</v>
      </c>
      <c r="E344" s="7" t="s">
        <v>86</v>
      </c>
      <c r="F344" s="7" t="s">
        <v>14</v>
      </c>
      <c r="G344" s="8">
        <v>437</v>
      </c>
      <c r="H344" s="8"/>
      <c r="I344" s="9">
        <v>613156.03</v>
      </c>
      <c r="J344" s="7" t="s">
        <v>64</v>
      </c>
      <c r="K344" s="17">
        <f t="shared" si="52"/>
        <v>1.359632039389878E-2</v>
      </c>
      <c r="L344" s="20"/>
      <c r="M344" s="68">
        <f t="shared" si="53"/>
        <v>489.4675341803561</v>
      </c>
      <c r="N344" s="9">
        <f t="shared" si="51"/>
        <v>1403.103043478261</v>
      </c>
    </row>
    <row r="345" spans="1:14" hidden="1" x14ac:dyDescent="0.25">
      <c r="A345" s="7" t="s">
        <v>9</v>
      </c>
      <c r="B345" s="7" t="s">
        <v>91</v>
      </c>
      <c r="C345" s="7" t="s">
        <v>93</v>
      </c>
      <c r="D345" s="16" t="s">
        <v>87</v>
      </c>
      <c r="E345" s="7" t="s">
        <v>86</v>
      </c>
      <c r="F345" s="7" t="s">
        <v>14</v>
      </c>
      <c r="G345" s="8">
        <v>18.399999999999999</v>
      </c>
      <c r="H345" s="8"/>
      <c r="I345" s="9">
        <v>25882.912</v>
      </c>
      <c r="J345" s="7" t="s">
        <v>53</v>
      </c>
      <c r="K345" s="17">
        <f t="shared" si="52"/>
        <v>5.724766481641591E-4</v>
      </c>
      <c r="L345" s="20"/>
      <c r="M345" s="68">
        <f t="shared" si="53"/>
        <v>20.609159333909727</v>
      </c>
      <c r="N345" s="9">
        <f t="shared" si="51"/>
        <v>1406.68</v>
      </c>
    </row>
    <row r="346" spans="1:14" hidden="1" x14ac:dyDescent="0.25">
      <c r="A346" s="7" t="s">
        <v>9</v>
      </c>
      <c r="B346" s="7" t="s">
        <v>91</v>
      </c>
      <c r="C346" s="7" t="s">
        <v>93</v>
      </c>
      <c r="D346" s="16" t="s">
        <v>87</v>
      </c>
      <c r="E346" s="7" t="s">
        <v>86</v>
      </c>
      <c r="F346" s="7" t="s">
        <v>14</v>
      </c>
      <c r="G346" s="8">
        <v>52</v>
      </c>
      <c r="H346" s="8"/>
      <c r="I346" s="9">
        <v>73147.360000000001</v>
      </c>
      <c r="J346" s="7" t="s">
        <v>54</v>
      </c>
      <c r="K346" s="17">
        <f t="shared" si="52"/>
        <v>1.617868788290015E-3</v>
      </c>
      <c r="L346" s="20"/>
      <c r="M346" s="68">
        <f t="shared" si="53"/>
        <v>58.243276378440541</v>
      </c>
      <c r="N346" s="9">
        <f t="shared" si="51"/>
        <v>1406.68</v>
      </c>
    </row>
    <row r="347" spans="1:14" hidden="1" x14ac:dyDescent="0.25">
      <c r="A347" s="7" t="s">
        <v>9</v>
      </c>
      <c r="B347" s="7" t="s">
        <v>91</v>
      </c>
      <c r="C347" s="7" t="s">
        <v>93</v>
      </c>
      <c r="D347" s="16" t="s">
        <v>87</v>
      </c>
      <c r="E347" s="7" t="s">
        <v>86</v>
      </c>
      <c r="F347" s="7" t="s">
        <v>14</v>
      </c>
      <c r="G347" s="8">
        <v>338</v>
      </c>
      <c r="H347" s="8"/>
      <c r="I347" s="9">
        <v>475457.84</v>
      </c>
      <c r="J347" s="7" t="s">
        <v>55</v>
      </c>
      <c r="K347" s="17">
        <f t="shared" si="52"/>
        <v>1.0516147123885098E-2</v>
      </c>
      <c r="L347" s="20"/>
      <c r="M347" s="68">
        <f t="shared" si="53"/>
        <v>378.58129645986355</v>
      </c>
      <c r="N347" s="9">
        <f t="shared" si="51"/>
        <v>1406.68</v>
      </c>
    </row>
    <row r="348" spans="1:14" hidden="1" x14ac:dyDescent="0.25">
      <c r="A348" s="7" t="s">
        <v>9</v>
      </c>
      <c r="B348" s="7" t="s">
        <v>91</v>
      </c>
      <c r="C348" s="7" t="s">
        <v>93</v>
      </c>
      <c r="D348" s="16" t="s">
        <v>87</v>
      </c>
      <c r="E348" s="7" t="s">
        <v>86</v>
      </c>
      <c r="F348" s="7" t="s">
        <v>14</v>
      </c>
      <c r="G348" s="8">
        <v>574</v>
      </c>
      <c r="H348" s="8"/>
      <c r="I348" s="9">
        <v>807434.32</v>
      </c>
      <c r="J348" s="7" t="s">
        <v>56</v>
      </c>
      <c r="K348" s="17">
        <f t="shared" si="52"/>
        <v>1.7858782393816705E-2</v>
      </c>
      <c r="L348" s="20"/>
      <c r="M348" s="68">
        <f t="shared" si="53"/>
        <v>642.91616617740135</v>
      </c>
      <c r="N348" s="9">
        <f t="shared" si="51"/>
        <v>1406.6799999999998</v>
      </c>
    </row>
    <row r="349" spans="1:14" hidden="1" x14ac:dyDescent="0.25">
      <c r="A349" s="7" t="s">
        <v>9</v>
      </c>
      <c r="B349" s="7" t="s">
        <v>91</v>
      </c>
      <c r="C349" s="7" t="s">
        <v>93</v>
      </c>
      <c r="D349" s="16" t="s">
        <v>87</v>
      </c>
      <c r="E349" s="7" t="s">
        <v>86</v>
      </c>
      <c r="F349" s="7" t="s">
        <v>14</v>
      </c>
      <c r="G349" s="8">
        <v>259</v>
      </c>
      <c r="H349" s="8"/>
      <c r="I349" s="9">
        <v>364330.12</v>
      </c>
      <c r="J349" s="7" t="s">
        <v>57</v>
      </c>
      <c r="K349" s="17">
        <f t="shared" si="52"/>
        <v>8.0582310801368059E-3</v>
      </c>
      <c r="L349" s="20"/>
      <c r="M349" s="68">
        <f t="shared" si="53"/>
        <v>290.09631888492504</v>
      </c>
      <c r="N349" s="9">
        <f t="shared" si="51"/>
        <v>1406.68</v>
      </c>
    </row>
    <row r="350" spans="1:14" hidden="1" x14ac:dyDescent="0.25">
      <c r="A350" s="7" t="s">
        <v>9</v>
      </c>
      <c r="B350" s="7" t="s">
        <v>91</v>
      </c>
      <c r="C350" s="7" t="s">
        <v>93</v>
      </c>
      <c r="D350" s="16" t="s">
        <v>87</v>
      </c>
      <c r="E350" s="7" t="s">
        <v>86</v>
      </c>
      <c r="F350" s="7" t="s">
        <v>14</v>
      </c>
      <c r="G350" s="8">
        <v>199</v>
      </c>
      <c r="H350" s="8"/>
      <c r="I350" s="9">
        <v>279929.32</v>
      </c>
      <c r="J350" s="7" t="s">
        <v>65</v>
      </c>
      <c r="K350" s="17">
        <f t="shared" si="52"/>
        <v>6.1914594013406351E-3</v>
      </c>
      <c r="L350" s="20"/>
      <c r="M350" s="68">
        <f t="shared" si="53"/>
        <v>222.89253844826285</v>
      </c>
      <c r="N350" s="9">
        <f t="shared" si="51"/>
        <v>1406.68</v>
      </c>
    </row>
    <row r="351" spans="1:14" hidden="1" x14ac:dyDescent="0.25">
      <c r="A351" s="7" t="s">
        <v>9</v>
      </c>
      <c r="B351" s="7" t="s">
        <v>91</v>
      </c>
      <c r="C351" s="7" t="s">
        <v>94</v>
      </c>
      <c r="D351" s="16" t="s">
        <v>88</v>
      </c>
      <c r="E351" s="7" t="s">
        <v>86</v>
      </c>
      <c r="F351" s="7" t="s">
        <v>14</v>
      </c>
      <c r="G351" s="8">
        <v>5</v>
      </c>
      <c r="H351" s="8"/>
      <c r="I351" s="9">
        <v>4845.5</v>
      </c>
      <c r="J351" s="7" t="s">
        <v>23</v>
      </c>
      <c r="K351" s="17">
        <f t="shared" si="52"/>
        <v>1.555643065663476E-4</v>
      </c>
      <c r="L351" s="20"/>
      <c r="M351" s="68">
        <f t="shared" si="53"/>
        <v>5.6003150363885137</v>
      </c>
      <c r="N351" s="9">
        <f t="shared" si="51"/>
        <v>969.1</v>
      </c>
    </row>
    <row r="352" spans="1:14" hidden="1" x14ac:dyDescent="0.25">
      <c r="A352" s="7" t="s">
        <v>9</v>
      </c>
      <c r="B352" s="7" t="s">
        <v>91</v>
      </c>
      <c r="C352" s="7" t="s">
        <v>94</v>
      </c>
      <c r="D352" s="16" t="s">
        <v>88</v>
      </c>
      <c r="E352" s="7" t="s">
        <v>86</v>
      </c>
      <c r="F352" s="7" t="s">
        <v>14</v>
      </c>
      <c r="G352" s="8">
        <v>38.4</v>
      </c>
      <c r="H352" s="8"/>
      <c r="I352" s="9">
        <v>37213.440000000002</v>
      </c>
      <c r="J352" s="7" t="s">
        <v>25</v>
      </c>
      <c r="K352" s="17">
        <f t="shared" si="52"/>
        <v>1.1947338744295495E-3</v>
      </c>
      <c r="L352" s="20"/>
      <c r="M352" s="68">
        <f t="shared" si="53"/>
        <v>43.010419479463785</v>
      </c>
      <c r="N352" s="9">
        <f t="shared" si="51"/>
        <v>969.10000000000014</v>
      </c>
    </row>
    <row r="353" spans="1:14" hidden="1" x14ac:dyDescent="0.25">
      <c r="A353" s="7" t="s">
        <v>9</v>
      </c>
      <c r="B353" s="7" t="s">
        <v>91</v>
      </c>
      <c r="C353" s="7" t="s">
        <v>94</v>
      </c>
      <c r="D353" s="16" t="s">
        <v>88</v>
      </c>
      <c r="E353" s="7" t="s">
        <v>86</v>
      </c>
      <c r="F353" s="7" t="s">
        <v>14</v>
      </c>
      <c r="G353" s="8">
        <v>1</v>
      </c>
      <c r="H353" s="8"/>
      <c r="I353" s="9">
        <v>969.1</v>
      </c>
      <c r="J353" s="7" t="s">
        <v>26</v>
      </c>
      <c r="K353" s="17">
        <f t="shared" si="52"/>
        <v>3.1112861313269523E-5</v>
      </c>
      <c r="L353" s="20"/>
      <c r="M353" s="68">
        <f t="shared" si="53"/>
        <v>1.1200630072777029</v>
      </c>
      <c r="N353" s="9">
        <f t="shared" si="51"/>
        <v>969.1</v>
      </c>
    </row>
    <row r="354" spans="1:14" hidden="1" x14ac:dyDescent="0.25">
      <c r="A354" s="7" t="s">
        <v>9</v>
      </c>
      <c r="B354" s="7" t="s">
        <v>91</v>
      </c>
      <c r="C354" s="7" t="s">
        <v>94</v>
      </c>
      <c r="D354" s="16" t="s">
        <v>88</v>
      </c>
      <c r="E354" s="7" t="s">
        <v>86</v>
      </c>
      <c r="F354" s="7" t="s">
        <v>14</v>
      </c>
      <c r="G354" s="8">
        <v>20</v>
      </c>
      <c r="H354" s="8"/>
      <c r="I354" s="9">
        <v>20281.8</v>
      </c>
      <c r="J354" s="7" t="s">
        <v>32</v>
      </c>
      <c r="K354" s="17">
        <f t="shared" si="52"/>
        <v>6.2225722626539041E-4</v>
      </c>
      <c r="L354" s="20"/>
      <c r="M354" s="68">
        <f t="shared" si="53"/>
        <v>22.401260145554055</v>
      </c>
      <c r="N354" s="9">
        <f t="shared" si="51"/>
        <v>1014.0899999999999</v>
      </c>
    </row>
    <row r="355" spans="1:14" hidden="1" x14ac:dyDescent="0.25">
      <c r="A355" s="7" t="s">
        <v>9</v>
      </c>
      <c r="B355" s="7" t="s">
        <v>91</v>
      </c>
      <c r="C355" s="7" t="s">
        <v>94</v>
      </c>
      <c r="D355" s="16" t="s">
        <v>88</v>
      </c>
      <c r="E355" s="7" t="s">
        <v>86</v>
      </c>
      <c r="F355" s="7" t="s">
        <v>14</v>
      </c>
      <c r="G355" s="8">
        <v>127</v>
      </c>
      <c r="H355" s="8"/>
      <c r="I355" s="9">
        <v>128259.34</v>
      </c>
      <c r="J355" s="7" t="s">
        <v>46</v>
      </c>
      <c r="K355" s="17">
        <f t="shared" si="52"/>
        <v>3.9513333867852293E-3</v>
      </c>
      <c r="L355" s="20"/>
      <c r="M355" s="68">
        <f t="shared" si="53"/>
        <v>142.24800192426827</v>
      </c>
      <c r="N355" s="9">
        <f t="shared" si="51"/>
        <v>1009.9160629921259</v>
      </c>
    </row>
    <row r="356" spans="1:14" hidden="1" x14ac:dyDescent="0.25">
      <c r="A356" s="7" t="s">
        <v>9</v>
      </c>
      <c r="B356" s="7" t="s">
        <v>91</v>
      </c>
      <c r="C356" s="7" t="s">
        <v>94</v>
      </c>
      <c r="D356" s="16" t="s">
        <v>88</v>
      </c>
      <c r="E356" s="7" t="s">
        <v>86</v>
      </c>
      <c r="F356" s="7" t="s">
        <v>14</v>
      </c>
      <c r="G356" s="8">
        <v>5</v>
      </c>
      <c r="H356" s="8"/>
      <c r="I356" s="9">
        <v>5044.38</v>
      </c>
      <c r="J356" s="7" t="s">
        <v>47</v>
      </c>
      <c r="K356" s="17">
        <f t="shared" si="52"/>
        <v>1.555643065663476E-4</v>
      </c>
      <c r="L356" s="20"/>
      <c r="M356" s="68">
        <f t="shared" si="53"/>
        <v>5.6003150363885137</v>
      </c>
      <c r="N356" s="9">
        <f t="shared" si="51"/>
        <v>1008.876</v>
      </c>
    </row>
    <row r="357" spans="1:14" hidden="1" x14ac:dyDescent="0.25">
      <c r="A357" s="7" t="s">
        <v>9</v>
      </c>
      <c r="B357" s="7" t="s">
        <v>91</v>
      </c>
      <c r="C357" s="7" t="s">
        <v>94</v>
      </c>
      <c r="D357" s="16" t="s">
        <v>88</v>
      </c>
      <c r="E357" s="7" t="s">
        <v>86</v>
      </c>
      <c r="F357" s="7" t="s">
        <v>14</v>
      </c>
      <c r="G357" s="8">
        <v>10</v>
      </c>
      <c r="H357" s="8"/>
      <c r="I357" s="9">
        <v>10140.9</v>
      </c>
      <c r="J357" s="7" t="s">
        <v>49</v>
      </c>
      <c r="K357" s="17">
        <f t="shared" si="52"/>
        <v>3.111286131326952E-4</v>
      </c>
      <c r="L357" s="20"/>
      <c r="M357" s="68">
        <f t="shared" si="53"/>
        <v>11.200630072777027</v>
      </c>
      <c r="N357" s="9">
        <f t="shared" si="51"/>
        <v>1014.0899999999999</v>
      </c>
    </row>
    <row r="358" spans="1:14" hidden="1" x14ac:dyDescent="0.25">
      <c r="A358" s="7" t="s">
        <v>9</v>
      </c>
      <c r="B358" s="7" t="s">
        <v>91</v>
      </c>
      <c r="C358" s="7" t="s">
        <v>94</v>
      </c>
      <c r="D358" s="16" t="s">
        <v>88</v>
      </c>
      <c r="E358" s="7" t="s">
        <v>86</v>
      </c>
      <c r="F358" s="7" t="s">
        <v>14</v>
      </c>
      <c r="G358" s="8">
        <v>30</v>
      </c>
      <c r="H358" s="8"/>
      <c r="I358" s="9">
        <v>30248.9</v>
      </c>
      <c r="J358" s="7" t="s">
        <v>53</v>
      </c>
      <c r="K358" s="17">
        <f t="shared" si="52"/>
        <v>9.3338583939808566E-4</v>
      </c>
      <c r="L358" s="20"/>
      <c r="M358" s="68">
        <f t="shared" si="53"/>
        <v>33.601890218331086</v>
      </c>
      <c r="N358" s="9">
        <f t="shared" si="51"/>
        <v>1008.2966666666667</v>
      </c>
    </row>
    <row r="359" spans="1:14" hidden="1" x14ac:dyDescent="0.25">
      <c r="A359" s="7" t="s">
        <v>9</v>
      </c>
      <c r="B359" s="7" t="s">
        <v>91</v>
      </c>
      <c r="C359" s="7" t="s">
        <v>94</v>
      </c>
      <c r="D359" s="16" t="s">
        <v>88</v>
      </c>
      <c r="E359" s="7" t="s">
        <v>86</v>
      </c>
      <c r="F359" s="7" t="s">
        <v>14</v>
      </c>
      <c r="G359" s="8">
        <v>72</v>
      </c>
      <c r="H359" s="8"/>
      <c r="I359" s="9">
        <v>72971.03</v>
      </c>
      <c r="J359" s="7" t="s">
        <v>54</v>
      </c>
      <c r="K359" s="17">
        <f t="shared" si="52"/>
        <v>2.2401260145554053E-3</v>
      </c>
      <c r="L359" s="20"/>
      <c r="M359" s="68">
        <f t="shared" si="53"/>
        <v>80.644536523994589</v>
      </c>
      <c r="N359" s="9">
        <f t="shared" si="51"/>
        <v>1013.4865277777777</v>
      </c>
    </row>
    <row r="360" spans="1:14" hidden="1" x14ac:dyDescent="0.25">
      <c r="A360" s="7" t="s">
        <v>9</v>
      </c>
      <c r="B360" s="7" t="s">
        <v>91</v>
      </c>
      <c r="C360" s="7" t="s">
        <v>94</v>
      </c>
      <c r="D360" s="16" t="s">
        <v>88</v>
      </c>
      <c r="E360" s="7" t="s">
        <v>86</v>
      </c>
      <c r="F360" s="7" t="s">
        <v>14</v>
      </c>
      <c r="G360" s="8">
        <v>20</v>
      </c>
      <c r="H360" s="8"/>
      <c r="I360" s="9">
        <v>19382</v>
      </c>
      <c r="J360" s="7" t="s">
        <v>56</v>
      </c>
      <c r="K360" s="17">
        <f t="shared" si="52"/>
        <v>6.2225722626539041E-4</v>
      </c>
      <c r="L360" s="20"/>
      <c r="M360" s="68">
        <f t="shared" si="53"/>
        <v>22.401260145554055</v>
      </c>
      <c r="N360" s="9">
        <f t="shared" si="51"/>
        <v>969.1</v>
      </c>
    </row>
    <row r="361" spans="1:14" hidden="1" x14ac:dyDescent="0.25">
      <c r="A361" s="7" t="s">
        <v>9</v>
      </c>
      <c r="B361" s="7" t="s">
        <v>91</v>
      </c>
      <c r="C361" s="7" t="s">
        <v>96</v>
      </c>
      <c r="D361" s="16" t="s">
        <v>90</v>
      </c>
      <c r="E361" s="7" t="s">
        <v>86</v>
      </c>
      <c r="F361" s="7" t="s">
        <v>14</v>
      </c>
      <c r="G361" s="8">
        <v>8</v>
      </c>
      <c r="H361" s="8"/>
      <c r="I361" s="9">
        <v>11253.44</v>
      </c>
      <c r="J361" s="7" t="s">
        <v>15</v>
      </c>
      <c r="K361" s="17">
        <f t="shared" si="52"/>
        <v>2.4890289050615618E-4</v>
      </c>
      <c r="L361" s="20"/>
      <c r="M361" s="68">
        <f t="shared" si="53"/>
        <v>8.9605040582216233</v>
      </c>
      <c r="N361" s="9">
        <f t="shared" si="51"/>
        <v>1406.68</v>
      </c>
    </row>
    <row r="362" spans="1:14" hidden="1" x14ac:dyDescent="0.25">
      <c r="A362" s="7" t="s">
        <v>9</v>
      </c>
      <c r="B362" s="7" t="s">
        <v>91</v>
      </c>
      <c r="C362" s="7" t="s">
        <v>96</v>
      </c>
      <c r="D362" s="16" t="s">
        <v>90</v>
      </c>
      <c r="E362" s="7" t="s">
        <v>86</v>
      </c>
      <c r="F362" s="7" t="s">
        <v>14</v>
      </c>
      <c r="G362" s="8">
        <v>730.6</v>
      </c>
      <c r="H362" s="8"/>
      <c r="I362" s="9">
        <v>1027720.4080000001</v>
      </c>
      <c r="J362" s="7" t="s">
        <v>16</v>
      </c>
      <c r="K362" s="17">
        <f t="shared" si="52"/>
        <v>2.2731056475474711E-2</v>
      </c>
      <c r="L362" s="20"/>
      <c r="M362" s="68">
        <f t="shared" si="53"/>
        <v>818.31803311708961</v>
      </c>
      <c r="N362" s="9">
        <f t="shared" si="51"/>
        <v>1406.68</v>
      </c>
    </row>
    <row r="363" spans="1:14" hidden="1" x14ac:dyDescent="0.25">
      <c r="A363" s="7" t="s">
        <v>9</v>
      </c>
      <c r="B363" s="7" t="s">
        <v>91</v>
      </c>
      <c r="C363" s="7" t="s">
        <v>96</v>
      </c>
      <c r="D363" s="16" t="s">
        <v>90</v>
      </c>
      <c r="E363" s="7" t="s">
        <v>86</v>
      </c>
      <c r="F363" s="7" t="s">
        <v>14</v>
      </c>
      <c r="G363" s="8">
        <v>10</v>
      </c>
      <c r="H363" s="8"/>
      <c r="I363" s="9">
        <v>14066.8</v>
      </c>
      <c r="J363" s="7" t="s">
        <v>17</v>
      </c>
      <c r="K363" s="17">
        <f t="shared" si="52"/>
        <v>3.111286131326952E-4</v>
      </c>
      <c r="L363" s="20"/>
      <c r="M363" s="68">
        <f t="shared" si="53"/>
        <v>11.200630072777027</v>
      </c>
      <c r="N363" s="9">
        <f t="shared" si="51"/>
        <v>1406.6799999999998</v>
      </c>
    </row>
    <row r="364" spans="1:14" hidden="1" x14ac:dyDescent="0.25">
      <c r="A364" s="7" t="s">
        <v>9</v>
      </c>
      <c r="B364" s="7" t="s">
        <v>91</v>
      </c>
      <c r="C364" s="7" t="s">
        <v>96</v>
      </c>
      <c r="D364" s="16" t="s">
        <v>90</v>
      </c>
      <c r="E364" s="7" t="s">
        <v>86</v>
      </c>
      <c r="F364" s="7" t="s">
        <v>14</v>
      </c>
      <c r="G364" s="8">
        <v>160</v>
      </c>
      <c r="H364" s="8"/>
      <c r="I364" s="9">
        <v>225068.79999999999</v>
      </c>
      <c r="J364" s="7" t="s">
        <v>18</v>
      </c>
      <c r="K364" s="17">
        <f t="shared" si="52"/>
        <v>4.9780578101231232E-3</v>
      </c>
      <c r="L364" s="20"/>
      <c r="M364" s="68">
        <f t="shared" si="53"/>
        <v>179.21008116443244</v>
      </c>
      <c r="N364" s="9">
        <f t="shared" si="51"/>
        <v>1406.6799999999998</v>
      </c>
    </row>
    <row r="365" spans="1:14" hidden="1" x14ac:dyDescent="0.25">
      <c r="A365" s="7" t="s">
        <v>9</v>
      </c>
      <c r="B365" s="7" t="s">
        <v>91</v>
      </c>
      <c r="C365" s="7" t="s">
        <v>96</v>
      </c>
      <c r="D365" s="16" t="s">
        <v>90</v>
      </c>
      <c r="E365" s="7" t="s">
        <v>86</v>
      </c>
      <c r="F365" s="7" t="s">
        <v>14</v>
      </c>
      <c r="G365" s="8">
        <v>264</v>
      </c>
      <c r="H365" s="8"/>
      <c r="I365" s="9">
        <v>371363.52</v>
      </c>
      <c r="J365" s="7" t="s">
        <v>20</v>
      </c>
      <c r="K365" s="17">
        <f t="shared" si="52"/>
        <v>8.2137953867031533E-3</v>
      </c>
      <c r="L365" s="20"/>
      <c r="M365" s="68">
        <f t="shared" si="53"/>
        <v>295.69663392131349</v>
      </c>
      <c r="N365" s="9">
        <f t="shared" si="51"/>
        <v>1406.68</v>
      </c>
    </row>
    <row r="366" spans="1:14" hidden="1" x14ac:dyDescent="0.25">
      <c r="A366" s="7" t="s">
        <v>9</v>
      </c>
      <c r="B366" s="7" t="s">
        <v>91</v>
      </c>
      <c r="C366" s="7" t="s">
        <v>96</v>
      </c>
      <c r="D366" s="16" t="s">
        <v>90</v>
      </c>
      <c r="E366" s="7" t="s">
        <v>86</v>
      </c>
      <c r="F366" s="7" t="s">
        <v>14</v>
      </c>
      <c r="G366" s="8">
        <v>59</v>
      </c>
      <c r="H366" s="8"/>
      <c r="I366" s="9">
        <v>82994.12</v>
      </c>
      <c r="J366" s="7" t="s">
        <v>21</v>
      </c>
      <c r="K366" s="17">
        <f t="shared" si="52"/>
        <v>1.8356588174829017E-3</v>
      </c>
      <c r="L366" s="20"/>
      <c r="M366" s="68">
        <f t="shared" si="53"/>
        <v>66.083717429384464</v>
      </c>
      <c r="N366" s="9">
        <f t="shared" si="51"/>
        <v>1406.6799999999998</v>
      </c>
    </row>
    <row r="367" spans="1:14" hidden="1" x14ac:dyDescent="0.25">
      <c r="A367" s="7" t="s">
        <v>9</v>
      </c>
      <c r="B367" s="7" t="s">
        <v>91</v>
      </c>
      <c r="C367" s="7" t="s">
        <v>96</v>
      </c>
      <c r="D367" s="16" t="s">
        <v>90</v>
      </c>
      <c r="E367" s="7" t="s">
        <v>86</v>
      </c>
      <c r="F367" s="7" t="s">
        <v>14</v>
      </c>
      <c r="G367" s="8">
        <v>643</v>
      </c>
      <c r="H367" s="8"/>
      <c r="I367" s="9">
        <v>904495.24</v>
      </c>
      <c r="J367" s="7" t="s">
        <v>22</v>
      </c>
      <c r="K367" s="17">
        <f t="shared" si="52"/>
        <v>2.0005569824432301E-2</v>
      </c>
      <c r="L367" s="20"/>
      <c r="M367" s="68">
        <f t="shared" si="53"/>
        <v>720.20051367956285</v>
      </c>
      <c r="N367" s="9">
        <f t="shared" si="51"/>
        <v>1406.68</v>
      </c>
    </row>
    <row r="368" spans="1:14" hidden="1" x14ac:dyDescent="0.25">
      <c r="A368" s="7" t="s">
        <v>9</v>
      </c>
      <c r="B368" s="7" t="s">
        <v>91</v>
      </c>
      <c r="C368" s="7" t="s">
        <v>96</v>
      </c>
      <c r="D368" s="16" t="s">
        <v>90</v>
      </c>
      <c r="E368" s="7" t="s">
        <v>86</v>
      </c>
      <c r="F368" s="7" t="s">
        <v>14</v>
      </c>
      <c r="G368" s="8">
        <v>571.79999999999995</v>
      </c>
      <c r="H368" s="8"/>
      <c r="I368" s="9">
        <v>804339.62399999995</v>
      </c>
      <c r="J368" s="7" t="s">
        <v>23</v>
      </c>
      <c r="K368" s="17">
        <f t="shared" si="52"/>
        <v>1.779033409892751E-2</v>
      </c>
      <c r="L368" s="20"/>
      <c r="M368" s="68">
        <f t="shared" si="53"/>
        <v>640.45202756139031</v>
      </c>
      <c r="N368" s="9">
        <f t="shared" si="51"/>
        <v>1406.68</v>
      </c>
    </row>
    <row r="369" spans="1:14" x14ac:dyDescent="0.25">
      <c r="A369" s="7" t="s">
        <v>9</v>
      </c>
      <c r="B369" s="7" t="s">
        <v>91</v>
      </c>
      <c r="C369" s="7" t="s">
        <v>96</v>
      </c>
      <c r="D369" s="16" t="s">
        <v>90</v>
      </c>
      <c r="E369" s="7" t="s">
        <v>86</v>
      </c>
      <c r="F369" s="7" t="s">
        <v>14</v>
      </c>
      <c r="G369" s="8">
        <v>19</v>
      </c>
      <c r="H369" s="8"/>
      <c r="I369" s="9">
        <v>26726.92</v>
      </c>
      <c r="J369" s="7" t="s">
        <v>24</v>
      </c>
      <c r="K369" s="17">
        <f t="shared" si="52"/>
        <v>5.9114436495212087E-4</v>
      </c>
      <c r="L369" s="20"/>
      <c r="M369" s="68">
        <f t="shared" si="53"/>
        <v>21.281197138276351</v>
      </c>
      <c r="N369" s="9">
        <f t="shared" ref="N369:N405" si="54">+I369/G369</f>
        <v>1406.6799999999998</v>
      </c>
    </row>
    <row r="370" spans="1:14" hidden="1" x14ac:dyDescent="0.25">
      <c r="A370" s="7" t="s">
        <v>9</v>
      </c>
      <c r="B370" s="7" t="s">
        <v>91</v>
      </c>
      <c r="C370" s="7" t="s">
        <v>96</v>
      </c>
      <c r="D370" s="16" t="s">
        <v>90</v>
      </c>
      <c r="E370" s="7" t="s">
        <v>86</v>
      </c>
      <c r="F370" s="7" t="s">
        <v>14</v>
      </c>
      <c r="G370" s="8">
        <v>822.92</v>
      </c>
      <c r="H370" s="8"/>
      <c r="I370" s="9">
        <v>1157585.1055999999</v>
      </c>
      <c r="J370" s="7" t="s">
        <v>25</v>
      </c>
      <c r="K370" s="17">
        <f t="shared" si="52"/>
        <v>2.5603395831915753E-2</v>
      </c>
      <c r="L370" s="20"/>
      <c r="M370" s="68">
        <f t="shared" si="53"/>
        <v>921.72224994896715</v>
      </c>
      <c r="N370" s="9">
        <f t="shared" si="54"/>
        <v>1406.6799999999998</v>
      </c>
    </row>
    <row r="371" spans="1:14" hidden="1" x14ac:dyDescent="0.25">
      <c r="A371" s="7" t="s">
        <v>9</v>
      </c>
      <c r="B371" s="7" t="s">
        <v>91</v>
      </c>
      <c r="C371" s="7" t="s">
        <v>96</v>
      </c>
      <c r="D371" s="16" t="s">
        <v>90</v>
      </c>
      <c r="E371" s="7" t="s">
        <v>86</v>
      </c>
      <c r="F371" s="7" t="s">
        <v>14</v>
      </c>
      <c r="G371" s="8">
        <v>4</v>
      </c>
      <c r="H371" s="8"/>
      <c r="I371" s="9">
        <v>5626.72</v>
      </c>
      <c r="J371" s="7" t="s">
        <v>26</v>
      </c>
      <c r="K371" s="17">
        <f t="shared" si="52"/>
        <v>1.2445144525307809E-4</v>
      </c>
      <c r="L371" s="20"/>
      <c r="M371" s="68">
        <f t="shared" si="53"/>
        <v>4.4802520291108117</v>
      </c>
      <c r="N371" s="9">
        <f t="shared" si="54"/>
        <v>1406.68</v>
      </c>
    </row>
    <row r="372" spans="1:14" hidden="1" x14ac:dyDescent="0.25">
      <c r="A372" s="7" t="s">
        <v>9</v>
      </c>
      <c r="B372" s="7" t="s">
        <v>91</v>
      </c>
      <c r="C372" s="7" t="s">
        <v>96</v>
      </c>
      <c r="D372" s="16" t="s">
        <v>90</v>
      </c>
      <c r="E372" s="7" t="s">
        <v>86</v>
      </c>
      <c r="F372" s="7" t="s">
        <v>14</v>
      </c>
      <c r="G372" s="8">
        <v>129</v>
      </c>
      <c r="H372" s="8"/>
      <c r="I372" s="9">
        <v>181461.72</v>
      </c>
      <c r="J372" s="7" t="s">
        <v>27</v>
      </c>
      <c r="K372" s="17">
        <f t="shared" si="52"/>
        <v>4.0135591094117686E-3</v>
      </c>
      <c r="L372" s="20"/>
      <c r="M372" s="68">
        <f t="shared" si="53"/>
        <v>144.48812793882368</v>
      </c>
      <c r="N372" s="9">
        <f t="shared" si="54"/>
        <v>1406.68</v>
      </c>
    </row>
    <row r="373" spans="1:14" hidden="1" x14ac:dyDescent="0.25">
      <c r="A373" s="7" t="s">
        <v>9</v>
      </c>
      <c r="B373" s="7" t="s">
        <v>91</v>
      </c>
      <c r="C373" s="7" t="s">
        <v>96</v>
      </c>
      <c r="D373" s="16" t="s">
        <v>90</v>
      </c>
      <c r="E373" s="7" t="s">
        <v>86</v>
      </c>
      <c r="F373" s="7" t="s">
        <v>14</v>
      </c>
      <c r="G373" s="8">
        <v>263.74</v>
      </c>
      <c r="H373" s="8"/>
      <c r="I373" s="9">
        <v>370997.78320000001</v>
      </c>
      <c r="J373" s="7" t="s">
        <v>28</v>
      </c>
      <c r="K373" s="17">
        <f t="shared" si="52"/>
        <v>8.205706042761704E-3</v>
      </c>
      <c r="L373" s="20"/>
      <c r="M373" s="68">
        <f t="shared" si="53"/>
        <v>295.40541753942136</v>
      </c>
      <c r="N373" s="9">
        <f t="shared" si="54"/>
        <v>1406.68</v>
      </c>
    </row>
    <row r="374" spans="1:14" hidden="1" x14ac:dyDescent="0.25">
      <c r="A374" s="7" t="s">
        <v>9</v>
      </c>
      <c r="B374" s="7" t="s">
        <v>91</v>
      </c>
      <c r="C374" s="7" t="s">
        <v>96</v>
      </c>
      <c r="D374" s="16" t="s">
        <v>90</v>
      </c>
      <c r="E374" s="7" t="s">
        <v>86</v>
      </c>
      <c r="F374" s="7" t="s">
        <v>14</v>
      </c>
      <c r="G374" s="8">
        <v>176</v>
      </c>
      <c r="H374" s="8"/>
      <c r="I374" s="9">
        <v>247575.67999999999</v>
      </c>
      <c r="J374" s="7" t="s">
        <v>30</v>
      </c>
      <c r="K374" s="17">
        <f t="shared" ref="K374:K395" si="55">+G374/$G$406</f>
        <v>5.4758635911354358E-3</v>
      </c>
      <c r="L374" s="20"/>
      <c r="M374" s="68">
        <f t="shared" ref="M374:M395" si="56">36000*K374</f>
        <v>197.1310892808757</v>
      </c>
      <c r="N374" s="9">
        <f t="shared" si="54"/>
        <v>1406.68</v>
      </c>
    </row>
    <row r="375" spans="1:14" hidden="1" x14ac:dyDescent="0.25">
      <c r="A375" s="7" t="s">
        <v>9</v>
      </c>
      <c r="B375" s="7" t="s">
        <v>91</v>
      </c>
      <c r="C375" s="7" t="s">
        <v>96</v>
      </c>
      <c r="D375" s="16" t="s">
        <v>90</v>
      </c>
      <c r="E375" s="7" t="s">
        <v>86</v>
      </c>
      <c r="F375" s="7" t="s">
        <v>14</v>
      </c>
      <c r="G375" s="8">
        <v>216</v>
      </c>
      <c r="H375" s="8"/>
      <c r="I375" s="9">
        <v>303842.88</v>
      </c>
      <c r="J375" s="7" t="s">
        <v>31</v>
      </c>
      <c r="K375" s="17">
        <f t="shared" si="55"/>
        <v>6.7203780436662164E-3</v>
      </c>
      <c r="L375" s="20"/>
      <c r="M375" s="68">
        <f t="shared" si="56"/>
        <v>241.93360957198379</v>
      </c>
      <c r="N375" s="9">
        <f t="shared" si="54"/>
        <v>1406.68</v>
      </c>
    </row>
    <row r="376" spans="1:14" hidden="1" x14ac:dyDescent="0.25">
      <c r="A376" s="7" t="s">
        <v>9</v>
      </c>
      <c r="B376" s="7" t="s">
        <v>91</v>
      </c>
      <c r="C376" s="7" t="s">
        <v>96</v>
      </c>
      <c r="D376" s="16" t="s">
        <v>90</v>
      </c>
      <c r="E376" s="7" t="s">
        <v>86</v>
      </c>
      <c r="F376" s="7" t="s">
        <v>14</v>
      </c>
      <c r="G376" s="8">
        <v>95</v>
      </c>
      <c r="H376" s="8"/>
      <c r="I376" s="9">
        <v>133634.6</v>
      </c>
      <c r="J376" s="7" t="s">
        <v>32</v>
      </c>
      <c r="K376" s="17">
        <f t="shared" si="55"/>
        <v>2.9557218247606046E-3</v>
      </c>
      <c r="L376" s="20"/>
      <c r="M376" s="68">
        <f t="shared" si="56"/>
        <v>106.40598569138176</v>
      </c>
      <c r="N376" s="9">
        <f t="shared" si="54"/>
        <v>1406.68</v>
      </c>
    </row>
    <row r="377" spans="1:14" hidden="1" x14ac:dyDescent="0.25">
      <c r="A377" s="7" t="s">
        <v>9</v>
      </c>
      <c r="B377" s="7" t="s">
        <v>91</v>
      </c>
      <c r="C377" s="7" t="s">
        <v>96</v>
      </c>
      <c r="D377" s="16" t="s">
        <v>90</v>
      </c>
      <c r="E377" s="7" t="s">
        <v>86</v>
      </c>
      <c r="F377" s="7" t="s">
        <v>14</v>
      </c>
      <c r="G377" s="8">
        <v>62</v>
      </c>
      <c r="H377" s="8"/>
      <c r="I377" s="9">
        <v>87214.16</v>
      </c>
      <c r="J377" s="7" t="s">
        <v>62</v>
      </c>
      <c r="K377" s="17">
        <f t="shared" si="55"/>
        <v>1.9289974014227104E-3</v>
      </c>
      <c r="L377" s="20"/>
      <c r="M377" s="68">
        <f t="shared" si="56"/>
        <v>69.443906451217572</v>
      </c>
      <c r="N377" s="9">
        <f t="shared" si="54"/>
        <v>1406.68</v>
      </c>
    </row>
    <row r="378" spans="1:14" hidden="1" x14ac:dyDescent="0.25">
      <c r="A378" s="7" t="s">
        <v>9</v>
      </c>
      <c r="B378" s="7" t="s">
        <v>91</v>
      </c>
      <c r="C378" s="7" t="s">
        <v>96</v>
      </c>
      <c r="D378" s="16" t="s">
        <v>90</v>
      </c>
      <c r="E378" s="7" t="s">
        <v>86</v>
      </c>
      <c r="F378" s="7" t="s">
        <v>14</v>
      </c>
      <c r="G378" s="8">
        <v>90</v>
      </c>
      <c r="H378" s="8"/>
      <c r="I378" s="9">
        <v>126601.2</v>
      </c>
      <c r="J378" s="7" t="s">
        <v>33</v>
      </c>
      <c r="K378" s="17">
        <f t="shared" si="55"/>
        <v>2.8001575181942568E-3</v>
      </c>
      <c r="L378" s="20"/>
      <c r="M378" s="68">
        <f t="shared" si="56"/>
        <v>100.80567065499325</v>
      </c>
      <c r="N378" s="9">
        <f t="shared" si="54"/>
        <v>1406.68</v>
      </c>
    </row>
    <row r="379" spans="1:14" hidden="1" x14ac:dyDescent="0.25">
      <c r="A379" s="7" t="s">
        <v>9</v>
      </c>
      <c r="B379" s="7" t="s">
        <v>91</v>
      </c>
      <c r="C379" s="7" t="s">
        <v>96</v>
      </c>
      <c r="D379" s="16" t="s">
        <v>90</v>
      </c>
      <c r="E379" s="7" t="s">
        <v>86</v>
      </c>
      <c r="F379" s="7" t="s">
        <v>14</v>
      </c>
      <c r="G379" s="8">
        <v>202</v>
      </c>
      <c r="H379" s="8"/>
      <c r="I379" s="9">
        <v>284149.36</v>
      </c>
      <c r="J379" s="7" t="s">
        <v>34</v>
      </c>
      <c r="K379" s="17">
        <f t="shared" si="55"/>
        <v>6.2847979852804431E-3</v>
      </c>
      <c r="L379" s="20"/>
      <c r="M379" s="68">
        <f t="shared" si="56"/>
        <v>226.25272747009595</v>
      </c>
      <c r="N379" s="9">
        <f t="shared" si="54"/>
        <v>1406.6799999999998</v>
      </c>
    </row>
    <row r="380" spans="1:14" hidden="1" x14ac:dyDescent="0.25">
      <c r="A380" s="7" t="s">
        <v>9</v>
      </c>
      <c r="B380" s="7" t="s">
        <v>91</v>
      </c>
      <c r="C380" s="7" t="s">
        <v>96</v>
      </c>
      <c r="D380" s="16" t="s">
        <v>90</v>
      </c>
      <c r="E380" s="7" t="s">
        <v>86</v>
      </c>
      <c r="F380" s="7" t="s">
        <v>14</v>
      </c>
      <c r="G380" s="8">
        <v>334</v>
      </c>
      <c r="H380" s="8"/>
      <c r="I380" s="9">
        <v>469831.12</v>
      </c>
      <c r="J380" s="7" t="s">
        <v>35</v>
      </c>
      <c r="K380" s="17">
        <f t="shared" si="55"/>
        <v>1.039169567863202E-2</v>
      </c>
      <c r="L380" s="20"/>
      <c r="M380" s="68">
        <f t="shared" si="56"/>
        <v>374.10104443075272</v>
      </c>
      <c r="N380" s="9">
        <f t="shared" si="54"/>
        <v>1406.68</v>
      </c>
    </row>
    <row r="381" spans="1:14" hidden="1" x14ac:dyDescent="0.25">
      <c r="A381" s="7" t="s">
        <v>9</v>
      </c>
      <c r="B381" s="7" t="s">
        <v>91</v>
      </c>
      <c r="C381" s="7" t="s">
        <v>96</v>
      </c>
      <c r="D381" s="16" t="s">
        <v>90</v>
      </c>
      <c r="E381" s="7" t="s">
        <v>86</v>
      </c>
      <c r="F381" s="7" t="s">
        <v>14</v>
      </c>
      <c r="G381" s="8">
        <v>77.8</v>
      </c>
      <c r="H381" s="8"/>
      <c r="I381" s="9">
        <v>109439.704</v>
      </c>
      <c r="J381" s="7" t="s">
        <v>36</v>
      </c>
      <c r="K381" s="17">
        <f t="shared" si="55"/>
        <v>2.4205806101723687E-3</v>
      </c>
      <c r="L381" s="20"/>
      <c r="M381" s="68">
        <f t="shared" si="56"/>
        <v>87.140901966205277</v>
      </c>
      <c r="N381" s="9">
        <f t="shared" si="54"/>
        <v>1406.68</v>
      </c>
    </row>
    <row r="382" spans="1:14" hidden="1" x14ac:dyDescent="0.25">
      <c r="A382" s="7" t="s">
        <v>9</v>
      </c>
      <c r="B382" s="7" t="s">
        <v>91</v>
      </c>
      <c r="C382" s="7" t="s">
        <v>96</v>
      </c>
      <c r="D382" s="16" t="s">
        <v>90</v>
      </c>
      <c r="E382" s="7" t="s">
        <v>86</v>
      </c>
      <c r="F382" s="7" t="s">
        <v>14</v>
      </c>
      <c r="G382" s="8">
        <v>236</v>
      </c>
      <c r="H382" s="8"/>
      <c r="I382" s="9">
        <v>331976.48</v>
      </c>
      <c r="J382" s="7" t="s">
        <v>37</v>
      </c>
      <c r="K382" s="17">
        <f t="shared" si="55"/>
        <v>7.3426352699316067E-3</v>
      </c>
      <c r="L382" s="20"/>
      <c r="M382" s="68">
        <f t="shared" si="56"/>
        <v>264.33486971753786</v>
      </c>
      <c r="N382" s="9">
        <f t="shared" si="54"/>
        <v>1406.6799999999998</v>
      </c>
    </row>
    <row r="383" spans="1:14" hidden="1" x14ac:dyDescent="0.25">
      <c r="A383" s="7" t="s">
        <v>9</v>
      </c>
      <c r="B383" s="7" t="s">
        <v>91</v>
      </c>
      <c r="C383" s="7" t="s">
        <v>96</v>
      </c>
      <c r="D383" s="16" t="s">
        <v>90</v>
      </c>
      <c r="E383" s="7" t="s">
        <v>86</v>
      </c>
      <c r="F383" s="7" t="s">
        <v>14</v>
      </c>
      <c r="G383" s="8">
        <v>23</v>
      </c>
      <c r="H383" s="8"/>
      <c r="I383" s="9">
        <v>32353.64</v>
      </c>
      <c r="J383" s="7" t="s">
        <v>38</v>
      </c>
      <c r="K383" s="17">
        <f t="shared" si="55"/>
        <v>7.1559581020519901E-4</v>
      </c>
      <c r="L383" s="20"/>
      <c r="M383" s="68">
        <f t="shared" si="56"/>
        <v>25.761449167387166</v>
      </c>
      <c r="N383" s="9">
        <f t="shared" si="54"/>
        <v>1406.68</v>
      </c>
    </row>
    <row r="384" spans="1:14" hidden="1" x14ac:dyDescent="0.25">
      <c r="A384" s="7" t="s">
        <v>9</v>
      </c>
      <c r="B384" s="7" t="s">
        <v>91</v>
      </c>
      <c r="C384" s="7" t="s">
        <v>96</v>
      </c>
      <c r="D384" s="16" t="s">
        <v>90</v>
      </c>
      <c r="E384" s="7" t="s">
        <v>86</v>
      </c>
      <c r="F384" s="7" t="s">
        <v>14</v>
      </c>
      <c r="G384" s="8">
        <v>139</v>
      </c>
      <c r="H384" s="8"/>
      <c r="I384" s="9">
        <v>195528.52</v>
      </c>
      <c r="J384" s="7" t="s">
        <v>39</v>
      </c>
      <c r="K384" s="17">
        <f t="shared" si="55"/>
        <v>4.3246877225444633E-3</v>
      </c>
      <c r="L384" s="20"/>
      <c r="M384" s="68">
        <f t="shared" si="56"/>
        <v>155.68875801160067</v>
      </c>
      <c r="N384" s="9">
        <f t="shared" si="54"/>
        <v>1406.6799999999998</v>
      </c>
    </row>
    <row r="385" spans="1:14" hidden="1" x14ac:dyDescent="0.25">
      <c r="A385" s="7" t="s">
        <v>9</v>
      </c>
      <c r="B385" s="7" t="s">
        <v>91</v>
      </c>
      <c r="C385" s="7" t="s">
        <v>96</v>
      </c>
      <c r="D385" s="16" t="s">
        <v>90</v>
      </c>
      <c r="E385" s="7" t="s">
        <v>86</v>
      </c>
      <c r="F385" s="7" t="s">
        <v>14</v>
      </c>
      <c r="G385" s="8">
        <v>119</v>
      </c>
      <c r="H385" s="8"/>
      <c r="I385" s="9">
        <v>166940.71</v>
      </c>
      <c r="J385" s="7" t="s">
        <v>40</v>
      </c>
      <c r="K385" s="17">
        <f t="shared" si="55"/>
        <v>3.702430496279073E-3</v>
      </c>
      <c r="L385" s="20"/>
      <c r="M385" s="68">
        <f t="shared" si="56"/>
        <v>133.28749786604664</v>
      </c>
      <c r="N385" s="9">
        <f t="shared" si="54"/>
        <v>1402.8631092436974</v>
      </c>
    </row>
    <row r="386" spans="1:14" hidden="1" x14ac:dyDescent="0.25">
      <c r="A386" s="7" t="s">
        <v>9</v>
      </c>
      <c r="B386" s="7" t="s">
        <v>91</v>
      </c>
      <c r="C386" s="7" t="s">
        <v>96</v>
      </c>
      <c r="D386" s="16" t="s">
        <v>90</v>
      </c>
      <c r="E386" s="7" t="s">
        <v>86</v>
      </c>
      <c r="F386" s="7" t="s">
        <v>14</v>
      </c>
      <c r="G386" s="8">
        <v>482.21899999999999</v>
      </c>
      <c r="H386" s="8"/>
      <c r="I386" s="9">
        <v>678327.82291999995</v>
      </c>
      <c r="J386" s="7" t="s">
        <v>41</v>
      </c>
      <c r="K386" s="17">
        <f t="shared" si="55"/>
        <v>1.5003212869623516E-2</v>
      </c>
      <c r="L386" s="20"/>
      <c r="M386" s="68">
        <f t="shared" si="56"/>
        <v>540.11566330644655</v>
      </c>
      <c r="N386" s="9">
        <f t="shared" si="54"/>
        <v>1406.6799999999998</v>
      </c>
    </row>
    <row r="387" spans="1:14" hidden="1" x14ac:dyDescent="0.25">
      <c r="A387" s="7" t="s">
        <v>9</v>
      </c>
      <c r="B387" s="7" t="s">
        <v>91</v>
      </c>
      <c r="C387" s="7" t="s">
        <v>96</v>
      </c>
      <c r="D387" s="16" t="s">
        <v>90</v>
      </c>
      <c r="E387" s="7" t="s">
        <v>86</v>
      </c>
      <c r="F387" s="7" t="s">
        <v>14</v>
      </c>
      <c r="G387" s="8">
        <v>337</v>
      </c>
      <c r="H387" s="8"/>
      <c r="I387" s="9">
        <v>474051.16</v>
      </c>
      <c r="J387" s="7" t="s">
        <v>42</v>
      </c>
      <c r="K387" s="17">
        <f t="shared" si="55"/>
        <v>1.0485034262571828E-2</v>
      </c>
      <c r="L387" s="20"/>
      <c r="M387" s="68">
        <f t="shared" si="56"/>
        <v>377.46123345258582</v>
      </c>
      <c r="N387" s="9">
        <f t="shared" si="54"/>
        <v>1406.6799999999998</v>
      </c>
    </row>
    <row r="388" spans="1:14" hidden="1" x14ac:dyDescent="0.25">
      <c r="A388" s="7" t="s">
        <v>9</v>
      </c>
      <c r="B388" s="7" t="s">
        <v>91</v>
      </c>
      <c r="C388" s="7" t="s">
        <v>96</v>
      </c>
      <c r="D388" s="16" t="s">
        <v>90</v>
      </c>
      <c r="E388" s="7" t="s">
        <v>86</v>
      </c>
      <c r="F388" s="7" t="s">
        <v>14</v>
      </c>
      <c r="G388" s="8">
        <v>34</v>
      </c>
      <c r="H388" s="8"/>
      <c r="I388" s="9">
        <v>47827.12</v>
      </c>
      <c r="J388" s="7" t="s">
        <v>43</v>
      </c>
      <c r="K388" s="17">
        <f t="shared" si="55"/>
        <v>1.0578372846511638E-3</v>
      </c>
      <c r="L388" s="20"/>
      <c r="M388" s="68">
        <f t="shared" si="56"/>
        <v>38.082142247441894</v>
      </c>
      <c r="N388" s="9">
        <f t="shared" si="54"/>
        <v>1406.68</v>
      </c>
    </row>
    <row r="389" spans="1:14" hidden="1" x14ac:dyDescent="0.25">
      <c r="A389" s="7" t="s">
        <v>9</v>
      </c>
      <c r="B389" s="7" t="s">
        <v>91</v>
      </c>
      <c r="C389" s="7" t="s">
        <v>96</v>
      </c>
      <c r="D389" s="16" t="s">
        <v>90</v>
      </c>
      <c r="E389" s="7" t="s">
        <v>86</v>
      </c>
      <c r="F389" s="7" t="s">
        <v>14</v>
      </c>
      <c r="G389" s="8">
        <v>18</v>
      </c>
      <c r="H389" s="8"/>
      <c r="I389" s="9">
        <v>24573.78</v>
      </c>
      <c r="J389" s="7" t="s">
        <v>44</v>
      </c>
      <c r="K389" s="17">
        <f t="shared" si="55"/>
        <v>5.6003150363885133E-4</v>
      </c>
      <c r="L389" s="20"/>
      <c r="M389" s="68">
        <f t="shared" si="56"/>
        <v>20.161134130998647</v>
      </c>
      <c r="N389" s="9">
        <f t="shared" si="54"/>
        <v>1365.21</v>
      </c>
    </row>
    <row r="390" spans="1:14" hidden="1" x14ac:dyDescent="0.25">
      <c r="A390" s="7" t="s">
        <v>9</v>
      </c>
      <c r="B390" s="7" t="s">
        <v>91</v>
      </c>
      <c r="C390" s="7" t="s">
        <v>96</v>
      </c>
      <c r="D390" s="16" t="s">
        <v>90</v>
      </c>
      <c r="E390" s="7" t="s">
        <v>86</v>
      </c>
      <c r="F390" s="7" t="s">
        <v>14</v>
      </c>
      <c r="G390" s="8">
        <v>117</v>
      </c>
      <c r="H390" s="8"/>
      <c r="I390" s="9">
        <v>161768.20000000001</v>
      </c>
      <c r="J390" s="7" t="s">
        <v>45</v>
      </c>
      <c r="K390" s="17">
        <f t="shared" si="55"/>
        <v>3.6402047736525341E-3</v>
      </c>
      <c r="L390" s="20"/>
      <c r="M390" s="68">
        <f t="shared" si="56"/>
        <v>131.04737185149122</v>
      </c>
      <c r="N390" s="9">
        <f t="shared" si="54"/>
        <v>1382.6341880341881</v>
      </c>
    </row>
    <row r="391" spans="1:14" hidden="1" x14ac:dyDescent="0.25">
      <c r="A391" s="7" t="s">
        <v>9</v>
      </c>
      <c r="B391" s="7" t="s">
        <v>91</v>
      </c>
      <c r="C391" s="7" t="s">
        <v>96</v>
      </c>
      <c r="D391" s="16" t="s">
        <v>90</v>
      </c>
      <c r="E391" s="7" t="s">
        <v>86</v>
      </c>
      <c r="F391" s="7" t="s">
        <v>14</v>
      </c>
      <c r="G391" s="8">
        <v>431</v>
      </c>
      <c r="H391" s="8"/>
      <c r="I391" s="9">
        <v>606279.07999999996</v>
      </c>
      <c r="J391" s="7" t="s">
        <v>47</v>
      </c>
      <c r="K391" s="17">
        <f t="shared" si="55"/>
        <v>1.3409643226019164E-2</v>
      </c>
      <c r="L391" s="20"/>
      <c r="M391" s="68">
        <f t="shared" si="56"/>
        <v>482.74715613668991</v>
      </c>
      <c r="N391" s="9">
        <f t="shared" si="54"/>
        <v>1406.6799999999998</v>
      </c>
    </row>
    <row r="392" spans="1:14" hidden="1" x14ac:dyDescent="0.25">
      <c r="A392" s="7" t="s">
        <v>9</v>
      </c>
      <c r="B392" s="7" t="s">
        <v>91</v>
      </c>
      <c r="C392" s="7" t="s">
        <v>96</v>
      </c>
      <c r="D392" s="16" t="s">
        <v>90</v>
      </c>
      <c r="E392" s="7" t="s">
        <v>86</v>
      </c>
      <c r="F392" s="7" t="s">
        <v>14</v>
      </c>
      <c r="G392" s="8">
        <v>97</v>
      </c>
      <c r="H392" s="8"/>
      <c r="I392" s="9">
        <v>136447.96</v>
      </c>
      <c r="J392" s="7" t="s">
        <v>63</v>
      </c>
      <c r="K392" s="17">
        <f t="shared" si="55"/>
        <v>3.0179475473871434E-3</v>
      </c>
      <c r="L392" s="20"/>
      <c r="M392" s="68">
        <f t="shared" si="56"/>
        <v>108.64611170593716</v>
      </c>
      <c r="N392" s="9">
        <f t="shared" si="54"/>
        <v>1406.6799999999998</v>
      </c>
    </row>
    <row r="393" spans="1:14" hidden="1" x14ac:dyDescent="0.25">
      <c r="A393" s="7" t="s">
        <v>9</v>
      </c>
      <c r="B393" s="7" t="s">
        <v>91</v>
      </c>
      <c r="C393" s="7" t="s">
        <v>96</v>
      </c>
      <c r="D393" s="16" t="s">
        <v>90</v>
      </c>
      <c r="E393" s="7" t="s">
        <v>86</v>
      </c>
      <c r="F393" s="7" t="s">
        <v>14</v>
      </c>
      <c r="G393" s="8">
        <v>148</v>
      </c>
      <c r="H393" s="8"/>
      <c r="I393" s="9">
        <v>208188.64</v>
      </c>
      <c r="J393" s="7" t="s">
        <v>48</v>
      </c>
      <c r="K393" s="17">
        <f t="shared" si="55"/>
        <v>4.6047034743638892E-3</v>
      </c>
      <c r="L393" s="20"/>
      <c r="M393" s="68">
        <f t="shared" si="56"/>
        <v>165.76932507710001</v>
      </c>
      <c r="N393" s="9">
        <f t="shared" si="54"/>
        <v>1406.68</v>
      </c>
    </row>
    <row r="394" spans="1:14" hidden="1" x14ac:dyDescent="0.25">
      <c r="A394" s="7" t="s">
        <v>9</v>
      </c>
      <c r="B394" s="7" t="s">
        <v>91</v>
      </c>
      <c r="C394" s="7" t="s">
        <v>96</v>
      </c>
      <c r="D394" s="16" t="s">
        <v>90</v>
      </c>
      <c r="E394" s="7" t="s">
        <v>86</v>
      </c>
      <c r="F394" s="7" t="s">
        <v>14</v>
      </c>
      <c r="G394" s="8">
        <v>41</v>
      </c>
      <c r="H394" s="8"/>
      <c r="I394" s="9">
        <v>56554.19</v>
      </c>
      <c r="J394" s="7" t="s">
        <v>68</v>
      </c>
      <c r="K394" s="17">
        <f t="shared" si="55"/>
        <v>1.2756273138440505E-3</v>
      </c>
      <c r="L394" s="20"/>
      <c r="M394" s="68">
        <f t="shared" si="56"/>
        <v>45.922583298385817</v>
      </c>
      <c r="N394" s="9">
        <f t="shared" si="54"/>
        <v>1379.3704878048782</v>
      </c>
    </row>
    <row r="395" spans="1:14" hidden="1" x14ac:dyDescent="0.25">
      <c r="A395" s="7" t="s">
        <v>9</v>
      </c>
      <c r="B395" s="7" t="s">
        <v>91</v>
      </c>
      <c r="C395" s="7" t="s">
        <v>96</v>
      </c>
      <c r="D395" s="16" t="s">
        <v>90</v>
      </c>
      <c r="E395" s="7" t="s">
        <v>86</v>
      </c>
      <c r="F395" s="7" t="s">
        <v>14</v>
      </c>
      <c r="G395" s="8">
        <v>62</v>
      </c>
      <c r="H395" s="8"/>
      <c r="I395" s="9">
        <v>87214.16</v>
      </c>
      <c r="J395" s="7" t="s">
        <v>49</v>
      </c>
      <c r="K395" s="17">
        <f t="shared" si="55"/>
        <v>1.9289974014227104E-3</v>
      </c>
      <c r="L395" s="20"/>
      <c r="M395" s="68">
        <f t="shared" si="56"/>
        <v>69.443906451217572</v>
      </c>
      <c r="N395" s="9">
        <f t="shared" si="54"/>
        <v>1406.68</v>
      </c>
    </row>
    <row r="396" spans="1:14" hidden="1" x14ac:dyDescent="0.25">
      <c r="A396" s="7" t="s">
        <v>9</v>
      </c>
      <c r="B396" s="7" t="s">
        <v>374</v>
      </c>
      <c r="C396" s="7" t="s">
        <v>380</v>
      </c>
      <c r="D396" s="16" t="s">
        <v>381</v>
      </c>
      <c r="E396" s="7" t="s">
        <v>377</v>
      </c>
      <c r="F396" s="7" t="s">
        <v>14</v>
      </c>
      <c r="G396" s="8">
        <v>1</v>
      </c>
      <c r="H396" s="8"/>
      <c r="I396" s="9">
        <v>360.46</v>
      </c>
      <c r="J396" s="7" t="s">
        <v>50</v>
      </c>
      <c r="K396" s="17">
        <f>+G396/$G$1589</f>
        <v>4.0612940241226237E-5</v>
      </c>
      <c r="L396" s="20"/>
      <c r="M396" s="73">
        <f>32000*K396</f>
        <v>1.2996140877192395</v>
      </c>
      <c r="N396" s="9">
        <f t="shared" si="54"/>
        <v>360.46</v>
      </c>
    </row>
    <row r="397" spans="1:14" hidden="1" x14ac:dyDescent="0.25">
      <c r="A397" s="7" t="s">
        <v>9</v>
      </c>
      <c r="B397" s="7" t="s">
        <v>91</v>
      </c>
      <c r="C397" s="7" t="s">
        <v>96</v>
      </c>
      <c r="D397" s="16" t="s">
        <v>90</v>
      </c>
      <c r="E397" s="7" t="s">
        <v>86</v>
      </c>
      <c r="F397" s="7" t="s">
        <v>14</v>
      </c>
      <c r="G397" s="8">
        <v>228</v>
      </c>
      <c r="H397" s="8"/>
      <c r="I397" s="9">
        <v>320723.03999999998</v>
      </c>
      <c r="J397" s="7" t="s">
        <v>51</v>
      </c>
      <c r="K397" s="17">
        <f t="shared" ref="K397:K405" si="57">+G397/$G$406</f>
        <v>7.0937323794254504E-3</v>
      </c>
      <c r="L397" s="20"/>
      <c r="M397" s="68">
        <f t="shared" ref="M397:M405" si="58">36000*K397</f>
        <v>255.37436565931623</v>
      </c>
      <c r="N397" s="9">
        <f t="shared" si="54"/>
        <v>1406.6799999999998</v>
      </c>
    </row>
    <row r="398" spans="1:14" hidden="1" x14ac:dyDescent="0.25">
      <c r="A398" s="7" t="s">
        <v>9</v>
      </c>
      <c r="B398" s="7" t="s">
        <v>91</v>
      </c>
      <c r="C398" s="7" t="s">
        <v>96</v>
      </c>
      <c r="D398" s="16" t="s">
        <v>90</v>
      </c>
      <c r="E398" s="7" t="s">
        <v>86</v>
      </c>
      <c r="F398" s="7" t="s">
        <v>14</v>
      </c>
      <c r="G398" s="8">
        <v>367.52</v>
      </c>
      <c r="H398" s="8"/>
      <c r="I398" s="9">
        <v>516983.03360000002</v>
      </c>
      <c r="J398" s="7" t="s">
        <v>52</v>
      </c>
      <c r="K398" s="17">
        <f t="shared" si="57"/>
        <v>1.1434598789852814E-2</v>
      </c>
      <c r="L398" s="20"/>
      <c r="M398" s="68">
        <f t="shared" si="58"/>
        <v>411.64555643470129</v>
      </c>
      <c r="N398" s="9">
        <f t="shared" si="54"/>
        <v>1406.68</v>
      </c>
    </row>
    <row r="399" spans="1:14" hidden="1" x14ac:dyDescent="0.25">
      <c r="A399" s="7" t="s">
        <v>9</v>
      </c>
      <c r="B399" s="7" t="s">
        <v>91</v>
      </c>
      <c r="C399" s="7" t="s">
        <v>96</v>
      </c>
      <c r="D399" s="16" t="s">
        <v>90</v>
      </c>
      <c r="E399" s="7" t="s">
        <v>86</v>
      </c>
      <c r="F399" s="7" t="s">
        <v>14</v>
      </c>
      <c r="G399" s="8">
        <v>105</v>
      </c>
      <c r="H399" s="8"/>
      <c r="I399" s="9">
        <v>143347.04999999999</v>
      </c>
      <c r="J399" s="7" t="s">
        <v>64</v>
      </c>
      <c r="K399" s="17">
        <f t="shared" si="57"/>
        <v>3.2668504378932997E-3</v>
      </c>
      <c r="L399" s="20"/>
      <c r="M399" s="68">
        <f t="shared" si="58"/>
        <v>117.60661576415879</v>
      </c>
      <c r="N399" s="9">
        <f t="shared" si="54"/>
        <v>1365.2099999999998</v>
      </c>
    </row>
    <row r="400" spans="1:14" hidden="1" x14ac:dyDescent="0.25">
      <c r="A400" s="7" t="s">
        <v>9</v>
      </c>
      <c r="B400" s="7" t="s">
        <v>91</v>
      </c>
      <c r="C400" s="7" t="s">
        <v>96</v>
      </c>
      <c r="D400" s="16" t="s">
        <v>90</v>
      </c>
      <c r="E400" s="7" t="s">
        <v>86</v>
      </c>
      <c r="F400" s="7" t="s">
        <v>14</v>
      </c>
      <c r="G400" s="8">
        <v>345.1</v>
      </c>
      <c r="H400" s="8"/>
      <c r="I400" s="9">
        <v>485445.26799999998</v>
      </c>
      <c r="J400" s="7" t="s">
        <v>53</v>
      </c>
      <c r="K400" s="17">
        <f t="shared" si="57"/>
        <v>1.0737048439209312E-2</v>
      </c>
      <c r="L400" s="20"/>
      <c r="M400" s="68">
        <f t="shared" si="58"/>
        <v>386.53374381153526</v>
      </c>
      <c r="N400" s="9">
        <f t="shared" si="54"/>
        <v>1406.6799999999998</v>
      </c>
    </row>
    <row r="401" spans="1:14" hidden="1" x14ac:dyDescent="0.25">
      <c r="A401" s="7" t="s">
        <v>9</v>
      </c>
      <c r="B401" s="7" t="s">
        <v>91</v>
      </c>
      <c r="C401" s="7" t="s">
        <v>96</v>
      </c>
      <c r="D401" s="16" t="s">
        <v>90</v>
      </c>
      <c r="E401" s="7" t="s">
        <v>86</v>
      </c>
      <c r="F401" s="7" t="s">
        <v>14</v>
      </c>
      <c r="G401" s="8">
        <v>6</v>
      </c>
      <c r="H401" s="8"/>
      <c r="I401" s="9">
        <v>8440.08</v>
      </c>
      <c r="J401" s="7" t="s">
        <v>54</v>
      </c>
      <c r="K401" s="17">
        <f t="shared" si="57"/>
        <v>1.8667716787961714E-4</v>
      </c>
      <c r="L401" s="20"/>
      <c r="M401" s="68">
        <f t="shared" si="58"/>
        <v>6.7203780436662166</v>
      </c>
      <c r="N401" s="9">
        <f t="shared" si="54"/>
        <v>1406.68</v>
      </c>
    </row>
    <row r="402" spans="1:14" hidden="1" x14ac:dyDescent="0.25">
      <c r="A402" s="7" t="s">
        <v>9</v>
      </c>
      <c r="B402" s="7" t="s">
        <v>91</v>
      </c>
      <c r="C402" s="7" t="s">
        <v>96</v>
      </c>
      <c r="D402" s="16" t="s">
        <v>90</v>
      </c>
      <c r="E402" s="7" t="s">
        <v>86</v>
      </c>
      <c r="F402" s="7" t="s">
        <v>14</v>
      </c>
      <c r="G402" s="8">
        <v>233</v>
      </c>
      <c r="H402" s="8"/>
      <c r="I402" s="9">
        <v>327756.44</v>
      </c>
      <c r="J402" s="7" t="s">
        <v>55</v>
      </c>
      <c r="K402" s="17">
        <f t="shared" si="57"/>
        <v>7.2492966859917986E-3</v>
      </c>
      <c r="L402" s="20"/>
      <c r="M402" s="68">
        <f t="shared" si="58"/>
        <v>260.97468069570476</v>
      </c>
      <c r="N402" s="9">
        <f t="shared" si="54"/>
        <v>1406.68</v>
      </c>
    </row>
    <row r="403" spans="1:14" hidden="1" x14ac:dyDescent="0.25">
      <c r="A403" s="7" t="s">
        <v>9</v>
      </c>
      <c r="B403" s="7" t="s">
        <v>91</v>
      </c>
      <c r="C403" s="7" t="s">
        <v>96</v>
      </c>
      <c r="D403" s="16" t="s">
        <v>90</v>
      </c>
      <c r="E403" s="7" t="s">
        <v>86</v>
      </c>
      <c r="F403" s="7" t="s">
        <v>14</v>
      </c>
      <c r="G403" s="8">
        <v>371</v>
      </c>
      <c r="H403" s="8"/>
      <c r="I403" s="9">
        <v>521878.28</v>
      </c>
      <c r="J403" s="7" t="s">
        <v>56</v>
      </c>
      <c r="K403" s="17">
        <f t="shared" si="57"/>
        <v>1.1542871547222992E-2</v>
      </c>
      <c r="L403" s="20"/>
      <c r="M403" s="68">
        <f t="shared" si="58"/>
        <v>415.5433757000277</v>
      </c>
      <c r="N403" s="9">
        <f t="shared" si="54"/>
        <v>1406.68</v>
      </c>
    </row>
    <row r="404" spans="1:14" hidden="1" x14ac:dyDescent="0.25">
      <c r="A404" s="7" t="s">
        <v>9</v>
      </c>
      <c r="B404" s="7" t="s">
        <v>91</v>
      </c>
      <c r="C404" s="7" t="s">
        <v>96</v>
      </c>
      <c r="D404" s="16" t="s">
        <v>90</v>
      </c>
      <c r="E404" s="7" t="s">
        <v>86</v>
      </c>
      <c r="F404" s="7" t="s">
        <v>14</v>
      </c>
      <c r="G404" s="8">
        <v>311</v>
      </c>
      <c r="H404" s="8"/>
      <c r="I404" s="9">
        <v>437477.48</v>
      </c>
      <c r="J404" s="7" t="s">
        <v>57</v>
      </c>
      <c r="K404" s="17">
        <f t="shared" si="57"/>
        <v>9.6760998684268205E-3</v>
      </c>
      <c r="L404" s="20"/>
      <c r="M404" s="68">
        <f t="shared" si="58"/>
        <v>348.33959526336554</v>
      </c>
      <c r="N404" s="9">
        <f t="shared" si="54"/>
        <v>1406.6799999999998</v>
      </c>
    </row>
    <row r="405" spans="1:14" hidden="1" x14ac:dyDescent="0.25">
      <c r="A405" s="7" t="s">
        <v>9</v>
      </c>
      <c r="B405" s="7" t="s">
        <v>91</v>
      </c>
      <c r="C405" s="7" t="s">
        <v>96</v>
      </c>
      <c r="D405" s="16" t="s">
        <v>90</v>
      </c>
      <c r="E405" s="7" t="s">
        <v>86</v>
      </c>
      <c r="F405" s="7" t="s">
        <v>14</v>
      </c>
      <c r="G405" s="8">
        <v>160</v>
      </c>
      <c r="H405" s="8"/>
      <c r="I405" s="9">
        <v>225068.79999999999</v>
      </c>
      <c r="J405" s="7" t="s">
        <v>65</v>
      </c>
      <c r="K405" s="17">
        <f t="shared" si="57"/>
        <v>4.9780578101231232E-3</v>
      </c>
      <c r="L405" s="20"/>
      <c r="M405" s="68">
        <f t="shared" si="58"/>
        <v>179.21008116443244</v>
      </c>
      <c r="N405" s="9">
        <f t="shared" si="54"/>
        <v>1406.6799999999998</v>
      </c>
    </row>
    <row r="406" spans="1:14" hidden="1" x14ac:dyDescent="0.25">
      <c r="A406" s="20"/>
      <c r="B406" s="20"/>
      <c r="C406" s="20"/>
      <c r="D406" s="48"/>
      <c r="E406" s="20"/>
      <c r="F406" s="20"/>
      <c r="G406" s="22">
        <f>SUM(G305:G405)</f>
        <v>32141.048999999999</v>
      </c>
      <c r="H406" s="20"/>
      <c r="I406" s="20"/>
      <c r="J406" s="20"/>
      <c r="K406" s="17">
        <f>SUM(K305:K405)</f>
        <v>1.0013585112866978</v>
      </c>
      <c r="L406" s="20"/>
      <c r="M406" s="68">
        <f>SUM(M305:M405)</f>
        <v>36025.675804503153</v>
      </c>
      <c r="N406" s="9"/>
    </row>
    <row r="407" spans="1:14" hidden="1" x14ac:dyDescent="0.25">
      <c r="A407" s="7" t="s">
        <v>9</v>
      </c>
      <c r="B407" s="7" t="s">
        <v>97</v>
      </c>
      <c r="C407" s="7" t="s">
        <v>98</v>
      </c>
      <c r="D407" s="16" t="s">
        <v>99</v>
      </c>
      <c r="E407" s="7" t="s">
        <v>100</v>
      </c>
      <c r="F407" s="7" t="s">
        <v>14</v>
      </c>
      <c r="G407" s="8">
        <v>1</v>
      </c>
      <c r="H407" s="8"/>
      <c r="I407" s="9">
        <v>35439.800000000003</v>
      </c>
      <c r="J407" s="7" t="s">
        <v>53</v>
      </c>
      <c r="K407" s="17">
        <f>+G407/$G$411</f>
        <v>7.1428571428571425E-2</v>
      </c>
      <c r="L407" s="20"/>
      <c r="M407" s="68">
        <f>315*K407</f>
        <v>22.5</v>
      </c>
      <c r="N407" s="9">
        <f>+I407/G407</f>
        <v>35439.800000000003</v>
      </c>
    </row>
    <row r="408" spans="1:14" hidden="1" x14ac:dyDescent="0.25">
      <c r="A408" s="13" t="s">
        <v>9</v>
      </c>
      <c r="B408" s="13" t="s">
        <v>97</v>
      </c>
      <c r="C408" s="13" t="s">
        <v>101</v>
      </c>
      <c r="D408" s="49" t="s">
        <v>102</v>
      </c>
      <c r="E408" s="13" t="s">
        <v>100</v>
      </c>
      <c r="F408" s="13" t="s">
        <v>103</v>
      </c>
      <c r="G408" s="14">
        <v>3</v>
      </c>
      <c r="H408" s="33"/>
      <c r="I408" s="15">
        <v>57332</v>
      </c>
      <c r="J408" s="13" t="s">
        <v>25</v>
      </c>
      <c r="K408" s="21">
        <f>+G408/$G$411</f>
        <v>0.21428571428571427</v>
      </c>
      <c r="L408" s="33"/>
      <c r="M408" s="68">
        <f>315*K408</f>
        <v>67.5</v>
      </c>
      <c r="N408" s="9">
        <f>+I408/G408</f>
        <v>19110.666666666668</v>
      </c>
    </row>
    <row r="409" spans="1:14" hidden="1" x14ac:dyDescent="0.25">
      <c r="A409" s="13" t="s">
        <v>9</v>
      </c>
      <c r="B409" s="13" t="s">
        <v>97</v>
      </c>
      <c r="C409" s="13" t="s">
        <v>101</v>
      </c>
      <c r="D409" s="49" t="s">
        <v>102</v>
      </c>
      <c r="E409" s="13" t="s">
        <v>100</v>
      </c>
      <c r="F409" s="13" t="s">
        <v>103</v>
      </c>
      <c r="G409" s="14">
        <v>9</v>
      </c>
      <c r="H409" s="33"/>
      <c r="I409" s="15">
        <v>175428</v>
      </c>
      <c r="J409" s="13" t="s">
        <v>41</v>
      </c>
      <c r="K409" s="21">
        <f>+G409/$G$411</f>
        <v>0.6428571428571429</v>
      </c>
      <c r="L409" s="33"/>
      <c r="M409" s="68">
        <f>315*K409</f>
        <v>202.50000000000003</v>
      </c>
      <c r="N409" s="9">
        <f>+I409/G409</f>
        <v>19492</v>
      </c>
    </row>
    <row r="410" spans="1:14" hidden="1" x14ac:dyDescent="0.25">
      <c r="A410" s="13" t="s">
        <v>9</v>
      </c>
      <c r="B410" s="13" t="s">
        <v>97</v>
      </c>
      <c r="C410" s="13" t="s">
        <v>101</v>
      </c>
      <c r="D410" s="49" t="s">
        <v>102</v>
      </c>
      <c r="E410" s="13" t="s">
        <v>100</v>
      </c>
      <c r="F410" s="13" t="s">
        <v>103</v>
      </c>
      <c r="G410" s="14">
        <v>1</v>
      </c>
      <c r="H410" s="33"/>
      <c r="I410" s="15">
        <v>0</v>
      </c>
      <c r="J410" s="13" t="s">
        <v>49</v>
      </c>
      <c r="K410" s="21">
        <f>+G410/$G$411</f>
        <v>7.1428571428571425E-2</v>
      </c>
      <c r="L410" s="33"/>
      <c r="M410" s="68">
        <f>315*K410</f>
        <v>22.5</v>
      </c>
      <c r="N410" s="9">
        <f>+I410/G410</f>
        <v>0</v>
      </c>
    </row>
    <row r="411" spans="1:14" hidden="1" x14ac:dyDescent="0.25">
      <c r="A411" s="20"/>
      <c r="B411" s="20"/>
      <c r="C411" s="20"/>
      <c r="D411" s="48"/>
      <c r="E411" s="20"/>
      <c r="F411" s="20"/>
      <c r="G411" s="24">
        <f>SUM(G407:G410)</f>
        <v>14</v>
      </c>
      <c r="H411" s="27"/>
      <c r="I411" s="27"/>
      <c r="J411" s="27"/>
      <c r="K411" s="26">
        <f>SUM(K407:K410)</f>
        <v>1</v>
      </c>
      <c r="L411" s="27"/>
      <c r="M411" s="71">
        <f>SUM(M407:M410)</f>
        <v>315</v>
      </c>
      <c r="N411" s="9"/>
    </row>
    <row r="412" spans="1:14" hidden="1" x14ac:dyDescent="0.25">
      <c r="A412" s="23" t="s">
        <v>9</v>
      </c>
      <c r="B412" s="23" t="s">
        <v>104</v>
      </c>
      <c r="C412" s="23" t="s">
        <v>105</v>
      </c>
      <c r="D412" s="16" t="s">
        <v>106</v>
      </c>
      <c r="E412" s="23" t="s">
        <v>107</v>
      </c>
      <c r="F412" s="23" t="s">
        <v>14</v>
      </c>
      <c r="G412" s="22">
        <v>48</v>
      </c>
      <c r="H412" s="22">
        <f t="shared" ref="H412:H447" si="59">G412/9*12</f>
        <v>64</v>
      </c>
      <c r="I412" s="9">
        <v>84817.919999999998</v>
      </c>
      <c r="J412" s="23" t="s">
        <v>15</v>
      </c>
      <c r="K412" s="17">
        <f t="shared" ref="K412:K447" si="60">G412/$G$462</f>
        <v>2.8283297528446374E-3</v>
      </c>
      <c r="L412" s="17">
        <f t="shared" ref="L412:L447" si="61">H412/$H$462</f>
        <v>2.880435464233483E-3</v>
      </c>
      <c r="M412" s="68">
        <f t="shared" ref="M412:M447" si="62">18500*L412</f>
        <v>53.288056088319436</v>
      </c>
      <c r="N412" s="9">
        <f t="shared" ref="N412:N443" si="63">+I412/G412</f>
        <v>1767.04</v>
      </c>
    </row>
    <row r="413" spans="1:14" hidden="1" x14ac:dyDescent="0.25">
      <c r="A413" s="23" t="s">
        <v>9</v>
      </c>
      <c r="B413" s="23" t="s">
        <v>104</v>
      </c>
      <c r="C413" s="23" t="s">
        <v>105</v>
      </c>
      <c r="D413" s="16" t="s">
        <v>106</v>
      </c>
      <c r="E413" s="23" t="s">
        <v>107</v>
      </c>
      <c r="F413" s="23" t="s">
        <v>14</v>
      </c>
      <c r="G413" s="22">
        <v>540</v>
      </c>
      <c r="H413" s="22">
        <f t="shared" si="59"/>
        <v>720</v>
      </c>
      <c r="I413" s="9">
        <v>954201.59999999998</v>
      </c>
      <c r="J413" s="23" t="s">
        <v>16</v>
      </c>
      <c r="K413" s="17">
        <f t="shared" si="60"/>
        <v>3.1818709719502167E-2</v>
      </c>
      <c r="L413" s="17">
        <f t="shared" si="61"/>
        <v>3.2404898972626682E-2</v>
      </c>
      <c r="M413" s="68">
        <f t="shared" si="62"/>
        <v>599.49063099359364</v>
      </c>
      <c r="N413" s="9">
        <f t="shared" si="63"/>
        <v>1767.04</v>
      </c>
    </row>
    <row r="414" spans="1:14" hidden="1" x14ac:dyDescent="0.25">
      <c r="A414" s="23" t="s">
        <v>9</v>
      </c>
      <c r="B414" s="23" t="s">
        <v>104</v>
      </c>
      <c r="C414" s="23" t="s">
        <v>105</v>
      </c>
      <c r="D414" s="16" t="s">
        <v>106</v>
      </c>
      <c r="E414" s="23" t="s">
        <v>107</v>
      </c>
      <c r="F414" s="23" t="s">
        <v>14</v>
      </c>
      <c r="G414" s="22">
        <v>59</v>
      </c>
      <c r="H414" s="22">
        <f t="shared" si="59"/>
        <v>78.666666666666657</v>
      </c>
      <c r="I414" s="9">
        <v>104255.36</v>
      </c>
      <c r="J414" s="23" t="s">
        <v>17</v>
      </c>
      <c r="K414" s="17">
        <f t="shared" si="60"/>
        <v>3.4764886545381999E-3</v>
      </c>
      <c r="L414" s="17">
        <f t="shared" si="61"/>
        <v>3.5405352581203225E-3</v>
      </c>
      <c r="M414" s="68">
        <f t="shared" si="62"/>
        <v>65.499902275225963</v>
      </c>
      <c r="N414" s="9">
        <f t="shared" si="63"/>
        <v>1767.04</v>
      </c>
    </row>
    <row r="415" spans="1:14" hidden="1" x14ac:dyDescent="0.25">
      <c r="A415" s="23" t="s">
        <v>9</v>
      </c>
      <c r="B415" s="23" t="s">
        <v>104</v>
      </c>
      <c r="C415" s="23" t="s">
        <v>105</v>
      </c>
      <c r="D415" s="16" t="s">
        <v>106</v>
      </c>
      <c r="E415" s="23" t="s">
        <v>107</v>
      </c>
      <c r="F415" s="23" t="s">
        <v>14</v>
      </c>
      <c r="G415" s="22">
        <v>1104</v>
      </c>
      <c r="H415" s="22">
        <f t="shared" si="59"/>
        <v>1472</v>
      </c>
      <c r="I415" s="9">
        <v>1950812.1599999999</v>
      </c>
      <c r="J415" s="23" t="s">
        <v>18</v>
      </c>
      <c r="K415" s="17">
        <f t="shared" si="60"/>
        <v>6.5051584315426653E-2</v>
      </c>
      <c r="L415" s="17">
        <f t="shared" si="61"/>
        <v>6.6250015677370114E-2</v>
      </c>
      <c r="M415" s="68">
        <f t="shared" si="62"/>
        <v>1225.625290031347</v>
      </c>
      <c r="N415" s="9">
        <f t="shared" si="63"/>
        <v>1767.04</v>
      </c>
    </row>
    <row r="416" spans="1:14" hidden="1" x14ac:dyDescent="0.25">
      <c r="A416" s="23" t="s">
        <v>9</v>
      </c>
      <c r="B416" s="23" t="s">
        <v>104</v>
      </c>
      <c r="C416" s="23" t="s">
        <v>105</v>
      </c>
      <c r="D416" s="16" t="s">
        <v>106</v>
      </c>
      <c r="E416" s="23" t="s">
        <v>107</v>
      </c>
      <c r="F416" s="23" t="s">
        <v>14</v>
      </c>
      <c r="G416" s="22">
        <v>85</v>
      </c>
      <c r="H416" s="22">
        <f t="shared" si="59"/>
        <v>113.33333333333334</v>
      </c>
      <c r="I416" s="9">
        <v>150198.39999999999</v>
      </c>
      <c r="J416" s="23" t="s">
        <v>20</v>
      </c>
      <c r="K416" s="17">
        <f t="shared" si="60"/>
        <v>5.0085006039957119E-3</v>
      </c>
      <c r="L416" s="17">
        <f t="shared" si="61"/>
        <v>5.100771134580127E-3</v>
      </c>
      <c r="M416" s="68">
        <f t="shared" si="62"/>
        <v>94.364265989732345</v>
      </c>
      <c r="N416" s="9">
        <f t="shared" si="63"/>
        <v>1767.04</v>
      </c>
    </row>
    <row r="417" spans="1:14" hidden="1" x14ac:dyDescent="0.25">
      <c r="A417" s="23" t="s">
        <v>9</v>
      </c>
      <c r="B417" s="23" t="s">
        <v>104</v>
      </c>
      <c r="C417" s="23" t="s">
        <v>105</v>
      </c>
      <c r="D417" s="16" t="s">
        <v>106</v>
      </c>
      <c r="E417" s="23" t="s">
        <v>107</v>
      </c>
      <c r="F417" s="23" t="s">
        <v>14</v>
      </c>
      <c r="G417" s="22">
        <v>1190</v>
      </c>
      <c r="H417" s="22">
        <f t="shared" si="59"/>
        <v>1586.6666666666667</v>
      </c>
      <c r="I417" s="9">
        <v>2102777.6</v>
      </c>
      <c r="J417" s="23" t="s">
        <v>22</v>
      </c>
      <c r="K417" s="17">
        <f t="shared" si="60"/>
        <v>7.0119008455939963E-2</v>
      </c>
      <c r="L417" s="17">
        <f t="shared" si="61"/>
        <v>7.1410795884121775E-2</v>
      </c>
      <c r="M417" s="68">
        <f t="shared" si="62"/>
        <v>1321.0997238562529</v>
      </c>
      <c r="N417" s="9">
        <f t="shared" si="63"/>
        <v>1767.0400000000002</v>
      </c>
    </row>
    <row r="418" spans="1:14" hidden="1" x14ac:dyDescent="0.25">
      <c r="A418" s="23" t="s">
        <v>9</v>
      </c>
      <c r="B418" s="23" t="s">
        <v>104</v>
      </c>
      <c r="C418" s="23" t="s">
        <v>105</v>
      </c>
      <c r="D418" s="16" t="s">
        <v>106</v>
      </c>
      <c r="E418" s="23" t="s">
        <v>107</v>
      </c>
      <c r="F418" s="23" t="s">
        <v>14</v>
      </c>
      <c r="G418" s="22">
        <v>497</v>
      </c>
      <c r="H418" s="22">
        <f t="shared" si="59"/>
        <v>662.66666666666663</v>
      </c>
      <c r="I418" s="9">
        <v>878218.88</v>
      </c>
      <c r="J418" s="23" t="s">
        <v>23</v>
      </c>
      <c r="K418" s="17">
        <f t="shared" si="60"/>
        <v>2.9284997649245515E-2</v>
      </c>
      <c r="L418" s="17">
        <f t="shared" si="61"/>
        <v>2.9824508869250855E-2</v>
      </c>
      <c r="M418" s="68">
        <f t="shared" si="62"/>
        <v>551.75341408114082</v>
      </c>
      <c r="N418" s="9">
        <f t="shared" si="63"/>
        <v>1767.04</v>
      </c>
    </row>
    <row r="419" spans="1:14" x14ac:dyDescent="0.25">
      <c r="A419" s="23" t="s">
        <v>9</v>
      </c>
      <c r="B419" s="23" t="s">
        <v>104</v>
      </c>
      <c r="C419" s="23" t="s">
        <v>105</v>
      </c>
      <c r="D419" s="16" t="s">
        <v>106</v>
      </c>
      <c r="E419" s="23" t="s">
        <v>107</v>
      </c>
      <c r="F419" s="23" t="s">
        <v>14</v>
      </c>
      <c r="G419" s="22">
        <v>20</v>
      </c>
      <c r="H419" s="22">
        <f t="shared" si="59"/>
        <v>26.666666666666668</v>
      </c>
      <c r="I419" s="9">
        <v>35340.800000000003</v>
      </c>
      <c r="J419" s="23" t="s">
        <v>24</v>
      </c>
      <c r="K419" s="17">
        <f t="shared" si="60"/>
        <v>1.1784707303519322E-3</v>
      </c>
      <c r="L419" s="17">
        <f t="shared" si="61"/>
        <v>1.200181443430618E-3</v>
      </c>
      <c r="M419" s="68">
        <f t="shared" si="62"/>
        <v>22.203356703466433</v>
      </c>
      <c r="N419" s="9">
        <f t="shared" si="63"/>
        <v>1767.0400000000002</v>
      </c>
    </row>
    <row r="420" spans="1:14" hidden="1" x14ac:dyDescent="0.25">
      <c r="A420" s="23" t="s">
        <v>9</v>
      </c>
      <c r="B420" s="23" t="s">
        <v>104</v>
      </c>
      <c r="C420" s="23" t="s">
        <v>105</v>
      </c>
      <c r="D420" s="16" t="s">
        <v>106</v>
      </c>
      <c r="E420" s="23" t="s">
        <v>107</v>
      </c>
      <c r="F420" s="23" t="s">
        <v>14</v>
      </c>
      <c r="G420" s="22">
        <v>4781.7489999999998</v>
      </c>
      <c r="H420" s="22">
        <f t="shared" si="59"/>
        <v>6375.6653333333334</v>
      </c>
      <c r="I420" s="9">
        <v>8449541.7529600002</v>
      </c>
      <c r="J420" s="23" t="s">
        <v>25</v>
      </c>
      <c r="K420" s="17">
        <f t="shared" si="60"/>
        <v>0.28175756181948108</v>
      </c>
      <c r="L420" s="17">
        <f t="shared" si="61"/>
        <v>0.28694832084714572</v>
      </c>
      <c r="M420" s="68">
        <f t="shared" si="62"/>
        <v>5308.5439356721954</v>
      </c>
      <c r="N420" s="9">
        <f t="shared" si="63"/>
        <v>1767.0400000000002</v>
      </c>
    </row>
    <row r="421" spans="1:14" hidden="1" x14ac:dyDescent="0.25">
      <c r="A421" s="23" t="s">
        <v>9</v>
      </c>
      <c r="B421" s="23" t="s">
        <v>104</v>
      </c>
      <c r="C421" s="23" t="s">
        <v>105</v>
      </c>
      <c r="D421" s="16" t="s">
        <v>106</v>
      </c>
      <c r="E421" s="23" t="s">
        <v>107</v>
      </c>
      <c r="F421" s="23" t="s">
        <v>14</v>
      </c>
      <c r="G421" s="22">
        <v>12.5</v>
      </c>
      <c r="H421" s="22">
        <f t="shared" si="59"/>
        <v>16.666666666666664</v>
      </c>
      <c r="I421" s="9">
        <v>22088</v>
      </c>
      <c r="J421" s="23" t="s">
        <v>26</v>
      </c>
      <c r="K421" s="17">
        <f t="shared" si="60"/>
        <v>7.3654420646995767E-4</v>
      </c>
      <c r="L421" s="17">
        <f t="shared" si="61"/>
        <v>7.5011340214413609E-4</v>
      </c>
      <c r="M421" s="68">
        <f t="shared" si="62"/>
        <v>13.877097939666518</v>
      </c>
      <c r="N421" s="9">
        <f t="shared" si="63"/>
        <v>1767.04</v>
      </c>
    </row>
    <row r="422" spans="1:14" hidden="1" x14ac:dyDescent="0.25">
      <c r="A422" s="23" t="s">
        <v>9</v>
      </c>
      <c r="B422" s="23" t="s">
        <v>104</v>
      </c>
      <c r="C422" s="23" t="s">
        <v>105</v>
      </c>
      <c r="D422" s="16" t="s">
        <v>106</v>
      </c>
      <c r="E422" s="23" t="s">
        <v>107</v>
      </c>
      <c r="F422" s="23" t="s">
        <v>14</v>
      </c>
      <c r="G422" s="22">
        <v>72</v>
      </c>
      <c r="H422" s="22">
        <f t="shared" si="59"/>
        <v>96</v>
      </c>
      <c r="I422" s="9">
        <v>127226.88</v>
      </c>
      <c r="J422" s="23" t="s">
        <v>27</v>
      </c>
      <c r="K422" s="17">
        <f t="shared" si="60"/>
        <v>4.2424946292669557E-3</v>
      </c>
      <c r="L422" s="17">
        <f t="shared" si="61"/>
        <v>4.320653196350225E-3</v>
      </c>
      <c r="M422" s="68">
        <f t="shared" si="62"/>
        <v>79.932084132479162</v>
      </c>
      <c r="N422" s="9">
        <f t="shared" si="63"/>
        <v>1767.04</v>
      </c>
    </row>
    <row r="423" spans="1:14" hidden="1" x14ac:dyDescent="0.25">
      <c r="A423" s="23" t="s">
        <v>9</v>
      </c>
      <c r="B423" s="23" t="s">
        <v>104</v>
      </c>
      <c r="C423" s="23" t="s">
        <v>105</v>
      </c>
      <c r="D423" s="16" t="s">
        <v>106</v>
      </c>
      <c r="E423" s="23" t="s">
        <v>107</v>
      </c>
      <c r="F423" s="23" t="s">
        <v>14</v>
      </c>
      <c r="G423" s="22">
        <v>438.66</v>
      </c>
      <c r="H423" s="22">
        <f t="shared" si="59"/>
        <v>584.88</v>
      </c>
      <c r="I423" s="9">
        <v>775129.76639999996</v>
      </c>
      <c r="J423" s="23" t="s">
        <v>28</v>
      </c>
      <c r="K423" s="17">
        <f t="shared" si="60"/>
        <v>2.5847398528808931E-2</v>
      </c>
      <c r="L423" s="17">
        <f t="shared" si="61"/>
        <v>2.6323579598763743E-2</v>
      </c>
      <c r="M423" s="68">
        <f t="shared" si="62"/>
        <v>486.98622257712924</v>
      </c>
      <c r="N423" s="9">
        <f t="shared" si="63"/>
        <v>1767.0399999999997</v>
      </c>
    </row>
    <row r="424" spans="1:14" hidden="1" x14ac:dyDescent="0.25">
      <c r="A424" s="23" t="s">
        <v>9</v>
      </c>
      <c r="B424" s="23" t="s">
        <v>104</v>
      </c>
      <c r="C424" s="23" t="s">
        <v>105</v>
      </c>
      <c r="D424" s="16" t="s">
        <v>106</v>
      </c>
      <c r="E424" s="23" t="s">
        <v>107</v>
      </c>
      <c r="F424" s="23" t="s">
        <v>14</v>
      </c>
      <c r="G424" s="22">
        <v>54</v>
      </c>
      <c r="H424" s="22">
        <f t="shared" si="59"/>
        <v>72</v>
      </c>
      <c r="I424" s="9">
        <v>95420.160000000003</v>
      </c>
      <c r="J424" s="23" t="s">
        <v>29</v>
      </c>
      <c r="K424" s="17">
        <f t="shared" si="60"/>
        <v>3.1818709719502168E-3</v>
      </c>
      <c r="L424" s="17">
        <f t="shared" si="61"/>
        <v>3.2404898972626687E-3</v>
      </c>
      <c r="M424" s="68">
        <f t="shared" si="62"/>
        <v>59.949063099359371</v>
      </c>
      <c r="N424" s="9">
        <f t="shared" si="63"/>
        <v>1767.04</v>
      </c>
    </row>
    <row r="425" spans="1:14" hidden="1" x14ac:dyDescent="0.25">
      <c r="A425" s="23" t="s">
        <v>9</v>
      </c>
      <c r="B425" s="23" t="s">
        <v>104</v>
      </c>
      <c r="C425" s="23" t="s">
        <v>105</v>
      </c>
      <c r="D425" s="16" t="s">
        <v>106</v>
      </c>
      <c r="E425" s="23" t="s">
        <v>107</v>
      </c>
      <c r="F425" s="23" t="s">
        <v>14</v>
      </c>
      <c r="G425" s="22">
        <v>83</v>
      </c>
      <c r="H425" s="22">
        <f t="shared" si="59"/>
        <v>110.66666666666666</v>
      </c>
      <c r="I425" s="9">
        <v>146664.32000000001</v>
      </c>
      <c r="J425" s="23" t="s">
        <v>30</v>
      </c>
      <c r="K425" s="17">
        <f t="shared" si="60"/>
        <v>4.8906535309605186E-3</v>
      </c>
      <c r="L425" s="17">
        <f t="shared" si="61"/>
        <v>4.980752990237064E-3</v>
      </c>
      <c r="M425" s="68">
        <f t="shared" si="62"/>
        <v>92.143930319385689</v>
      </c>
      <c r="N425" s="9">
        <f t="shared" si="63"/>
        <v>1767.0400000000002</v>
      </c>
    </row>
    <row r="426" spans="1:14" hidden="1" x14ac:dyDescent="0.25">
      <c r="A426" s="23" t="s">
        <v>9</v>
      </c>
      <c r="B426" s="23" t="s">
        <v>104</v>
      </c>
      <c r="C426" s="23" t="s">
        <v>105</v>
      </c>
      <c r="D426" s="16" t="s">
        <v>106</v>
      </c>
      <c r="E426" s="23" t="s">
        <v>107</v>
      </c>
      <c r="F426" s="23" t="s">
        <v>14</v>
      </c>
      <c r="G426" s="22">
        <v>260</v>
      </c>
      <c r="H426" s="22">
        <f t="shared" si="59"/>
        <v>346.66666666666669</v>
      </c>
      <c r="I426" s="9">
        <v>459430.40000000002</v>
      </c>
      <c r="J426" s="23" t="s">
        <v>31</v>
      </c>
      <c r="K426" s="17">
        <f t="shared" si="60"/>
        <v>1.5320119494575119E-2</v>
      </c>
      <c r="L426" s="17">
        <f t="shared" si="61"/>
        <v>1.5602358764598034E-2</v>
      </c>
      <c r="M426" s="68">
        <f t="shared" si="62"/>
        <v>288.64363714506362</v>
      </c>
      <c r="N426" s="9">
        <f t="shared" si="63"/>
        <v>1767.0400000000002</v>
      </c>
    </row>
    <row r="427" spans="1:14" hidden="1" x14ac:dyDescent="0.25">
      <c r="A427" s="23" t="s">
        <v>9</v>
      </c>
      <c r="B427" s="23" t="s">
        <v>104</v>
      </c>
      <c r="C427" s="23" t="s">
        <v>105</v>
      </c>
      <c r="D427" s="16" t="s">
        <v>106</v>
      </c>
      <c r="E427" s="23" t="s">
        <v>107</v>
      </c>
      <c r="F427" s="23" t="s">
        <v>14</v>
      </c>
      <c r="G427" s="22">
        <v>161</v>
      </c>
      <c r="H427" s="22">
        <f t="shared" si="59"/>
        <v>214.66666666666669</v>
      </c>
      <c r="I427" s="9">
        <v>284493.44</v>
      </c>
      <c r="J427" s="23" t="s">
        <v>32</v>
      </c>
      <c r="K427" s="17">
        <f t="shared" si="60"/>
        <v>9.4866893793330541E-3</v>
      </c>
      <c r="L427" s="17">
        <f t="shared" si="61"/>
        <v>9.6614606196164764E-3</v>
      </c>
      <c r="M427" s="68">
        <f t="shared" si="62"/>
        <v>178.73702146290481</v>
      </c>
      <c r="N427" s="9">
        <f t="shared" si="63"/>
        <v>1767.04</v>
      </c>
    </row>
    <row r="428" spans="1:14" hidden="1" x14ac:dyDescent="0.25">
      <c r="A428" s="23" t="s">
        <v>9</v>
      </c>
      <c r="B428" s="23" t="s">
        <v>104</v>
      </c>
      <c r="C428" s="23" t="s">
        <v>105</v>
      </c>
      <c r="D428" s="16" t="s">
        <v>106</v>
      </c>
      <c r="E428" s="23" t="s">
        <v>107</v>
      </c>
      <c r="F428" s="23" t="s">
        <v>14</v>
      </c>
      <c r="G428" s="22">
        <v>35</v>
      </c>
      <c r="H428" s="22">
        <f t="shared" si="59"/>
        <v>46.666666666666664</v>
      </c>
      <c r="I428" s="9">
        <v>61846.400000000001</v>
      </c>
      <c r="J428" s="23" t="s">
        <v>62</v>
      </c>
      <c r="K428" s="17">
        <f t="shared" si="60"/>
        <v>2.0623237781158812E-3</v>
      </c>
      <c r="L428" s="17">
        <f t="shared" si="61"/>
        <v>2.1003175260035814E-3</v>
      </c>
      <c r="M428" s="68">
        <f t="shared" si="62"/>
        <v>38.855874231066252</v>
      </c>
      <c r="N428" s="9">
        <f t="shared" si="63"/>
        <v>1767.04</v>
      </c>
    </row>
    <row r="429" spans="1:14" hidden="1" x14ac:dyDescent="0.25">
      <c r="A429" s="23" t="s">
        <v>9</v>
      </c>
      <c r="B429" s="23" t="s">
        <v>104</v>
      </c>
      <c r="C429" s="23" t="s">
        <v>105</v>
      </c>
      <c r="D429" s="16" t="s">
        <v>106</v>
      </c>
      <c r="E429" s="23" t="s">
        <v>107</v>
      </c>
      <c r="F429" s="23" t="s">
        <v>14</v>
      </c>
      <c r="G429" s="22">
        <v>48</v>
      </c>
      <c r="H429" s="22">
        <f t="shared" si="59"/>
        <v>64</v>
      </c>
      <c r="I429" s="9">
        <v>84817.919999999998</v>
      </c>
      <c r="J429" s="23" t="s">
        <v>33</v>
      </c>
      <c r="K429" s="17">
        <f t="shared" si="60"/>
        <v>2.8283297528446374E-3</v>
      </c>
      <c r="L429" s="17">
        <f t="shared" si="61"/>
        <v>2.880435464233483E-3</v>
      </c>
      <c r="M429" s="68">
        <f t="shared" si="62"/>
        <v>53.288056088319436</v>
      </c>
      <c r="N429" s="9">
        <f t="shared" si="63"/>
        <v>1767.04</v>
      </c>
    </row>
    <row r="430" spans="1:14" hidden="1" x14ac:dyDescent="0.25">
      <c r="A430" s="23" t="s">
        <v>9</v>
      </c>
      <c r="B430" s="23" t="s">
        <v>104</v>
      </c>
      <c r="C430" s="23" t="s">
        <v>105</v>
      </c>
      <c r="D430" s="16" t="s">
        <v>106</v>
      </c>
      <c r="E430" s="23" t="s">
        <v>107</v>
      </c>
      <c r="F430" s="23" t="s">
        <v>14</v>
      </c>
      <c r="G430" s="22">
        <v>273</v>
      </c>
      <c r="H430" s="22">
        <f t="shared" si="59"/>
        <v>364</v>
      </c>
      <c r="I430" s="9">
        <v>482401.92</v>
      </c>
      <c r="J430" s="23" t="s">
        <v>34</v>
      </c>
      <c r="K430" s="17">
        <f t="shared" si="60"/>
        <v>1.6086125469303873E-2</v>
      </c>
      <c r="L430" s="17">
        <f t="shared" si="61"/>
        <v>1.6382476702827935E-2</v>
      </c>
      <c r="M430" s="68">
        <f t="shared" si="62"/>
        <v>303.07581900231679</v>
      </c>
      <c r="N430" s="9">
        <f t="shared" si="63"/>
        <v>1767.04</v>
      </c>
    </row>
    <row r="431" spans="1:14" hidden="1" x14ac:dyDescent="0.25">
      <c r="A431" s="23" t="s">
        <v>9</v>
      </c>
      <c r="B431" s="23" t="s">
        <v>104</v>
      </c>
      <c r="C431" s="23" t="s">
        <v>105</v>
      </c>
      <c r="D431" s="16" t="s">
        <v>106</v>
      </c>
      <c r="E431" s="23" t="s">
        <v>107</v>
      </c>
      <c r="F431" s="23" t="s">
        <v>14</v>
      </c>
      <c r="G431" s="22">
        <v>129</v>
      </c>
      <c r="H431" s="22">
        <f t="shared" si="59"/>
        <v>172</v>
      </c>
      <c r="I431" s="9">
        <v>227948.16</v>
      </c>
      <c r="J431" s="23" t="s">
        <v>35</v>
      </c>
      <c r="K431" s="17">
        <f t="shared" si="60"/>
        <v>7.6011362107699628E-3</v>
      </c>
      <c r="L431" s="17">
        <f t="shared" si="61"/>
        <v>7.7411703101274857E-3</v>
      </c>
      <c r="M431" s="68">
        <f t="shared" si="62"/>
        <v>143.2116507373585</v>
      </c>
      <c r="N431" s="9">
        <f t="shared" si="63"/>
        <v>1767.04</v>
      </c>
    </row>
    <row r="432" spans="1:14" hidden="1" x14ac:dyDescent="0.25">
      <c r="A432" s="23" t="s">
        <v>9</v>
      </c>
      <c r="B432" s="23" t="s">
        <v>104</v>
      </c>
      <c r="C432" s="23" t="s">
        <v>105</v>
      </c>
      <c r="D432" s="16" t="s">
        <v>106</v>
      </c>
      <c r="E432" s="23" t="s">
        <v>107</v>
      </c>
      <c r="F432" s="23" t="s">
        <v>14</v>
      </c>
      <c r="G432" s="22">
        <v>272</v>
      </c>
      <c r="H432" s="22">
        <f t="shared" si="59"/>
        <v>362.66666666666663</v>
      </c>
      <c r="I432" s="9">
        <v>480634.88</v>
      </c>
      <c r="J432" s="23" t="s">
        <v>36</v>
      </c>
      <c r="K432" s="17">
        <f t="shared" si="60"/>
        <v>1.6027201932786277E-2</v>
      </c>
      <c r="L432" s="17">
        <f t="shared" si="61"/>
        <v>1.6322467630656402E-2</v>
      </c>
      <c r="M432" s="68">
        <f t="shared" si="62"/>
        <v>301.96565116714345</v>
      </c>
      <c r="N432" s="9">
        <f t="shared" si="63"/>
        <v>1767.04</v>
      </c>
    </row>
    <row r="433" spans="1:14" hidden="1" x14ac:dyDescent="0.25">
      <c r="A433" s="23" t="s">
        <v>9</v>
      </c>
      <c r="B433" s="23" t="s">
        <v>104</v>
      </c>
      <c r="C433" s="23" t="s">
        <v>105</v>
      </c>
      <c r="D433" s="16" t="s">
        <v>106</v>
      </c>
      <c r="E433" s="23" t="s">
        <v>107</v>
      </c>
      <c r="F433" s="23" t="s">
        <v>14</v>
      </c>
      <c r="G433" s="22">
        <v>433</v>
      </c>
      <c r="H433" s="22">
        <f t="shared" si="59"/>
        <v>577.33333333333337</v>
      </c>
      <c r="I433" s="9">
        <v>765128.32</v>
      </c>
      <c r="J433" s="23" t="s">
        <v>37</v>
      </c>
      <c r="K433" s="17">
        <f t="shared" si="60"/>
        <v>2.5513891312119331E-2</v>
      </c>
      <c r="L433" s="17">
        <f t="shared" si="61"/>
        <v>2.5983928250272882E-2</v>
      </c>
      <c r="M433" s="68">
        <f t="shared" si="62"/>
        <v>480.70267263004831</v>
      </c>
      <c r="N433" s="9">
        <f t="shared" si="63"/>
        <v>1767.04</v>
      </c>
    </row>
    <row r="434" spans="1:14" hidden="1" x14ac:dyDescent="0.25">
      <c r="A434" s="23" t="s">
        <v>9</v>
      </c>
      <c r="B434" s="23" t="s">
        <v>104</v>
      </c>
      <c r="C434" s="23" t="s">
        <v>105</v>
      </c>
      <c r="D434" s="16" t="s">
        <v>106</v>
      </c>
      <c r="E434" s="23" t="s">
        <v>107</v>
      </c>
      <c r="F434" s="23" t="s">
        <v>14</v>
      </c>
      <c r="G434" s="22">
        <v>16</v>
      </c>
      <c r="H434" s="22">
        <f t="shared" si="59"/>
        <v>21.333333333333332</v>
      </c>
      <c r="I434" s="9">
        <v>28272.639999999999</v>
      </c>
      <c r="J434" s="23" t="s">
        <v>38</v>
      </c>
      <c r="K434" s="17">
        <f t="shared" si="60"/>
        <v>9.4277658428154577E-4</v>
      </c>
      <c r="L434" s="17">
        <f t="shared" si="61"/>
        <v>9.6014515474449438E-4</v>
      </c>
      <c r="M434" s="68">
        <f t="shared" si="62"/>
        <v>17.762685362773144</v>
      </c>
      <c r="N434" s="9">
        <f t="shared" si="63"/>
        <v>1767.04</v>
      </c>
    </row>
    <row r="435" spans="1:14" hidden="1" x14ac:dyDescent="0.25">
      <c r="A435" s="23" t="s">
        <v>9</v>
      </c>
      <c r="B435" s="23" t="s">
        <v>104</v>
      </c>
      <c r="C435" s="23" t="s">
        <v>105</v>
      </c>
      <c r="D435" s="16" t="s">
        <v>106</v>
      </c>
      <c r="E435" s="23" t="s">
        <v>107</v>
      </c>
      <c r="F435" s="23" t="s">
        <v>14</v>
      </c>
      <c r="G435" s="22">
        <v>201</v>
      </c>
      <c r="H435" s="22">
        <f t="shared" si="59"/>
        <v>268</v>
      </c>
      <c r="I435" s="9">
        <v>355175.04</v>
      </c>
      <c r="J435" s="23" t="s">
        <v>39</v>
      </c>
      <c r="K435" s="17">
        <f t="shared" si="60"/>
        <v>1.1843630840036919E-2</v>
      </c>
      <c r="L435" s="17">
        <f t="shared" si="61"/>
        <v>1.2061823506477711E-2</v>
      </c>
      <c r="M435" s="68">
        <f t="shared" si="62"/>
        <v>223.14373486983766</v>
      </c>
      <c r="N435" s="9">
        <f t="shared" si="63"/>
        <v>1767.04</v>
      </c>
    </row>
    <row r="436" spans="1:14" hidden="1" x14ac:dyDescent="0.25">
      <c r="A436" s="23" t="s">
        <v>9</v>
      </c>
      <c r="B436" s="23" t="s">
        <v>104</v>
      </c>
      <c r="C436" s="23" t="s">
        <v>105</v>
      </c>
      <c r="D436" s="16" t="s">
        <v>106</v>
      </c>
      <c r="E436" s="23" t="s">
        <v>107</v>
      </c>
      <c r="F436" s="23" t="s">
        <v>14</v>
      </c>
      <c r="G436" s="22">
        <v>134</v>
      </c>
      <c r="H436" s="22">
        <f t="shared" si="59"/>
        <v>178.66666666666669</v>
      </c>
      <c r="I436" s="9">
        <v>236783.35999999999</v>
      </c>
      <c r="J436" s="23" t="s">
        <v>40</v>
      </c>
      <c r="K436" s="17">
        <f t="shared" si="60"/>
        <v>7.8957538933579451E-3</v>
      </c>
      <c r="L436" s="17">
        <f t="shared" si="61"/>
        <v>8.0412156709851416E-3</v>
      </c>
      <c r="M436" s="68">
        <f t="shared" si="62"/>
        <v>148.76248991322512</v>
      </c>
      <c r="N436" s="9">
        <f t="shared" si="63"/>
        <v>1767.04</v>
      </c>
    </row>
    <row r="437" spans="1:14" hidden="1" x14ac:dyDescent="0.25">
      <c r="A437" s="23" t="s">
        <v>9</v>
      </c>
      <c r="B437" s="23" t="s">
        <v>104</v>
      </c>
      <c r="C437" s="23" t="s">
        <v>105</v>
      </c>
      <c r="D437" s="16" t="s">
        <v>106</v>
      </c>
      <c r="E437" s="23" t="s">
        <v>107</v>
      </c>
      <c r="F437" s="23" t="s">
        <v>14</v>
      </c>
      <c r="G437" s="22">
        <v>1209</v>
      </c>
      <c r="H437" s="22">
        <f t="shared" si="59"/>
        <v>1612</v>
      </c>
      <c r="I437" s="9">
        <v>2136351.36</v>
      </c>
      <c r="J437" s="23" t="s">
        <v>41</v>
      </c>
      <c r="K437" s="17">
        <f t="shared" si="60"/>
        <v>7.1238555649774299E-2</v>
      </c>
      <c r="L437" s="17">
        <f t="shared" si="61"/>
        <v>7.2550968255380863E-2</v>
      </c>
      <c r="M437" s="68">
        <f t="shared" si="62"/>
        <v>1342.192912724546</v>
      </c>
      <c r="N437" s="9">
        <f t="shared" si="63"/>
        <v>1767.04</v>
      </c>
    </row>
    <row r="438" spans="1:14" hidden="1" x14ac:dyDescent="0.25">
      <c r="A438" s="23" t="s">
        <v>9</v>
      </c>
      <c r="B438" s="23" t="s">
        <v>104</v>
      </c>
      <c r="C438" s="23" t="s">
        <v>105</v>
      </c>
      <c r="D438" s="16" t="s">
        <v>106</v>
      </c>
      <c r="E438" s="23" t="s">
        <v>107</v>
      </c>
      <c r="F438" s="23" t="s">
        <v>14</v>
      </c>
      <c r="G438" s="22">
        <v>1339</v>
      </c>
      <c r="H438" s="22">
        <f t="shared" si="59"/>
        <v>1785.3333333333333</v>
      </c>
      <c r="I438" s="9">
        <v>2366066.56</v>
      </c>
      <c r="J438" s="23" t="s">
        <v>42</v>
      </c>
      <c r="K438" s="17">
        <f t="shared" si="60"/>
        <v>7.8898615397061861E-2</v>
      </c>
      <c r="L438" s="17">
        <f t="shared" si="61"/>
        <v>8.0352147637679866E-2</v>
      </c>
      <c r="M438" s="68">
        <f t="shared" si="62"/>
        <v>1486.5147312970776</v>
      </c>
      <c r="N438" s="9">
        <f t="shared" si="63"/>
        <v>1767.04</v>
      </c>
    </row>
    <row r="439" spans="1:14" hidden="1" x14ac:dyDescent="0.25">
      <c r="A439" s="23" t="s">
        <v>9</v>
      </c>
      <c r="B439" s="23" t="s">
        <v>104</v>
      </c>
      <c r="C439" s="23" t="s">
        <v>105</v>
      </c>
      <c r="D439" s="16" t="s">
        <v>106</v>
      </c>
      <c r="E439" s="23" t="s">
        <v>107</v>
      </c>
      <c r="F439" s="23" t="s">
        <v>14</v>
      </c>
      <c r="G439" s="22">
        <v>87</v>
      </c>
      <c r="H439" s="22">
        <f t="shared" si="59"/>
        <v>116</v>
      </c>
      <c r="I439" s="9">
        <v>153732.48000000001</v>
      </c>
      <c r="J439" s="23" t="s">
        <v>43</v>
      </c>
      <c r="K439" s="17">
        <f t="shared" si="60"/>
        <v>5.1263476770309051E-3</v>
      </c>
      <c r="L439" s="17">
        <f t="shared" si="61"/>
        <v>5.2207892789231884E-3</v>
      </c>
      <c r="M439" s="68">
        <f t="shared" si="62"/>
        <v>96.584601660078988</v>
      </c>
      <c r="N439" s="9">
        <f t="shared" si="63"/>
        <v>1767.0400000000002</v>
      </c>
    </row>
    <row r="440" spans="1:14" hidden="1" x14ac:dyDescent="0.25">
      <c r="A440" s="23" t="s">
        <v>9</v>
      </c>
      <c r="B440" s="23" t="s">
        <v>104</v>
      </c>
      <c r="C440" s="23" t="s">
        <v>105</v>
      </c>
      <c r="D440" s="16" t="s">
        <v>106</v>
      </c>
      <c r="E440" s="23" t="s">
        <v>107</v>
      </c>
      <c r="F440" s="23" t="s">
        <v>14</v>
      </c>
      <c r="G440" s="22">
        <v>96</v>
      </c>
      <c r="H440" s="22">
        <f t="shared" si="59"/>
        <v>128</v>
      </c>
      <c r="I440" s="9">
        <v>169635.84</v>
      </c>
      <c r="J440" s="23" t="s">
        <v>44</v>
      </c>
      <c r="K440" s="17">
        <f t="shared" si="60"/>
        <v>5.6566595056892748E-3</v>
      </c>
      <c r="L440" s="17">
        <f t="shared" si="61"/>
        <v>5.760870928466966E-3</v>
      </c>
      <c r="M440" s="68">
        <f t="shared" si="62"/>
        <v>106.57611217663887</v>
      </c>
      <c r="N440" s="9">
        <f t="shared" si="63"/>
        <v>1767.04</v>
      </c>
    </row>
    <row r="441" spans="1:14" hidden="1" x14ac:dyDescent="0.25">
      <c r="A441" s="23" t="s">
        <v>9</v>
      </c>
      <c r="B441" s="23" t="s">
        <v>104</v>
      </c>
      <c r="C441" s="23" t="s">
        <v>105</v>
      </c>
      <c r="D441" s="16" t="s">
        <v>106</v>
      </c>
      <c r="E441" s="23" t="s">
        <v>107</v>
      </c>
      <c r="F441" s="23" t="s">
        <v>14</v>
      </c>
      <c r="G441" s="22">
        <v>124</v>
      </c>
      <c r="H441" s="22">
        <f t="shared" si="59"/>
        <v>165.33333333333334</v>
      </c>
      <c r="I441" s="9">
        <v>219112.95999999999</v>
      </c>
      <c r="J441" s="23" t="s">
        <v>45</v>
      </c>
      <c r="K441" s="17">
        <f t="shared" si="60"/>
        <v>7.3065185281819796E-3</v>
      </c>
      <c r="L441" s="17">
        <f t="shared" si="61"/>
        <v>7.4411249492698315E-3</v>
      </c>
      <c r="M441" s="68">
        <f t="shared" si="62"/>
        <v>137.66081156149187</v>
      </c>
      <c r="N441" s="9">
        <f t="shared" si="63"/>
        <v>1767.04</v>
      </c>
    </row>
    <row r="442" spans="1:14" hidden="1" x14ac:dyDescent="0.25">
      <c r="A442" s="23" t="s">
        <v>9</v>
      </c>
      <c r="B442" s="23" t="s">
        <v>104</v>
      </c>
      <c r="C442" s="23" t="s">
        <v>105</v>
      </c>
      <c r="D442" s="16" t="s">
        <v>106</v>
      </c>
      <c r="E442" s="23" t="s">
        <v>107</v>
      </c>
      <c r="F442" s="23" t="s">
        <v>14</v>
      </c>
      <c r="G442" s="22">
        <v>282</v>
      </c>
      <c r="H442" s="22">
        <f t="shared" si="59"/>
        <v>376</v>
      </c>
      <c r="I442" s="9">
        <v>498305.28000000003</v>
      </c>
      <c r="J442" s="23" t="s">
        <v>46</v>
      </c>
      <c r="K442" s="17">
        <f t="shared" si="60"/>
        <v>1.6616437297962243E-2</v>
      </c>
      <c r="L442" s="17">
        <f t="shared" si="61"/>
        <v>1.6922558352371712E-2</v>
      </c>
      <c r="M442" s="68">
        <f t="shared" si="62"/>
        <v>313.0673295188767</v>
      </c>
      <c r="N442" s="9">
        <f t="shared" si="63"/>
        <v>1767.0400000000002</v>
      </c>
    </row>
    <row r="443" spans="1:14" hidden="1" x14ac:dyDescent="0.25">
      <c r="A443" s="23" t="s">
        <v>9</v>
      </c>
      <c r="B443" s="23" t="s">
        <v>104</v>
      </c>
      <c r="C443" s="23" t="s">
        <v>105</v>
      </c>
      <c r="D443" s="16" t="s">
        <v>106</v>
      </c>
      <c r="E443" s="23" t="s">
        <v>107</v>
      </c>
      <c r="F443" s="23" t="s">
        <v>14</v>
      </c>
      <c r="G443" s="22">
        <v>104</v>
      </c>
      <c r="H443" s="22">
        <f t="shared" si="59"/>
        <v>138.66666666666666</v>
      </c>
      <c r="I443" s="9">
        <v>183772.16</v>
      </c>
      <c r="J443" s="23" t="s">
        <v>47</v>
      </c>
      <c r="K443" s="17">
        <f t="shared" si="60"/>
        <v>6.1280477978300479E-3</v>
      </c>
      <c r="L443" s="17">
        <f t="shared" si="61"/>
        <v>6.2409435058392131E-3</v>
      </c>
      <c r="M443" s="68">
        <f t="shared" si="62"/>
        <v>115.45745485802544</v>
      </c>
      <c r="N443" s="9">
        <f t="shared" si="63"/>
        <v>1767.04</v>
      </c>
    </row>
    <row r="444" spans="1:14" hidden="1" x14ac:dyDescent="0.25">
      <c r="A444" s="23" t="s">
        <v>9</v>
      </c>
      <c r="B444" s="23" t="s">
        <v>104</v>
      </c>
      <c r="C444" s="23" t="s">
        <v>105</v>
      </c>
      <c r="D444" s="16" t="s">
        <v>106</v>
      </c>
      <c r="E444" s="23" t="s">
        <v>107</v>
      </c>
      <c r="F444" s="23" t="s">
        <v>14</v>
      </c>
      <c r="G444" s="22">
        <v>149</v>
      </c>
      <c r="H444" s="22">
        <f t="shared" si="59"/>
        <v>198.66666666666669</v>
      </c>
      <c r="I444" s="9">
        <v>263288.96000000002</v>
      </c>
      <c r="J444" s="23" t="s">
        <v>63</v>
      </c>
      <c r="K444" s="17">
        <f t="shared" si="60"/>
        <v>8.7796069411218945E-3</v>
      </c>
      <c r="L444" s="17">
        <f t="shared" si="61"/>
        <v>8.941351753558105E-3</v>
      </c>
      <c r="M444" s="68">
        <f t="shared" si="62"/>
        <v>165.41500744082495</v>
      </c>
      <c r="N444" s="9">
        <f t="shared" ref="N444:N461" si="64">+I444/G444</f>
        <v>1767.0400000000002</v>
      </c>
    </row>
    <row r="445" spans="1:14" hidden="1" x14ac:dyDescent="0.25">
      <c r="A445" s="23" t="s">
        <v>9</v>
      </c>
      <c r="B445" s="23" t="s">
        <v>104</v>
      </c>
      <c r="C445" s="23" t="s">
        <v>105</v>
      </c>
      <c r="D445" s="16" t="s">
        <v>106</v>
      </c>
      <c r="E445" s="23" t="s">
        <v>107</v>
      </c>
      <c r="F445" s="23" t="s">
        <v>14</v>
      </c>
      <c r="G445" s="22">
        <v>27</v>
      </c>
      <c r="H445" s="22">
        <f t="shared" si="59"/>
        <v>36</v>
      </c>
      <c r="I445" s="9">
        <v>47710.080000000002</v>
      </c>
      <c r="J445" s="23" t="s">
        <v>48</v>
      </c>
      <c r="K445" s="17">
        <f t="shared" si="60"/>
        <v>1.5909354859751084E-3</v>
      </c>
      <c r="L445" s="17">
        <f t="shared" si="61"/>
        <v>1.6202449486313344E-3</v>
      </c>
      <c r="M445" s="68">
        <f t="shared" si="62"/>
        <v>29.974531549679686</v>
      </c>
      <c r="N445" s="9">
        <f t="shared" si="64"/>
        <v>1767.04</v>
      </c>
    </row>
    <row r="446" spans="1:14" hidden="1" x14ac:dyDescent="0.25">
      <c r="A446" s="23" t="s">
        <v>9</v>
      </c>
      <c r="B446" s="23" t="s">
        <v>104</v>
      </c>
      <c r="C446" s="23" t="s">
        <v>105</v>
      </c>
      <c r="D446" s="16" t="s">
        <v>106</v>
      </c>
      <c r="E446" s="23" t="s">
        <v>107</v>
      </c>
      <c r="F446" s="23" t="s">
        <v>14</v>
      </c>
      <c r="G446" s="22">
        <v>34</v>
      </c>
      <c r="H446" s="22">
        <f t="shared" si="59"/>
        <v>45.333333333333329</v>
      </c>
      <c r="I446" s="9">
        <v>60079.360000000001</v>
      </c>
      <c r="J446" s="23" t="s">
        <v>68</v>
      </c>
      <c r="K446" s="17">
        <f t="shared" si="60"/>
        <v>2.0034002415982846E-3</v>
      </c>
      <c r="L446" s="17">
        <f t="shared" si="61"/>
        <v>2.0403084538320503E-3</v>
      </c>
      <c r="M446" s="68">
        <f t="shared" si="62"/>
        <v>37.745706395892931</v>
      </c>
      <c r="N446" s="9">
        <f t="shared" si="64"/>
        <v>1767.04</v>
      </c>
    </row>
    <row r="447" spans="1:14" hidden="1" x14ac:dyDescent="0.25">
      <c r="A447" s="23" t="s">
        <v>9</v>
      </c>
      <c r="B447" s="23" t="s">
        <v>104</v>
      </c>
      <c r="C447" s="23" t="s">
        <v>105</v>
      </c>
      <c r="D447" s="16" t="s">
        <v>106</v>
      </c>
      <c r="E447" s="23" t="s">
        <v>107</v>
      </c>
      <c r="F447" s="23" t="s">
        <v>14</v>
      </c>
      <c r="G447" s="22">
        <v>204</v>
      </c>
      <c r="H447" s="22">
        <f t="shared" si="59"/>
        <v>272</v>
      </c>
      <c r="I447" s="9">
        <v>360476.15999999997</v>
      </c>
      <c r="J447" s="23" t="s">
        <v>49</v>
      </c>
      <c r="K447" s="17">
        <f t="shared" si="60"/>
        <v>1.2020401449589709E-2</v>
      </c>
      <c r="L447" s="17">
        <f t="shared" si="61"/>
        <v>1.2241850722992303E-2</v>
      </c>
      <c r="M447" s="68">
        <f t="shared" si="62"/>
        <v>226.4742383753576</v>
      </c>
      <c r="N447" s="9">
        <f t="shared" si="64"/>
        <v>1767.04</v>
      </c>
    </row>
    <row r="448" spans="1:14" hidden="1" x14ac:dyDescent="0.25">
      <c r="A448" s="7" t="s">
        <v>9</v>
      </c>
      <c r="B448" s="7" t="s">
        <v>374</v>
      </c>
      <c r="C448" s="7" t="s">
        <v>382</v>
      </c>
      <c r="D448" s="16" t="s">
        <v>383</v>
      </c>
      <c r="E448" s="7" t="s">
        <v>377</v>
      </c>
      <c r="F448" s="7" t="s">
        <v>14</v>
      </c>
      <c r="G448" s="8">
        <v>110</v>
      </c>
      <c r="H448" s="8"/>
      <c r="I448" s="9">
        <v>158584.79999999999</v>
      </c>
      <c r="J448" s="7" t="s">
        <v>50</v>
      </c>
      <c r="K448" s="17">
        <f>+G448/$G$1662</f>
        <v>5.8041459542200625E-3</v>
      </c>
      <c r="L448" s="20"/>
      <c r="M448" s="73">
        <f>19800*K448</f>
        <v>114.92208989355724</v>
      </c>
      <c r="N448" s="9">
        <f t="shared" si="64"/>
        <v>1441.6799999999998</v>
      </c>
    </row>
    <row r="449" spans="1:14" hidden="1" x14ac:dyDescent="0.25">
      <c r="A449" s="23" t="s">
        <v>9</v>
      </c>
      <c r="B449" s="23" t="s">
        <v>104</v>
      </c>
      <c r="C449" s="23" t="s">
        <v>105</v>
      </c>
      <c r="D449" s="16" t="s">
        <v>106</v>
      </c>
      <c r="E449" s="23" t="s">
        <v>107</v>
      </c>
      <c r="F449" s="23" t="s">
        <v>14</v>
      </c>
      <c r="G449" s="22">
        <v>367</v>
      </c>
      <c r="H449" s="22">
        <f t="shared" ref="H449:H458" si="65">G449/9*12</f>
        <v>489.33333333333337</v>
      </c>
      <c r="I449" s="9">
        <v>648503.68000000005</v>
      </c>
      <c r="J449" s="23" t="s">
        <v>51</v>
      </c>
      <c r="K449" s="17">
        <f t="shared" ref="K449:K458" si="66">G449/$G$462</f>
        <v>2.1624937901957957E-2</v>
      </c>
      <c r="L449" s="17">
        <f t="shared" ref="L449:L458" si="67">H449/$H$462</f>
        <v>2.2023329486951841E-2</v>
      </c>
      <c r="M449" s="68">
        <f t="shared" ref="M449:M458" si="68">18500*L449</f>
        <v>407.43159550860906</v>
      </c>
      <c r="N449" s="9">
        <f t="shared" si="64"/>
        <v>1767.0400000000002</v>
      </c>
    </row>
    <row r="450" spans="1:14" hidden="1" x14ac:dyDescent="0.25">
      <c r="A450" s="23" t="s">
        <v>9</v>
      </c>
      <c r="B450" s="23" t="s">
        <v>104</v>
      </c>
      <c r="C450" s="23" t="s">
        <v>105</v>
      </c>
      <c r="D450" s="16" t="s">
        <v>106</v>
      </c>
      <c r="E450" s="23" t="s">
        <v>107</v>
      </c>
      <c r="F450" s="23" t="s">
        <v>14</v>
      </c>
      <c r="G450" s="22">
        <v>330.76799999999997</v>
      </c>
      <c r="H450" s="22">
        <f t="shared" si="65"/>
        <v>441.02399999999994</v>
      </c>
      <c r="I450" s="9">
        <v>584480.28671999997</v>
      </c>
      <c r="J450" s="23" t="s">
        <v>52</v>
      </c>
      <c r="K450" s="17">
        <f t="shared" si="66"/>
        <v>1.9490020326852393E-2</v>
      </c>
      <c r="L450" s="17">
        <f t="shared" si="67"/>
        <v>1.984908078403293E-2</v>
      </c>
      <c r="M450" s="68">
        <f t="shared" si="68"/>
        <v>367.20799450460919</v>
      </c>
      <c r="N450" s="9">
        <f t="shared" si="64"/>
        <v>1767.04</v>
      </c>
    </row>
    <row r="451" spans="1:14" hidden="1" x14ac:dyDescent="0.25">
      <c r="A451" s="23" t="s">
        <v>9</v>
      </c>
      <c r="B451" s="23" t="s">
        <v>104</v>
      </c>
      <c r="C451" s="23" t="s">
        <v>105</v>
      </c>
      <c r="D451" s="16" t="s">
        <v>106</v>
      </c>
      <c r="E451" s="23" t="s">
        <v>107</v>
      </c>
      <c r="F451" s="23" t="s">
        <v>14</v>
      </c>
      <c r="G451" s="22">
        <v>120</v>
      </c>
      <c r="H451" s="22">
        <f t="shared" si="65"/>
        <v>160</v>
      </c>
      <c r="I451" s="9">
        <v>212044.79999999999</v>
      </c>
      <c r="J451" s="23" t="s">
        <v>64</v>
      </c>
      <c r="K451" s="17">
        <f t="shared" si="66"/>
        <v>7.0708243821115931E-3</v>
      </c>
      <c r="L451" s="17">
        <f t="shared" si="67"/>
        <v>7.201088660583708E-3</v>
      </c>
      <c r="M451" s="68">
        <f t="shared" si="68"/>
        <v>133.22014022079858</v>
      </c>
      <c r="N451" s="9">
        <f t="shared" si="64"/>
        <v>1767.04</v>
      </c>
    </row>
    <row r="452" spans="1:14" hidden="1" x14ac:dyDescent="0.25">
      <c r="A452" s="23" t="s">
        <v>9</v>
      </c>
      <c r="B452" s="23" t="s">
        <v>104</v>
      </c>
      <c r="C452" s="23" t="s">
        <v>105</v>
      </c>
      <c r="D452" s="16" t="s">
        <v>106</v>
      </c>
      <c r="E452" s="23" t="s">
        <v>107</v>
      </c>
      <c r="F452" s="23" t="s">
        <v>14</v>
      </c>
      <c r="G452" s="22">
        <v>11.33</v>
      </c>
      <c r="H452" s="22">
        <f t="shared" si="65"/>
        <v>15.106666666666667</v>
      </c>
      <c r="I452" s="9">
        <v>20020.563200000001</v>
      </c>
      <c r="J452" s="23" t="s">
        <v>53</v>
      </c>
      <c r="K452" s="17">
        <f t="shared" si="66"/>
        <v>6.6760366874436957E-4</v>
      </c>
      <c r="L452" s="17">
        <f t="shared" si="67"/>
        <v>6.7990278770344514E-4</v>
      </c>
      <c r="M452" s="68">
        <f t="shared" si="68"/>
        <v>12.578201572513734</v>
      </c>
      <c r="N452" s="9">
        <f t="shared" si="64"/>
        <v>1767.04</v>
      </c>
    </row>
    <row r="453" spans="1:14" hidden="1" x14ac:dyDescent="0.25">
      <c r="A453" s="23" t="s">
        <v>9</v>
      </c>
      <c r="B453" s="23" t="s">
        <v>104</v>
      </c>
      <c r="C453" s="23" t="s">
        <v>105</v>
      </c>
      <c r="D453" s="16" t="s">
        <v>106</v>
      </c>
      <c r="E453" s="23" t="s">
        <v>107</v>
      </c>
      <c r="F453" s="23" t="s">
        <v>14</v>
      </c>
      <c r="G453" s="22">
        <v>41</v>
      </c>
      <c r="H453" s="22">
        <f t="shared" si="65"/>
        <v>54.666666666666664</v>
      </c>
      <c r="I453" s="9">
        <v>72448.639999999999</v>
      </c>
      <c r="J453" s="23" t="s">
        <v>54</v>
      </c>
      <c r="K453" s="17">
        <f t="shared" si="66"/>
        <v>2.415864997221461E-3</v>
      </c>
      <c r="L453" s="17">
        <f t="shared" si="67"/>
        <v>2.4603719590327667E-3</v>
      </c>
      <c r="M453" s="68">
        <f t="shared" si="68"/>
        <v>45.51688124210618</v>
      </c>
      <c r="N453" s="9">
        <f t="shared" si="64"/>
        <v>1767.04</v>
      </c>
    </row>
    <row r="454" spans="1:14" hidden="1" x14ac:dyDescent="0.25">
      <c r="A454" s="23" t="s">
        <v>9</v>
      </c>
      <c r="B454" s="23" t="s">
        <v>104</v>
      </c>
      <c r="C454" s="23" t="s">
        <v>105</v>
      </c>
      <c r="D454" s="16" t="s">
        <v>106</v>
      </c>
      <c r="E454" s="23" t="s">
        <v>107</v>
      </c>
      <c r="F454" s="23" t="s">
        <v>14</v>
      </c>
      <c r="G454" s="22">
        <v>173</v>
      </c>
      <c r="H454" s="22">
        <f t="shared" si="65"/>
        <v>230.66666666666666</v>
      </c>
      <c r="I454" s="9">
        <v>305697.91999999998</v>
      </c>
      <c r="J454" s="23" t="s">
        <v>55</v>
      </c>
      <c r="K454" s="17">
        <f t="shared" si="66"/>
        <v>1.0193771817544214E-2</v>
      </c>
      <c r="L454" s="17">
        <f t="shared" si="67"/>
        <v>1.0381569485674844E-2</v>
      </c>
      <c r="M454" s="68">
        <f t="shared" si="68"/>
        <v>192.05903548498463</v>
      </c>
      <c r="N454" s="9">
        <f t="shared" si="64"/>
        <v>1767.04</v>
      </c>
    </row>
    <row r="455" spans="1:14" hidden="1" x14ac:dyDescent="0.25">
      <c r="A455" s="23" t="s">
        <v>9</v>
      </c>
      <c r="B455" s="23" t="s">
        <v>104</v>
      </c>
      <c r="C455" s="23" t="s">
        <v>105</v>
      </c>
      <c r="D455" s="16" t="s">
        <v>106</v>
      </c>
      <c r="E455" s="23" t="s">
        <v>107</v>
      </c>
      <c r="F455" s="23" t="s">
        <v>14</v>
      </c>
      <c r="G455" s="22">
        <v>723</v>
      </c>
      <c r="H455" s="22">
        <f t="shared" si="65"/>
        <v>964</v>
      </c>
      <c r="I455" s="9">
        <v>1277569.92</v>
      </c>
      <c r="J455" s="23" t="s">
        <v>56</v>
      </c>
      <c r="K455" s="17">
        <f t="shared" si="66"/>
        <v>4.260171690222235E-2</v>
      </c>
      <c r="L455" s="17">
        <f t="shared" si="67"/>
        <v>4.338655918001684E-2</v>
      </c>
      <c r="M455" s="68">
        <f t="shared" si="68"/>
        <v>802.65134483031159</v>
      </c>
      <c r="N455" s="9">
        <f t="shared" si="64"/>
        <v>1767.04</v>
      </c>
    </row>
    <row r="456" spans="1:14" hidden="1" x14ac:dyDescent="0.25">
      <c r="A456" s="23" t="s">
        <v>9</v>
      </c>
      <c r="B456" s="23" t="s">
        <v>104</v>
      </c>
      <c r="C456" s="23" t="s">
        <v>105</v>
      </c>
      <c r="D456" s="16" t="s">
        <v>106</v>
      </c>
      <c r="E456" s="23" t="s">
        <v>107</v>
      </c>
      <c r="F456" s="23" t="s">
        <v>14</v>
      </c>
      <c r="G456" s="22">
        <v>94</v>
      </c>
      <c r="H456" s="22">
        <f t="shared" si="65"/>
        <v>125.33333333333334</v>
      </c>
      <c r="I456" s="9">
        <v>166101.76000000001</v>
      </c>
      <c r="J456" s="23" t="s">
        <v>57</v>
      </c>
      <c r="K456" s="17">
        <f t="shared" si="66"/>
        <v>5.5388124326540816E-3</v>
      </c>
      <c r="L456" s="17">
        <f t="shared" si="67"/>
        <v>5.6408527841239047E-3</v>
      </c>
      <c r="M456" s="68">
        <f t="shared" si="68"/>
        <v>104.35577650629224</v>
      </c>
      <c r="N456" s="9">
        <f t="shared" si="64"/>
        <v>1767.0400000000002</v>
      </c>
    </row>
    <row r="457" spans="1:14" hidden="1" x14ac:dyDescent="0.25">
      <c r="A457" s="23" t="s">
        <v>9</v>
      </c>
      <c r="B457" s="23" t="s">
        <v>104</v>
      </c>
      <c r="C457" s="23" t="s">
        <v>105</v>
      </c>
      <c r="D457" s="16" t="s">
        <v>106</v>
      </c>
      <c r="E457" s="23" t="s">
        <v>107</v>
      </c>
      <c r="F457" s="23" t="s">
        <v>14</v>
      </c>
      <c r="G457" s="22">
        <v>64</v>
      </c>
      <c r="H457" s="22">
        <f t="shared" si="65"/>
        <v>85.333333333333329</v>
      </c>
      <c r="I457" s="9">
        <v>113090.56</v>
      </c>
      <c r="J457" s="23" t="s">
        <v>65</v>
      </c>
      <c r="K457" s="17">
        <f t="shared" si="66"/>
        <v>3.7711063371261831E-3</v>
      </c>
      <c r="L457" s="17">
        <f t="shared" si="67"/>
        <v>3.8405806189779775E-3</v>
      </c>
      <c r="M457" s="68">
        <f t="shared" si="68"/>
        <v>71.050741451092577</v>
      </c>
      <c r="N457" s="9">
        <f t="shared" si="64"/>
        <v>1767.04</v>
      </c>
    </row>
    <row r="458" spans="1:14" hidden="1" x14ac:dyDescent="0.25">
      <c r="A458" s="23" t="s">
        <v>9</v>
      </c>
      <c r="B458" s="23" t="s">
        <v>104</v>
      </c>
      <c r="C458" s="23" t="s">
        <v>108</v>
      </c>
      <c r="D458" s="16" t="s">
        <v>109</v>
      </c>
      <c r="E458" s="23" t="s">
        <v>107</v>
      </c>
      <c r="F458" s="23" t="s">
        <v>14</v>
      </c>
      <c r="G458" s="22">
        <v>20.75</v>
      </c>
      <c r="H458" s="22">
        <f t="shared" si="65"/>
        <v>27.666666666666664</v>
      </c>
      <c r="I458" s="9">
        <v>23945.25</v>
      </c>
      <c r="J458" s="23" t="s">
        <v>26</v>
      </c>
      <c r="K458" s="17">
        <f t="shared" si="66"/>
        <v>1.2226633827401297E-3</v>
      </c>
      <c r="L458" s="17">
        <f t="shared" si="67"/>
        <v>1.245188247559266E-3</v>
      </c>
      <c r="M458" s="68">
        <f t="shared" si="68"/>
        <v>23.035982579846422</v>
      </c>
      <c r="N458" s="9">
        <f t="shared" si="64"/>
        <v>1153.9879518072289</v>
      </c>
    </row>
    <row r="459" spans="1:14" hidden="1" x14ac:dyDescent="0.25">
      <c r="A459" s="7" t="s">
        <v>9</v>
      </c>
      <c r="B459" s="7" t="s">
        <v>374</v>
      </c>
      <c r="C459" s="7" t="s">
        <v>384</v>
      </c>
      <c r="D459" s="16" t="s">
        <v>385</v>
      </c>
      <c r="E459" s="7" t="s">
        <v>377</v>
      </c>
      <c r="F459" s="7" t="s">
        <v>14</v>
      </c>
      <c r="G459" s="8">
        <v>197</v>
      </c>
      <c r="H459" s="8"/>
      <c r="I459" s="9">
        <v>284010.96000000002</v>
      </c>
      <c r="J459" s="7" t="s">
        <v>50</v>
      </c>
      <c r="K459" s="17">
        <f>+G459/$G$1662</f>
        <v>1.0394697754375929E-2</v>
      </c>
      <c r="L459" s="20"/>
      <c r="M459" s="73">
        <f>19800*K459</f>
        <v>205.81501553664341</v>
      </c>
      <c r="N459" s="9">
        <f t="shared" si="64"/>
        <v>1441.68</v>
      </c>
    </row>
    <row r="460" spans="1:14" hidden="1" x14ac:dyDescent="0.25">
      <c r="A460" s="23" t="s">
        <v>9</v>
      </c>
      <c r="B460" s="23" t="s">
        <v>104</v>
      </c>
      <c r="C460" s="23" t="s">
        <v>108</v>
      </c>
      <c r="D460" s="16" t="s">
        <v>109</v>
      </c>
      <c r="E460" s="23" t="s">
        <v>107</v>
      </c>
      <c r="F460" s="23" t="s">
        <v>14</v>
      </c>
      <c r="G460" s="22">
        <v>112.39</v>
      </c>
      <c r="H460" s="22">
        <f>G460/9*12</f>
        <v>149.85333333333332</v>
      </c>
      <c r="I460" s="9">
        <v>209195.5822</v>
      </c>
      <c r="J460" s="23" t="s">
        <v>53</v>
      </c>
      <c r="K460" s="17">
        <f>G460/$G$462</f>
        <v>6.6224162692126833E-3</v>
      </c>
      <c r="L460" s="17">
        <f>H460/$H$462</f>
        <v>6.7444196213583578E-3</v>
      </c>
      <c r="M460" s="68">
        <f>18500*L460</f>
        <v>124.77176299512962</v>
      </c>
      <c r="N460" s="9">
        <f t="shared" si="64"/>
        <v>1861.3362594536882</v>
      </c>
    </row>
    <row r="461" spans="1:14" hidden="1" x14ac:dyDescent="0.25">
      <c r="A461" s="23" t="s">
        <v>9</v>
      </c>
      <c r="B461" s="23" t="s">
        <v>104</v>
      </c>
      <c r="C461" s="23" t="s">
        <v>108</v>
      </c>
      <c r="D461" s="16" t="s">
        <v>109</v>
      </c>
      <c r="E461" s="23" t="s">
        <v>107</v>
      </c>
      <c r="F461" s="23" t="s">
        <v>14</v>
      </c>
      <c r="G461" s="22">
        <v>5</v>
      </c>
      <c r="H461" s="22">
        <f>G461/9*12</f>
        <v>6.666666666666667</v>
      </c>
      <c r="I461" s="9">
        <v>9269.7000000000007</v>
      </c>
      <c r="J461" s="23" t="s">
        <v>57</v>
      </c>
      <c r="K461" s="17">
        <f>G461/$G$462</f>
        <v>2.9461768258798305E-4</v>
      </c>
      <c r="L461" s="17">
        <f>H461/$H$462</f>
        <v>3.000453608576545E-4</v>
      </c>
      <c r="M461" s="68">
        <f>18500*L461</f>
        <v>5.5508391758666082</v>
      </c>
      <c r="N461" s="9">
        <f t="shared" si="64"/>
        <v>1853.94</v>
      </c>
    </row>
    <row r="462" spans="1:14" hidden="1" x14ac:dyDescent="0.25">
      <c r="A462" s="23"/>
      <c r="B462" s="23"/>
      <c r="C462" s="23"/>
      <c r="D462" s="16"/>
      <c r="E462" s="23"/>
      <c r="F462" s="23"/>
      <c r="G462" s="24">
        <f>SUM(G412:G461)</f>
        <v>16971.146999999997</v>
      </c>
      <c r="H462" s="24">
        <f>SUM(H412:H461)</f>
        <v>22218.862666666664</v>
      </c>
      <c r="I462" s="25"/>
      <c r="J462" s="44"/>
      <c r="K462" s="26">
        <f>SUM(K412:K461)</f>
        <v>0.99810931799769431</v>
      </c>
      <c r="L462" s="26">
        <f>SUM(L412:L461)</f>
        <v>1</v>
      </c>
      <c r="M462" s="71">
        <f>SUM(M412:M461)</f>
        <v>18820.737105430202</v>
      </c>
      <c r="N462" s="9"/>
    </row>
    <row r="463" spans="1:14" hidden="1" x14ac:dyDescent="0.25">
      <c r="A463" s="23" t="s">
        <v>9</v>
      </c>
      <c r="B463" s="23" t="s">
        <v>104</v>
      </c>
      <c r="C463" s="23" t="s">
        <v>110</v>
      </c>
      <c r="D463" s="16" t="s">
        <v>111</v>
      </c>
      <c r="E463" s="23" t="s">
        <v>107</v>
      </c>
      <c r="F463" s="23" t="s">
        <v>14</v>
      </c>
      <c r="G463" s="22">
        <v>6</v>
      </c>
      <c r="H463" s="22">
        <f t="shared" ref="H463:H478" si="69">G463/9*12</f>
        <v>8</v>
      </c>
      <c r="I463" s="9">
        <v>31808.7</v>
      </c>
      <c r="J463" s="23" t="s">
        <v>15</v>
      </c>
      <c r="K463" s="17">
        <f t="shared" ref="K463:K478" si="70">G463/$G$479</f>
        <v>3.3267537536871522E-3</v>
      </c>
      <c r="L463" s="17">
        <f t="shared" ref="L463:L478" si="71">H463/$H$479</f>
        <v>3.3267537536871522E-3</v>
      </c>
      <c r="M463" s="68">
        <f t="shared" ref="M463:M478" si="72">900*L463</f>
        <v>2.994078378318437</v>
      </c>
      <c r="N463" s="9">
        <f t="shared" ref="N463:N478" si="73">+I463/G463</f>
        <v>5301.45</v>
      </c>
    </row>
    <row r="464" spans="1:14" hidden="1" x14ac:dyDescent="0.25">
      <c r="A464" s="23" t="s">
        <v>9</v>
      </c>
      <c r="B464" s="23" t="s">
        <v>104</v>
      </c>
      <c r="C464" s="23" t="s">
        <v>110</v>
      </c>
      <c r="D464" s="16" t="s">
        <v>111</v>
      </c>
      <c r="E464" s="23" t="s">
        <v>107</v>
      </c>
      <c r="F464" s="23" t="s">
        <v>14</v>
      </c>
      <c r="G464" s="22">
        <v>98</v>
      </c>
      <c r="H464" s="22">
        <f t="shared" si="69"/>
        <v>130.66666666666669</v>
      </c>
      <c r="I464" s="9">
        <v>519542.1</v>
      </c>
      <c r="J464" s="23" t="s">
        <v>20</v>
      </c>
      <c r="K464" s="17">
        <f t="shared" si="70"/>
        <v>5.4336977976890154E-2</v>
      </c>
      <c r="L464" s="17">
        <f t="shared" si="71"/>
        <v>5.4336977976890161E-2</v>
      </c>
      <c r="M464" s="68">
        <f t="shared" si="72"/>
        <v>48.903280179201147</v>
      </c>
      <c r="N464" s="9">
        <f t="shared" si="73"/>
        <v>5301.45</v>
      </c>
    </row>
    <row r="465" spans="1:14" hidden="1" x14ac:dyDescent="0.25">
      <c r="A465" s="23" t="s">
        <v>9</v>
      </c>
      <c r="B465" s="23" t="s">
        <v>104</v>
      </c>
      <c r="C465" s="23" t="s">
        <v>110</v>
      </c>
      <c r="D465" s="16" t="s">
        <v>111</v>
      </c>
      <c r="E465" s="23" t="s">
        <v>107</v>
      </c>
      <c r="F465" s="23" t="s">
        <v>14</v>
      </c>
      <c r="G465" s="22">
        <v>4</v>
      </c>
      <c r="H465" s="22">
        <f t="shared" si="69"/>
        <v>5.333333333333333</v>
      </c>
      <c r="I465" s="9">
        <v>21205.8</v>
      </c>
      <c r="J465" s="23" t="s">
        <v>21</v>
      </c>
      <c r="K465" s="17">
        <f t="shared" si="70"/>
        <v>2.2178358357914348E-3</v>
      </c>
      <c r="L465" s="17">
        <f t="shared" si="71"/>
        <v>2.2178358357914348E-3</v>
      </c>
      <c r="M465" s="68">
        <f t="shared" si="72"/>
        <v>1.9960522522122912</v>
      </c>
      <c r="N465" s="9">
        <f t="shared" si="73"/>
        <v>5301.45</v>
      </c>
    </row>
    <row r="466" spans="1:14" hidden="1" x14ac:dyDescent="0.25">
      <c r="A466" s="23" t="s">
        <v>9</v>
      </c>
      <c r="B466" s="23" t="s">
        <v>104</v>
      </c>
      <c r="C466" s="23" t="s">
        <v>110</v>
      </c>
      <c r="D466" s="16" t="s">
        <v>111</v>
      </c>
      <c r="E466" s="23" t="s">
        <v>107</v>
      </c>
      <c r="F466" s="23" t="s">
        <v>14</v>
      </c>
      <c r="G466" s="22">
        <v>3</v>
      </c>
      <c r="H466" s="22">
        <f t="shared" si="69"/>
        <v>4</v>
      </c>
      <c r="I466" s="9">
        <v>15904.35</v>
      </c>
      <c r="J466" s="23" t="s">
        <v>22</v>
      </c>
      <c r="K466" s="17">
        <f t="shared" si="70"/>
        <v>1.6633768768435761E-3</v>
      </c>
      <c r="L466" s="17">
        <f t="shared" si="71"/>
        <v>1.6633768768435761E-3</v>
      </c>
      <c r="M466" s="68">
        <f t="shared" si="72"/>
        <v>1.4970391891592185</v>
      </c>
      <c r="N466" s="9">
        <f t="shared" si="73"/>
        <v>5301.45</v>
      </c>
    </row>
    <row r="467" spans="1:14" hidden="1" x14ac:dyDescent="0.25">
      <c r="A467" s="23" t="s">
        <v>9</v>
      </c>
      <c r="B467" s="23" t="s">
        <v>104</v>
      </c>
      <c r="C467" s="23" t="s">
        <v>110</v>
      </c>
      <c r="D467" s="16" t="s">
        <v>111</v>
      </c>
      <c r="E467" s="23" t="s">
        <v>107</v>
      </c>
      <c r="F467" s="23" t="s">
        <v>14</v>
      </c>
      <c r="G467" s="22">
        <v>295</v>
      </c>
      <c r="H467" s="22">
        <f t="shared" si="69"/>
        <v>393.33333333333337</v>
      </c>
      <c r="I467" s="9">
        <v>1563927.75</v>
      </c>
      <c r="J467" s="23" t="s">
        <v>23</v>
      </c>
      <c r="K467" s="17">
        <f t="shared" si="70"/>
        <v>0.16356539288961833</v>
      </c>
      <c r="L467" s="17">
        <f t="shared" si="71"/>
        <v>0.16356539288961836</v>
      </c>
      <c r="M467" s="68">
        <f t="shared" si="72"/>
        <v>147.20885360065651</v>
      </c>
      <c r="N467" s="9">
        <f t="shared" si="73"/>
        <v>5301.45</v>
      </c>
    </row>
    <row r="468" spans="1:14" hidden="1" x14ac:dyDescent="0.25">
      <c r="A468" s="23" t="s">
        <v>9</v>
      </c>
      <c r="B468" s="23" t="s">
        <v>104</v>
      </c>
      <c r="C468" s="23" t="s">
        <v>110</v>
      </c>
      <c r="D468" s="16" t="s">
        <v>111</v>
      </c>
      <c r="E468" s="23" t="s">
        <v>107</v>
      </c>
      <c r="F468" s="23" t="s">
        <v>14</v>
      </c>
      <c r="G468" s="22">
        <v>3</v>
      </c>
      <c r="H468" s="22">
        <f t="shared" si="69"/>
        <v>4</v>
      </c>
      <c r="I468" s="9">
        <v>12319.59</v>
      </c>
      <c r="J468" s="23" t="s">
        <v>25</v>
      </c>
      <c r="K468" s="17">
        <f t="shared" si="70"/>
        <v>1.6633768768435761E-3</v>
      </c>
      <c r="L468" s="17">
        <f t="shared" si="71"/>
        <v>1.6633768768435761E-3</v>
      </c>
      <c r="M468" s="68">
        <f t="shared" si="72"/>
        <v>1.4970391891592185</v>
      </c>
      <c r="N468" s="9">
        <f t="shared" si="73"/>
        <v>4106.53</v>
      </c>
    </row>
    <row r="469" spans="1:14" hidden="1" x14ac:dyDescent="0.25">
      <c r="A469" s="23" t="s">
        <v>9</v>
      </c>
      <c r="B469" s="23" t="s">
        <v>104</v>
      </c>
      <c r="C469" s="23" t="s">
        <v>110</v>
      </c>
      <c r="D469" s="16" t="s">
        <v>111</v>
      </c>
      <c r="E469" s="23" t="s">
        <v>107</v>
      </c>
      <c r="F469" s="23" t="s">
        <v>14</v>
      </c>
      <c r="G469" s="22">
        <v>76</v>
      </c>
      <c r="H469" s="22">
        <f t="shared" si="69"/>
        <v>101.33333333333334</v>
      </c>
      <c r="I469" s="9">
        <v>402910.2</v>
      </c>
      <c r="J469" s="23" t="s">
        <v>30</v>
      </c>
      <c r="K469" s="17">
        <f t="shared" si="70"/>
        <v>4.2138880880037262E-2</v>
      </c>
      <c r="L469" s="17">
        <f t="shared" si="71"/>
        <v>4.2138880880037269E-2</v>
      </c>
      <c r="M469" s="68">
        <f t="shared" si="72"/>
        <v>37.924992792033542</v>
      </c>
      <c r="N469" s="9">
        <f t="shared" si="73"/>
        <v>5301.45</v>
      </c>
    </row>
    <row r="470" spans="1:14" hidden="1" x14ac:dyDescent="0.25">
      <c r="A470" s="23" t="s">
        <v>9</v>
      </c>
      <c r="B470" s="23" t="s">
        <v>104</v>
      </c>
      <c r="C470" s="23" t="s">
        <v>110</v>
      </c>
      <c r="D470" s="16" t="s">
        <v>111</v>
      </c>
      <c r="E470" s="23" t="s">
        <v>107</v>
      </c>
      <c r="F470" s="23" t="s">
        <v>14</v>
      </c>
      <c r="G470" s="22">
        <v>111</v>
      </c>
      <c r="H470" s="22">
        <f t="shared" si="69"/>
        <v>148</v>
      </c>
      <c r="I470" s="9">
        <v>588460.94999999995</v>
      </c>
      <c r="J470" s="23" t="s">
        <v>35</v>
      </c>
      <c r="K470" s="17">
        <f t="shared" si="70"/>
        <v>6.1544944443212318E-2</v>
      </c>
      <c r="L470" s="17">
        <f t="shared" si="71"/>
        <v>6.1544944443212318E-2</v>
      </c>
      <c r="M470" s="68">
        <f t="shared" si="72"/>
        <v>55.390449998891086</v>
      </c>
      <c r="N470" s="9">
        <f t="shared" si="73"/>
        <v>5301.45</v>
      </c>
    </row>
    <row r="471" spans="1:14" hidden="1" x14ac:dyDescent="0.25">
      <c r="A471" s="23" t="s">
        <v>9</v>
      </c>
      <c r="B471" s="23" t="s">
        <v>104</v>
      </c>
      <c r="C471" s="23" t="s">
        <v>110</v>
      </c>
      <c r="D471" s="16" t="s">
        <v>111</v>
      </c>
      <c r="E471" s="23" t="s">
        <v>107</v>
      </c>
      <c r="F471" s="23" t="s">
        <v>14</v>
      </c>
      <c r="G471" s="22">
        <v>81</v>
      </c>
      <c r="H471" s="22">
        <f t="shared" si="69"/>
        <v>108</v>
      </c>
      <c r="I471" s="9">
        <v>429417.45</v>
      </c>
      <c r="J471" s="23" t="s">
        <v>38</v>
      </c>
      <c r="K471" s="17">
        <f t="shared" si="70"/>
        <v>4.4911175674776552E-2</v>
      </c>
      <c r="L471" s="17">
        <f t="shared" si="71"/>
        <v>4.4911175674776559E-2</v>
      </c>
      <c r="M471" s="68">
        <f t="shared" si="72"/>
        <v>40.4200581072989</v>
      </c>
      <c r="N471" s="9">
        <f t="shared" si="73"/>
        <v>5301.45</v>
      </c>
    </row>
    <row r="472" spans="1:14" hidden="1" x14ac:dyDescent="0.25">
      <c r="A472" s="23" t="s">
        <v>9</v>
      </c>
      <c r="B472" s="23" t="s">
        <v>104</v>
      </c>
      <c r="C472" s="23" t="s">
        <v>110</v>
      </c>
      <c r="D472" s="16" t="s">
        <v>111</v>
      </c>
      <c r="E472" s="23" t="s">
        <v>107</v>
      </c>
      <c r="F472" s="23" t="s">
        <v>14</v>
      </c>
      <c r="G472" s="22">
        <v>795</v>
      </c>
      <c r="H472" s="22">
        <f t="shared" si="69"/>
        <v>1060</v>
      </c>
      <c r="I472" s="9">
        <v>4214652.75</v>
      </c>
      <c r="J472" s="23" t="s">
        <v>41</v>
      </c>
      <c r="K472" s="17">
        <f t="shared" si="70"/>
        <v>0.44079487236354764</v>
      </c>
      <c r="L472" s="17">
        <f t="shared" si="71"/>
        <v>0.4407948723635477</v>
      </c>
      <c r="M472" s="68">
        <f t="shared" si="72"/>
        <v>396.71538512719292</v>
      </c>
      <c r="N472" s="9">
        <f t="shared" si="73"/>
        <v>5301.45</v>
      </c>
    </row>
    <row r="473" spans="1:14" hidden="1" x14ac:dyDescent="0.25">
      <c r="A473" s="23" t="s">
        <v>9</v>
      </c>
      <c r="B473" s="23" t="s">
        <v>104</v>
      </c>
      <c r="C473" s="23" t="s">
        <v>110</v>
      </c>
      <c r="D473" s="16" t="s">
        <v>111</v>
      </c>
      <c r="E473" s="23" t="s">
        <v>107</v>
      </c>
      <c r="F473" s="23" t="s">
        <v>14</v>
      </c>
      <c r="G473" s="22">
        <v>124</v>
      </c>
      <c r="H473" s="22">
        <f t="shared" si="69"/>
        <v>165.33333333333334</v>
      </c>
      <c r="I473" s="9">
        <v>657379.80000000005</v>
      </c>
      <c r="J473" s="23" t="s">
        <v>45</v>
      </c>
      <c r="K473" s="17">
        <f t="shared" si="70"/>
        <v>6.8752910909534476E-2</v>
      </c>
      <c r="L473" s="17">
        <f t="shared" si="71"/>
        <v>6.875291090953449E-2</v>
      </c>
      <c r="M473" s="68">
        <f t="shared" si="72"/>
        <v>61.877619818581039</v>
      </c>
      <c r="N473" s="9">
        <f t="shared" si="73"/>
        <v>5301.4500000000007</v>
      </c>
    </row>
    <row r="474" spans="1:14" hidden="1" x14ac:dyDescent="0.25">
      <c r="A474" s="23" t="s">
        <v>9</v>
      </c>
      <c r="B474" s="23" t="s">
        <v>104</v>
      </c>
      <c r="C474" s="23" t="s">
        <v>110</v>
      </c>
      <c r="D474" s="16" t="s">
        <v>111</v>
      </c>
      <c r="E474" s="23" t="s">
        <v>107</v>
      </c>
      <c r="F474" s="23" t="s">
        <v>14</v>
      </c>
      <c r="G474" s="22">
        <v>13</v>
      </c>
      <c r="H474" s="22">
        <f t="shared" si="69"/>
        <v>17.333333333333332</v>
      </c>
      <c r="I474" s="9">
        <v>68918.850000000006</v>
      </c>
      <c r="J474" s="23" t="s">
        <v>46</v>
      </c>
      <c r="K474" s="17">
        <f t="shared" si="70"/>
        <v>7.2079664663221629E-3</v>
      </c>
      <c r="L474" s="17">
        <f t="shared" si="71"/>
        <v>7.2079664663221629E-3</v>
      </c>
      <c r="M474" s="68">
        <f t="shared" si="72"/>
        <v>6.4871698196899468</v>
      </c>
      <c r="N474" s="9">
        <f t="shared" si="73"/>
        <v>5301.4500000000007</v>
      </c>
    </row>
    <row r="475" spans="1:14" hidden="1" x14ac:dyDescent="0.25">
      <c r="A475" s="23" t="s">
        <v>9</v>
      </c>
      <c r="B475" s="23" t="s">
        <v>104</v>
      </c>
      <c r="C475" s="23" t="s">
        <v>110</v>
      </c>
      <c r="D475" s="16" t="s">
        <v>111</v>
      </c>
      <c r="E475" s="23" t="s">
        <v>107</v>
      </c>
      <c r="F475" s="23" t="s">
        <v>14</v>
      </c>
      <c r="G475" s="22">
        <v>63</v>
      </c>
      <c r="H475" s="22">
        <f t="shared" si="69"/>
        <v>84</v>
      </c>
      <c r="I475" s="9">
        <v>333991.34999999998</v>
      </c>
      <c r="J475" s="23" t="s">
        <v>47</v>
      </c>
      <c r="K475" s="17">
        <f t="shared" si="70"/>
        <v>3.4930914413715097E-2</v>
      </c>
      <c r="L475" s="17">
        <f t="shared" si="71"/>
        <v>3.4930914413715097E-2</v>
      </c>
      <c r="M475" s="68">
        <f t="shared" si="72"/>
        <v>31.437822972343589</v>
      </c>
      <c r="N475" s="9">
        <f t="shared" si="73"/>
        <v>5301.45</v>
      </c>
    </row>
    <row r="476" spans="1:14" hidden="1" x14ac:dyDescent="0.25">
      <c r="A476" s="23" t="s">
        <v>9</v>
      </c>
      <c r="B476" s="23" t="s">
        <v>104</v>
      </c>
      <c r="C476" s="23" t="s">
        <v>110</v>
      </c>
      <c r="D476" s="16" t="s">
        <v>111</v>
      </c>
      <c r="E476" s="23" t="s">
        <v>107</v>
      </c>
      <c r="F476" s="23" t="s">
        <v>14</v>
      </c>
      <c r="G476" s="22">
        <v>71</v>
      </c>
      <c r="H476" s="22">
        <f t="shared" si="69"/>
        <v>94.666666666666671</v>
      </c>
      <c r="I476" s="9">
        <v>376402.95</v>
      </c>
      <c r="J476" s="23" t="s">
        <v>48</v>
      </c>
      <c r="K476" s="17">
        <f t="shared" si="70"/>
        <v>3.9366586085297965E-2</v>
      </c>
      <c r="L476" s="17">
        <f t="shared" si="71"/>
        <v>3.9366586085297972E-2</v>
      </c>
      <c r="M476" s="68">
        <f t="shared" si="72"/>
        <v>35.429927476768178</v>
      </c>
      <c r="N476" s="9">
        <f t="shared" si="73"/>
        <v>5301.45</v>
      </c>
    </row>
    <row r="477" spans="1:14" hidden="1" x14ac:dyDescent="0.25">
      <c r="A477" s="23" t="s">
        <v>9</v>
      </c>
      <c r="B477" s="23" t="s">
        <v>104</v>
      </c>
      <c r="C477" s="23" t="s">
        <v>110</v>
      </c>
      <c r="D477" s="16" t="s">
        <v>111</v>
      </c>
      <c r="E477" s="23" t="s">
        <v>107</v>
      </c>
      <c r="F477" s="23" t="s">
        <v>14</v>
      </c>
      <c r="G477" s="22">
        <v>6.56</v>
      </c>
      <c r="H477" s="22">
        <f t="shared" si="69"/>
        <v>8.7466666666666661</v>
      </c>
      <c r="I477" s="9">
        <v>34777.512000000002</v>
      </c>
      <c r="J477" s="23" t="s">
        <v>53</v>
      </c>
      <c r="K477" s="17">
        <f t="shared" si="70"/>
        <v>3.6372507706979528E-3</v>
      </c>
      <c r="L477" s="17">
        <f t="shared" si="71"/>
        <v>3.6372507706979532E-3</v>
      </c>
      <c r="M477" s="68">
        <f t="shared" si="72"/>
        <v>3.2735256936281578</v>
      </c>
      <c r="N477" s="9">
        <f t="shared" si="73"/>
        <v>5301.4500000000007</v>
      </c>
    </row>
    <row r="478" spans="1:14" hidden="1" x14ac:dyDescent="0.25">
      <c r="A478" s="23" t="s">
        <v>9</v>
      </c>
      <c r="B478" s="23" t="s">
        <v>104</v>
      </c>
      <c r="C478" s="23" t="s">
        <v>110</v>
      </c>
      <c r="D478" s="16" t="s">
        <v>111</v>
      </c>
      <c r="E478" s="23" t="s">
        <v>107</v>
      </c>
      <c r="F478" s="23" t="s">
        <v>14</v>
      </c>
      <c r="G478" s="22">
        <v>54</v>
      </c>
      <c r="H478" s="22">
        <f t="shared" si="69"/>
        <v>72</v>
      </c>
      <c r="I478" s="9">
        <v>286278.3</v>
      </c>
      <c r="J478" s="23" t="s">
        <v>65</v>
      </c>
      <c r="K478" s="17">
        <f t="shared" si="70"/>
        <v>2.994078378318437E-2</v>
      </c>
      <c r="L478" s="17">
        <f t="shared" si="71"/>
        <v>2.994078378318437E-2</v>
      </c>
      <c r="M478" s="68">
        <f t="shared" si="72"/>
        <v>26.946705404865934</v>
      </c>
      <c r="N478" s="9">
        <f t="shared" si="73"/>
        <v>5301.45</v>
      </c>
    </row>
    <row r="479" spans="1:14" hidden="1" x14ac:dyDescent="0.25">
      <c r="A479" s="27"/>
      <c r="B479" s="27"/>
      <c r="C479" s="27"/>
      <c r="D479" s="50"/>
      <c r="E479" s="27"/>
      <c r="F479" s="27"/>
      <c r="G479" s="24">
        <f>SUM(G463:G478)</f>
        <v>1803.56</v>
      </c>
      <c r="H479" s="24">
        <f>SUM(H463:H478)</f>
        <v>2404.7466666666664</v>
      </c>
      <c r="I479" s="27"/>
      <c r="J479" s="27"/>
      <c r="K479" s="26">
        <f>SUM(K463:K478)</f>
        <v>1</v>
      </c>
      <c r="L479" s="26">
        <f>SUM(L463:L478)</f>
        <v>1.0000000000000002</v>
      </c>
      <c r="M479" s="71">
        <f>SUM(M463:M478)</f>
        <v>900.00000000000011</v>
      </c>
      <c r="N479" s="9"/>
    </row>
    <row r="480" spans="1:14" hidden="1" x14ac:dyDescent="0.25">
      <c r="A480" s="23" t="s">
        <v>9</v>
      </c>
      <c r="B480" s="23" t="s">
        <v>112</v>
      </c>
      <c r="C480" s="23" t="s">
        <v>113</v>
      </c>
      <c r="D480" s="16" t="s">
        <v>114</v>
      </c>
      <c r="E480" s="23" t="s">
        <v>115</v>
      </c>
      <c r="F480" s="23" t="s">
        <v>14</v>
      </c>
      <c r="G480" s="22">
        <v>1</v>
      </c>
      <c r="H480" s="22">
        <f t="shared" ref="H480:H511" si="74">G480/9*12</f>
        <v>1.3333333333333333</v>
      </c>
      <c r="I480" s="9">
        <v>0</v>
      </c>
      <c r="J480" s="23" t="s">
        <v>44</v>
      </c>
      <c r="K480" s="17">
        <f t="shared" ref="K480:K511" si="75">G480/$G$560</f>
        <v>1.2253550466247596E-4</v>
      </c>
      <c r="L480" s="17">
        <f t="shared" ref="L480:L511" si="76">H480/$H$560</f>
        <v>1.2253550466247593E-4</v>
      </c>
      <c r="M480" s="68">
        <f t="shared" ref="M480:M511" si="77">8100*L480</f>
        <v>0.99253758776605505</v>
      </c>
      <c r="N480" s="9">
        <f t="shared" ref="N480:N511" si="78">+I480/G480</f>
        <v>0</v>
      </c>
    </row>
    <row r="481" spans="1:14" hidden="1" x14ac:dyDescent="0.25">
      <c r="A481" s="23" t="s">
        <v>9</v>
      </c>
      <c r="B481" s="23" t="s">
        <v>112</v>
      </c>
      <c r="C481" s="23" t="s">
        <v>113</v>
      </c>
      <c r="D481" s="16" t="s">
        <v>114</v>
      </c>
      <c r="E481" s="23" t="s">
        <v>115</v>
      </c>
      <c r="F481" s="23" t="s">
        <v>14</v>
      </c>
      <c r="G481" s="22">
        <v>39</v>
      </c>
      <c r="H481" s="22">
        <f t="shared" si="74"/>
        <v>52</v>
      </c>
      <c r="I481" s="9">
        <v>105144.71</v>
      </c>
      <c r="J481" s="23" t="s">
        <v>46</v>
      </c>
      <c r="K481" s="17">
        <f t="shared" si="75"/>
        <v>4.7788846818365618E-3</v>
      </c>
      <c r="L481" s="17">
        <f t="shared" si="76"/>
        <v>4.7788846818365618E-3</v>
      </c>
      <c r="M481" s="68">
        <f t="shared" si="77"/>
        <v>38.708965922876153</v>
      </c>
      <c r="N481" s="9">
        <f t="shared" si="78"/>
        <v>2696.0182051282054</v>
      </c>
    </row>
    <row r="482" spans="1:14" hidden="1" x14ac:dyDescent="0.25">
      <c r="A482" s="23" t="s">
        <v>9</v>
      </c>
      <c r="B482" s="23" t="s">
        <v>112</v>
      </c>
      <c r="C482" s="23" t="s">
        <v>113</v>
      </c>
      <c r="D482" s="16" t="s">
        <v>114</v>
      </c>
      <c r="E482" s="23" t="s">
        <v>115</v>
      </c>
      <c r="F482" s="23" t="s">
        <v>14</v>
      </c>
      <c r="G482" s="22">
        <v>8.3000000000000007</v>
      </c>
      <c r="H482" s="22">
        <f t="shared" si="74"/>
        <v>11.066666666666666</v>
      </c>
      <c r="I482" s="9">
        <v>22446.105</v>
      </c>
      <c r="J482" s="23" t="s">
        <v>53</v>
      </c>
      <c r="K482" s="17">
        <f t="shared" si="75"/>
        <v>1.0170446886985504E-3</v>
      </c>
      <c r="L482" s="17">
        <f t="shared" si="76"/>
        <v>1.0170446886985504E-3</v>
      </c>
      <c r="M482" s="68">
        <f t="shared" si="77"/>
        <v>8.2380619784582585</v>
      </c>
      <c r="N482" s="9">
        <f t="shared" si="78"/>
        <v>2704.35</v>
      </c>
    </row>
    <row r="483" spans="1:14" hidden="1" x14ac:dyDescent="0.25">
      <c r="A483" s="23" t="s">
        <v>9</v>
      </c>
      <c r="B483" s="23" t="s">
        <v>112</v>
      </c>
      <c r="C483" s="23" t="s">
        <v>116</v>
      </c>
      <c r="D483" s="16" t="s">
        <v>117</v>
      </c>
      <c r="E483" s="23" t="s">
        <v>115</v>
      </c>
      <c r="F483" s="23" t="s">
        <v>14</v>
      </c>
      <c r="G483" s="22">
        <v>17</v>
      </c>
      <c r="H483" s="22">
        <f t="shared" si="74"/>
        <v>22.666666666666664</v>
      </c>
      <c r="I483" s="9">
        <v>32855.9</v>
      </c>
      <c r="J483" s="23" t="s">
        <v>18</v>
      </c>
      <c r="K483" s="17">
        <f t="shared" si="75"/>
        <v>2.0831035792620912E-3</v>
      </c>
      <c r="L483" s="17">
        <f t="shared" si="76"/>
        <v>2.0831035792620908E-3</v>
      </c>
      <c r="M483" s="68">
        <f t="shared" si="77"/>
        <v>16.873138992022934</v>
      </c>
      <c r="N483" s="9">
        <f t="shared" si="78"/>
        <v>1932.7</v>
      </c>
    </row>
    <row r="484" spans="1:14" hidden="1" x14ac:dyDescent="0.25">
      <c r="A484" s="23" t="s">
        <v>9</v>
      </c>
      <c r="B484" s="23" t="s">
        <v>112</v>
      </c>
      <c r="C484" s="23" t="s">
        <v>116</v>
      </c>
      <c r="D484" s="16" t="s">
        <v>117</v>
      </c>
      <c r="E484" s="23" t="s">
        <v>115</v>
      </c>
      <c r="F484" s="23" t="s">
        <v>14</v>
      </c>
      <c r="G484" s="22">
        <v>201</v>
      </c>
      <c r="H484" s="22">
        <f t="shared" si="74"/>
        <v>268</v>
      </c>
      <c r="I484" s="9">
        <v>388472.7</v>
      </c>
      <c r="J484" s="23" t="s">
        <v>20</v>
      </c>
      <c r="K484" s="17">
        <f t="shared" si="75"/>
        <v>2.4629636437157664E-2</v>
      </c>
      <c r="L484" s="17">
        <f t="shared" si="76"/>
        <v>2.4629636437157664E-2</v>
      </c>
      <c r="M484" s="68">
        <f t="shared" si="77"/>
        <v>199.50005514097708</v>
      </c>
      <c r="N484" s="9">
        <f t="shared" si="78"/>
        <v>1932.7</v>
      </c>
    </row>
    <row r="485" spans="1:14" hidden="1" x14ac:dyDescent="0.25">
      <c r="A485" s="23" t="s">
        <v>9</v>
      </c>
      <c r="B485" s="23" t="s">
        <v>112</v>
      </c>
      <c r="C485" s="23" t="s">
        <v>116</v>
      </c>
      <c r="D485" s="16" t="s">
        <v>117</v>
      </c>
      <c r="E485" s="23" t="s">
        <v>115</v>
      </c>
      <c r="F485" s="23" t="s">
        <v>14</v>
      </c>
      <c r="G485" s="22">
        <v>180</v>
      </c>
      <c r="H485" s="22">
        <f t="shared" si="74"/>
        <v>240</v>
      </c>
      <c r="I485" s="9">
        <v>347886</v>
      </c>
      <c r="J485" s="23" t="s">
        <v>22</v>
      </c>
      <c r="K485" s="17">
        <f t="shared" si="75"/>
        <v>2.2056390839245672E-2</v>
      </c>
      <c r="L485" s="17">
        <f t="shared" si="76"/>
        <v>2.2056390839245672E-2</v>
      </c>
      <c r="M485" s="68">
        <f t="shared" si="77"/>
        <v>178.65676579788993</v>
      </c>
      <c r="N485" s="9">
        <f t="shared" si="78"/>
        <v>1932.7</v>
      </c>
    </row>
    <row r="486" spans="1:14" hidden="1" x14ac:dyDescent="0.25">
      <c r="A486" s="23" t="s">
        <v>9</v>
      </c>
      <c r="B486" s="23" t="s">
        <v>112</v>
      </c>
      <c r="C486" s="23" t="s">
        <v>116</v>
      </c>
      <c r="D486" s="16" t="s">
        <v>117</v>
      </c>
      <c r="E486" s="23" t="s">
        <v>115</v>
      </c>
      <c r="F486" s="23" t="s">
        <v>14</v>
      </c>
      <c r="G486" s="22">
        <v>157</v>
      </c>
      <c r="H486" s="22">
        <f t="shared" si="74"/>
        <v>209.33333333333331</v>
      </c>
      <c r="I486" s="9">
        <v>303433.90000000002</v>
      </c>
      <c r="J486" s="23" t="s">
        <v>23</v>
      </c>
      <c r="K486" s="17">
        <f t="shared" si="75"/>
        <v>1.9238074232008722E-2</v>
      </c>
      <c r="L486" s="17">
        <f t="shared" si="76"/>
        <v>1.9238074232008722E-2</v>
      </c>
      <c r="M486" s="68">
        <f t="shared" si="77"/>
        <v>155.82840127927065</v>
      </c>
      <c r="N486" s="9">
        <f t="shared" si="78"/>
        <v>1932.7</v>
      </c>
    </row>
    <row r="487" spans="1:14" hidden="1" x14ac:dyDescent="0.25">
      <c r="A487" s="23" t="s">
        <v>9</v>
      </c>
      <c r="B487" s="23" t="s">
        <v>112</v>
      </c>
      <c r="C487" s="23" t="s">
        <v>116</v>
      </c>
      <c r="D487" s="16" t="s">
        <v>117</v>
      </c>
      <c r="E487" s="23" t="s">
        <v>115</v>
      </c>
      <c r="F487" s="23" t="s">
        <v>14</v>
      </c>
      <c r="G487" s="22">
        <v>199</v>
      </c>
      <c r="H487" s="22">
        <f t="shared" si="74"/>
        <v>265.33333333333331</v>
      </c>
      <c r="I487" s="9">
        <v>384607.3</v>
      </c>
      <c r="J487" s="23" t="s">
        <v>25</v>
      </c>
      <c r="K487" s="17">
        <f t="shared" si="75"/>
        <v>2.4384565427832714E-2</v>
      </c>
      <c r="L487" s="17">
        <f t="shared" si="76"/>
        <v>2.4384565427832711E-2</v>
      </c>
      <c r="M487" s="68">
        <f t="shared" si="77"/>
        <v>197.51497996544495</v>
      </c>
      <c r="N487" s="9">
        <f t="shared" si="78"/>
        <v>1932.7</v>
      </c>
    </row>
    <row r="488" spans="1:14" hidden="1" x14ac:dyDescent="0.25">
      <c r="A488" s="23" t="s">
        <v>9</v>
      </c>
      <c r="B488" s="23" t="s">
        <v>112</v>
      </c>
      <c r="C488" s="23" t="s">
        <v>116</v>
      </c>
      <c r="D488" s="16" t="s">
        <v>117</v>
      </c>
      <c r="E488" s="23" t="s">
        <v>115</v>
      </c>
      <c r="F488" s="23" t="s">
        <v>14</v>
      </c>
      <c r="G488" s="22">
        <v>9</v>
      </c>
      <c r="H488" s="22">
        <f t="shared" si="74"/>
        <v>12</v>
      </c>
      <c r="I488" s="9">
        <v>17394.3</v>
      </c>
      <c r="J488" s="23" t="s">
        <v>27</v>
      </c>
      <c r="K488" s="17">
        <f t="shared" si="75"/>
        <v>1.1028195419622835E-3</v>
      </c>
      <c r="L488" s="17">
        <f t="shared" si="76"/>
        <v>1.1028195419622835E-3</v>
      </c>
      <c r="M488" s="68">
        <f t="shared" si="77"/>
        <v>8.9328382898944962</v>
      </c>
      <c r="N488" s="9">
        <f t="shared" si="78"/>
        <v>1932.6999999999998</v>
      </c>
    </row>
    <row r="489" spans="1:14" hidden="1" x14ac:dyDescent="0.25">
      <c r="A489" s="23" t="s">
        <v>9</v>
      </c>
      <c r="B489" s="23" t="s">
        <v>112</v>
      </c>
      <c r="C489" s="23" t="s">
        <v>116</v>
      </c>
      <c r="D489" s="16" t="s">
        <v>117</v>
      </c>
      <c r="E489" s="23" t="s">
        <v>115</v>
      </c>
      <c r="F489" s="23" t="s">
        <v>14</v>
      </c>
      <c r="G489" s="22">
        <v>87</v>
      </c>
      <c r="H489" s="22">
        <f t="shared" si="74"/>
        <v>116</v>
      </c>
      <c r="I489" s="9">
        <v>168144.9</v>
      </c>
      <c r="J489" s="23" t="s">
        <v>28</v>
      </c>
      <c r="K489" s="17">
        <f t="shared" si="75"/>
        <v>1.0660588905635407E-2</v>
      </c>
      <c r="L489" s="17">
        <f t="shared" si="76"/>
        <v>1.0660588905635407E-2</v>
      </c>
      <c r="M489" s="68">
        <f t="shared" si="77"/>
        <v>86.350770135646798</v>
      </c>
      <c r="N489" s="9">
        <f t="shared" si="78"/>
        <v>1932.7</v>
      </c>
    </row>
    <row r="490" spans="1:14" hidden="1" x14ac:dyDescent="0.25">
      <c r="A490" s="23" t="s">
        <v>9</v>
      </c>
      <c r="B490" s="23" t="s">
        <v>112</v>
      </c>
      <c r="C490" s="23" t="s">
        <v>116</v>
      </c>
      <c r="D490" s="16" t="s">
        <v>117</v>
      </c>
      <c r="E490" s="23" t="s">
        <v>115</v>
      </c>
      <c r="F490" s="23" t="s">
        <v>14</v>
      </c>
      <c r="G490" s="22">
        <v>18</v>
      </c>
      <c r="H490" s="22">
        <f t="shared" si="74"/>
        <v>24</v>
      </c>
      <c r="I490" s="9">
        <v>34788.6</v>
      </c>
      <c r="J490" s="23" t="s">
        <v>30</v>
      </c>
      <c r="K490" s="17">
        <f t="shared" si="75"/>
        <v>2.2056390839245671E-3</v>
      </c>
      <c r="L490" s="17">
        <f t="shared" si="76"/>
        <v>2.2056390839245671E-3</v>
      </c>
      <c r="M490" s="68">
        <f t="shared" si="77"/>
        <v>17.865676579788992</v>
      </c>
      <c r="N490" s="9">
        <f t="shared" si="78"/>
        <v>1932.6999999999998</v>
      </c>
    </row>
    <row r="491" spans="1:14" hidden="1" x14ac:dyDescent="0.25">
      <c r="A491" s="23" t="s">
        <v>9</v>
      </c>
      <c r="B491" s="23" t="s">
        <v>112</v>
      </c>
      <c r="C491" s="23" t="s">
        <v>116</v>
      </c>
      <c r="D491" s="16" t="s">
        <v>117</v>
      </c>
      <c r="E491" s="23" t="s">
        <v>115</v>
      </c>
      <c r="F491" s="23" t="s">
        <v>14</v>
      </c>
      <c r="G491" s="22">
        <v>137</v>
      </c>
      <c r="H491" s="22">
        <f t="shared" si="74"/>
        <v>182.66666666666666</v>
      </c>
      <c r="I491" s="9">
        <v>264779.90000000002</v>
      </c>
      <c r="J491" s="23" t="s">
        <v>31</v>
      </c>
      <c r="K491" s="17">
        <f t="shared" si="75"/>
        <v>1.6787364138759205E-2</v>
      </c>
      <c r="L491" s="17">
        <f t="shared" si="76"/>
        <v>1.6787364138759205E-2</v>
      </c>
      <c r="M491" s="68">
        <f t="shared" si="77"/>
        <v>135.97764952394957</v>
      </c>
      <c r="N491" s="9">
        <f t="shared" si="78"/>
        <v>1932.7000000000003</v>
      </c>
    </row>
    <row r="492" spans="1:14" hidden="1" x14ac:dyDescent="0.25">
      <c r="A492" s="23" t="s">
        <v>9</v>
      </c>
      <c r="B492" s="23" t="s">
        <v>112</v>
      </c>
      <c r="C492" s="23" t="s">
        <v>116</v>
      </c>
      <c r="D492" s="16" t="s">
        <v>117</v>
      </c>
      <c r="E492" s="23" t="s">
        <v>115</v>
      </c>
      <c r="F492" s="23" t="s">
        <v>14</v>
      </c>
      <c r="G492" s="22">
        <v>25</v>
      </c>
      <c r="H492" s="22">
        <f t="shared" si="74"/>
        <v>33.333333333333329</v>
      </c>
      <c r="I492" s="9">
        <v>48317.5</v>
      </c>
      <c r="J492" s="23" t="s">
        <v>32</v>
      </c>
      <c r="K492" s="17">
        <f t="shared" si="75"/>
        <v>3.0633876165618986E-3</v>
      </c>
      <c r="L492" s="17">
        <f t="shared" si="76"/>
        <v>3.0633876165618982E-3</v>
      </c>
      <c r="M492" s="68">
        <f t="shared" si="77"/>
        <v>24.813439694151377</v>
      </c>
      <c r="N492" s="9">
        <f t="shared" si="78"/>
        <v>1932.7</v>
      </c>
    </row>
    <row r="493" spans="1:14" hidden="1" x14ac:dyDescent="0.25">
      <c r="A493" s="23" t="s">
        <v>9</v>
      </c>
      <c r="B493" s="23" t="s">
        <v>112</v>
      </c>
      <c r="C493" s="23" t="s">
        <v>116</v>
      </c>
      <c r="D493" s="16" t="s">
        <v>117</v>
      </c>
      <c r="E493" s="23" t="s">
        <v>115</v>
      </c>
      <c r="F493" s="23" t="s">
        <v>14</v>
      </c>
      <c r="G493" s="22">
        <v>3</v>
      </c>
      <c r="H493" s="22">
        <f t="shared" si="74"/>
        <v>4</v>
      </c>
      <c r="I493" s="9">
        <v>5798.1</v>
      </c>
      <c r="J493" s="23" t="s">
        <v>62</v>
      </c>
      <c r="K493" s="17">
        <f t="shared" si="75"/>
        <v>3.6760651398742785E-4</v>
      </c>
      <c r="L493" s="17">
        <f t="shared" si="76"/>
        <v>3.6760651398742785E-4</v>
      </c>
      <c r="M493" s="68">
        <f t="shared" si="77"/>
        <v>2.9776127632981657</v>
      </c>
      <c r="N493" s="9">
        <f t="shared" si="78"/>
        <v>1932.7</v>
      </c>
    </row>
    <row r="494" spans="1:14" hidden="1" x14ac:dyDescent="0.25">
      <c r="A494" s="23" t="s">
        <v>9</v>
      </c>
      <c r="B494" s="23" t="s">
        <v>112</v>
      </c>
      <c r="C494" s="23" t="s">
        <v>116</v>
      </c>
      <c r="D494" s="16" t="s">
        <v>117</v>
      </c>
      <c r="E494" s="23" t="s">
        <v>115</v>
      </c>
      <c r="F494" s="23" t="s">
        <v>14</v>
      </c>
      <c r="G494" s="22">
        <v>144</v>
      </c>
      <c r="H494" s="22">
        <f t="shared" si="74"/>
        <v>192</v>
      </c>
      <c r="I494" s="9">
        <v>278308.8</v>
      </c>
      <c r="J494" s="23" t="s">
        <v>34</v>
      </c>
      <c r="K494" s="17">
        <f t="shared" si="75"/>
        <v>1.7645112671396537E-2</v>
      </c>
      <c r="L494" s="17">
        <f t="shared" si="76"/>
        <v>1.7645112671396537E-2</v>
      </c>
      <c r="M494" s="68">
        <f t="shared" si="77"/>
        <v>142.92541263831194</v>
      </c>
      <c r="N494" s="9">
        <f t="shared" si="78"/>
        <v>1932.6999999999998</v>
      </c>
    </row>
    <row r="495" spans="1:14" hidden="1" x14ac:dyDescent="0.25">
      <c r="A495" s="23" t="s">
        <v>9</v>
      </c>
      <c r="B495" s="23" t="s">
        <v>112</v>
      </c>
      <c r="C495" s="23" t="s">
        <v>116</v>
      </c>
      <c r="D495" s="16" t="s">
        <v>117</v>
      </c>
      <c r="E495" s="23" t="s">
        <v>115</v>
      </c>
      <c r="F495" s="23" t="s">
        <v>14</v>
      </c>
      <c r="G495" s="22">
        <v>77</v>
      </c>
      <c r="H495" s="22">
        <f t="shared" si="74"/>
        <v>102.66666666666666</v>
      </c>
      <c r="I495" s="9">
        <v>148817.9</v>
      </c>
      <c r="J495" s="23" t="s">
        <v>35</v>
      </c>
      <c r="K495" s="17">
        <f t="shared" si="75"/>
        <v>9.4352338590106485E-3</v>
      </c>
      <c r="L495" s="17">
        <f t="shared" si="76"/>
        <v>9.4352338590106468E-3</v>
      </c>
      <c r="M495" s="68">
        <f t="shared" si="77"/>
        <v>76.425394257986241</v>
      </c>
      <c r="N495" s="9">
        <f t="shared" si="78"/>
        <v>1932.6999999999998</v>
      </c>
    </row>
    <row r="496" spans="1:14" hidden="1" x14ac:dyDescent="0.25">
      <c r="A496" s="23" t="s">
        <v>9</v>
      </c>
      <c r="B496" s="23" t="s">
        <v>112</v>
      </c>
      <c r="C496" s="23" t="s">
        <v>116</v>
      </c>
      <c r="D496" s="16" t="s">
        <v>117</v>
      </c>
      <c r="E496" s="23" t="s">
        <v>115</v>
      </c>
      <c r="F496" s="23" t="s">
        <v>14</v>
      </c>
      <c r="G496" s="22">
        <v>98</v>
      </c>
      <c r="H496" s="22">
        <f t="shared" si="74"/>
        <v>130.66666666666669</v>
      </c>
      <c r="I496" s="9">
        <v>189403.62</v>
      </c>
      <c r="J496" s="23" t="s">
        <v>36</v>
      </c>
      <c r="K496" s="17">
        <f t="shared" si="75"/>
        <v>1.2008479456922643E-2</v>
      </c>
      <c r="L496" s="17">
        <f t="shared" si="76"/>
        <v>1.2008479456922645E-2</v>
      </c>
      <c r="M496" s="68">
        <f t="shared" si="77"/>
        <v>97.26868360107342</v>
      </c>
      <c r="N496" s="9">
        <f t="shared" si="78"/>
        <v>1932.69</v>
      </c>
    </row>
    <row r="497" spans="1:14" hidden="1" x14ac:dyDescent="0.25">
      <c r="A497" s="23" t="s">
        <v>9</v>
      </c>
      <c r="B497" s="23" t="s">
        <v>112</v>
      </c>
      <c r="C497" s="23" t="s">
        <v>116</v>
      </c>
      <c r="D497" s="16" t="s">
        <v>117</v>
      </c>
      <c r="E497" s="23" t="s">
        <v>115</v>
      </c>
      <c r="F497" s="23" t="s">
        <v>14</v>
      </c>
      <c r="G497" s="22">
        <v>76</v>
      </c>
      <c r="H497" s="22">
        <f t="shared" si="74"/>
        <v>101.33333333333334</v>
      </c>
      <c r="I497" s="9">
        <v>146885.20000000001</v>
      </c>
      <c r="J497" s="23" t="s">
        <v>37</v>
      </c>
      <c r="K497" s="17">
        <f t="shared" si="75"/>
        <v>9.3126983543481718E-3</v>
      </c>
      <c r="L497" s="17">
        <f t="shared" si="76"/>
        <v>9.3126983543481718E-3</v>
      </c>
      <c r="M497" s="68">
        <f t="shared" si="77"/>
        <v>75.43285667022019</v>
      </c>
      <c r="N497" s="9">
        <f t="shared" si="78"/>
        <v>1932.7</v>
      </c>
    </row>
    <row r="498" spans="1:14" hidden="1" x14ac:dyDescent="0.25">
      <c r="A498" s="23" t="s">
        <v>9</v>
      </c>
      <c r="B498" s="23" t="s">
        <v>112</v>
      </c>
      <c r="C498" s="23" t="s">
        <v>116</v>
      </c>
      <c r="D498" s="16" t="s">
        <v>117</v>
      </c>
      <c r="E498" s="23" t="s">
        <v>115</v>
      </c>
      <c r="F498" s="23" t="s">
        <v>14</v>
      </c>
      <c r="G498" s="22">
        <v>23</v>
      </c>
      <c r="H498" s="22">
        <f t="shared" si="74"/>
        <v>30.666666666666664</v>
      </c>
      <c r="I498" s="9">
        <v>44452.1</v>
      </c>
      <c r="J498" s="23" t="s">
        <v>38</v>
      </c>
      <c r="K498" s="17">
        <f t="shared" si="75"/>
        <v>2.8183166072369469E-3</v>
      </c>
      <c r="L498" s="17">
        <f t="shared" si="76"/>
        <v>2.8183166072369465E-3</v>
      </c>
      <c r="M498" s="68">
        <f t="shared" si="77"/>
        <v>22.828364518619267</v>
      </c>
      <c r="N498" s="9">
        <f t="shared" si="78"/>
        <v>1932.7</v>
      </c>
    </row>
    <row r="499" spans="1:14" hidden="1" x14ac:dyDescent="0.25">
      <c r="A499" s="23" t="s">
        <v>9</v>
      </c>
      <c r="B499" s="23" t="s">
        <v>112</v>
      </c>
      <c r="C499" s="23" t="s">
        <v>116</v>
      </c>
      <c r="D499" s="16" t="s">
        <v>117</v>
      </c>
      <c r="E499" s="23" t="s">
        <v>115</v>
      </c>
      <c r="F499" s="23" t="s">
        <v>14</v>
      </c>
      <c r="G499" s="22">
        <v>44</v>
      </c>
      <c r="H499" s="22">
        <f t="shared" si="74"/>
        <v>58.666666666666671</v>
      </c>
      <c r="I499" s="9">
        <v>85038.8</v>
      </c>
      <c r="J499" s="23" t="s">
        <v>39</v>
      </c>
      <c r="K499" s="17">
        <f t="shared" si="75"/>
        <v>5.3915622051489412E-3</v>
      </c>
      <c r="L499" s="17">
        <f t="shared" si="76"/>
        <v>5.391562205148942E-3</v>
      </c>
      <c r="M499" s="68">
        <f t="shared" si="77"/>
        <v>43.671653861706432</v>
      </c>
      <c r="N499" s="9">
        <f t="shared" si="78"/>
        <v>1932.7</v>
      </c>
    </row>
    <row r="500" spans="1:14" hidden="1" x14ac:dyDescent="0.25">
      <c r="A500" s="23" t="s">
        <v>9</v>
      </c>
      <c r="B500" s="23" t="s">
        <v>112</v>
      </c>
      <c r="C500" s="23" t="s">
        <v>116</v>
      </c>
      <c r="D500" s="16" t="s">
        <v>117</v>
      </c>
      <c r="E500" s="23" t="s">
        <v>115</v>
      </c>
      <c r="F500" s="23" t="s">
        <v>14</v>
      </c>
      <c r="G500" s="22">
        <v>117</v>
      </c>
      <c r="H500" s="22">
        <f t="shared" si="74"/>
        <v>156</v>
      </c>
      <c r="I500" s="9">
        <v>226125.9</v>
      </c>
      <c r="J500" s="23" t="s">
        <v>40</v>
      </c>
      <c r="K500" s="17">
        <f t="shared" si="75"/>
        <v>1.4336654045509685E-2</v>
      </c>
      <c r="L500" s="17">
        <f t="shared" si="76"/>
        <v>1.4336654045509685E-2</v>
      </c>
      <c r="M500" s="68">
        <f t="shared" si="77"/>
        <v>116.12689776862845</v>
      </c>
      <c r="N500" s="9">
        <f t="shared" si="78"/>
        <v>1932.7</v>
      </c>
    </row>
    <row r="501" spans="1:14" hidden="1" x14ac:dyDescent="0.25">
      <c r="A501" s="23" t="s">
        <v>9</v>
      </c>
      <c r="B501" s="23" t="s">
        <v>112</v>
      </c>
      <c r="C501" s="23" t="s">
        <v>116</v>
      </c>
      <c r="D501" s="16" t="s">
        <v>117</v>
      </c>
      <c r="E501" s="23" t="s">
        <v>115</v>
      </c>
      <c r="F501" s="23" t="s">
        <v>14</v>
      </c>
      <c r="G501" s="22">
        <v>60</v>
      </c>
      <c r="H501" s="22">
        <f t="shared" si="74"/>
        <v>80</v>
      </c>
      <c r="I501" s="9">
        <v>115962</v>
      </c>
      <c r="J501" s="23" t="s">
        <v>41</v>
      </c>
      <c r="K501" s="17">
        <f t="shared" si="75"/>
        <v>7.3521302797485569E-3</v>
      </c>
      <c r="L501" s="17">
        <f t="shared" si="76"/>
        <v>7.3521302797485569E-3</v>
      </c>
      <c r="M501" s="68">
        <f t="shared" si="77"/>
        <v>59.552255265963311</v>
      </c>
      <c r="N501" s="9">
        <f t="shared" si="78"/>
        <v>1932.7</v>
      </c>
    </row>
    <row r="502" spans="1:14" hidden="1" x14ac:dyDescent="0.25">
      <c r="A502" s="23" t="s">
        <v>9</v>
      </c>
      <c r="B502" s="23" t="s">
        <v>112</v>
      </c>
      <c r="C502" s="23" t="s">
        <v>116</v>
      </c>
      <c r="D502" s="16" t="s">
        <v>117</v>
      </c>
      <c r="E502" s="23" t="s">
        <v>115</v>
      </c>
      <c r="F502" s="23" t="s">
        <v>14</v>
      </c>
      <c r="G502" s="22">
        <v>570</v>
      </c>
      <c r="H502" s="22">
        <f t="shared" si="74"/>
        <v>760</v>
      </c>
      <c r="I502" s="9">
        <v>1101639</v>
      </c>
      <c r="J502" s="23" t="s">
        <v>42</v>
      </c>
      <c r="K502" s="17">
        <f t="shared" si="75"/>
        <v>6.9845237657611289E-2</v>
      </c>
      <c r="L502" s="17">
        <f t="shared" si="76"/>
        <v>6.9845237657611289E-2</v>
      </c>
      <c r="M502" s="68">
        <f t="shared" si="77"/>
        <v>565.74642502665142</v>
      </c>
      <c r="N502" s="9">
        <f t="shared" si="78"/>
        <v>1932.7</v>
      </c>
    </row>
    <row r="503" spans="1:14" hidden="1" x14ac:dyDescent="0.25">
      <c r="A503" s="23" t="s">
        <v>9</v>
      </c>
      <c r="B503" s="23" t="s">
        <v>112</v>
      </c>
      <c r="C503" s="23" t="s">
        <v>116</v>
      </c>
      <c r="D503" s="16" t="s">
        <v>117</v>
      </c>
      <c r="E503" s="23" t="s">
        <v>115</v>
      </c>
      <c r="F503" s="23" t="s">
        <v>14</v>
      </c>
      <c r="G503" s="22">
        <v>58</v>
      </c>
      <c r="H503" s="22">
        <f t="shared" si="74"/>
        <v>77.333333333333343</v>
      </c>
      <c r="I503" s="9">
        <v>102433.1</v>
      </c>
      <c r="J503" s="23" t="s">
        <v>44</v>
      </c>
      <c r="K503" s="17">
        <f t="shared" si="75"/>
        <v>7.1070592704236052E-3</v>
      </c>
      <c r="L503" s="17">
        <f t="shared" si="76"/>
        <v>7.107059270423606E-3</v>
      </c>
      <c r="M503" s="68">
        <f t="shared" si="77"/>
        <v>57.567180090431208</v>
      </c>
      <c r="N503" s="9">
        <f t="shared" si="78"/>
        <v>1766.0879310344828</v>
      </c>
    </row>
    <row r="504" spans="1:14" hidden="1" x14ac:dyDescent="0.25">
      <c r="A504" s="23" t="s">
        <v>9</v>
      </c>
      <c r="B504" s="23" t="s">
        <v>112</v>
      </c>
      <c r="C504" s="23" t="s">
        <v>116</v>
      </c>
      <c r="D504" s="16" t="s">
        <v>117</v>
      </c>
      <c r="E504" s="23" t="s">
        <v>115</v>
      </c>
      <c r="F504" s="23" t="s">
        <v>14</v>
      </c>
      <c r="G504" s="22">
        <v>15</v>
      </c>
      <c r="H504" s="22">
        <f t="shared" si="74"/>
        <v>20</v>
      </c>
      <c r="I504" s="9">
        <v>28990.5</v>
      </c>
      <c r="J504" s="23" t="s">
        <v>45</v>
      </c>
      <c r="K504" s="17">
        <f t="shared" si="75"/>
        <v>1.8380325699371392E-3</v>
      </c>
      <c r="L504" s="17">
        <f t="shared" si="76"/>
        <v>1.8380325699371392E-3</v>
      </c>
      <c r="M504" s="68">
        <f t="shared" si="77"/>
        <v>14.888063816490828</v>
      </c>
      <c r="N504" s="9">
        <f t="shared" si="78"/>
        <v>1932.7</v>
      </c>
    </row>
    <row r="505" spans="1:14" hidden="1" x14ac:dyDescent="0.25">
      <c r="A505" s="23" t="s">
        <v>9</v>
      </c>
      <c r="B505" s="23" t="s">
        <v>112</v>
      </c>
      <c r="C505" s="23" t="s">
        <v>116</v>
      </c>
      <c r="D505" s="16" t="s">
        <v>117</v>
      </c>
      <c r="E505" s="23" t="s">
        <v>115</v>
      </c>
      <c r="F505" s="23" t="s">
        <v>14</v>
      </c>
      <c r="G505" s="22">
        <v>8</v>
      </c>
      <c r="H505" s="22">
        <f t="shared" si="74"/>
        <v>10.666666666666666</v>
      </c>
      <c r="I505" s="9">
        <v>15461.6</v>
      </c>
      <c r="J505" s="23" t="s">
        <v>46</v>
      </c>
      <c r="K505" s="17">
        <f t="shared" si="75"/>
        <v>9.8028403729980766E-4</v>
      </c>
      <c r="L505" s="17">
        <f t="shared" si="76"/>
        <v>9.8028403729980744E-4</v>
      </c>
      <c r="M505" s="68">
        <f t="shared" si="77"/>
        <v>7.9403007021284404</v>
      </c>
      <c r="N505" s="9">
        <f t="shared" si="78"/>
        <v>1932.7</v>
      </c>
    </row>
    <row r="506" spans="1:14" hidden="1" x14ac:dyDescent="0.25">
      <c r="A506" s="23" t="s">
        <v>9</v>
      </c>
      <c r="B506" s="23" t="s">
        <v>112</v>
      </c>
      <c r="C506" s="23" t="s">
        <v>116</v>
      </c>
      <c r="D506" s="16" t="s">
        <v>117</v>
      </c>
      <c r="E506" s="23" t="s">
        <v>115</v>
      </c>
      <c r="F506" s="23" t="s">
        <v>14</v>
      </c>
      <c r="G506" s="22">
        <v>61</v>
      </c>
      <c r="H506" s="22">
        <f t="shared" si="74"/>
        <v>81.333333333333329</v>
      </c>
      <c r="I506" s="9">
        <v>117894.7</v>
      </c>
      <c r="J506" s="23" t="s">
        <v>47</v>
      </c>
      <c r="K506" s="17">
        <f t="shared" si="75"/>
        <v>7.4746657844110328E-3</v>
      </c>
      <c r="L506" s="17">
        <f t="shared" si="76"/>
        <v>7.4746657844110319E-3</v>
      </c>
      <c r="M506" s="68">
        <f t="shared" si="77"/>
        <v>60.544792853729362</v>
      </c>
      <c r="N506" s="9">
        <f t="shared" si="78"/>
        <v>1932.7</v>
      </c>
    </row>
    <row r="507" spans="1:14" hidden="1" x14ac:dyDescent="0.25">
      <c r="A507" s="23" t="s">
        <v>9</v>
      </c>
      <c r="B507" s="23" t="s">
        <v>112</v>
      </c>
      <c r="C507" s="23" t="s">
        <v>116</v>
      </c>
      <c r="D507" s="16" t="s">
        <v>117</v>
      </c>
      <c r="E507" s="23" t="s">
        <v>115</v>
      </c>
      <c r="F507" s="23" t="s">
        <v>14</v>
      </c>
      <c r="G507" s="22">
        <v>82</v>
      </c>
      <c r="H507" s="22">
        <f t="shared" si="74"/>
        <v>109.33333333333333</v>
      </c>
      <c r="I507" s="9">
        <v>158481.4</v>
      </c>
      <c r="J507" s="23" t="s">
        <v>63</v>
      </c>
      <c r="K507" s="17">
        <f t="shared" si="75"/>
        <v>1.0047911382323027E-2</v>
      </c>
      <c r="L507" s="17">
        <f t="shared" si="76"/>
        <v>1.0047911382323027E-2</v>
      </c>
      <c r="M507" s="68">
        <f t="shared" si="77"/>
        <v>81.388082196816512</v>
      </c>
      <c r="N507" s="9">
        <f t="shared" si="78"/>
        <v>1932.6999999999998</v>
      </c>
    </row>
    <row r="508" spans="1:14" hidden="1" x14ac:dyDescent="0.25">
      <c r="A508" s="23" t="s">
        <v>9</v>
      </c>
      <c r="B508" s="23" t="s">
        <v>112</v>
      </c>
      <c r="C508" s="23" t="s">
        <v>116</v>
      </c>
      <c r="D508" s="16" t="s">
        <v>117</v>
      </c>
      <c r="E508" s="23" t="s">
        <v>115</v>
      </c>
      <c r="F508" s="23" t="s">
        <v>14</v>
      </c>
      <c r="G508" s="22">
        <v>46</v>
      </c>
      <c r="H508" s="22">
        <f t="shared" si="74"/>
        <v>61.333333333333329</v>
      </c>
      <c r="I508" s="9">
        <v>88904.2</v>
      </c>
      <c r="J508" s="23" t="s">
        <v>48</v>
      </c>
      <c r="K508" s="17">
        <f t="shared" si="75"/>
        <v>5.6366332144738938E-3</v>
      </c>
      <c r="L508" s="17">
        <f t="shared" si="76"/>
        <v>5.6366332144738929E-3</v>
      </c>
      <c r="M508" s="68">
        <f t="shared" si="77"/>
        <v>45.656729037238534</v>
      </c>
      <c r="N508" s="9">
        <f t="shared" si="78"/>
        <v>1932.7</v>
      </c>
    </row>
    <row r="509" spans="1:14" hidden="1" x14ac:dyDescent="0.25">
      <c r="A509" s="23" t="s">
        <v>9</v>
      </c>
      <c r="B509" s="23" t="s">
        <v>112</v>
      </c>
      <c r="C509" s="23" t="s">
        <v>116</v>
      </c>
      <c r="D509" s="16" t="s">
        <v>117</v>
      </c>
      <c r="E509" s="23" t="s">
        <v>115</v>
      </c>
      <c r="F509" s="23" t="s">
        <v>14</v>
      </c>
      <c r="G509" s="22">
        <v>7</v>
      </c>
      <c r="H509" s="22">
        <f t="shared" si="74"/>
        <v>9.3333333333333339</v>
      </c>
      <c r="I509" s="9">
        <v>13528.9</v>
      </c>
      <c r="J509" s="23" t="s">
        <v>68</v>
      </c>
      <c r="K509" s="17">
        <f t="shared" si="75"/>
        <v>8.5774853263733157E-4</v>
      </c>
      <c r="L509" s="17">
        <f t="shared" si="76"/>
        <v>8.5774853263733168E-4</v>
      </c>
      <c r="M509" s="68">
        <f t="shared" si="77"/>
        <v>6.9477631143623864</v>
      </c>
      <c r="N509" s="9">
        <f t="shared" si="78"/>
        <v>1932.7</v>
      </c>
    </row>
    <row r="510" spans="1:14" hidden="1" x14ac:dyDescent="0.25">
      <c r="A510" s="23" t="s">
        <v>9</v>
      </c>
      <c r="B510" s="23" t="s">
        <v>112</v>
      </c>
      <c r="C510" s="23" t="s">
        <v>116</v>
      </c>
      <c r="D510" s="16" t="s">
        <v>117</v>
      </c>
      <c r="E510" s="23" t="s">
        <v>115</v>
      </c>
      <c r="F510" s="23" t="s">
        <v>14</v>
      </c>
      <c r="G510" s="22">
        <v>5</v>
      </c>
      <c r="H510" s="22">
        <f t="shared" si="74"/>
        <v>6.666666666666667</v>
      </c>
      <c r="I510" s="9">
        <v>9663.5</v>
      </c>
      <c r="J510" s="23" t="s">
        <v>49</v>
      </c>
      <c r="K510" s="17">
        <f t="shared" si="75"/>
        <v>6.1267752331237971E-4</v>
      </c>
      <c r="L510" s="17">
        <f t="shared" si="76"/>
        <v>6.1267752331237971E-4</v>
      </c>
      <c r="M510" s="68">
        <f t="shared" si="77"/>
        <v>4.9626879388302756</v>
      </c>
      <c r="N510" s="9">
        <f t="shared" si="78"/>
        <v>1932.7</v>
      </c>
    </row>
    <row r="511" spans="1:14" hidden="1" x14ac:dyDescent="0.25">
      <c r="A511" s="23" t="s">
        <v>9</v>
      </c>
      <c r="B511" s="23" t="s">
        <v>112</v>
      </c>
      <c r="C511" s="23" t="s">
        <v>116</v>
      </c>
      <c r="D511" s="16" t="s">
        <v>117</v>
      </c>
      <c r="E511" s="23" t="s">
        <v>115</v>
      </c>
      <c r="F511" s="23" t="s">
        <v>14</v>
      </c>
      <c r="G511" s="22">
        <v>57</v>
      </c>
      <c r="H511" s="22">
        <f t="shared" si="74"/>
        <v>76</v>
      </c>
      <c r="I511" s="9">
        <v>110163.9</v>
      </c>
      <c r="J511" s="23" t="s">
        <v>50</v>
      </c>
      <c r="K511" s="17">
        <f t="shared" si="75"/>
        <v>6.9845237657611284E-3</v>
      </c>
      <c r="L511" s="17">
        <f t="shared" si="76"/>
        <v>6.9845237657611284E-3</v>
      </c>
      <c r="M511" s="68">
        <f t="shared" si="77"/>
        <v>56.574642502665142</v>
      </c>
      <c r="N511" s="9">
        <f t="shared" si="78"/>
        <v>1932.6999999999998</v>
      </c>
    </row>
    <row r="512" spans="1:14" hidden="1" x14ac:dyDescent="0.25">
      <c r="A512" s="23" t="s">
        <v>9</v>
      </c>
      <c r="B512" s="23" t="s">
        <v>112</v>
      </c>
      <c r="C512" s="23" t="s">
        <v>116</v>
      </c>
      <c r="D512" s="16" t="s">
        <v>117</v>
      </c>
      <c r="E512" s="23" t="s">
        <v>115</v>
      </c>
      <c r="F512" s="23" t="s">
        <v>14</v>
      </c>
      <c r="G512" s="22">
        <v>33</v>
      </c>
      <c r="H512" s="22">
        <f t="shared" ref="H512:H543" si="79">G512/9*12</f>
        <v>44</v>
      </c>
      <c r="I512" s="9">
        <v>63779.1</v>
      </c>
      <c r="J512" s="23" t="s">
        <v>51</v>
      </c>
      <c r="K512" s="17">
        <f t="shared" ref="K512:K543" si="80">G512/$G$560</f>
        <v>4.0436716538617065E-3</v>
      </c>
      <c r="L512" s="17">
        <f t="shared" ref="L512:L543" si="81">H512/$H$560</f>
        <v>4.0436716538617065E-3</v>
      </c>
      <c r="M512" s="68">
        <f t="shared" ref="M512:M543" si="82">8100*L512</f>
        <v>32.753740396279824</v>
      </c>
      <c r="N512" s="9">
        <f t="shared" ref="N512:N543" si="83">+I512/G512</f>
        <v>1932.7</v>
      </c>
    </row>
    <row r="513" spans="1:14" hidden="1" x14ac:dyDescent="0.25">
      <c r="A513" s="23" t="s">
        <v>9</v>
      </c>
      <c r="B513" s="23" t="s">
        <v>112</v>
      </c>
      <c r="C513" s="23" t="s">
        <v>116</v>
      </c>
      <c r="D513" s="16" t="s">
        <v>117</v>
      </c>
      <c r="E513" s="23" t="s">
        <v>115</v>
      </c>
      <c r="F513" s="23" t="s">
        <v>14</v>
      </c>
      <c r="G513" s="22">
        <v>140.4</v>
      </c>
      <c r="H513" s="22">
        <f t="shared" si="79"/>
        <v>187.20000000000002</v>
      </c>
      <c r="I513" s="9">
        <v>271351.08</v>
      </c>
      <c r="J513" s="23" t="s">
        <v>52</v>
      </c>
      <c r="K513" s="17">
        <f t="shared" si="80"/>
        <v>1.7203984854611623E-2</v>
      </c>
      <c r="L513" s="17">
        <f t="shared" si="81"/>
        <v>1.7203984854611623E-2</v>
      </c>
      <c r="M513" s="68">
        <f t="shared" si="82"/>
        <v>139.35227732235415</v>
      </c>
      <c r="N513" s="9">
        <f t="shared" si="83"/>
        <v>1932.7</v>
      </c>
    </row>
    <row r="514" spans="1:14" hidden="1" x14ac:dyDescent="0.25">
      <c r="A514" s="23" t="s">
        <v>9</v>
      </c>
      <c r="B514" s="23" t="s">
        <v>112</v>
      </c>
      <c r="C514" s="23" t="s">
        <v>116</v>
      </c>
      <c r="D514" s="16" t="s">
        <v>117</v>
      </c>
      <c r="E514" s="23" t="s">
        <v>115</v>
      </c>
      <c r="F514" s="23" t="s">
        <v>14</v>
      </c>
      <c r="G514" s="22">
        <v>9</v>
      </c>
      <c r="H514" s="22">
        <f t="shared" si="79"/>
        <v>12</v>
      </c>
      <c r="I514" s="9">
        <v>17394.3</v>
      </c>
      <c r="J514" s="23" t="s">
        <v>55</v>
      </c>
      <c r="K514" s="17">
        <f t="shared" si="80"/>
        <v>1.1028195419622835E-3</v>
      </c>
      <c r="L514" s="17">
        <f t="shared" si="81"/>
        <v>1.1028195419622835E-3</v>
      </c>
      <c r="M514" s="68">
        <f t="shared" si="82"/>
        <v>8.9328382898944962</v>
      </c>
      <c r="N514" s="9">
        <f t="shared" si="83"/>
        <v>1932.6999999999998</v>
      </c>
    </row>
    <row r="515" spans="1:14" hidden="1" x14ac:dyDescent="0.25">
      <c r="A515" s="23" t="s">
        <v>9</v>
      </c>
      <c r="B515" s="23" t="s">
        <v>112</v>
      </c>
      <c r="C515" s="23" t="s">
        <v>116</v>
      </c>
      <c r="D515" s="16" t="s">
        <v>117</v>
      </c>
      <c r="E515" s="23" t="s">
        <v>115</v>
      </c>
      <c r="F515" s="23" t="s">
        <v>14</v>
      </c>
      <c r="G515" s="22">
        <v>189</v>
      </c>
      <c r="H515" s="22">
        <f t="shared" si="79"/>
        <v>252</v>
      </c>
      <c r="I515" s="9">
        <v>365280.3</v>
      </c>
      <c r="J515" s="23" t="s">
        <v>56</v>
      </c>
      <c r="K515" s="17">
        <f t="shared" si="80"/>
        <v>2.3159210381207954E-2</v>
      </c>
      <c r="L515" s="17">
        <f t="shared" si="81"/>
        <v>2.3159210381207954E-2</v>
      </c>
      <c r="M515" s="68">
        <f t="shared" si="82"/>
        <v>187.58960408778444</v>
      </c>
      <c r="N515" s="9">
        <f t="shared" si="83"/>
        <v>1932.7</v>
      </c>
    </row>
    <row r="516" spans="1:14" hidden="1" x14ac:dyDescent="0.25">
      <c r="A516" s="23" t="s">
        <v>9</v>
      </c>
      <c r="B516" s="23" t="s">
        <v>112</v>
      </c>
      <c r="C516" s="23" t="s">
        <v>116</v>
      </c>
      <c r="D516" s="16" t="s">
        <v>117</v>
      </c>
      <c r="E516" s="23" t="s">
        <v>115</v>
      </c>
      <c r="F516" s="23" t="s">
        <v>14</v>
      </c>
      <c r="G516" s="22">
        <v>6</v>
      </c>
      <c r="H516" s="22">
        <f t="shared" si="79"/>
        <v>8</v>
      </c>
      <c r="I516" s="9">
        <v>11596.2</v>
      </c>
      <c r="J516" s="23" t="s">
        <v>57</v>
      </c>
      <c r="K516" s="17">
        <f t="shared" si="80"/>
        <v>7.3521302797485569E-4</v>
      </c>
      <c r="L516" s="17">
        <f t="shared" si="81"/>
        <v>7.3521302797485569E-4</v>
      </c>
      <c r="M516" s="68">
        <f t="shared" si="82"/>
        <v>5.9552255265963314</v>
      </c>
      <c r="N516" s="9">
        <f t="shared" si="83"/>
        <v>1932.7</v>
      </c>
    </row>
    <row r="517" spans="1:14" hidden="1" x14ac:dyDescent="0.25">
      <c r="A517" s="23" t="s">
        <v>9</v>
      </c>
      <c r="B517" s="23" t="s">
        <v>112</v>
      </c>
      <c r="C517" s="23" t="s">
        <v>116</v>
      </c>
      <c r="D517" s="16" t="s">
        <v>117</v>
      </c>
      <c r="E517" s="23" t="s">
        <v>115</v>
      </c>
      <c r="F517" s="23" t="s">
        <v>14</v>
      </c>
      <c r="G517" s="22">
        <v>21</v>
      </c>
      <c r="H517" s="22">
        <f t="shared" si="79"/>
        <v>28</v>
      </c>
      <c r="I517" s="9">
        <v>40586.699999999997</v>
      </c>
      <c r="J517" s="23" t="s">
        <v>65</v>
      </c>
      <c r="K517" s="17">
        <f t="shared" si="80"/>
        <v>2.5732455979119947E-3</v>
      </c>
      <c r="L517" s="17">
        <f t="shared" si="81"/>
        <v>2.5732455979119947E-3</v>
      </c>
      <c r="M517" s="68">
        <f t="shared" si="82"/>
        <v>20.843289343087157</v>
      </c>
      <c r="N517" s="9">
        <f t="shared" si="83"/>
        <v>1932.6999999999998</v>
      </c>
    </row>
    <row r="518" spans="1:14" hidden="1" x14ac:dyDescent="0.25">
      <c r="A518" s="23" t="s">
        <v>9</v>
      </c>
      <c r="B518" s="23" t="s">
        <v>112</v>
      </c>
      <c r="C518" s="23" t="s">
        <v>118</v>
      </c>
      <c r="D518" s="16" t="s">
        <v>119</v>
      </c>
      <c r="E518" s="23" t="s">
        <v>115</v>
      </c>
      <c r="F518" s="23" t="s">
        <v>14</v>
      </c>
      <c r="G518" s="22">
        <v>263</v>
      </c>
      <c r="H518" s="22">
        <f t="shared" si="79"/>
        <v>350.66666666666663</v>
      </c>
      <c r="I518" s="9">
        <v>508300.1</v>
      </c>
      <c r="J518" s="23" t="s">
        <v>18</v>
      </c>
      <c r="K518" s="17">
        <f t="shared" si="80"/>
        <v>3.2226837726231174E-2</v>
      </c>
      <c r="L518" s="17">
        <f t="shared" si="81"/>
        <v>3.2226837726231167E-2</v>
      </c>
      <c r="M518" s="68">
        <f t="shared" si="82"/>
        <v>261.03738558247244</v>
      </c>
      <c r="N518" s="9">
        <f t="shared" si="83"/>
        <v>1932.6999999999998</v>
      </c>
    </row>
    <row r="519" spans="1:14" hidden="1" x14ac:dyDescent="0.25">
      <c r="A519" s="23" t="s">
        <v>9</v>
      </c>
      <c r="B519" s="23" t="s">
        <v>112</v>
      </c>
      <c r="C519" s="23" t="s">
        <v>118</v>
      </c>
      <c r="D519" s="16" t="s">
        <v>119</v>
      </c>
      <c r="E519" s="23" t="s">
        <v>115</v>
      </c>
      <c r="F519" s="23" t="s">
        <v>14</v>
      </c>
      <c r="G519" s="22">
        <v>386</v>
      </c>
      <c r="H519" s="22">
        <f t="shared" si="79"/>
        <v>514.66666666666663</v>
      </c>
      <c r="I519" s="9">
        <v>746022.2</v>
      </c>
      <c r="J519" s="23" t="s">
        <v>20</v>
      </c>
      <c r="K519" s="17">
        <f t="shared" si="80"/>
        <v>4.7298704799715714E-2</v>
      </c>
      <c r="L519" s="17">
        <f t="shared" si="81"/>
        <v>4.7298704799715714E-2</v>
      </c>
      <c r="M519" s="68">
        <f t="shared" si="82"/>
        <v>383.11950887769729</v>
      </c>
      <c r="N519" s="9">
        <f t="shared" si="83"/>
        <v>1932.6999999999998</v>
      </c>
    </row>
    <row r="520" spans="1:14" hidden="1" x14ac:dyDescent="0.25">
      <c r="A520" s="23" t="s">
        <v>9</v>
      </c>
      <c r="B520" s="23" t="s">
        <v>112</v>
      </c>
      <c r="C520" s="23" t="s">
        <v>118</v>
      </c>
      <c r="D520" s="16" t="s">
        <v>119</v>
      </c>
      <c r="E520" s="23" t="s">
        <v>115</v>
      </c>
      <c r="F520" s="23" t="s">
        <v>14</v>
      </c>
      <c r="G520" s="22">
        <v>324</v>
      </c>
      <c r="H520" s="22">
        <f t="shared" si="79"/>
        <v>432</v>
      </c>
      <c r="I520" s="9">
        <v>626194.80000000005</v>
      </c>
      <c r="J520" s="23" t="s">
        <v>22</v>
      </c>
      <c r="K520" s="17">
        <f t="shared" si="80"/>
        <v>3.9701503510642208E-2</v>
      </c>
      <c r="L520" s="17">
        <f t="shared" si="81"/>
        <v>3.9701503510642208E-2</v>
      </c>
      <c r="M520" s="68">
        <f t="shared" si="82"/>
        <v>321.5821784362019</v>
      </c>
      <c r="N520" s="9">
        <f t="shared" si="83"/>
        <v>1932.7</v>
      </c>
    </row>
    <row r="521" spans="1:14" hidden="1" x14ac:dyDescent="0.25">
      <c r="A521" s="23" t="s">
        <v>9</v>
      </c>
      <c r="B521" s="23" t="s">
        <v>112</v>
      </c>
      <c r="C521" s="23" t="s">
        <v>118</v>
      </c>
      <c r="D521" s="16" t="s">
        <v>119</v>
      </c>
      <c r="E521" s="23" t="s">
        <v>115</v>
      </c>
      <c r="F521" s="23" t="s">
        <v>14</v>
      </c>
      <c r="G521" s="22">
        <v>334</v>
      </c>
      <c r="H521" s="22">
        <f t="shared" si="79"/>
        <v>445.33333333333337</v>
      </c>
      <c r="I521" s="9">
        <v>645521.80000000005</v>
      </c>
      <c r="J521" s="23" t="s">
        <v>23</v>
      </c>
      <c r="K521" s="17">
        <f t="shared" si="80"/>
        <v>4.0926858557266965E-2</v>
      </c>
      <c r="L521" s="17">
        <f t="shared" si="81"/>
        <v>4.0926858557266972E-2</v>
      </c>
      <c r="M521" s="68">
        <f t="shared" si="82"/>
        <v>331.5075543138625</v>
      </c>
      <c r="N521" s="9">
        <f t="shared" si="83"/>
        <v>1932.7</v>
      </c>
    </row>
    <row r="522" spans="1:14" hidden="1" x14ac:dyDescent="0.25">
      <c r="A522" s="23" t="s">
        <v>9</v>
      </c>
      <c r="B522" s="23" t="s">
        <v>112</v>
      </c>
      <c r="C522" s="23" t="s">
        <v>118</v>
      </c>
      <c r="D522" s="16" t="s">
        <v>119</v>
      </c>
      <c r="E522" s="23" t="s">
        <v>115</v>
      </c>
      <c r="F522" s="23" t="s">
        <v>14</v>
      </c>
      <c r="G522" s="22">
        <v>237</v>
      </c>
      <c r="H522" s="22">
        <f t="shared" si="79"/>
        <v>316</v>
      </c>
      <c r="I522" s="9">
        <v>458049.9</v>
      </c>
      <c r="J522" s="23" t="s">
        <v>25</v>
      </c>
      <c r="K522" s="17">
        <f t="shared" si="80"/>
        <v>2.9040914605006799E-2</v>
      </c>
      <c r="L522" s="17">
        <f t="shared" si="81"/>
        <v>2.9040914605006799E-2</v>
      </c>
      <c r="M522" s="68">
        <f t="shared" si="82"/>
        <v>235.23140830055507</v>
      </c>
      <c r="N522" s="9">
        <f t="shared" si="83"/>
        <v>1932.7</v>
      </c>
    </row>
    <row r="523" spans="1:14" hidden="1" x14ac:dyDescent="0.25">
      <c r="A523" s="23" t="s">
        <v>9</v>
      </c>
      <c r="B523" s="23" t="s">
        <v>112</v>
      </c>
      <c r="C523" s="23" t="s">
        <v>118</v>
      </c>
      <c r="D523" s="16" t="s">
        <v>119</v>
      </c>
      <c r="E523" s="23" t="s">
        <v>115</v>
      </c>
      <c r="F523" s="23" t="s">
        <v>14</v>
      </c>
      <c r="G523" s="22">
        <v>10</v>
      </c>
      <c r="H523" s="22">
        <f t="shared" si="79"/>
        <v>13.333333333333334</v>
      </c>
      <c r="I523" s="9">
        <v>19327</v>
      </c>
      <c r="J523" s="23" t="s">
        <v>27</v>
      </c>
      <c r="K523" s="17">
        <f t="shared" si="80"/>
        <v>1.2253550466247594E-3</v>
      </c>
      <c r="L523" s="17">
        <f t="shared" si="81"/>
        <v>1.2253550466247594E-3</v>
      </c>
      <c r="M523" s="68">
        <f t="shared" si="82"/>
        <v>9.9253758776605512</v>
      </c>
      <c r="N523" s="9">
        <f t="shared" si="83"/>
        <v>1932.7</v>
      </c>
    </row>
    <row r="524" spans="1:14" hidden="1" x14ac:dyDescent="0.25">
      <c r="A524" s="23" t="s">
        <v>9</v>
      </c>
      <c r="B524" s="23" t="s">
        <v>112</v>
      </c>
      <c r="C524" s="23" t="s">
        <v>118</v>
      </c>
      <c r="D524" s="16" t="s">
        <v>119</v>
      </c>
      <c r="E524" s="23" t="s">
        <v>115</v>
      </c>
      <c r="F524" s="23" t="s">
        <v>14</v>
      </c>
      <c r="G524" s="22">
        <v>15</v>
      </c>
      <c r="H524" s="22">
        <f t="shared" si="79"/>
        <v>20</v>
      </c>
      <c r="I524" s="9">
        <v>28990.5</v>
      </c>
      <c r="J524" s="23" t="s">
        <v>28</v>
      </c>
      <c r="K524" s="17">
        <f t="shared" si="80"/>
        <v>1.8380325699371392E-3</v>
      </c>
      <c r="L524" s="17">
        <f t="shared" si="81"/>
        <v>1.8380325699371392E-3</v>
      </c>
      <c r="M524" s="68">
        <f t="shared" si="82"/>
        <v>14.888063816490828</v>
      </c>
      <c r="N524" s="9">
        <f t="shared" si="83"/>
        <v>1932.7</v>
      </c>
    </row>
    <row r="525" spans="1:14" hidden="1" x14ac:dyDescent="0.25">
      <c r="A525" s="23" t="s">
        <v>9</v>
      </c>
      <c r="B525" s="23" t="s">
        <v>112</v>
      </c>
      <c r="C525" s="23" t="s">
        <v>118</v>
      </c>
      <c r="D525" s="16" t="s">
        <v>119</v>
      </c>
      <c r="E525" s="23" t="s">
        <v>115</v>
      </c>
      <c r="F525" s="23" t="s">
        <v>14</v>
      </c>
      <c r="G525" s="22">
        <v>2</v>
      </c>
      <c r="H525" s="22">
        <f t="shared" si="79"/>
        <v>2.6666666666666665</v>
      </c>
      <c r="I525" s="9">
        <v>3865.4</v>
      </c>
      <c r="J525" s="23" t="s">
        <v>29</v>
      </c>
      <c r="K525" s="17">
        <f t="shared" si="80"/>
        <v>2.4507100932495192E-4</v>
      </c>
      <c r="L525" s="17">
        <f t="shared" si="81"/>
        <v>2.4507100932495186E-4</v>
      </c>
      <c r="M525" s="68">
        <f t="shared" si="82"/>
        <v>1.9850751755321101</v>
      </c>
      <c r="N525" s="9">
        <f t="shared" si="83"/>
        <v>1932.7</v>
      </c>
    </row>
    <row r="526" spans="1:14" hidden="1" x14ac:dyDescent="0.25">
      <c r="A526" s="23" t="s">
        <v>9</v>
      </c>
      <c r="B526" s="23" t="s">
        <v>112</v>
      </c>
      <c r="C526" s="23" t="s">
        <v>118</v>
      </c>
      <c r="D526" s="16" t="s">
        <v>119</v>
      </c>
      <c r="E526" s="23" t="s">
        <v>115</v>
      </c>
      <c r="F526" s="23" t="s">
        <v>14</v>
      </c>
      <c r="G526" s="22">
        <v>30</v>
      </c>
      <c r="H526" s="22">
        <f t="shared" si="79"/>
        <v>40</v>
      </c>
      <c r="I526" s="9">
        <v>57981</v>
      </c>
      <c r="J526" s="23" t="s">
        <v>30</v>
      </c>
      <c r="K526" s="17">
        <f t="shared" si="80"/>
        <v>3.6760651398742785E-3</v>
      </c>
      <c r="L526" s="17">
        <f t="shared" si="81"/>
        <v>3.6760651398742785E-3</v>
      </c>
      <c r="M526" s="68">
        <f t="shared" si="82"/>
        <v>29.776127632981655</v>
      </c>
      <c r="N526" s="9">
        <f t="shared" si="83"/>
        <v>1932.7</v>
      </c>
    </row>
    <row r="527" spans="1:14" hidden="1" x14ac:dyDescent="0.25">
      <c r="A527" s="23" t="s">
        <v>9</v>
      </c>
      <c r="B527" s="23" t="s">
        <v>112</v>
      </c>
      <c r="C527" s="23" t="s">
        <v>118</v>
      </c>
      <c r="D527" s="16" t="s">
        <v>119</v>
      </c>
      <c r="E527" s="23" t="s">
        <v>115</v>
      </c>
      <c r="F527" s="23" t="s">
        <v>14</v>
      </c>
      <c r="G527" s="22">
        <v>132</v>
      </c>
      <c r="H527" s="22">
        <f t="shared" si="79"/>
        <v>176</v>
      </c>
      <c r="I527" s="9">
        <v>254324.4</v>
      </c>
      <c r="J527" s="23" t="s">
        <v>32</v>
      </c>
      <c r="K527" s="17">
        <f t="shared" si="80"/>
        <v>1.6174686615446826E-2</v>
      </c>
      <c r="L527" s="17">
        <f t="shared" si="81"/>
        <v>1.6174686615446826E-2</v>
      </c>
      <c r="M527" s="68">
        <f t="shared" si="82"/>
        <v>131.01496158511929</v>
      </c>
      <c r="N527" s="9">
        <f t="shared" si="83"/>
        <v>1926.7</v>
      </c>
    </row>
    <row r="528" spans="1:14" hidden="1" x14ac:dyDescent="0.25">
      <c r="A528" s="23" t="s">
        <v>9</v>
      </c>
      <c r="B528" s="23" t="s">
        <v>112</v>
      </c>
      <c r="C528" s="23" t="s">
        <v>118</v>
      </c>
      <c r="D528" s="16" t="s">
        <v>119</v>
      </c>
      <c r="E528" s="23" t="s">
        <v>115</v>
      </c>
      <c r="F528" s="23" t="s">
        <v>14</v>
      </c>
      <c r="G528" s="22">
        <v>10</v>
      </c>
      <c r="H528" s="22">
        <f t="shared" si="79"/>
        <v>13.333333333333334</v>
      </c>
      <c r="I528" s="9">
        <v>19327</v>
      </c>
      <c r="J528" s="23" t="s">
        <v>62</v>
      </c>
      <c r="K528" s="17">
        <f t="shared" si="80"/>
        <v>1.2253550466247594E-3</v>
      </c>
      <c r="L528" s="17">
        <f t="shared" si="81"/>
        <v>1.2253550466247594E-3</v>
      </c>
      <c r="M528" s="68">
        <f t="shared" si="82"/>
        <v>9.9253758776605512</v>
      </c>
      <c r="N528" s="9">
        <f t="shared" si="83"/>
        <v>1932.7</v>
      </c>
    </row>
    <row r="529" spans="1:14" hidden="1" x14ac:dyDescent="0.25">
      <c r="A529" s="23" t="s">
        <v>9</v>
      </c>
      <c r="B529" s="23" t="s">
        <v>112</v>
      </c>
      <c r="C529" s="23" t="s">
        <v>118</v>
      </c>
      <c r="D529" s="16" t="s">
        <v>119</v>
      </c>
      <c r="E529" s="23" t="s">
        <v>115</v>
      </c>
      <c r="F529" s="23" t="s">
        <v>14</v>
      </c>
      <c r="G529" s="22">
        <v>52</v>
      </c>
      <c r="H529" s="22">
        <f t="shared" si="79"/>
        <v>69.333333333333329</v>
      </c>
      <c r="I529" s="9">
        <v>100500.4</v>
      </c>
      <c r="J529" s="23" t="s">
        <v>34</v>
      </c>
      <c r="K529" s="17">
        <f t="shared" si="80"/>
        <v>6.371846242448749E-3</v>
      </c>
      <c r="L529" s="17">
        <f t="shared" si="81"/>
        <v>6.371846242448749E-3</v>
      </c>
      <c r="M529" s="68">
        <f t="shared" si="82"/>
        <v>51.611954563834864</v>
      </c>
      <c r="N529" s="9">
        <f t="shared" si="83"/>
        <v>1932.6999999999998</v>
      </c>
    </row>
    <row r="530" spans="1:14" hidden="1" x14ac:dyDescent="0.25">
      <c r="A530" s="23" t="s">
        <v>9</v>
      </c>
      <c r="B530" s="23" t="s">
        <v>112</v>
      </c>
      <c r="C530" s="23" t="s">
        <v>118</v>
      </c>
      <c r="D530" s="16" t="s">
        <v>119</v>
      </c>
      <c r="E530" s="23" t="s">
        <v>115</v>
      </c>
      <c r="F530" s="23" t="s">
        <v>14</v>
      </c>
      <c r="G530" s="22">
        <v>148</v>
      </c>
      <c r="H530" s="22">
        <f t="shared" si="79"/>
        <v>197.33333333333331</v>
      </c>
      <c r="I530" s="9">
        <v>286039.59999999998</v>
      </c>
      <c r="J530" s="23" t="s">
        <v>35</v>
      </c>
      <c r="K530" s="17">
        <f t="shared" si="80"/>
        <v>1.813525469004644E-2</v>
      </c>
      <c r="L530" s="17">
        <f t="shared" si="81"/>
        <v>1.8135254690046437E-2</v>
      </c>
      <c r="M530" s="68">
        <f t="shared" si="82"/>
        <v>146.89556298937615</v>
      </c>
      <c r="N530" s="9">
        <f t="shared" si="83"/>
        <v>1932.6999999999998</v>
      </c>
    </row>
    <row r="531" spans="1:14" hidden="1" x14ac:dyDescent="0.25">
      <c r="A531" s="23" t="s">
        <v>9</v>
      </c>
      <c r="B531" s="23" t="s">
        <v>112</v>
      </c>
      <c r="C531" s="23" t="s">
        <v>118</v>
      </c>
      <c r="D531" s="16" t="s">
        <v>119</v>
      </c>
      <c r="E531" s="23" t="s">
        <v>115</v>
      </c>
      <c r="F531" s="23" t="s">
        <v>14</v>
      </c>
      <c r="G531" s="22">
        <v>140</v>
      </c>
      <c r="H531" s="22">
        <f t="shared" si="79"/>
        <v>186.66666666666666</v>
      </c>
      <c r="I531" s="9">
        <v>270576.59999999998</v>
      </c>
      <c r="J531" s="23" t="s">
        <v>36</v>
      </c>
      <c r="K531" s="17">
        <f t="shared" si="80"/>
        <v>1.7154970652746633E-2</v>
      </c>
      <c r="L531" s="17">
        <f t="shared" si="81"/>
        <v>1.715497065274663E-2</v>
      </c>
      <c r="M531" s="68">
        <f t="shared" si="82"/>
        <v>138.95526228724771</v>
      </c>
      <c r="N531" s="9">
        <f t="shared" si="83"/>
        <v>1932.6899999999998</v>
      </c>
    </row>
    <row r="532" spans="1:14" hidden="1" x14ac:dyDescent="0.25">
      <c r="A532" s="23" t="s">
        <v>9</v>
      </c>
      <c r="B532" s="23" t="s">
        <v>112</v>
      </c>
      <c r="C532" s="23" t="s">
        <v>118</v>
      </c>
      <c r="D532" s="16" t="s">
        <v>119</v>
      </c>
      <c r="E532" s="23" t="s">
        <v>115</v>
      </c>
      <c r="F532" s="23" t="s">
        <v>14</v>
      </c>
      <c r="G532" s="22">
        <v>153</v>
      </c>
      <c r="H532" s="22">
        <f t="shared" si="79"/>
        <v>204</v>
      </c>
      <c r="I532" s="9">
        <v>295703.09999999998</v>
      </c>
      <c r="J532" s="23" t="s">
        <v>37</v>
      </c>
      <c r="K532" s="17">
        <f t="shared" si="80"/>
        <v>1.8747932213358819E-2</v>
      </c>
      <c r="L532" s="17">
        <f t="shared" si="81"/>
        <v>1.8747932213358819E-2</v>
      </c>
      <c r="M532" s="68">
        <f t="shared" si="82"/>
        <v>151.85825092820642</v>
      </c>
      <c r="N532" s="9">
        <f t="shared" si="83"/>
        <v>1932.6999999999998</v>
      </c>
    </row>
    <row r="533" spans="1:14" hidden="1" x14ac:dyDescent="0.25">
      <c r="A533" s="23" t="s">
        <v>9</v>
      </c>
      <c r="B533" s="23" t="s">
        <v>112</v>
      </c>
      <c r="C533" s="23" t="s">
        <v>118</v>
      </c>
      <c r="D533" s="16" t="s">
        <v>119</v>
      </c>
      <c r="E533" s="23" t="s">
        <v>115</v>
      </c>
      <c r="F533" s="23" t="s">
        <v>14</v>
      </c>
      <c r="G533" s="22">
        <v>27</v>
      </c>
      <c r="H533" s="22">
        <f t="shared" si="79"/>
        <v>36</v>
      </c>
      <c r="I533" s="9">
        <v>52182.9</v>
      </c>
      <c r="J533" s="23" t="s">
        <v>38</v>
      </c>
      <c r="K533" s="17">
        <f t="shared" si="80"/>
        <v>3.3084586258868504E-3</v>
      </c>
      <c r="L533" s="17">
        <f t="shared" si="81"/>
        <v>3.3084586258868504E-3</v>
      </c>
      <c r="M533" s="68">
        <f t="shared" si="82"/>
        <v>26.798514869683487</v>
      </c>
      <c r="N533" s="9">
        <f t="shared" si="83"/>
        <v>1932.7</v>
      </c>
    </row>
    <row r="534" spans="1:14" hidden="1" x14ac:dyDescent="0.25">
      <c r="A534" s="23" t="s">
        <v>9</v>
      </c>
      <c r="B534" s="23" t="s">
        <v>112</v>
      </c>
      <c r="C534" s="23" t="s">
        <v>118</v>
      </c>
      <c r="D534" s="16" t="s">
        <v>119</v>
      </c>
      <c r="E534" s="23" t="s">
        <v>115</v>
      </c>
      <c r="F534" s="23" t="s">
        <v>14</v>
      </c>
      <c r="G534" s="22">
        <v>20</v>
      </c>
      <c r="H534" s="22">
        <f t="shared" si="79"/>
        <v>26.666666666666668</v>
      </c>
      <c r="I534" s="9">
        <v>38654</v>
      </c>
      <c r="J534" s="23" t="s">
        <v>39</v>
      </c>
      <c r="K534" s="17">
        <f t="shared" si="80"/>
        <v>2.4507100932495188E-3</v>
      </c>
      <c r="L534" s="17">
        <f t="shared" si="81"/>
        <v>2.4507100932495188E-3</v>
      </c>
      <c r="M534" s="68">
        <f t="shared" si="82"/>
        <v>19.850751755321102</v>
      </c>
      <c r="N534" s="9">
        <f t="shared" si="83"/>
        <v>1932.7</v>
      </c>
    </row>
    <row r="535" spans="1:14" hidden="1" x14ac:dyDescent="0.25">
      <c r="A535" s="23" t="s">
        <v>9</v>
      </c>
      <c r="B535" s="23" t="s">
        <v>112</v>
      </c>
      <c r="C535" s="23" t="s">
        <v>118</v>
      </c>
      <c r="D535" s="16" t="s">
        <v>119</v>
      </c>
      <c r="E535" s="23" t="s">
        <v>115</v>
      </c>
      <c r="F535" s="23" t="s">
        <v>14</v>
      </c>
      <c r="G535" s="22">
        <v>146.5</v>
      </c>
      <c r="H535" s="22">
        <f t="shared" si="79"/>
        <v>195.33333333333334</v>
      </c>
      <c r="I535" s="9">
        <v>283140.55</v>
      </c>
      <c r="J535" s="23" t="s">
        <v>40</v>
      </c>
      <c r="K535" s="17">
        <f t="shared" si="80"/>
        <v>1.7951451433052726E-2</v>
      </c>
      <c r="L535" s="17">
        <f t="shared" si="81"/>
        <v>1.7951451433052726E-2</v>
      </c>
      <c r="M535" s="68">
        <f t="shared" si="82"/>
        <v>145.40675660772709</v>
      </c>
      <c r="N535" s="9">
        <f t="shared" si="83"/>
        <v>1932.6999999999998</v>
      </c>
    </row>
    <row r="536" spans="1:14" hidden="1" x14ac:dyDescent="0.25">
      <c r="A536" s="23" t="s">
        <v>9</v>
      </c>
      <c r="B536" s="23" t="s">
        <v>112</v>
      </c>
      <c r="C536" s="23" t="s">
        <v>118</v>
      </c>
      <c r="D536" s="16" t="s">
        <v>119</v>
      </c>
      <c r="E536" s="23" t="s">
        <v>115</v>
      </c>
      <c r="F536" s="23" t="s">
        <v>14</v>
      </c>
      <c r="G536" s="22">
        <v>793</v>
      </c>
      <c r="H536" s="22">
        <f t="shared" si="79"/>
        <v>1057.3333333333335</v>
      </c>
      <c r="I536" s="9">
        <v>1532631.1</v>
      </c>
      <c r="J536" s="23" t="s">
        <v>41</v>
      </c>
      <c r="K536" s="17">
        <f t="shared" si="80"/>
        <v>9.7170655197343428E-2</v>
      </c>
      <c r="L536" s="17">
        <f t="shared" si="81"/>
        <v>9.7170655197343442E-2</v>
      </c>
      <c r="M536" s="68">
        <f t="shared" si="82"/>
        <v>787.08230709848192</v>
      </c>
      <c r="N536" s="9">
        <f t="shared" si="83"/>
        <v>1932.7</v>
      </c>
    </row>
    <row r="537" spans="1:14" hidden="1" x14ac:dyDescent="0.25">
      <c r="A537" s="23" t="s">
        <v>9</v>
      </c>
      <c r="B537" s="23" t="s">
        <v>112</v>
      </c>
      <c r="C537" s="23" t="s">
        <v>118</v>
      </c>
      <c r="D537" s="16" t="s">
        <v>119</v>
      </c>
      <c r="E537" s="23" t="s">
        <v>115</v>
      </c>
      <c r="F537" s="23" t="s">
        <v>14</v>
      </c>
      <c r="G537" s="22">
        <v>400</v>
      </c>
      <c r="H537" s="22">
        <f t="shared" si="79"/>
        <v>533.33333333333326</v>
      </c>
      <c r="I537" s="9">
        <v>773080</v>
      </c>
      <c r="J537" s="23" t="s">
        <v>42</v>
      </c>
      <c r="K537" s="17">
        <f t="shared" si="80"/>
        <v>4.9014201864990378E-2</v>
      </c>
      <c r="L537" s="17">
        <f t="shared" si="81"/>
        <v>4.9014201864990371E-2</v>
      </c>
      <c r="M537" s="68">
        <f t="shared" si="82"/>
        <v>397.01503510642203</v>
      </c>
      <c r="N537" s="9">
        <f t="shared" si="83"/>
        <v>1932.7</v>
      </c>
    </row>
    <row r="538" spans="1:14" hidden="1" x14ac:dyDescent="0.25">
      <c r="A538" s="23" t="s">
        <v>9</v>
      </c>
      <c r="B538" s="23" t="s">
        <v>112</v>
      </c>
      <c r="C538" s="23" t="s">
        <v>118</v>
      </c>
      <c r="D538" s="16" t="s">
        <v>119</v>
      </c>
      <c r="E538" s="23" t="s">
        <v>115</v>
      </c>
      <c r="F538" s="23" t="s">
        <v>14</v>
      </c>
      <c r="G538" s="22">
        <v>26</v>
      </c>
      <c r="H538" s="22">
        <f t="shared" si="79"/>
        <v>34.666666666666664</v>
      </c>
      <c r="I538" s="9">
        <v>50250.2</v>
      </c>
      <c r="J538" s="23" t="s">
        <v>43</v>
      </c>
      <c r="K538" s="17">
        <f t="shared" si="80"/>
        <v>3.1859231212243745E-3</v>
      </c>
      <c r="L538" s="17">
        <f t="shared" si="81"/>
        <v>3.1859231212243745E-3</v>
      </c>
      <c r="M538" s="68">
        <f t="shared" si="82"/>
        <v>25.805977281917432</v>
      </c>
      <c r="N538" s="9">
        <f t="shared" si="83"/>
        <v>1932.6999999999998</v>
      </c>
    </row>
    <row r="539" spans="1:14" hidden="1" x14ac:dyDescent="0.25">
      <c r="A539" s="23" t="s">
        <v>9</v>
      </c>
      <c r="B539" s="23" t="s">
        <v>112</v>
      </c>
      <c r="C539" s="23" t="s">
        <v>118</v>
      </c>
      <c r="D539" s="16" t="s">
        <v>119</v>
      </c>
      <c r="E539" s="23" t="s">
        <v>115</v>
      </c>
      <c r="F539" s="23" t="s">
        <v>14</v>
      </c>
      <c r="G539" s="22">
        <v>60</v>
      </c>
      <c r="H539" s="22">
        <f t="shared" si="79"/>
        <v>80</v>
      </c>
      <c r="I539" s="9">
        <v>115962</v>
      </c>
      <c r="J539" s="23" t="s">
        <v>44</v>
      </c>
      <c r="K539" s="17">
        <f t="shared" si="80"/>
        <v>7.3521302797485569E-3</v>
      </c>
      <c r="L539" s="17">
        <f t="shared" si="81"/>
        <v>7.3521302797485569E-3</v>
      </c>
      <c r="M539" s="68">
        <f t="shared" si="82"/>
        <v>59.552255265963311</v>
      </c>
      <c r="N539" s="9">
        <f t="shared" si="83"/>
        <v>1932.7</v>
      </c>
    </row>
    <row r="540" spans="1:14" hidden="1" x14ac:dyDescent="0.25">
      <c r="A540" s="23" t="s">
        <v>9</v>
      </c>
      <c r="B540" s="23" t="s">
        <v>112</v>
      </c>
      <c r="C540" s="23" t="s">
        <v>118</v>
      </c>
      <c r="D540" s="16" t="s">
        <v>119</v>
      </c>
      <c r="E540" s="23" t="s">
        <v>115</v>
      </c>
      <c r="F540" s="23" t="s">
        <v>14</v>
      </c>
      <c r="G540" s="22">
        <v>187</v>
      </c>
      <c r="H540" s="22">
        <f t="shared" si="79"/>
        <v>249.33333333333334</v>
      </c>
      <c r="I540" s="9">
        <v>361414.9</v>
      </c>
      <c r="J540" s="23" t="s">
        <v>45</v>
      </c>
      <c r="K540" s="17">
        <f t="shared" si="80"/>
        <v>2.2914139371883E-2</v>
      </c>
      <c r="L540" s="17">
        <f t="shared" si="81"/>
        <v>2.2914139371883004E-2</v>
      </c>
      <c r="M540" s="68">
        <f t="shared" si="82"/>
        <v>185.60452891225233</v>
      </c>
      <c r="N540" s="9">
        <f t="shared" si="83"/>
        <v>1932.7</v>
      </c>
    </row>
    <row r="541" spans="1:14" hidden="1" x14ac:dyDescent="0.25">
      <c r="A541" s="23" t="s">
        <v>9</v>
      </c>
      <c r="B541" s="23" t="s">
        <v>112</v>
      </c>
      <c r="C541" s="23" t="s">
        <v>118</v>
      </c>
      <c r="D541" s="16" t="s">
        <v>119</v>
      </c>
      <c r="E541" s="23" t="s">
        <v>115</v>
      </c>
      <c r="F541" s="23" t="s">
        <v>14</v>
      </c>
      <c r="G541" s="22">
        <v>5</v>
      </c>
      <c r="H541" s="22">
        <f t="shared" si="79"/>
        <v>6.666666666666667</v>
      </c>
      <c r="I541" s="9">
        <v>9663.5</v>
      </c>
      <c r="J541" s="23" t="s">
        <v>46</v>
      </c>
      <c r="K541" s="17">
        <f t="shared" si="80"/>
        <v>6.1267752331237971E-4</v>
      </c>
      <c r="L541" s="17">
        <f t="shared" si="81"/>
        <v>6.1267752331237971E-4</v>
      </c>
      <c r="M541" s="68">
        <f t="shared" si="82"/>
        <v>4.9626879388302756</v>
      </c>
      <c r="N541" s="9">
        <f t="shared" si="83"/>
        <v>1932.7</v>
      </c>
    </row>
    <row r="542" spans="1:14" hidden="1" x14ac:dyDescent="0.25">
      <c r="A542" s="23" t="s">
        <v>9</v>
      </c>
      <c r="B542" s="23" t="s">
        <v>112</v>
      </c>
      <c r="C542" s="23" t="s">
        <v>118</v>
      </c>
      <c r="D542" s="16" t="s">
        <v>119</v>
      </c>
      <c r="E542" s="23" t="s">
        <v>115</v>
      </c>
      <c r="F542" s="23" t="s">
        <v>14</v>
      </c>
      <c r="G542" s="22">
        <v>118</v>
      </c>
      <c r="H542" s="22">
        <f t="shared" si="79"/>
        <v>157.33333333333331</v>
      </c>
      <c r="I542" s="9">
        <v>228058.6</v>
      </c>
      <c r="J542" s="23" t="s">
        <v>47</v>
      </c>
      <c r="K542" s="17">
        <f t="shared" si="80"/>
        <v>1.4459189550172162E-2</v>
      </c>
      <c r="L542" s="17">
        <f t="shared" si="81"/>
        <v>1.445918955017216E-2</v>
      </c>
      <c r="M542" s="68">
        <f t="shared" si="82"/>
        <v>117.1194353563945</v>
      </c>
      <c r="N542" s="9">
        <f t="shared" si="83"/>
        <v>1932.7</v>
      </c>
    </row>
    <row r="543" spans="1:14" hidden="1" x14ac:dyDescent="0.25">
      <c r="A543" s="23" t="s">
        <v>9</v>
      </c>
      <c r="B543" s="23" t="s">
        <v>112</v>
      </c>
      <c r="C543" s="23" t="s">
        <v>118</v>
      </c>
      <c r="D543" s="16" t="s">
        <v>119</v>
      </c>
      <c r="E543" s="23" t="s">
        <v>115</v>
      </c>
      <c r="F543" s="23" t="s">
        <v>14</v>
      </c>
      <c r="G543" s="22">
        <v>102</v>
      </c>
      <c r="H543" s="22">
        <f t="shared" si="79"/>
        <v>136</v>
      </c>
      <c r="I543" s="9">
        <v>197135.4</v>
      </c>
      <c r="J543" s="23" t="s">
        <v>63</v>
      </c>
      <c r="K543" s="17">
        <f t="shared" si="80"/>
        <v>1.2498621475572546E-2</v>
      </c>
      <c r="L543" s="17">
        <f t="shared" si="81"/>
        <v>1.2498621475572546E-2</v>
      </c>
      <c r="M543" s="68">
        <f t="shared" si="82"/>
        <v>101.23883395213763</v>
      </c>
      <c r="N543" s="9">
        <f t="shared" si="83"/>
        <v>1932.7</v>
      </c>
    </row>
    <row r="544" spans="1:14" hidden="1" x14ac:dyDescent="0.25">
      <c r="A544" s="23" t="s">
        <v>9</v>
      </c>
      <c r="B544" s="23" t="s">
        <v>112</v>
      </c>
      <c r="C544" s="23" t="s">
        <v>118</v>
      </c>
      <c r="D544" s="16" t="s">
        <v>119</v>
      </c>
      <c r="E544" s="23" t="s">
        <v>115</v>
      </c>
      <c r="F544" s="23" t="s">
        <v>14</v>
      </c>
      <c r="G544" s="22">
        <v>42</v>
      </c>
      <c r="H544" s="22">
        <f t="shared" ref="H544:H559" si="84">G544/9*12</f>
        <v>56</v>
      </c>
      <c r="I544" s="9">
        <v>81173.399999999994</v>
      </c>
      <c r="J544" s="23" t="s">
        <v>48</v>
      </c>
      <c r="K544" s="17">
        <f t="shared" ref="K544:K559" si="85">G544/$G$560</f>
        <v>5.1464911958239894E-3</v>
      </c>
      <c r="L544" s="17">
        <f t="shared" ref="L544:L559" si="86">H544/$H$560</f>
        <v>5.1464911958239894E-3</v>
      </c>
      <c r="M544" s="68">
        <f t="shared" ref="M544:M559" si="87">8100*L544</f>
        <v>41.686578686174315</v>
      </c>
      <c r="N544" s="9">
        <f t="shared" ref="N544:N559" si="88">+I544/G544</f>
        <v>1932.6999999999998</v>
      </c>
    </row>
    <row r="545" spans="1:14" hidden="1" x14ac:dyDescent="0.25">
      <c r="A545" s="23" t="s">
        <v>9</v>
      </c>
      <c r="B545" s="23" t="s">
        <v>112</v>
      </c>
      <c r="C545" s="23" t="s">
        <v>118</v>
      </c>
      <c r="D545" s="16" t="s">
        <v>119</v>
      </c>
      <c r="E545" s="23" t="s">
        <v>115</v>
      </c>
      <c r="F545" s="23" t="s">
        <v>14</v>
      </c>
      <c r="G545" s="22">
        <v>41</v>
      </c>
      <c r="H545" s="22">
        <f t="shared" si="84"/>
        <v>54.666666666666664</v>
      </c>
      <c r="I545" s="9">
        <v>79240.7</v>
      </c>
      <c r="J545" s="23" t="s">
        <v>49</v>
      </c>
      <c r="K545" s="17">
        <f t="shared" si="85"/>
        <v>5.0239556911615135E-3</v>
      </c>
      <c r="L545" s="17">
        <f t="shared" si="86"/>
        <v>5.0239556911615135E-3</v>
      </c>
      <c r="M545" s="68">
        <f t="shared" si="87"/>
        <v>40.694041098408256</v>
      </c>
      <c r="N545" s="9">
        <f t="shared" si="88"/>
        <v>1932.6999999999998</v>
      </c>
    </row>
    <row r="546" spans="1:14" hidden="1" x14ac:dyDescent="0.25">
      <c r="A546" s="23" t="s">
        <v>9</v>
      </c>
      <c r="B546" s="23" t="s">
        <v>112</v>
      </c>
      <c r="C546" s="23" t="s">
        <v>118</v>
      </c>
      <c r="D546" s="16" t="s">
        <v>119</v>
      </c>
      <c r="E546" s="23" t="s">
        <v>115</v>
      </c>
      <c r="F546" s="23" t="s">
        <v>14</v>
      </c>
      <c r="G546" s="22">
        <v>54</v>
      </c>
      <c r="H546" s="22">
        <f t="shared" si="84"/>
        <v>72</v>
      </c>
      <c r="I546" s="9">
        <v>104365.8</v>
      </c>
      <c r="J546" s="23" t="s">
        <v>50</v>
      </c>
      <c r="K546" s="17">
        <f t="shared" si="85"/>
        <v>6.6169172517737008E-3</v>
      </c>
      <c r="L546" s="17">
        <f t="shared" si="86"/>
        <v>6.6169172517737008E-3</v>
      </c>
      <c r="M546" s="68">
        <f t="shared" si="87"/>
        <v>53.597029739366974</v>
      </c>
      <c r="N546" s="9">
        <f t="shared" si="88"/>
        <v>1932.7</v>
      </c>
    </row>
    <row r="547" spans="1:14" hidden="1" x14ac:dyDescent="0.25">
      <c r="A547" s="23" t="s">
        <v>9</v>
      </c>
      <c r="B547" s="23" t="s">
        <v>112</v>
      </c>
      <c r="C547" s="23" t="s">
        <v>118</v>
      </c>
      <c r="D547" s="16" t="s">
        <v>119</v>
      </c>
      <c r="E547" s="23" t="s">
        <v>115</v>
      </c>
      <c r="F547" s="23" t="s">
        <v>14</v>
      </c>
      <c r="G547" s="22">
        <v>165</v>
      </c>
      <c r="H547" s="22">
        <f t="shared" si="84"/>
        <v>220</v>
      </c>
      <c r="I547" s="9">
        <v>318895.5</v>
      </c>
      <c r="J547" s="23" t="s">
        <v>51</v>
      </c>
      <c r="K547" s="17">
        <f t="shared" si="85"/>
        <v>2.0218358269308529E-2</v>
      </c>
      <c r="L547" s="17">
        <f t="shared" si="86"/>
        <v>2.0218358269308529E-2</v>
      </c>
      <c r="M547" s="68">
        <f t="shared" si="87"/>
        <v>163.76870198139909</v>
      </c>
      <c r="N547" s="9">
        <f t="shared" si="88"/>
        <v>1932.7</v>
      </c>
    </row>
    <row r="548" spans="1:14" hidden="1" x14ac:dyDescent="0.25">
      <c r="A548" s="23" t="s">
        <v>9</v>
      </c>
      <c r="B548" s="23" t="s">
        <v>112</v>
      </c>
      <c r="C548" s="23" t="s">
        <v>118</v>
      </c>
      <c r="D548" s="16" t="s">
        <v>119</v>
      </c>
      <c r="E548" s="23" t="s">
        <v>115</v>
      </c>
      <c r="F548" s="23" t="s">
        <v>14</v>
      </c>
      <c r="G548" s="22">
        <v>147.4</v>
      </c>
      <c r="H548" s="22">
        <f t="shared" si="84"/>
        <v>196.53333333333336</v>
      </c>
      <c r="I548" s="9">
        <v>284879.98</v>
      </c>
      <c r="J548" s="23" t="s">
        <v>52</v>
      </c>
      <c r="K548" s="17">
        <f t="shared" si="85"/>
        <v>1.8061733387248955E-2</v>
      </c>
      <c r="L548" s="17">
        <f t="shared" si="86"/>
        <v>1.8061733387248955E-2</v>
      </c>
      <c r="M548" s="68">
        <f t="shared" si="87"/>
        <v>146.30004043671653</v>
      </c>
      <c r="N548" s="9">
        <f t="shared" si="88"/>
        <v>1932.6999999999998</v>
      </c>
    </row>
    <row r="549" spans="1:14" hidden="1" x14ac:dyDescent="0.25">
      <c r="A549" s="23" t="s">
        <v>9</v>
      </c>
      <c r="B549" s="23" t="s">
        <v>112</v>
      </c>
      <c r="C549" s="23" t="s">
        <v>118</v>
      </c>
      <c r="D549" s="16" t="s">
        <v>119</v>
      </c>
      <c r="E549" s="23" t="s">
        <v>115</v>
      </c>
      <c r="F549" s="23" t="s">
        <v>14</v>
      </c>
      <c r="G549" s="22">
        <v>23</v>
      </c>
      <c r="H549" s="22">
        <f t="shared" si="84"/>
        <v>30.666666666666664</v>
      </c>
      <c r="I549" s="9">
        <v>44452.1</v>
      </c>
      <c r="J549" s="23" t="s">
        <v>55</v>
      </c>
      <c r="K549" s="17">
        <f t="shared" si="85"/>
        <v>2.8183166072369469E-3</v>
      </c>
      <c r="L549" s="17">
        <f t="shared" si="86"/>
        <v>2.8183166072369465E-3</v>
      </c>
      <c r="M549" s="68">
        <f t="shared" si="87"/>
        <v>22.828364518619267</v>
      </c>
      <c r="N549" s="9">
        <f t="shared" si="88"/>
        <v>1932.7</v>
      </c>
    </row>
    <row r="550" spans="1:14" hidden="1" x14ac:dyDescent="0.25">
      <c r="A550" s="23" t="s">
        <v>9</v>
      </c>
      <c r="B550" s="23" t="s">
        <v>112</v>
      </c>
      <c r="C550" s="23" t="s">
        <v>118</v>
      </c>
      <c r="D550" s="16" t="s">
        <v>119</v>
      </c>
      <c r="E550" s="23" t="s">
        <v>115</v>
      </c>
      <c r="F550" s="23" t="s">
        <v>14</v>
      </c>
      <c r="G550" s="22">
        <v>227</v>
      </c>
      <c r="H550" s="22">
        <f t="shared" si="84"/>
        <v>302.66666666666663</v>
      </c>
      <c r="I550" s="9">
        <v>438722.9</v>
      </c>
      <c r="J550" s="23" t="s">
        <v>56</v>
      </c>
      <c r="K550" s="17">
        <f t="shared" si="85"/>
        <v>2.7815559558382039E-2</v>
      </c>
      <c r="L550" s="17">
        <f t="shared" si="86"/>
        <v>2.7815559558382035E-2</v>
      </c>
      <c r="M550" s="68">
        <f t="shared" si="87"/>
        <v>225.30603242289448</v>
      </c>
      <c r="N550" s="9">
        <f t="shared" si="88"/>
        <v>1932.7</v>
      </c>
    </row>
    <row r="551" spans="1:14" hidden="1" x14ac:dyDescent="0.25">
      <c r="A551" s="23" t="s">
        <v>9</v>
      </c>
      <c r="B551" s="23" t="s">
        <v>112</v>
      </c>
      <c r="C551" s="23" t="s">
        <v>118</v>
      </c>
      <c r="D551" s="16" t="s">
        <v>119</v>
      </c>
      <c r="E551" s="23" t="s">
        <v>115</v>
      </c>
      <c r="F551" s="23" t="s">
        <v>14</v>
      </c>
      <c r="G551" s="22">
        <v>107</v>
      </c>
      <c r="H551" s="22">
        <f t="shared" si="84"/>
        <v>142.66666666666669</v>
      </c>
      <c r="I551" s="9">
        <v>206798.9</v>
      </c>
      <c r="J551" s="23" t="s">
        <v>65</v>
      </c>
      <c r="K551" s="17">
        <f t="shared" si="85"/>
        <v>1.3111298998884927E-2</v>
      </c>
      <c r="L551" s="17">
        <f t="shared" si="86"/>
        <v>1.3111298998884928E-2</v>
      </c>
      <c r="M551" s="68">
        <f t="shared" si="87"/>
        <v>106.20152189096792</v>
      </c>
      <c r="N551" s="9">
        <f t="shared" si="88"/>
        <v>1932.7</v>
      </c>
    </row>
    <row r="552" spans="1:14" hidden="1" x14ac:dyDescent="0.25">
      <c r="A552" s="23" t="s">
        <v>9</v>
      </c>
      <c r="B552" s="23" t="s">
        <v>112</v>
      </c>
      <c r="C552" s="23" t="s">
        <v>120</v>
      </c>
      <c r="D552" s="16" t="s">
        <v>121</v>
      </c>
      <c r="E552" s="23" t="s">
        <v>115</v>
      </c>
      <c r="F552" s="23" t="s">
        <v>14</v>
      </c>
      <c r="G552" s="22">
        <v>4</v>
      </c>
      <c r="H552" s="22">
        <f t="shared" si="84"/>
        <v>5.333333333333333</v>
      </c>
      <c r="I552" s="9">
        <v>10604.04</v>
      </c>
      <c r="J552" s="23" t="s">
        <v>30</v>
      </c>
      <c r="K552" s="17">
        <f t="shared" si="85"/>
        <v>4.9014201864990383E-4</v>
      </c>
      <c r="L552" s="17">
        <f t="shared" si="86"/>
        <v>4.9014201864990372E-4</v>
      </c>
      <c r="M552" s="68">
        <f t="shared" si="87"/>
        <v>3.9701503510642202</v>
      </c>
      <c r="N552" s="9">
        <f t="shared" si="88"/>
        <v>2651.01</v>
      </c>
    </row>
    <row r="553" spans="1:14" hidden="1" x14ac:dyDescent="0.25">
      <c r="A553" s="23" t="s">
        <v>9</v>
      </c>
      <c r="B553" s="23" t="s">
        <v>112</v>
      </c>
      <c r="C553" s="23" t="s">
        <v>120</v>
      </c>
      <c r="D553" s="16" t="s">
        <v>121</v>
      </c>
      <c r="E553" s="23" t="s">
        <v>115</v>
      </c>
      <c r="F553" s="23" t="s">
        <v>14</v>
      </c>
      <c r="G553" s="22">
        <v>53</v>
      </c>
      <c r="H553" s="22">
        <f t="shared" si="84"/>
        <v>70.666666666666671</v>
      </c>
      <c r="I553" s="9">
        <v>140503.53</v>
      </c>
      <c r="J553" s="23" t="s">
        <v>31</v>
      </c>
      <c r="K553" s="17">
        <f t="shared" si="85"/>
        <v>6.4943817471112249E-3</v>
      </c>
      <c r="L553" s="17">
        <f t="shared" si="86"/>
        <v>6.4943817471112258E-3</v>
      </c>
      <c r="M553" s="68">
        <f t="shared" si="87"/>
        <v>52.60449215160093</v>
      </c>
      <c r="N553" s="9">
        <f t="shared" si="88"/>
        <v>2651.0099999999998</v>
      </c>
    </row>
    <row r="554" spans="1:14" hidden="1" x14ac:dyDescent="0.25">
      <c r="A554" s="23" t="s">
        <v>9</v>
      </c>
      <c r="B554" s="23" t="s">
        <v>112</v>
      </c>
      <c r="C554" s="23" t="s">
        <v>120</v>
      </c>
      <c r="D554" s="16" t="s">
        <v>121</v>
      </c>
      <c r="E554" s="23" t="s">
        <v>115</v>
      </c>
      <c r="F554" s="23" t="s">
        <v>14</v>
      </c>
      <c r="G554" s="22">
        <v>19</v>
      </c>
      <c r="H554" s="22">
        <f t="shared" si="84"/>
        <v>25.333333333333336</v>
      </c>
      <c r="I554" s="9">
        <v>50369.19</v>
      </c>
      <c r="J554" s="23" t="s">
        <v>36</v>
      </c>
      <c r="K554" s="17">
        <f t="shared" si="85"/>
        <v>2.3281745885870429E-3</v>
      </c>
      <c r="L554" s="17">
        <f t="shared" si="86"/>
        <v>2.3281745885870429E-3</v>
      </c>
      <c r="M554" s="68">
        <f t="shared" si="87"/>
        <v>18.858214167555047</v>
      </c>
      <c r="N554" s="9">
        <f t="shared" si="88"/>
        <v>2651.01</v>
      </c>
    </row>
    <row r="555" spans="1:14" hidden="1" x14ac:dyDescent="0.25">
      <c r="A555" s="23" t="s">
        <v>9</v>
      </c>
      <c r="B555" s="23" t="s">
        <v>112</v>
      </c>
      <c r="C555" s="23" t="s">
        <v>120</v>
      </c>
      <c r="D555" s="16" t="s">
        <v>121</v>
      </c>
      <c r="E555" s="23" t="s">
        <v>115</v>
      </c>
      <c r="F555" s="23" t="s">
        <v>14</v>
      </c>
      <c r="G555" s="22">
        <v>7</v>
      </c>
      <c r="H555" s="22">
        <f t="shared" si="84"/>
        <v>9.3333333333333339</v>
      </c>
      <c r="I555" s="9">
        <v>18557.07</v>
      </c>
      <c r="J555" s="23" t="s">
        <v>40</v>
      </c>
      <c r="K555" s="17">
        <f t="shared" si="85"/>
        <v>8.5774853263733157E-4</v>
      </c>
      <c r="L555" s="17">
        <f t="shared" si="86"/>
        <v>8.5774853263733168E-4</v>
      </c>
      <c r="M555" s="68">
        <f t="shared" si="87"/>
        <v>6.9477631143623864</v>
      </c>
      <c r="N555" s="9">
        <f t="shared" si="88"/>
        <v>2651.0099999999998</v>
      </c>
    </row>
    <row r="556" spans="1:14" hidden="1" x14ac:dyDescent="0.25">
      <c r="A556" s="23" t="s">
        <v>9</v>
      </c>
      <c r="B556" s="23" t="s">
        <v>112</v>
      </c>
      <c r="C556" s="23" t="s">
        <v>120</v>
      </c>
      <c r="D556" s="16" t="s">
        <v>121</v>
      </c>
      <c r="E556" s="23" t="s">
        <v>115</v>
      </c>
      <c r="F556" s="23" t="s">
        <v>14</v>
      </c>
      <c r="G556" s="22">
        <v>8</v>
      </c>
      <c r="H556" s="22">
        <f t="shared" si="84"/>
        <v>10.666666666666666</v>
      </c>
      <c r="I556" s="9">
        <v>21634.799999999999</v>
      </c>
      <c r="J556" s="23" t="s">
        <v>43</v>
      </c>
      <c r="K556" s="17">
        <f t="shared" si="85"/>
        <v>9.8028403729980766E-4</v>
      </c>
      <c r="L556" s="17">
        <f t="shared" si="86"/>
        <v>9.8028403729980744E-4</v>
      </c>
      <c r="M556" s="68">
        <f t="shared" si="87"/>
        <v>7.9403007021284404</v>
      </c>
      <c r="N556" s="9">
        <f t="shared" si="88"/>
        <v>2704.35</v>
      </c>
    </row>
    <row r="557" spans="1:14" hidden="1" x14ac:dyDescent="0.25">
      <c r="A557" s="23" t="s">
        <v>9</v>
      </c>
      <c r="B557" s="23" t="s">
        <v>112</v>
      </c>
      <c r="C557" s="23" t="s">
        <v>120</v>
      </c>
      <c r="D557" s="16" t="s">
        <v>121</v>
      </c>
      <c r="E557" s="23" t="s">
        <v>115</v>
      </c>
      <c r="F557" s="23" t="s">
        <v>14</v>
      </c>
      <c r="G557" s="22">
        <v>43</v>
      </c>
      <c r="H557" s="22">
        <f t="shared" si="84"/>
        <v>57.333333333333329</v>
      </c>
      <c r="I557" s="9">
        <v>116287.05</v>
      </c>
      <c r="J557" s="23" t="s">
        <v>46</v>
      </c>
      <c r="K557" s="17">
        <f t="shared" si="85"/>
        <v>5.2690267004864653E-3</v>
      </c>
      <c r="L557" s="17">
        <f t="shared" si="86"/>
        <v>5.2690267004864653E-3</v>
      </c>
      <c r="M557" s="68">
        <f t="shared" si="87"/>
        <v>42.679116273940366</v>
      </c>
      <c r="N557" s="9">
        <f t="shared" si="88"/>
        <v>2704.35</v>
      </c>
    </row>
    <row r="558" spans="1:14" hidden="1" x14ac:dyDescent="0.25">
      <c r="A558" s="23" t="s">
        <v>9</v>
      </c>
      <c r="B558" s="23" t="s">
        <v>112</v>
      </c>
      <c r="C558" s="23" t="s">
        <v>120</v>
      </c>
      <c r="D558" s="16" t="s">
        <v>121</v>
      </c>
      <c r="E558" s="23" t="s">
        <v>115</v>
      </c>
      <c r="F558" s="23" t="s">
        <v>14</v>
      </c>
      <c r="G558" s="22">
        <v>48.8</v>
      </c>
      <c r="H558" s="22">
        <f t="shared" si="84"/>
        <v>65.066666666666663</v>
      </c>
      <c r="I558" s="9">
        <v>129369.288</v>
      </c>
      <c r="J558" s="23" t="s">
        <v>52</v>
      </c>
      <c r="K558" s="17">
        <f t="shared" si="85"/>
        <v>5.9797326275288255E-3</v>
      </c>
      <c r="L558" s="17">
        <f t="shared" si="86"/>
        <v>5.9797326275288255E-3</v>
      </c>
      <c r="M558" s="68">
        <f t="shared" si="87"/>
        <v>48.435834282983485</v>
      </c>
      <c r="N558" s="9">
        <f t="shared" si="88"/>
        <v>2651.01</v>
      </c>
    </row>
    <row r="559" spans="1:14" hidden="1" x14ac:dyDescent="0.25">
      <c r="A559" s="23" t="s">
        <v>9</v>
      </c>
      <c r="B559" s="23" t="s">
        <v>112</v>
      </c>
      <c r="C559" s="23" t="s">
        <v>120</v>
      </c>
      <c r="D559" s="16" t="s">
        <v>121</v>
      </c>
      <c r="E559" s="23" t="s">
        <v>115</v>
      </c>
      <c r="F559" s="23" t="s">
        <v>14</v>
      </c>
      <c r="G559" s="22">
        <v>23.5</v>
      </c>
      <c r="H559" s="22">
        <f t="shared" si="84"/>
        <v>31.333333333333336</v>
      </c>
      <c r="I559" s="9">
        <v>63480.273999999998</v>
      </c>
      <c r="J559" s="23" t="s">
        <v>53</v>
      </c>
      <c r="K559" s="17">
        <f t="shared" si="85"/>
        <v>2.8795843595681848E-3</v>
      </c>
      <c r="L559" s="17">
        <f t="shared" si="86"/>
        <v>2.8795843595681848E-3</v>
      </c>
      <c r="M559" s="68">
        <f t="shared" si="87"/>
        <v>23.324633312502296</v>
      </c>
      <c r="N559" s="9">
        <f t="shared" si="88"/>
        <v>2701.2882553191489</v>
      </c>
    </row>
    <row r="560" spans="1:14" hidden="1" x14ac:dyDescent="0.25">
      <c r="A560" s="23"/>
      <c r="B560" s="23"/>
      <c r="C560" s="23"/>
      <c r="D560" s="16"/>
      <c r="E560" s="23"/>
      <c r="F560" s="23"/>
      <c r="G560" s="24">
        <f>SUM(G480:G559)</f>
        <v>8160.9000000000005</v>
      </c>
      <c r="H560" s="24">
        <f>SUM(H480:H559)</f>
        <v>10881.2</v>
      </c>
      <c r="I560" s="25"/>
      <c r="J560" s="44"/>
      <c r="K560" s="26">
        <f>SUM(K480:K559)</f>
        <v>1</v>
      </c>
      <c r="L560" s="26">
        <f>SUM(L480:L559)</f>
        <v>1</v>
      </c>
      <c r="M560" s="71">
        <f>SUM(M480:M559)</f>
        <v>8099.9999999999991</v>
      </c>
      <c r="N560" s="9"/>
    </row>
    <row r="561" spans="1:14" hidden="1" x14ac:dyDescent="0.25">
      <c r="A561" s="23" t="s">
        <v>9</v>
      </c>
      <c r="B561" s="23" t="s">
        <v>112</v>
      </c>
      <c r="C561" s="23" t="s">
        <v>122</v>
      </c>
      <c r="D561" s="16" t="s">
        <v>123</v>
      </c>
      <c r="E561" s="23" t="s">
        <v>115</v>
      </c>
      <c r="F561" s="23" t="s">
        <v>14</v>
      </c>
      <c r="G561" s="22">
        <v>6</v>
      </c>
      <c r="H561" s="22">
        <f t="shared" ref="H561:H592" si="89">G561/9*12</f>
        <v>8</v>
      </c>
      <c r="I561" s="9">
        <v>32453.52</v>
      </c>
      <c r="J561" s="23" t="s">
        <v>40</v>
      </c>
      <c r="K561" s="17">
        <f t="shared" ref="K561:K592" si="90">G561/$G$635</f>
        <v>8.4387295492663577E-4</v>
      </c>
      <c r="L561" s="17">
        <f t="shared" ref="L561:L592" si="91">H561/$H$635</f>
        <v>8.4387295492663577E-4</v>
      </c>
      <c r="M561" s="68">
        <f t="shared" ref="M561:M592" si="92">6300*L561</f>
        <v>5.3163996160378053</v>
      </c>
      <c r="N561" s="9">
        <f t="shared" ref="N561:N592" si="93">+I561/G561</f>
        <v>5408.92</v>
      </c>
    </row>
    <row r="562" spans="1:14" hidden="1" x14ac:dyDescent="0.25">
      <c r="A562" s="23" t="s">
        <v>9</v>
      </c>
      <c r="B562" s="23" t="s">
        <v>112</v>
      </c>
      <c r="C562" s="23" t="s">
        <v>122</v>
      </c>
      <c r="D562" s="16" t="s">
        <v>123</v>
      </c>
      <c r="E562" s="23" t="s">
        <v>115</v>
      </c>
      <c r="F562" s="23" t="s">
        <v>14</v>
      </c>
      <c r="G562" s="22">
        <v>42</v>
      </c>
      <c r="H562" s="22">
        <f t="shared" si="89"/>
        <v>56</v>
      </c>
      <c r="I562" s="9">
        <v>227174.64</v>
      </c>
      <c r="J562" s="23" t="s">
        <v>46</v>
      </c>
      <c r="K562" s="17">
        <f t="shared" si="90"/>
        <v>5.9071106844864503E-3</v>
      </c>
      <c r="L562" s="17">
        <f t="shared" si="91"/>
        <v>5.9071106844864503E-3</v>
      </c>
      <c r="M562" s="68">
        <f t="shared" si="92"/>
        <v>37.214797312264636</v>
      </c>
      <c r="N562" s="9">
        <f t="shared" si="93"/>
        <v>5408.92</v>
      </c>
    </row>
    <row r="563" spans="1:14" hidden="1" x14ac:dyDescent="0.25">
      <c r="A563" s="23" t="s">
        <v>9</v>
      </c>
      <c r="B563" s="23" t="s">
        <v>112</v>
      </c>
      <c r="C563" s="23" t="s">
        <v>122</v>
      </c>
      <c r="D563" s="16" t="s">
        <v>123</v>
      </c>
      <c r="E563" s="23" t="s">
        <v>115</v>
      </c>
      <c r="F563" s="23" t="s">
        <v>14</v>
      </c>
      <c r="G563" s="22">
        <v>1</v>
      </c>
      <c r="H563" s="22">
        <f t="shared" si="89"/>
        <v>1.3333333333333333</v>
      </c>
      <c r="I563" s="9">
        <v>5408.92</v>
      </c>
      <c r="J563" s="23" t="s">
        <v>51</v>
      </c>
      <c r="K563" s="17">
        <f t="shared" si="90"/>
        <v>1.4064549248777263E-4</v>
      </c>
      <c r="L563" s="17">
        <f t="shared" si="91"/>
        <v>1.4064549248777263E-4</v>
      </c>
      <c r="M563" s="68">
        <f t="shared" si="92"/>
        <v>0.88606660267296755</v>
      </c>
      <c r="N563" s="9">
        <f t="shared" si="93"/>
        <v>5408.92</v>
      </c>
    </row>
    <row r="564" spans="1:14" hidden="1" x14ac:dyDescent="0.25">
      <c r="A564" s="23" t="s">
        <v>9</v>
      </c>
      <c r="B564" s="23" t="s">
        <v>112</v>
      </c>
      <c r="C564" s="23" t="s">
        <v>122</v>
      </c>
      <c r="D564" s="16" t="s">
        <v>123</v>
      </c>
      <c r="E564" s="23" t="s">
        <v>115</v>
      </c>
      <c r="F564" s="23" t="s">
        <v>14</v>
      </c>
      <c r="G564" s="22">
        <v>134.6</v>
      </c>
      <c r="H564" s="22">
        <f t="shared" si="89"/>
        <v>179.46666666666667</v>
      </c>
      <c r="I564" s="9">
        <v>725914.21100000001</v>
      </c>
      <c r="J564" s="23" t="s">
        <v>53</v>
      </c>
      <c r="K564" s="17">
        <f t="shared" si="90"/>
        <v>1.8930883288854197E-2</v>
      </c>
      <c r="L564" s="17">
        <f t="shared" si="91"/>
        <v>1.8930883288854197E-2</v>
      </c>
      <c r="M564" s="68">
        <f t="shared" si="92"/>
        <v>119.26456471978143</v>
      </c>
      <c r="N564" s="9">
        <f t="shared" si="93"/>
        <v>5393.1219242199113</v>
      </c>
    </row>
    <row r="565" spans="1:14" hidden="1" x14ac:dyDescent="0.25">
      <c r="A565" s="23" t="s">
        <v>9</v>
      </c>
      <c r="B565" s="23" t="s">
        <v>112</v>
      </c>
      <c r="C565" s="23" t="s">
        <v>122</v>
      </c>
      <c r="D565" s="16" t="s">
        <v>123</v>
      </c>
      <c r="E565" s="23" t="s">
        <v>115</v>
      </c>
      <c r="F565" s="23" t="s">
        <v>14</v>
      </c>
      <c r="G565" s="22">
        <v>6</v>
      </c>
      <c r="H565" s="22">
        <f t="shared" si="89"/>
        <v>8</v>
      </c>
      <c r="I565" s="9">
        <v>32453.52</v>
      </c>
      <c r="J565" s="23" t="s">
        <v>55</v>
      </c>
      <c r="K565" s="17">
        <f t="shared" si="90"/>
        <v>8.4387295492663577E-4</v>
      </c>
      <c r="L565" s="17">
        <f t="shared" si="91"/>
        <v>8.4387295492663577E-4</v>
      </c>
      <c r="M565" s="68">
        <f t="shared" si="92"/>
        <v>5.3163996160378053</v>
      </c>
      <c r="N565" s="9">
        <f t="shared" si="93"/>
        <v>5408.92</v>
      </c>
    </row>
    <row r="566" spans="1:14" hidden="1" x14ac:dyDescent="0.25">
      <c r="A566" s="23" t="s">
        <v>9</v>
      </c>
      <c r="B566" s="23" t="s">
        <v>112</v>
      </c>
      <c r="C566" s="23" t="s">
        <v>122</v>
      </c>
      <c r="D566" s="16" t="s">
        <v>123</v>
      </c>
      <c r="E566" s="23" t="s">
        <v>115</v>
      </c>
      <c r="F566" s="23" t="s">
        <v>14</v>
      </c>
      <c r="G566" s="22">
        <v>2</v>
      </c>
      <c r="H566" s="22">
        <f t="shared" si="89"/>
        <v>2.6666666666666665</v>
      </c>
      <c r="I566" s="9">
        <v>10817.84</v>
      </c>
      <c r="J566" s="23" t="s">
        <v>57</v>
      </c>
      <c r="K566" s="17">
        <f t="shared" si="90"/>
        <v>2.8129098497554526E-4</v>
      </c>
      <c r="L566" s="17">
        <f t="shared" si="91"/>
        <v>2.8129098497554526E-4</v>
      </c>
      <c r="M566" s="68">
        <f t="shared" si="92"/>
        <v>1.7721332053459351</v>
      </c>
      <c r="N566" s="9">
        <f t="shared" si="93"/>
        <v>5408.92</v>
      </c>
    </row>
    <row r="567" spans="1:14" hidden="1" x14ac:dyDescent="0.25">
      <c r="A567" s="23" t="s">
        <v>9</v>
      </c>
      <c r="B567" s="23" t="s">
        <v>112</v>
      </c>
      <c r="C567" s="23" t="s">
        <v>124</v>
      </c>
      <c r="D567" s="16" t="s">
        <v>125</v>
      </c>
      <c r="E567" s="23" t="s">
        <v>115</v>
      </c>
      <c r="F567" s="23" t="s">
        <v>14</v>
      </c>
      <c r="G567" s="22">
        <v>1</v>
      </c>
      <c r="H567" s="22">
        <f t="shared" si="89"/>
        <v>1.3333333333333333</v>
      </c>
      <c r="I567" s="9">
        <v>0</v>
      </c>
      <c r="J567" s="23" t="s">
        <v>44</v>
      </c>
      <c r="K567" s="17">
        <f t="shared" si="90"/>
        <v>1.4064549248777263E-4</v>
      </c>
      <c r="L567" s="17">
        <f t="shared" si="91"/>
        <v>1.4064549248777263E-4</v>
      </c>
      <c r="M567" s="68">
        <f t="shared" si="92"/>
        <v>0.88606660267296755</v>
      </c>
      <c r="N567" s="9">
        <f t="shared" si="93"/>
        <v>0</v>
      </c>
    </row>
    <row r="568" spans="1:14" hidden="1" x14ac:dyDescent="0.25">
      <c r="A568" s="23" t="s">
        <v>9</v>
      </c>
      <c r="B568" s="23" t="s">
        <v>112</v>
      </c>
      <c r="C568" s="23" t="s">
        <v>124</v>
      </c>
      <c r="D568" s="16" t="s">
        <v>125</v>
      </c>
      <c r="E568" s="23" t="s">
        <v>115</v>
      </c>
      <c r="F568" s="23" t="s">
        <v>14</v>
      </c>
      <c r="G568" s="22">
        <v>41</v>
      </c>
      <c r="H568" s="22">
        <f t="shared" si="89"/>
        <v>54.666666666666664</v>
      </c>
      <c r="I568" s="9">
        <v>221346.95</v>
      </c>
      <c r="J568" s="23" t="s">
        <v>46</v>
      </c>
      <c r="K568" s="17">
        <f t="shared" si="90"/>
        <v>5.7664651919986784E-3</v>
      </c>
      <c r="L568" s="17">
        <f t="shared" si="91"/>
        <v>5.7664651919986775E-3</v>
      </c>
      <c r="M568" s="68">
        <f t="shared" si="92"/>
        <v>36.328730709591667</v>
      </c>
      <c r="N568" s="9">
        <f t="shared" si="93"/>
        <v>5398.7060975609756</v>
      </c>
    </row>
    <row r="569" spans="1:14" hidden="1" x14ac:dyDescent="0.25">
      <c r="A569" s="23" t="s">
        <v>9</v>
      </c>
      <c r="B569" s="23" t="s">
        <v>112</v>
      </c>
      <c r="C569" s="23" t="s">
        <v>124</v>
      </c>
      <c r="D569" s="16" t="s">
        <v>125</v>
      </c>
      <c r="E569" s="23" t="s">
        <v>115</v>
      </c>
      <c r="F569" s="23" t="s">
        <v>14</v>
      </c>
      <c r="G569" s="22">
        <v>29</v>
      </c>
      <c r="H569" s="22">
        <f t="shared" si="89"/>
        <v>38.666666666666671</v>
      </c>
      <c r="I569" s="9">
        <v>156114.20000000001</v>
      </c>
      <c r="J569" s="23" t="s">
        <v>68</v>
      </c>
      <c r="K569" s="17">
        <f t="shared" si="90"/>
        <v>4.0787192821454066E-3</v>
      </c>
      <c r="L569" s="17">
        <f t="shared" si="91"/>
        <v>4.0787192821454066E-3</v>
      </c>
      <c r="M569" s="68">
        <f t="shared" si="92"/>
        <v>25.695931477516062</v>
      </c>
      <c r="N569" s="9">
        <f t="shared" si="93"/>
        <v>5383.248275862069</v>
      </c>
    </row>
    <row r="570" spans="1:14" hidden="1" x14ac:dyDescent="0.25">
      <c r="A570" s="23" t="s">
        <v>9</v>
      </c>
      <c r="B570" s="23" t="s">
        <v>112</v>
      </c>
      <c r="C570" s="23" t="s">
        <v>124</v>
      </c>
      <c r="D570" s="16" t="s">
        <v>125</v>
      </c>
      <c r="E570" s="23" t="s">
        <v>115</v>
      </c>
      <c r="F570" s="23" t="s">
        <v>14</v>
      </c>
      <c r="G570" s="22">
        <v>31.6</v>
      </c>
      <c r="H570" s="22">
        <f t="shared" si="89"/>
        <v>42.133333333333333</v>
      </c>
      <c r="I570" s="9">
        <v>170842.77100000001</v>
      </c>
      <c r="J570" s="23" t="s">
        <v>53</v>
      </c>
      <c r="K570" s="17">
        <f t="shared" si="90"/>
        <v>4.4443975626136155E-3</v>
      </c>
      <c r="L570" s="17">
        <f t="shared" si="91"/>
        <v>4.4443975626136147E-3</v>
      </c>
      <c r="M570" s="68">
        <f t="shared" si="92"/>
        <v>27.999704644465773</v>
      </c>
      <c r="N570" s="9">
        <f t="shared" si="93"/>
        <v>5406.4168037974687</v>
      </c>
    </row>
    <row r="571" spans="1:14" hidden="1" x14ac:dyDescent="0.25">
      <c r="A571" s="23" t="s">
        <v>9</v>
      </c>
      <c r="B571" s="23" t="s">
        <v>112</v>
      </c>
      <c r="C571" s="23" t="s">
        <v>126</v>
      </c>
      <c r="D571" s="16" t="s">
        <v>127</v>
      </c>
      <c r="E571" s="23" t="s">
        <v>115</v>
      </c>
      <c r="F571" s="23" t="s">
        <v>14</v>
      </c>
      <c r="G571" s="22">
        <v>31</v>
      </c>
      <c r="H571" s="22">
        <f t="shared" si="89"/>
        <v>41.333333333333336</v>
      </c>
      <c r="I571" s="9">
        <v>115740.67</v>
      </c>
      <c r="J571" s="23" t="s">
        <v>18</v>
      </c>
      <c r="K571" s="17">
        <f t="shared" si="90"/>
        <v>4.3600102671209513E-3</v>
      </c>
      <c r="L571" s="17">
        <f t="shared" si="91"/>
        <v>4.3600102671209513E-3</v>
      </c>
      <c r="M571" s="68">
        <f t="shared" si="92"/>
        <v>27.468064682861993</v>
      </c>
      <c r="N571" s="9">
        <f t="shared" si="93"/>
        <v>3733.57</v>
      </c>
    </row>
    <row r="572" spans="1:14" hidden="1" x14ac:dyDescent="0.25">
      <c r="A572" s="23" t="s">
        <v>9</v>
      </c>
      <c r="B572" s="23" t="s">
        <v>112</v>
      </c>
      <c r="C572" s="23" t="s">
        <v>126</v>
      </c>
      <c r="D572" s="16" t="s">
        <v>127</v>
      </c>
      <c r="E572" s="23" t="s">
        <v>115</v>
      </c>
      <c r="F572" s="23" t="s">
        <v>14</v>
      </c>
      <c r="G572" s="22">
        <v>88</v>
      </c>
      <c r="H572" s="22">
        <f t="shared" si="89"/>
        <v>117.33333333333334</v>
      </c>
      <c r="I572" s="9">
        <v>328554.15999999997</v>
      </c>
      <c r="J572" s="23" t="s">
        <v>20</v>
      </c>
      <c r="K572" s="17">
        <f t="shared" si="90"/>
        <v>1.2376803338923992E-2</v>
      </c>
      <c r="L572" s="17">
        <f t="shared" si="91"/>
        <v>1.2376803338923992E-2</v>
      </c>
      <c r="M572" s="68">
        <f t="shared" si="92"/>
        <v>77.973861035221148</v>
      </c>
      <c r="N572" s="9">
        <f t="shared" si="93"/>
        <v>3733.5699999999997</v>
      </c>
    </row>
    <row r="573" spans="1:14" hidden="1" x14ac:dyDescent="0.25">
      <c r="A573" s="23" t="s">
        <v>9</v>
      </c>
      <c r="B573" s="23" t="s">
        <v>112</v>
      </c>
      <c r="C573" s="23" t="s">
        <v>126</v>
      </c>
      <c r="D573" s="16" t="s">
        <v>127</v>
      </c>
      <c r="E573" s="23" t="s">
        <v>115</v>
      </c>
      <c r="F573" s="23" t="s">
        <v>14</v>
      </c>
      <c r="G573" s="22">
        <v>214</v>
      </c>
      <c r="H573" s="22">
        <f t="shared" si="89"/>
        <v>285.33333333333337</v>
      </c>
      <c r="I573" s="9">
        <v>798983.98</v>
      </c>
      <c r="J573" s="23" t="s">
        <v>22</v>
      </c>
      <c r="K573" s="17">
        <f t="shared" si="90"/>
        <v>3.0098135392383343E-2</v>
      </c>
      <c r="L573" s="17">
        <f t="shared" si="91"/>
        <v>3.0098135392383346E-2</v>
      </c>
      <c r="M573" s="68">
        <f t="shared" si="92"/>
        <v>189.61825297201509</v>
      </c>
      <c r="N573" s="9">
        <f t="shared" si="93"/>
        <v>3733.5699999999997</v>
      </c>
    </row>
    <row r="574" spans="1:14" hidden="1" x14ac:dyDescent="0.25">
      <c r="A574" s="23" t="s">
        <v>9</v>
      </c>
      <c r="B574" s="23" t="s">
        <v>112</v>
      </c>
      <c r="C574" s="23" t="s">
        <v>126</v>
      </c>
      <c r="D574" s="16" t="s">
        <v>127</v>
      </c>
      <c r="E574" s="23" t="s">
        <v>115</v>
      </c>
      <c r="F574" s="23" t="s">
        <v>14</v>
      </c>
      <c r="G574" s="22">
        <v>258</v>
      </c>
      <c r="H574" s="22">
        <f t="shared" si="89"/>
        <v>344</v>
      </c>
      <c r="I574" s="9">
        <v>963261.06</v>
      </c>
      <c r="J574" s="23" t="s">
        <v>23</v>
      </c>
      <c r="K574" s="17">
        <f t="shared" si="90"/>
        <v>3.6286537061845342E-2</v>
      </c>
      <c r="L574" s="17">
        <f t="shared" si="91"/>
        <v>3.6286537061845335E-2</v>
      </c>
      <c r="M574" s="68">
        <f t="shared" si="92"/>
        <v>228.6051834896256</v>
      </c>
      <c r="N574" s="9">
        <f t="shared" si="93"/>
        <v>3733.57</v>
      </c>
    </row>
    <row r="575" spans="1:14" hidden="1" x14ac:dyDescent="0.25">
      <c r="A575" s="23" t="s">
        <v>9</v>
      </c>
      <c r="B575" s="23" t="s">
        <v>112</v>
      </c>
      <c r="C575" s="23" t="s">
        <v>126</v>
      </c>
      <c r="D575" s="16" t="s">
        <v>127</v>
      </c>
      <c r="E575" s="23" t="s">
        <v>115</v>
      </c>
      <c r="F575" s="23" t="s">
        <v>14</v>
      </c>
      <c r="G575" s="22">
        <v>77</v>
      </c>
      <c r="H575" s="22">
        <f t="shared" si="89"/>
        <v>102.66666666666666</v>
      </c>
      <c r="I575" s="9">
        <v>287484.89</v>
      </c>
      <c r="J575" s="23" t="s">
        <v>25</v>
      </c>
      <c r="K575" s="17">
        <f t="shared" si="90"/>
        <v>1.0829702921558493E-2</v>
      </c>
      <c r="L575" s="17">
        <f t="shared" si="91"/>
        <v>1.0829702921558491E-2</v>
      </c>
      <c r="M575" s="68">
        <f t="shared" si="92"/>
        <v>68.22712840581849</v>
      </c>
      <c r="N575" s="9">
        <f t="shared" si="93"/>
        <v>3733.57</v>
      </c>
    </row>
    <row r="576" spans="1:14" hidden="1" x14ac:dyDescent="0.25">
      <c r="A576" s="23" t="s">
        <v>9</v>
      </c>
      <c r="B576" s="23" t="s">
        <v>112</v>
      </c>
      <c r="C576" s="23" t="s">
        <v>126</v>
      </c>
      <c r="D576" s="16" t="s">
        <v>127</v>
      </c>
      <c r="E576" s="23" t="s">
        <v>115</v>
      </c>
      <c r="F576" s="23" t="s">
        <v>14</v>
      </c>
      <c r="G576" s="22">
        <v>14</v>
      </c>
      <c r="H576" s="22">
        <f t="shared" si="89"/>
        <v>18.666666666666668</v>
      </c>
      <c r="I576" s="9">
        <v>52269.98</v>
      </c>
      <c r="J576" s="23" t="s">
        <v>28</v>
      </c>
      <c r="K576" s="17">
        <f t="shared" si="90"/>
        <v>1.9690368948288169E-3</v>
      </c>
      <c r="L576" s="17">
        <f t="shared" si="91"/>
        <v>1.9690368948288169E-3</v>
      </c>
      <c r="M576" s="68">
        <f t="shared" si="92"/>
        <v>12.404932437421547</v>
      </c>
      <c r="N576" s="9">
        <f t="shared" si="93"/>
        <v>3733.57</v>
      </c>
    </row>
    <row r="577" spans="1:14" hidden="1" x14ac:dyDescent="0.25">
      <c r="A577" s="23" t="s">
        <v>9</v>
      </c>
      <c r="B577" s="23" t="s">
        <v>112</v>
      </c>
      <c r="C577" s="23" t="s">
        <v>126</v>
      </c>
      <c r="D577" s="16" t="s">
        <v>127</v>
      </c>
      <c r="E577" s="23" t="s">
        <v>115</v>
      </c>
      <c r="F577" s="23" t="s">
        <v>14</v>
      </c>
      <c r="G577" s="22">
        <v>24</v>
      </c>
      <c r="H577" s="22">
        <f t="shared" si="89"/>
        <v>32</v>
      </c>
      <c r="I577" s="9">
        <v>89605.68</v>
      </c>
      <c r="J577" s="23" t="s">
        <v>30</v>
      </c>
      <c r="K577" s="17">
        <f t="shared" si="90"/>
        <v>3.3754918197065431E-3</v>
      </c>
      <c r="L577" s="17">
        <f t="shared" si="91"/>
        <v>3.3754918197065431E-3</v>
      </c>
      <c r="M577" s="68">
        <f t="shared" si="92"/>
        <v>21.265598464151221</v>
      </c>
      <c r="N577" s="9">
        <f t="shared" si="93"/>
        <v>3733.5699999999997</v>
      </c>
    </row>
    <row r="578" spans="1:14" hidden="1" x14ac:dyDescent="0.25">
      <c r="A578" s="23" t="s">
        <v>9</v>
      </c>
      <c r="B578" s="23" t="s">
        <v>112</v>
      </c>
      <c r="C578" s="23" t="s">
        <v>126</v>
      </c>
      <c r="D578" s="16" t="s">
        <v>127</v>
      </c>
      <c r="E578" s="23" t="s">
        <v>115</v>
      </c>
      <c r="F578" s="23" t="s">
        <v>14</v>
      </c>
      <c r="G578" s="22">
        <v>41</v>
      </c>
      <c r="H578" s="22">
        <f t="shared" si="89"/>
        <v>54.666666666666664</v>
      </c>
      <c r="I578" s="9">
        <v>153076.37</v>
      </c>
      <c r="J578" s="23" t="s">
        <v>31</v>
      </c>
      <c r="K578" s="17">
        <f t="shared" si="90"/>
        <v>5.7664651919986784E-3</v>
      </c>
      <c r="L578" s="17">
        <f t="shared" si="91"/>
        <v>5.7664651919986775E-3</v>
      </c>
      <c r="M578" s="68">
        <f t="shared" si="92"/>
        <v>36.328730709591667</v>
      </c>
      <c r="N578" s="9">
        <f t="shared" si="93"/>
        <v>3733.5699999999997</v>
      </c>
    </row>
    <row r="579" spans="1:14" hidden="1" x14ac:dyDescent="0.25">
      <c r="A579" s="23" t="s">
        <v>9</v>
      </c>
      <c r="B579" s="23" t="s">
        <v>112</v>
      </c>
      <c r="C579" s="23" t="s">
        <v>126</v>
      </c>
      <c r="D579" s="16" t="s">
        <v>127</v>
      </c>
      <c r="E579" s="23" t="s">
        <v>115</v>
      </c>
      <c r="F579" s="23" t="s">
        <v>14</v>
      </c>
      <c r="G579" s="22">
        <v>16</v>
      </c>
      <c r="H579" s="22">
        <f t="shared" si="89"/>
        <v>21.333333333333332</v>
      </c>
      <c r="I579" s="9">
        <v>59737.120000000003</v>
      </c>
      <c r="J579" s="23" t="s">
        <v>62</v>
      </c>
      <c r="K579" s="17">
        <f t="shared" si="90"/>
        <v>2.2503278798043621E-3</v>
      </c>
      <c r="L579" s="17">
        <f t="shared" si="91"/>
        <v>2.2503278798043621E-3</v>
      </c>
      <c r="M579" s="68">
        <f t="shared" si="92"/>
        <v>14.177065642767481</v>
      </c>
      <c r="N579" s="9">
        <f t="shared" si="93"/>
        <v>3733.57</v>
      </c>
    </row>
    <row r="580" spans="1:14" hidden="1" x14ac:dyDescent="0.25">
      <c r="A580" s="23" t="s">
        <v>9</v>
      </c>
      <c r="B580" s="23" t="s">
        <v>112</v>
      </c>
      <c r="C580" s="23" t="s">
        <v>126</v>
      </c>
      <c r="D580" s="16" t="s">
        <v>127</v>
      </c>
      <c r="E580" s="23" t="s">
        <v>115</v>
      </c>
      <c r="F580" s="23" t="s">
        <v>14</v>
      </c>
      <c r="G580" s="22">
        <v>80</v>
      </c>
      <c r="H580" s="22">
        <f t="shared" si="89"/>
        <v>106.66666666666667</v>
      </c>
      <c r="I580" s="9">
        <v>298685.59999999998</v>
      </c>
      <c r="J580" s="23" t="s">
        <v>34</v>
      </c>
      <c r="K580" s="17">
        <f t="shared" si="90"/>
        <v>1.1251639399021811E-2</v>
      </c>
      <c r="L580" s="17">
        <f t="shared" si="91"/>
        <v>1.1251639399021811E-2</v>
      </c>
      <c r="M580" s="68">
        <f t="shared" si="92"/>
        <v>70.885328213837411</v>
      </c>
      <c r="N580" s="9">
        <f t="shared" si="93"/>
        <v>3733.5699999999997</v>
      </c>
    </row>
    <row r="581" spans="1:14" hidden="1" x14ac:dyDescent="0.25">
      <c r="A581" s="23" t="s">
        <v>9</v>
      </c>
      <c r="B581" s="23" t="s">
        <v>112</v>
      </c>
      <c r="C581" s="23" t="s">
        <v>126</v>
      </c>
      <c r="D581" s="16" t="s">
        <v>127</v>
      </c>
      <c r="E581" s="23" t="s">
        <v>115</v>
      </c>
      <c r="F581" s="23" t="s">
        <v>14</v>
      </c>
      <c r="G581" s="22">
        <v>75</v>
      </c>
      <c r="H581" s="22">
        <f t="shared" si="89"/>
        <v>100</v>
      </c>
      <c r="I581" s="9">
        <v>280017.75</v>
      </c>
      <c r="J581" s="23" t="s">
        <v>35</v>
      </c>
      <c r="K581" s="17">
        <f t="shared" si="90"/>
        <v>1.0548411936582947E-2</v>
      </c>
      <c r="L581" s="17">
        <f t="shared" si="91"/>
        <v>1.0548411936582947E-2</v>
      </c>
      <c r="M581" s="68">
        <f t="shared" si="92"/>
        <v>66.454995200472567</v>
      </c>
      <c r="N581" s="9">
        <f t="shared" si="93"/>
        <v>3733.57</v>
      </c>
    </row>
    <row r="582" spans="1:14" hidden="1" x14ac:dyDescent="0.25">
      <c r="A582" s="23" t="s">
        <v>9</v>
      </c>
      <c r="B582" s="23" t="s">
        <v>112</v>
      </c>
      <c r="C582" s="23" t="s">
        <v>126</v>
      </c>
      <c r="D582" s="16" t="s">
        <v>127</v>
      </c>
      <c r="E582" s="23" t="s">
        <v>115</v>
      </c>
      <c r="F582" s="23" t="s">
        <v>14</v>
      </c>
      <c r="G582" s="22">
        <v>100</v>
      </c>
      <c r="H582" s="22">
        <f t="shared" si="89"/>
        <v>133.33333333333331</v>
      </c>
      <c r="I582" s="9">
        <v>373357</v>
      </c>
      <c r="J582" s="23" t="s">
        <v>36</v>
      </c>
      <c r="K582" s="17">
        <f t="shared" si="90"/>
        <v>1.4064549248777264E-2</v>
      </c>
      <c r="L582" s="17">
        <f t="shared" si="91"/>
        <v>1.406454924877726E-2</v>
      </c>
      <c r="M582" s="68">
        <f t="shared" si="92"/>
        <v>88.606660267296732</v>
      </c>
      <c r="N582" s="9">
        <f t="shared" si="93"/>
        <v>3733.57</v>
      </c>
    </row>
    <row r="583" spans="1:14" hidden="1" x14ac:dyDescent="0.25">
      <c r="A583" s="23" t="s">
        <v>9</v>
      </c>
      <c r="B583" s="23" t="s">
        <v>112</v>
      </c>
      <c r="C583" s="23" t="s">
        <v>126</v>
      </c>
      <c r="D583" s="16" t="s">
        <v>127</v>
      </c>
      <c r="E583" s="23" t="s">
        <v>115</v>
      </c>
      <c r="F583" s="23" t="s">
        <v>14</v>
      </c>
      <c r="G583" s="22">
        <v>22</v>
      </c>
      <c r="H583" s="22">
        <f t="shared" si="89"/>
        <v>29.333333333333336</v>
      </c>
      <c r="I583" s="9">
        <v>82138.539999999994</v>
      </c>
      <c r="J583" s="23" t="s">
        <v>37</v>
      </c>
      <c r="K583" s="17">
        <f t="shared" si="90"/>
        <v>3.0942008347309979E-3</v>
      </c>
      <c r="L583" s="17">
        <f t="shared" si="91"/>
        <v>3.0942008347309979E-3</v>
      </c>
      <c r="M583" s="68">
        <f t="shared" si="92"/>
        <v>19.493465258805287</v>
      </c>
      <c r="N583" s="9">
        <f t="shared" si="93"/>
        <v>3733.5699999999997</v>
      </c>
    </row>
    <row r="584" spans="1:14" hidden="1" x14ac:dyDescent="0.25">
      <c r="A584" s="23" t="s">
        <v>9</v>
      </c>
      <c r="B584" s="23" t="s">
        <v>112</v>
      </c>
      <c r="C584" s="23" t="s">
        <v>126</v>
      </c>
      <c r="D584" s="16" t="s">
        <v>127</v>
      </c>
      <c r="E584" s="23" t="s">
        <v>115</v>
      </c>
      <c r="F584" s="23" t="s">
        <v>14</v>
      </c>
      <c r="G584" s="22">
        <v>21</v>
      </c>
      <c r="H584" s="22">
        <f t="shared" si="89"/>
        <v>28</v>
      </c>
      <c r="I584" s="9">
        <v>78404.97</v>
      </c>
      <c r="J584" s="23" t="s">
        <v>38</v>
      </c>
      <c r="K584" s="17">
        <f t="shared" si="90"/>
        <v>2.9535553422432251E-3</v>
      </c>
      <c r="L584" s="17">
        <f t="shared" si="91"/>
        <v>2.9535553422432251E-3</v>
      </c>
      <c r="M584" s="68">
        <f t="shared" si="92"/>
        <v>18.607398656132318</v>
      </c>
      <c r="N584" s="9">
        <f t="shared" si="93"/>
        <v>3733.57</v>
      </c>
    </row>
    <row r="585" spans="1:14" hidden="1" x14ac:dyDescent="0.25">
      <c r="A585" s="23" t="s">
        <v>9</v>
      </c>
      <c r="B585" s="23" t="s">
        <v>112</v>
      </c>
      <c r="C585" s="23" t="s">
        <v>126</v>
      </c>
      <c r="D585" s="16" t="s">
        <v>127</v>
      </c>
      <c r="E585" s="23" t="s">
        <v>115</v>
      </c>
      <c r="F585" s="23" t="s">
        <v>14</v>
      </c>
      <c r="G585" s="22">
        <v>55</v>
      </c>
      <c r="H585" s="22">
        <f t="shared" si="89"/>
        <v>73.333333333333329</v>
      </c>
      <c r="I585" s="9">
        <v>205346.35</v>
      </c>
      <c r="J585" s="23" t="s">
        <v>39</v>
      </c>
      <c r="K585" s="17">
        <f t="shared" si="90"/>
        <v>7.7355020868274948E-3</v>
      </c>
      <c r="L585" s="17">
        <f t="shared" si="91"/>
        <v>7.735502086827494E-3</v>
      </c>
      <c r="M585" s="68">
        <f t="shared" si="92"/>
        <v>48.73366314701321</v>
      </c>
      <c r="N585" s="9">
        <f t="shared" si="93"/>
        <v>3733.57</v>
      </c>
    </row>
    <row r="586" spans="1:14" hidden="1" x14ac:dyDescent="0.25">
      <c r="A586" s="23" t="s">
        <v>9</v>
      </c>
      <c r="B586" s="23" t="s">
        <v>112</v>
      </c>
      <c r="C586" s="23" t="s">
        <v>126</v>
      </c>
      <c r="D586" s="16" t="s">
        <v>127</v>
      </c>
      <c r="E586" s="23" t="s">
        <v>115</v>
      </c>
      <c r="F586" s="23" t="s">
        <v>14</v>
      </c>
      <c r="G586" s="22">
        <v>61</v>
      </c>
      <c r="H586" s="22">
        <f t="shared" si="89"/>
        <v>81.333333333333329</v>
      </c>
      <c r="I586" s="9">
        <v>227747.77</v>
      </c>
      <c r="J586" s="23" t="s">
        <v>40</v>
      </c>
      <c r="K586" s="17">
        <f t="shared" si="90"/>
        <v>8.5793750417541316E-3</v>
      </c>
      <c r="L586" s="17">
        <f t="shared" si="91"/>
        <v>8.5793750417541299E-3</v>
      </c>
      <c r="M586" s="68">
        <f t="shared" si="92"/>
        <v>54.050062763051017</v>
      </c>
      <c r="N586" s="9">
        <f t="shared" si="93"/>
        <v>3733.5699999999997</v>
      </c>
    </row>
    <row r="587" spans="1:14" hidden="1" x14ac:dyDescent="0.25">
      <c r="A587" s="23" t="s">
        <v>9</v>
      </c>
      <c r="B587" s="23" t="s">
        <v>112</v>
      </c>
      <c r="C587" s="23" t="s">
        <v>126</v>
      </c>
      <c r="D587" s="16" t="s">
        <v>127</v>
      </c>
      <c r="E587" s="23" t="s">
        <v>115</v>
      </c>
      <c r="F587" s="23" t="s">
        <v>14</v>
      </c>
      <c r="G587" s="22">
        <v>120</v>
      </c>
      <c r="H587" s="22">
        <f t="shared" si="89"/>
        <v>160</v>
      </c>
      <c r="I587" s="9">
        <v>448028.4</v>
      </c>
      <c r="J587" s="23" t="s">
        <v>41</v>
      </c>
      <c r="K587" s="17">
        <f t="shared" si="90"/>
        <v>1.6877459098532718E-2</v>
      </c>
      <c r="L587" s="17">
        <f t="shared" si="91"/>
        <v>1.6877459098532714E-2</v>
      </c>
      <c r="M587" s="68">
        <f t="shared" si="92"/>
        <v>106.3279923207561</v>
      </c>
      <c r="N587" s="9">
        <f t="shared" si="93"/>
        <v>3733.57</v>
      </c>
    </row>
    <row r="588" spans="1:14" hidden="1" x14ac:dyDescent="0.25">
      <c r="A588" s="23" t="s">
        <v>9</v>
      </c>
      <c r="B588" s="23" t="s">
        <v>112</v>
      </c>
      <c r="C588" s="23" t="s">
        <v>126</v>
      </c>
      <c r="D588" s="16" t="s">
        <v>127</v>
      </c>
      <c r="E588" s="23" t="s">
        <v>115</v>
      </c>
      <c r="F588" s="23" t="s">
        <v>14</v>
      </c>
      <c r="G588" s="22">
        <v>859</v>
      </c>
      <c r="H588" s="22">
        <f t="shared" si="89"/>
        <v>1145.3333333333333</v>
      </c>
      <c r="I588" s="9">
        <v>3207136.63</v>
      </c>
      <c r="J588" s="23" t="s">
        <v>42</v>
      </c>
      <c r="K588" s="17">
        <f t="shared" si="90"/>
        <v>0.1208144780469967</v>
      </c>
      <c r="L588" s="17">
        <f t="shared" si="91"/>
        <v>0.12081447804699667</v>
      </c>
      <c r="M588" s="68">
        <f t="shared" si="92"/>
        <v>761.13121169607905</v>
      </c>
      <c r="N588" s="9">
        <f t="shared" si="93"/>
        <v>3733.5699999999997</v>
      </c>
    </row>
    <row r="589" spans="1:14" hidden="1" x14ac:dyDescent="0.25">
      <c r="A589" s="23" t="s">
        <v>9</v>
      </c>
      <c r="B589" s="23" t="s">
        <v>112</v>
      </c>
      <c r="C589" s="23" t="s">
        <v>126</v>
      </c>
      <c r="D589" s="16" t="s">
        <v>127</v>
      </c>
      <c r="E589" s="23" t="s">
        <v>115</v>
      </c>
      <c r="F589" s="23" t="s">
        <v>14</v>
      </c>
      <c r="G589" s="22">
        <v>2</v>
      </c>
      <c r="H589" s="22">
        <f t="shared" si="89"/>
        <v>2.6666666666666665</v>
      </c>
      <c r="I589" s="9">
        <v>0</v>
      </c>
      <c r="J589" s="23" t="s">
        <v>44</v>
      </c>
      <c r="K589" s="17">
        <f t="shared" si="90"/>
        <v>2.8129098497554526E-4</v>
      </c>
      <c r="L589" s="17">
        <f t="shared" si="91"/>
        <v>2.8129098497554526E-4</v>
      </c>
      <c r="M589" s="68">
        <f t="shared" si="92"/>
        <v>1.7721332053459351</v>
      </c>
      <c r="N589" s="9">
        <f t="shared" si="93"/>
        <v>0</v>
      </c>
    </row>
    <row r="590" spans="1:14" hidden="1" x14ac:dyDescent="0.25">
      <c r="A590" s="23" t="s">
        <v>9</v>
      </c>
      <c r="B590" s="23" t="s">
        <v>112</v>
      </c>
      <c r="C590" s="23" t="s">
        <v>126</v>
      </c>
      <c r="D590" s="16" t="s">
        <v>127</v>
      </c>
      <c r="E590" s="23" t="s">
        <v>115</v>
      </c>
      <c r="F590" s="23" t="s">
        <v>14</v>
      </c>
      <c r="G590" s="22">
        <v>16</v>
      </c>
      <c r="H590" s="22">
        <f t="shared" si="89"/>
        <v>21.333333333333332</v>
      </c>
      <c r="I590" s="9">
        <v>59737.120000000003</v>
      </c>
      <c r="J590" s="23" t="s">
        <v>45</v>
      </c>
      <c r="K590" s="17">
        <f t="shared" si="90"/>
        <v>2.2503278798043621E-3</v>
      </c>
      <c r="L590" s="17">
        <f t="shared" si="91"/>
        <v>2.2503278798043621E-3</v>
      </c>
      <c r="M590" s="68">
        <f t="shared" si="92"/>
        <v>14.177065642767481</v>
      </c>
      <c r="N590" s="9">
        <f t="shared" si="93"/>
        <v>3733.57</v>
      </c>
    </row>
    <row r="591" spans="1:14" hidden="1" x14ac:dyDescent="0.25">
      <c r="A591" s="23" t="s">
        <v>9</v>
      </c>
      <c r="B591" s="23" t="s">
        <v>112</v>
      </c>
      <c r="C591" s="23" t="s">
        <v>126</v>
      </c>
      <c r="D591" s="16" t="s">
        <v>127</v>
      </c>
      <c r="E591" s="23" t="s">
        <v>115</v>
      </c>
      <c r="F591" s="23" t="s">
        <v>14</v>
      </c>
      <c r="G591" s="22">
        <v>16</v>
      </c>
      <c r="H591" s="22">
        <f t="shared" si="89"/>
        <v>21.333333333333332</v>
      </c>
      <c r="I591" s="9">
        <v>59737.120000000003</v>
      </c>
      <c r="J591" s="23" t="s">
        <v>46</v>
      </c>
      <c r="K591" s="17">
        <f t="shared" si="90"/>
        <v>2.2503278798043621E-3</v>
      </c>
      <c r="L591" s="17">
        <f t="shared" si="91"/>
        <v>2.2503278798043621E-3</v>
      </c>
      <c r="M591" s="68">
        <f t="shared" si="92"/>
        <v>14.177065642767481</v>
      </c>
      <c r="N591" s="9">
        <f t="shared" si="93"/>
        <v>3733.57</v>
      </c>
    </row>
    <row r="592" spans="1:14" hidden="1" x14ac:dyDescent="0.25">
      <c r="A592" s="23" t="s">
        <v>9</v>
      </c>
      <c r="B592" s="23" t="s">
        <v>112</v>
      </c>
      <c r="C592" s="23" t="s">
        <v>126</v>
      </c>
      <c r="D592" s="16" t="s">
        <v>127</v>
      </c>
      <c r="E592" s="23" t="s">
        <v>115</v>
      </c>
      <c r="F592" s="23" t="s">
        <v>14</v>
      </c>
      <c r="G592" s="22">
        <v>12</v>
      </c>
      <c r="H592" s="22">
        <f t="shared" si="89"/>
        <v>16</v>
      </c>
      <c r="I592" s="9">
        <v>44802.84</v>
      </c>
      <c r="J592" s="23" t="s">
        <v>47</v>
      </c>
      <c r="K592" s="17">
        <f t="shared" si="90"/>
        <v>1.6877459098532715E-3</v>
      </c>
      <c r="L592" s="17">
        <f t="shared" si="91"/>
        <v>1.6877459098532715E-3</v>
      </c>
      <c r="M592" s="68">
        <f t="shared" si="92"/>
        <v>10.632799232075611</v>
      </c>
      <c r="N592" s="9">
        <f t="shared" si="93"/>
        <v>3733.5699999999997</v>
      </c>
    </row>
    <row r="593" spans="1:14" hidden="1" x14ac:dyDescent="0.25">
      <c r="A593" s="23" t="s">
        <v>9</v>
      </c>
      <c r="B593" s="23" t="s">
        <v>112</v>
      </c>
      <c r="C593" s="23" t="s">
        <v>126</v>
      </c>
      <c r="D593" s="16" t="s">
        <v>127</v>
      </c>
      <c r="E593" s="23" t="s">
        <v>115</v>
      </c>
      <c r="F593" s="23" t="s">
        <v>14</v>
      </c>
      <c r="G593" s="22">
        <v>45</v>
      </c>
      <c r="H593" s="22">
        <f t="shared" ref="H593:H624" si="94">G593/9*12</f>
        <v>60</v>
      </c>
      <c r="I593" s="9">
        <v>168010.65</v>
      </c>
      <c r="J593" s="23" t="s">
        <v>63</v>
      </c>
      <c r="K593" s="17">
        <f t="shared" ref="K593:K624" si="95">G593/$G$635</f>
        <v>6.3290471619497687E-3</v>
      </c>
      <c r="L593" s="17">
        <f t="shared" ref="L593:L624" si="96">H593/$H$635</f>
        <v>6.3290471619497678E-3</v>
      </c>
      <c r="M593" s="68">
        <f t="shared" ref="M593:M624" si="97">6300*L593</f>
        <v>39.872997120283536</v>
      </c>
      <c r="N593" s="9">
        <f t="shared" ref="N593:N624" si="98">+I593/G593</f>
        <v>3733.5699999999997</v>
      </c>
    </row>
    <row r="594" spans="1:14" hidden="1" x14ac:dyDescent="0.25">
      <c r="A594" s="23" t="s">
        <v>9</v>
      </c>
      <c r="B594" s="23" t="s">
        <v>112</v>
      </c>
      <c r="C594" s="23" t="s">
        <v>126</v>
      </c>
      <c r="D594" s="16" t="s">
        <v>127</v>
      </c>
      <c r="E594" s="23" t="s">
        <v>115</v>
      </c>
      <c r="F594" s="23" t="s">
        <v>14</v>
      </c>
      <c r="G594" s="22">
        <v>23</v>
      </c>
      <c r="H594" s="22">
        <f t="shared" si="94"/>
        <v>30.666666666666664</v>
      </c>
      <c r="I594" s="9">
        <v>85871.91</v>
      </c>
      <c r="J594" s="23" t="s">
        <v>48</v>
      </c>
      <c r="K594" s="17">
        <f t="shared" si="95"/>
        <v>3.2348463272187707E-3</v>
      </c>
      <c r="L594" s="17">
        <f t="shared" si="96"/>
        <v>3.2348463272187703E-3</v>
      </c>
      <c r="M594" s="68">
        <f t="shared" si="97"/>
        <v>20.379531861478252</v>
      </c>
      <c r="N594" s="9">
        <f t="shared" si="98"/>
        <v>3733.5613043478261</v>
      </c>
    </row>
    <row r="595" spans="1:14" hidden="1" x14ac:dyDescent="0.25">
      <c r="A595" s="23" t="s">
        <v>9</v>
      </c>
      <c r="B595" s="23" t="s">
        <v>112</v>
      </c>
      <c r="C595" s="23" t="s">
        <v>126</v>
      </c>
      <c r="D595" s="16" t="s">
        <v>127</v>
      </c>
      <c r="E595" s="23" t="s">
        <v>115</v>
      </c>
      <c r="F595" s="23" t="s">
        <v>14</v>
      </c>
      <c r="G595" s="22">
        <v>26</v>
      </c>
      <c r="H595" s="22">
        <f t="shared" si="94"/>
        <v>34.666666666666664</v>
      </c>
      <c r="I595" s="9">
        <v>97072.82</v>
      </c>
      <c r="J595" s="23" t="s">
        <v>68</v>
      </c>
      <c r="K595" s="17">
        <f t="shared" si="95"/>
        <v>3.6567828046820887E-3</v>
      </c>
      <c r="L595" s="17">
        <f t="shared" si="96"/>
        <v>3.6567828046820882E-3</v>
      </c>
      <c r="M595" s="68">
        <f t="shared" si="97"/>
        <v>23.037731669497155</v>
      </c>
      <c r="N595" s="9">
        <f t="shared" si="98"/>
        <v>3733.57</v>
      </c>
    </row>
    <row r="596" spans="1:14" hidden="1" x14ac:dyDescent="0.25">
      <c r="A596" s="23" t="s">
        <v>9</v>
      </c>
      <c r="B596" s="23" t="s">
        <v>112</v>
      </c>
      <c r="C596" s="23" t="s">
        <v>126</v>
      </c>
      <c r="D596" s="16" t="s">
        <v>127</v>
      </c>
      <c r="E596" s="23" t="s">
        <v>115</v>
      </c>
      <c r="F596" s="23" t="s">
        <v>14</v>
      </c>
      <c r="G596" s="22">
        <v>62</v>
      </c>
      <c r="H596" s="22">
        <f t="shared" si="94"/>
        <v>82.666666666666671</v>
      </c>
      <c r="I596" s="9">
        <v>231481.34</v>
      </c>
      <c r="J596" s="23" t="s">
        <v>49</v>
      </c>
      <c r="K596" s="17">
        <f t="shared" si="95"/>
        <v>8.7200205342419027E-3</v>
      </c>
      <c r="L596" s="17">
        <f t="shared" si="96"/>
        <v>8.7200205342419027E-3</v>
      </c>
      <c r="M596" s="68">
        <f t="shared" si="97"/>
        <v>54.936129365723986</v>
      </c>
      <c r="N596" s="9">
        <f t="shared" si="98"/>
        <v>3733.57</v>
      </c>
    </row>
    <row r="597" spans="1:14" hidden="1" x14ac:dyDescent="0.25">
      <c r="A597" s="23" t="s">
        <v>9</v>
      </c>
      <c r="B597" s="23" t="s">
        <v>112</v>
      </c>
      <c r="C597" s="23" t="s">
        <v>126</v>
      </c>
      <c r="D597" s="16" t="s">
        <v>127</v>
      </c>
      <c r="E597" s="23" t="s">
        <v>115</v>
      </c>
      <c r="F597" s="23" t="s">
        <v>14</v>
      </c>
      <c r="G597" s="22">
        <v>52</v>
      </c>
      <c r="H597" s="22">
        <f t="shared" si="94"/>
        <v>69.333333333333329</v>
      </c>
      <c r="I597" s="9">
        <v>194145.56</v>
      </c>
      <c r="J597" s="23" t="s">
        <v>50</v>
      </c>
      <c r="K597" s="17">
        <f t="shared" si="95"/>
        <v>7.3135656093641773E-3</v>
      </c>
      <c r="L597" s="17">
        <f t="shared" si="96"/>
        <v>7.3135656093641765E-3</v>
      </c>
      <c r="M597" s="68">
        <f t="shared" si="97"/>
        <v>46.075463338994311</v>
      </c>
      <c r="N597" s="9">
        <f t="shared" si="98"/>
        <v>3733.5684615384616</v>
      </c>
    </row>
    <row r="598" spans="1:14" hidden="1" x14ac:dyDescent="0.25">
      <c r="A598" s="23" t="s">
        <v>9</v>
      </c>
      <c r="B598" s="23" t="s">
        <v>112</v>
      </c>
      <c r="C598" s="23" t="s">
        <v>126</v>
      </c>
      <c r="D598" s="16" t="s">
        <v>127</v>
      </c>
      <c r="E598" s="23" t="s">
        <v>115</v>
      </c>
      <c r="F598" s="23" t="s">
        <v>14</v>
      </c>
      <c r="G598" s="22">
        <v>19</v>
      </c>
      <c r="H598" s="22">
        <f t="shared" si="94"/>
        <v>25.333333333333336</v>
      </c>
      <c r="I598" s="9">
        <v>70937.83</v>
      </c>
      <c r="J598" s="23" t="s">
        <v>51</v>
      </c>
      <c r="K598" s="17">
        <f t="shared" si="95"/>
        <v>2.67226435726768E-3</v>
      </c>
      <c r="L598" s="17">
        <f t="shared" si="96"/>
        <v>2.67226435726768E-3</v>
      </c>
      <c r="M598" s="68">
        <f t="shared" si="97"/>
        <v>16.835265450786384</v>
      </c>
      <c r="N598" s="9">
        <f t="shared" si="98"/>
        <v>3733.57</v>
      </c>
    </row>
    <row r="599" spans="1:14" hidden="1" x14ac:dyDescent="0.25">
      <c r="A599" s="23" t="s">
        <v>9</v>
      </c>
      <c r="B599" s="23" t="s">
        <v>112</v>
      </c>
      <c r="C599" s="23" t="s">
        <v>126</v>
      </c>
      <c r="D599" s="16" t="s">
        <v>127</v>
      </c>
      <c r="E599" s="23" t="s">
        <v>115</v>
      </c>
      <c r="F599" s="23" t="s">
        <v>14</v>
      </c>
      <c r="G599" s="22">
        <v>103.4</v>
      </c>
      <c r="H599" s="22">
        <f t="shared" si="94"/>
        <v>137.86666666666667</v>
      </c>
      <c r="I599" s="9">
        <v>386051.13799999998</v>
      </c>
      <c r="J599" s="23" t="s">
        <v>52</v>
      </c>
      <c r="K599" s="17">
        <f t="shared" si="95"/>
        <v>1.4542743923235691E-2</v>
      </c>
      <c r="L599" s="17">
        <f t="shared" si="96"/>
        <v>1.454274392323569E-2</v>
      </c>
      <c r="M599" s="68">
        <f t="shared" si="97"/>
        <v>91.619286716384849</v>
      </c>
      <c r="N599" s="9">
        <f t="shared" si="98"/>
        <v>3733.5699999999997</v>
      </c>
    </row>
    <row r="600" spans="1:14" hidden="1" x14ac:dyDescent="0.25">
      <c r="A600" s="23" t="s">
        <v>9</v>
      </c>
      <c r="B600" s="23" t="s">
        <v>112</v>
      </c>
      <c r="C600" s="23" t="s">
        <v>126</v>
      </c>
      <c r="D600" s="16" t="s">
        <v>127</v>
      </c>
      <c r="E600" s="23" t="s">
        <v>115</v>
      </c>
      <c r="F600" s="23" t="s">
        <v>14</v>
      </c>
      <c r="G600" s="22">
        <v>38.799999999999997</v>
      </c>
      <c r="H600" s="22">
        <f t="shared" si="94"/>
        <v>51.733333333333334</v>
      </c>
      <c r="I600" s="9">
        <v>144862.516</v>
      </c>
      <c r="J600" s="23" t="s">
        <v>53</v>
      </c>
      <c r="K600" s="17">
        <f t="shared" si="95"/>
        <v>5.4570451085255781E-3</v>
      </c>
      <c r="L600" s="17">
        <f t="shared" si="96"/>
        <v>5.4570451085255781E-3</v>
      </c>
      <c r="M600" s="68">
        <f t="shared" si="97"/>
        <v>34.379384183711139</v>
      </c>
      <c r="N600" s="9">
        <f t="shared" si="98"/>
        <v>3733.57</v>
      </c>
    </row>
    <row r="601" spans="1:14" hidden="1" x14ac:dyDescent="0.25">
      <c r="A601" s="23" t="s">
        <v>9</v>
      </c>
      <c r="B601" s="23" t="s">
        <v>112</v>
      </c>
      <c r="C601" s="23" t="s">
        <v>126</v>
      </c>
      <c r="D601" s="16" t="s">
        <v>127</v>
      </c>
      <c r="E601" s="23" t="s">
        <v>115</v>
      </c>
      <c r="F601" s="23" t="s">
        <v>14</v>
      </c>
      <c r="G601" s="22">
        <v>9</v>
      </c>
      <c r="H601" s="22">
        <f t="shared" si="94"/>
        <v>12</v>
      </c>
      <c r="I601" s="9">
        <v>33602.129999999997</v>
      </c>
      <c r="J601" s="23" t="s">
        <v>55</v>
      </c>
      <c r="K601" s="17">
        <f t="shared" si="95"/>
        <v>1.2658094323899538E-3</v>
      </c>
      <c r="L601" s="17">
        <f t="shared" si="96"/>
        <v>1.2658094323899536E-3</v>
      </c>
      <c r="M601" s="68">
        <f t="shared" si="97"/>
        <v>7.9745994240567075</v>
      </c>
      <c r="N601" s="9">
        <f t="shared" si="98"/>
        <v>3733.5699999999997</v>
      </c>
    </row>
    <row r="602" spans="1:14" hidden="1" x14ac:dyDescent="0.25">
      <c r="A602" s="23" t="s">
        <v>9</v>
      </c>
      <c r="B602" s="23" t="s">
        <v>112</v>
      </c>
      <c r="C602" s="23" t="s">
        <v>126</v>
      </c>
      <c r="D602" s="16" t="s">
        <v>127</v>
      </c>
      <c r="E602" s="23" t="s">
        <v>115</v>
      </c>
      <c r="F602" s="23" t="s">
        <v>14</v>
      </c>
      <c r="G602" s="22">
        <v>30</v>
      </c>
      <c r="H602" s="22">
        <f t="shared" si="94"/>
        <v>40</v>
      </c>
      <c r="I602" s="9">
        <v>112007.1</v>
      </c>
      <c r="J602" s="23" t="s">
        <v>56</v>
      </c>
      <c r="K602" s="17">
        <f t="shared" si="95"/>
        <v>4.2193647746331794E-3</v>
      </c>
      <c r="L602" s="17">
        <f t="shared" si="96"/>
        <v>4.2193647746331785E-3</v>
      </c>
      <c r="M602" s="68">
        <f t="shared" si="97"/>
        <v>26.581998080189024</v>
      </c>
      <c r="N602" s="9">
        <f t="shared" si="98"/>
        <v>3733.57</v>
      </c>
    </row>
    <row r="603" spans="1:14" hidden="1" x14ac:dyDescent="0.25">
      <c r="A603" s="23" t="s">
        <v>9</v>
      </c>
      <c r="B603" s="23" t="s">
        <v>112</v>
      </c>
      <c r="C603" s="23" t="s">
        <v>126</v>
      </c>
      <c r="D603" s="16" t="s">
        <v>127</v>
      </c>
      <c r="E603" s="23" t="s">
        <v>115</v>
      </c>
      <c r="F603" s="23" t="s">
        <v>14</v>
      </c>
      <c r="G603" s="22">
        <v>115</v>
      </c>
      <c r="H603" s="22">
        <f t="shared" si="94"/>
        <v>153.33333333333334</v>
      </c>
      <c r="I603" s="9">
        <v>429360.55</v>
      </c>
      <c r="J603" s="23" t="s">
        <v>57</v>
      </c>
      <c r="K603" s="17">
        <f t="shared" si="95"/>
        <v>1.6174231636093852E-2</v>
      </c>
      <c r="L603" s="17">
        <f t="shared" si="96"/>
        <v>1.6174231636093852E-2</v>
      </c>
      <c r="M603" s="68">
        <f t="shared" si="97"/>
        <v>101.89765930739127</v>
      </c>
      <c r="N603" s="9">
        <f t="shared" si="98"/>
        <v>3733.5699999999997</v>
      </c>
    </row>
    <row r="604" spans="1:14" hidden="1" x14ac:dyDescent="0.25">
      <c r="A604" s="23" t="s">
        <v>9</v>
      </c>
      <c r="B604" s="23" t="s">
        <v>112</v>
      </c>
      <c r="C604" s="23" t="s">
        <v>126</v>
      </c>
      <c r="D604" s="16" t="s">
        <v>127</v>
      </c>
      <c r="E604" s="23" t="s">
        <v>115</v>
      </c>
      <c r="F604" s="23" t="s">
        <v>14</v>
      </c>
      <c r="G604" s="22">
        <v>13</v>
      </c>
      <c r="H604" s="22">
        <f t="shared" si="94"/>
        <v>17.333333333333332</v>
      </c>
      <c r="I604" s="9">
        <v>48536.41</v>
      </c>
      <c r="J604" s="23" t="s">
        <v>65</v>
      </c>
      <c r="K604" s="17">
        <f t="shared" si="95"/>
        <v>1.8283914023410443E-3</v>
      </c>
      <c r="L604" s="17">
        <f t="shared" si="96"/>
        <v>1.8283914023410441E-3</v>
      </c>
      <c r="M604" s="68">
        <f t="shared" si="97"/>
        <v>11.518865834748578</v>
      </c>
      <c r="N604" s="9">
        <f t="shared" si="98"/>
        <v>3733.57</v>
      </c>
    </row>
    <row r="605" spans="1:14" hidden="1" x14ac:dyDescent="0.25">
      <c r="A605" s="23" t="s">
        <v>9</v>
      </c>
      <c r="B605" s="23" t="s">
        <v>112</v>
      </c>
      <c r="C605" s="23" t="s">
        <v>128</v>
      </c>
      <c r="D605" s="16" t="s">
        <v>129</v>
      </c>
      <c r="E605" s="23" t="s">
        <v>115</v>
      </c>
      <c r="F605" s="23" t="s">
        <v>14</v>
      </c>
      <c r="G605" s="22">
        <v>331</v>
      </c>
      <c r="H605" s="22">
        <f t="shared" si="94"/>
        <v>441.33333333333337</v>
      </c>
      <c r="I605" s="9">
        <v>1235811.67</v>
      </c>
      <c r="J605" s="23" t="s">
        <v>18</v>
      </c>
      <c r="K605" s="17">
        <f t="shared" si="95"/>
        <v>4.6553658013452744E-2</v>
      </c>
      <c r="L605" s="17">
        <f t="shared" si="96"/>
        <v>4.6553658013452744E-2</v>
      </c>
      <c r="M605" s="68">
        <f t="shared" si="97"/>
        <v>293.28804548475227</v>
      </c>
      <c r="N605" s="9">
        <f t="shared" si="98"/>
        <v>3733.5699999999997</v>
      </c>
    </row>
    <row r="606" spans="1:14" hidden="1" x14ac:dyDescent="0.25">
      <c r="A606" s="23" t="s">
        <v>9</v>
      </c>
      <c r="B606" s="23" t="s">
        <v>112</v>
      </c>
      <c r="C606" s="23" t="s">
        <v>128</v>
      </c>
      <c r="D606" s="16" t="s">
        <v>129</v>
      </c>
      <c r="E606" s="23" t="s">
        <v>115</v>
      </c>
      <c r="F606" s="23" t="s">
        <v>14</v>
      </c>
      <c r="G606" s="22">
        <v>151</v>
      </c>
      <c r="H606" s="22">
        <f t="shared" si="94"/>
        <v>201.33333333333334</v>
      </c>
      <c r="I606" s="9">
        <v>563769.06999999995</v>
      </c>
      <c r="J606" s="23" t="s">
        <v>20</v>
      </c>
      <c r="K606" s="17">
        <f t="shared" si="95"/>
        <v>2.1237469365653669E-2</v>
      </c>
      <c r="L606" s="17">
        <f t="shared" si="96"/>
        <v>2.1237469365653669E-2</v>
      </c>
      <c r="M606" s="68">
        <f t="shared" si="97"/>
        <v>133.7960570036181</v>
      </c>
      <c r="N606" s="9">
        <f t="shared" si="98"/>
        <v>3733.5699999999997</v>
      </c>
    </row>
    <row r="607" spans="1:14" hidden="1" x14ac:dyDescent="0.25">
      <c r="A607" s="23" t="s">
        <v>9</v>
      </c>
      <c r="B607" s="23" t="s">
        <v>112</v>
      </c>
      <c r="C607" s="23" t="s">
        <v>128</v>
      </c>
      <c r="D607" s="16" t="s">
        <v>129</v>
      </c>
      <c r="E607" s="23" t="s">
        <v>115</v>
      </c>
      <c r="F607" s="23" t="s">
        <v>14</v>
      </c>
      <c r="G607" s="22">
        <v>318</v>
      </c>
      <c r="H607" s="22">
        <f t="shared" si="94"/>
        <v>424</v>
      </c>
      <c r="I607" s="9">
        <v>1187275.26</v>
      </c>
      <c r="J607" s="23" t="s">
        <v>22</v>
      </c>
      <c r="K607" s="17">
        <f t="shared" si="95"/>
        <v>4.4725266611111696E-2</v>
      </c>
      <c r="L607" s="17">
        <f t="shared" si="96"/>
        <v>4.4725266611111696E-2</v>
      </c>
      <c r="M607" s="68">
        <f t="shared" si="97"/>
        <v>281.76917965000371</v>
      </c>
      <c r="N607" s="9">
        <f t="shared" si="98"/>
        <v>3733.57</v>
      </c>
    </row>
    <row r="608" spans="1:14" hidden="1" x14ac:dyDescent="0.25">
      <c r="A608" s="23" t="s">
        <v>9</v>
      </c>
      <c r="B608" s="23" t="s">
        <v>112</v>
      </c>
      <c r="C608" s="23" t="s">
        <v>128</v>
      </c>
      <c r="D608" s="16" t="s">
        <v>129</v>
      </c>
      <c r="E608" s="23" t="s">
        <v>115</v>
      </c>
      <c r="F608" s="23" t="s">
        <v>14</v>
      </c>
      <c r="G608" s="22">
        <v>176</v>
      </c>
      <c r="H608" s="22">
        <f t="shared" si="94"/>
        <v>234.66666666666669</v>
      </c>
      <c r="I608" s="9">
        <v>657108.31999999995</v>
      </c>
      <c r="J608" s="23" t="s">
        <v>23</v>
      </c>
      <c r="K608" s="17">
        <f t="shared" si="95"/>
        <v>2.4753606677847984E-2</v>
      </c>
      <c r="L608" s="17">
        <f t="shared" si="96"/>
        <v>2.4753606677847984E-2</v>
      </c>
      <c r="M608" s="68">
        <f t="shared" si="97"/>
        <v>155.9477220704423</v>
      </c>
      <c r="N608" s="9">
        <f t="shared" si="98"/>
        <v>3733.5699999999997</v>
      </c>
    </row>
    <row r="609" spans="1:14" hidden="1" x14ac:dyDescent="0.25">
      <c r="A609" s="23" t="s">
        <v>9</v>
      </c>
      <c r="B609" s="23" t="s">
        <v>112</v>
      </c>
      <c r="C609" s="23" t="s">
        <v>128</v>
      </c>
      <c r="D609" s="16" t="s">
        <v>129</v>
      </c>
      <c r="E609" s="23" t="s">
        <v>115</v>
      </c>
      <c r="F609" s="23" t="s">
        <v>14</v>
      </c>
      <c r="G609" s="22">
        <v>508</v>
      </c>
      <c r="H609" s="22">
        <f t="shared" si="94"/>
        <v>677.33333333333326</v>
      </c>
      <c r="I609" s="9">
        <v>1896653.56</v>
      </c>
      <c r="J609" s="23" t="s">
        <v>25</v>
      </c>
      <c r="K609" s="17">
        <f t="shared" si="95"/>
        <v>7.1447910183788502E-2</v>
      </c>
      <c r="L609" s="17">
        <f t="shared" si="96"/>
        <v>7.1447910183788488E-2</v>
      </c>
      <c r="M609" s="68">
        <f t="shared" si="97"/>
        <v>450.12183415786745</v>
      </c>
      <c r="N609" s="9">
        <f t="shared" si="98"/>
        <v>3733.57</v>
      </c>
    </row>
    <row r="610" spans="1:14" hidden="1" x14ac:dyDescent="0.25">
      <c r="A610" s="23" t="s">
        <v>9</v>
      </c>
      <c r="B610" s="23" t="s">
        <v>112</v>
      </c>
      <c r="C610" s="23" t="s">
        <v>128</v>
      </c>
      <c r="D610" s="16" t="s">
        <v>129</v>
      </c>
      <c r="E610" s="23" t="s">
        <v>115</v>
      </c>
      <c r="F610" s="23" t="s">
        <v>14</v>
      </c>
      <c r="G610" s="22">
        <v>58.075000000000003</v>
      </c>
      <c r="H610" s="22">
        <f t="shared" si="94"/>
        <v>77.433333333333337</v>
      </c>
      <c r="I610" s="9">
        <v>216827.07775</v>
      </c>
      <c r="J610" s="23" t="s">
        <v>28</v>
      </c>
      <c r="K610" s="17">
        <f t="shared" si="95"/>
        <v>8.1679869762273961E-3</v>
      </c>
      <c r="L610" s="17">
        <f t="shared" si="96"/>
        <v>8.1679869762273961E-3</v>
      </c>
      <c r="M610" s="68">
        <f t="shared" si="97"/>
        <v>51.458317950232598</v>
      </c>
      <c r="N610" s="9">
        <f t="shared" si="98"/>
        <v>3733.5699999999997</v>
      </c>
    </row>
    <row r="611" spans="1:14" hidden="1" x14ac:dyDescent="0.25">
      <c r="A611" s="23" t="s">
        <v>9</v>
      </c>
      <c r="B611" s="23" t="s">
        <v>112</v>
      </c>
      <c r="C611" s="23" t="s">
        <v>128</v>
      </c>
      <c r="D611" s="16" t="s">
        <v>129</v>
      </c>
      <c r="E611" s="23" t="s">
        <v>115</v>
      </c>
      <c r="F611" s="23" t="s">
        <v>14</v>
      </c>
      <c r="G611" s="22">
        <v>20</v>
      </c>
      <c r="H611" s="22">
        <f t="shared" si="94"/>
        <v>26.666666666666668</v>
      </c>
      <c r="I611" s="9">
        <v>74671.399999999994</v>
      </c>
      <c r="J611" s="23" t="s">
        <v>30</v>
      </c>
      <c r="K611" s="17">
        <f t="shared" si="95"/>
        <v>2.8129098497554528E-3</v>
      </c>
      <c r="L611" s="17">
        <f t="shared" si="96"/>
        <v>2.8129098497554528E-3</v>
      </c>
      <c r="M611" s="68">
        <f t="shared" si="97"/>
        <v>17.721332053459353</v>
      </c>
      <c r="N611" s="9">
        <f t="shared" si="98"/>
        <v>3733.5699999999997</v>
      </c>
    </row>
    <row r="612" spans="1:14" hidden="1" x14ac:dyDescent="0.25">
      <c r="A612" s="23" t="s">
        <v>9</v>
      </c>
      <c r="B612" s="23" t="s">
        <v>112</v>
      </c>
      <c r="C612" s="23" t="s">
        <v>128</v>
      </c>
      <c r="D612" s="16" t="s">
        <v>129</v>
      </c>
      <c r="E612" s="23" t="s">
        <v>115</v>
      </c>
      <c r="F612" s="23" t="s">
        <v>14</v>
      </c>
      <c r="G612" s="22">
        <v>27</v>
      </c>
      <c r="H612" s="22">
        <f t="shared" si="94"/>
        <v>36</v>
      </c>
      <c r="I612" s="9">
        <v>100806.12</v>
      </c>
      <c r="J612" s="23" t="s">
        <v>31</v>
      </c>
      <c r="K612" s="17">
        <f t="shared" si="95"/>
        <v>3.797428297169861E-3</v>
      </c>
      <c r="L612" s="17">
        <f t="shared" si="96"/>
        <v>3.797428297169861E-3</v>
      </c>
      <c r="M612" s="68">
        <f t="shared" si="97"/>
        <v>23.923798272170124</v>
      </c>
      <c r="N612" s="9">
        <f t="shared" si="98"/>
        <v>3733.56</v>
      </c>
    </row>
    <row r="613" spans="1:14" hidden="1" x14ac:dyDescent="0.25">
      <c r="A613" s="23" t="s">
        <v>9</v>
      </c>
      <c r="B613" s="23" t="s">
        <v>112</v>
      </c>
      <c r="C613" s="23" t="s">
        <v>128</v>
      </c>
      <c r="D613" s="16" t="s">
        <v>129</v>
      </c>
      <c r="E613" s="23" t="s">
        <v>115</v>
      </c>
      <c r="F613" s="23" t="s">
        <v>14</v>
      </c>
      <c r="G613" s="22">
        <v>30</v>
      </c>
      <c r="H613" s="22">
        <f t="shared" si="94"/>
        <v>40</v>
      </c>
      <c r="I613" s="9">
        <v>112007.1</v>
      </c>
      <c r="J613" s="23" t="s">
        <v>34</v>
      </c>
      <c r="K613" s="17">
        <f t="shared" si="95"/>
        <v>4.2193647746331794E-3</v>
      </c>
      <c r="L613" s="17">
        <f t="shared" si="96"/>
        <v>4.2193647746331785E-3</v>
      </c>
      <c r="M613" s="68">
        <f t="shared" si="97"/>
        <v>26.581998080189024</v>
      </c>
      <c r="N613" s="9">
        <f t="shared" si="98"/>
        <v>3733.57</v>
      </c>
    </row>
    <row r="614" spans="1:14" hidden="1" x14ac:dyDescent="0.25">
      <c r="A614" s="23" t="s">
        <v>9</v>
      </c>
      <c r="B614" s="23" t="s">
        <v>112</v>
      </c>
      <c r="C614" s="23" t="s">
        <v>128</v>
      </c>
      <c r="D614" s="16" t="s">
        <v>129</v>
      </c>
      <c r="E614" s="23" t="s">
        <v>115</v>
      </c>
      <c r="F614" s="23" t="s">
        <v>14</v>
      </c>
      <c r="G614" s="22">
        <v>45</v>
      </c>
      <c r="H614" s="22">
        <f t="shared" si="94"/>
        <v>60</v>
      </c>
      <c r="I614" s="9">
        <v>168010.55</v>
      </c>
      <c r="J614" s="23" t="s">
        <v>35</v>
      </c>
      <c r="K614" s="17">
        <f t="shared" si="95"/>
        <v>6.3290471619497687E-3</v>
      </c>
      <c r="L614" s="17">
        <f t="shared" si="96"/>
        <v>6.3290471619497678E-3</v>
      </c>
      <c r="M614" s="68">
        <f t="shared" si="97"/>
        <v>39.872997120283536</v>
      </c>
      <c r="N614" s="9">
        <f t="shared" si="98"/>
        <v>3733.5677777777773</v>
      </c>
    </row>
    <row r="615" spans="1:14" hidden="1" x14ac:dyDescent="0.25">
      <c r="A615" s="23" t="s">
        <v>9</v>
      </c>
      <c r="B615" s="23" t="s">
        <v>112</v>
      </c>
      <c r="C615" s="23" t="s">
        <v>128</v>
      </c>
      <c r="D615" s="16" t="s">
        <v>129</v>
      </c>
      <c r="E615" s="23" t="s">
        <v>115</v>
      </c>
      <c r="F615" s="23" t="s">
        <v>14</v>
      </c>
      <c r="G615" s="22">
        <v>55</v>
      </c>
      <c r="H615" s="22">
        <f t="shared" si="94"/>
        <v>73.333333333333329</v>
      </c>
      <c r="I615" s="9">
        <v>205346.15</v>
      </c>
      <c r="J615" s="23" t="s">
        <v>36</v>
      </c>
      <c r="K615" s="17">
        <f t="shared" si="95"/>
        <v>7.7355020868274948E-3</v>
      </c>
      <c r="L615" s="17">
        <f t="shared" si="96"/>
        <v>7.735502086827494E-3</v>
      </c>
      <c r="M615" s="68">
        <f t="shared" si="97"/>
        <v>48.73366314701321</v>
      </c>
      <c r="N615" s="9">
        <f t="shared" si="98"/>
        <v>3733.5663636363633</v>
      </c>
    </row>
    <row r="616" spans="1:14" hidden="1" x14ac:dyDescent="0.25">
      <c r="A616" s="23" t="s">
        <v>9</v>
      </c>
      <c r="B616" s="23" t="s">
        <v>112</v>
      </c>
      <c r="C616" s="23" t="s">
        <v>128</v>
      </c>
      <c r="D616" s="16" t="s">
        <v>129</v>
      </c>
      <c r="E616" s="23" t="s">
        <v>115</v>
      </c>
      <c r="F616" s="23" t="s">
        <v>14</v>
      </c>
      <c r="G616" s="22">
        <v>171</v>
      </c>
      <c r="H616" s="22">
        <f t="shared" si="94"/>
        <v>228</v>
      </c>
      <c r="I616" s="9">
        <v>638440.47</v>
      </c>
      <c r="J616" s="23" t="s">
        <v>37</v>
      </c>
      <c r="K616" s="17">
        <f t="shared" si="95"/>
        <v>2.4050379215409121E-2</v>
      </c>
      <c r="L616" s="17">
        <f t="shared" si="96"/>
        <v>2.4050379215409118E-2</v>
      </c>
      <c r="M616" s="68">
        <f t="shared" si="97"/>
        <v>151.51738905707745</v>
      </c>
      <c r="N616" s="9">
        <f t="shared" si="98"/>
        <v>3733.5699999999997</v>
      </c>
    </row>
    <row r="617" spans="1:14" hidden="1" x14ac:dyDescent="0.25">
      <c r="A617" s="23" t="s">
        <v>9</v>
      </c>
      <c r="B617" s="23" t="s">
        <v>112</v>
      </c>
      <c r="C617" s="23" t="s">
        <v>128</v>
      </c>
      <c r="D617" s="16" t="s">
        <v>129</v>
      </c>
      <c r="E617" s="23" t="s">
        <v>115</v>
      </c>
      <c r="F617" s="23" t="s">
        <v>14</v>
      </c>
      <c r="G617" s="22">
        <v>26</v>
      </c>
      <c r="H617" s="22">
        <f t="shared" si="94"/>
        <v>34.666666666666664</v>
      </c>
      <c r="I617" s="9">
        <v>97072.82</v>
      </c>
      <c r="J617" s="23" t="s">
        <v>38</v>
      </c>
      <c r="K617" s="17">
        <f t="shared" si="95"/>
        <v>3.6567828046820887E-3</v>
      </c>
      <c r="L617" s="17">
        <f t="shared" si="96"/>
        <v>3.6567828046820882E-3</v>
      </c>
      <c r="M617" s="68">
        <f t="shared" si="97"/>
        <v>23.037731669497155</v>
      </c>
      <c r="N617" s="9">
        <f t="shared" si="98"/>
        <v>3733.57</v>
      </c>
    </row>
    <row r="618" spans="1:14" hidden="1" x14ac:dyDescent="0.25">
      <c r="A618" s="23" t="s">
        <v>9</v>
      </c>
      <c r="B618" s="23" t="s">
        <v>112</v>
      </c>
      <c r="C618" s="23" t="s">
        <v>128</v>
      </c>
      <c r="D618" s="16" t="s">
        <v>129</v>
      </c>
      <c r="E618" s="23" t="s">
        <v>115</v>
      </c>
      <c r="F618" s="23" t="s">
        <v>14</v>
      </c>
      <c r="G618" s="22">
        <v>20</v>
      </c>
      <c r="H618" s="22">
        <f t="shared" si="94"/>
        <v>26.666666666666668</v>
      </c>
      <c r="I618" s="9">
        <v>74671.399999999994</v>
      </c>
      <c r="J618" s="23" t="s">
        <v>39</v>
      </c>
      <c r="K618" s="17">
        <f t="shared" si="95"/>
        <v>2.8129098497554528E-3</v>
      </c>
      <c r="L618" s="17">
        <f t="shared" si="96"/>
        <v>2.8129098497554528E-3</v>
      </c>
      <c r="M618" s="68">
        <f t="shared" si="97"/>
        <v>17.721332053459353</v>
      </c>
      <c r="N618" s="9">
        <f t="shared" si="98"/>
        <v>3733.5699999999997</v>
      </c>
    </row>
    <row r="619" spans="1:14" hidden="1" x14ac:dyDescent="0.25">
      <c r="A619" s="23" t="s">
        <v>9</v>
      </c>
      <c r="B619" s="23" t="s">
        <v>112</v>
      </c>
      <c r="C619" s="23" t="s">
        <v>128</v>
      </c>
      <c r="D619" s="16" t="s">
        <v>129</v>
      </c>
      <c r="E619" s="23" t="s">
        <v>115</v>
      </c>
      <c r="F619" s="23" t="s">
        <v>14</v>
      </c>
      <c r="G619" s="22">
        <v>112.5</v>
      </c>
      <c r="H619" s="22">
        <f t="shared" si="94"/>
        <v>150</v>
      </c>
      <c r="I619" s="9">
        <v>420026.625</v>
      </c>
      <c r="J619" s="23" t="s">
        <v>40</v>
      </c>
      <c r="K619" s="17">
        <f t="shared" si="95"/>
        <v>1.5822617904874423E-2</v>
      </c>
      <c r="L619" s="17">
        <f t="shared" si="96"/>
        <v>1.5822617904874419E-2</v>
      </c>
      <c r="M619" s="68">
        <f t="shared" si="97"/>
        <v>99.682492800708843</v>
      </c>
      <c r="N619" s="9">
        <f t="shared" si="98"/>
        <v>3733.57</v>
      </c>
    </row>
    <row r="620" spans="1:14" hidden="1" x14ac:dyDescent="0.25">
      <c r="A620" s="23" t="s">
        <v>9</v>
      </c>
      <c r="B620" s="23" t="s">
        <v>112</v>
      </c>
      <c r="C620" s="23" t="s">
        <v>128</v>
      </c>
      <c r="D620" s="16" t="s">
        <v>129</v>
      </c>
      <c r="E620" s="23" t="s">
        <v>115</v>
      </c>
      <c r="F620" s="23" t="s">
        <v>14</v>
      </c>
      <c r="G620" s="22">
        <v>366</v>
      </c>
      <c r="H620" s="22">
        <f t="shared" si="94"/>
        <v>488</v>
      </c>
      <c r="I620" s="9">
        <v>1366486.62</v>
      </c>
      <c r="J620" s="23" t="s">
        <v>41</v>
      </c>
      <c r="K620" s="17">
        <f t="shared" si="95"/>
        <v>5.1476250250524783E-2</v>
      </c>
      <c r="L620" s="17">
        <f t="shared" si="96"/>
        <v>5.1476250250524783E-2</v>
      </c>
      <c r="M620" s="68">
        <f t="shared" si="97"/>
        <v>324.30037657830616</v>
      </c>
      <c r="N620" s="9">
        <f t="shared" si="98"/>
        <v>3733.57</v>
      </c>
    </row>
    <row r="621" spans="1:14" hidden="1" x14ac:dyDescent="0.25">
      <c r="A621" s="23" t="s">
        <v>9</v>
      </c>
      <c r="B621" s="23" t="s">
        <v>112</v>
      </c>
      <c r="C621" s="23" t="s">
        <v>128</v>
      </c>
      <c r="D621" s="16" t="s">
        <v>129</v>
      </c>
      <c r="E621" s="23" t="s">
        <v>115</v>
      </c>
      <c r="F621" s="23" t="s">
        <v>14</v>
      </c>
      <c r="G621" s="22">
        <v>485</v>
      </c>
      <c r="H621" s="22">
        <f t="shared" si="94"/>
        <v>646.66666666666663</v>
      </c>
      <c r="I621" s="9">
        <v>1810781.45</v>
      </c>
      <c r="J621" s="23" t="s">
        <v>42</v>
      </c>
      <c r="K621" s="17">
        <f t="shared" si="95"/>
        <v>6.8213063856569722E-2</v>
      </c>
      <c r="L621" s="17">
        <f t="shared" si="96"/>
        <v>6.8213063856569722E-2</v>
      </c>
      <c r="M621" s="68">
        <f t="shared" si="97"/>
        <v>429.74230229638925</v>
      </c>
      <c r="N621" s="9">
        <f t="shared" si="98"/>
        <v>3733.5699999999997</v>
      </c>
    </row>
    <row r="622" spans="1:14" hidden="1" x14ac:dyDescent="0.25">
      <c r="A622" s="23" t="s">
        <v>9</v>
      </c>
      <c r="B622" s="23" t="s">
        <v>112</v>
      </c>
      <c r="C622" s="23" t="s">
        <v>128</v>
      </c>
      <c r="D622" s="16" t="s">
        <v>129</v>
      </c>
      <c r="E622" s="23" t="s">
        <v>115</v>
      </c>
      <c r="F622" s="23" t="s">
        <v>14</v>
      </c>
      <c r="G622" s="22">
        <v>15</v>
      </c>
      <c r="H622" s="22">
        <f t="shared" si="94"/>
        <v>20</v>
      </c>
      <c r="I622" s="9">
        <v>56003.55</v>
      </c>
      <c r="J622" s="23" t="s">
        <v>43</v>
      </c>
      <c r="K622" s="17">
        <f t="shared" si="95"/>
        <v>2.1096823873165897E-3</v>
      </c>
      <c r="L622" s="17">
        <f t="shared" si="96"/>
        <v>2.1096823873165893E-3</v>
      </c>
      <c r="M622" s="68">
        <f t="shared" si="97"/>
        <v>13.290999040094512</v>
      </c>
      <c r="N622" s="9">
        <f t="shared" si="98"/>
        <v>3733.57</v>
      </c>
    </row>
    <row r="623" spans="1:14" hidden="1" x14ac:dyDescent="0.25">
      <c r="A623" s="23" t="s">
        <v>9</v>
      </c>
      <c r="B623" s="23" t="s">
        <v>112</v>
      </c>
      <c r="C623" s="23" t="s">
        <v>128</v>
      </c>
      <c r="D623" s="16" t="s">
        <v>129</v>
      </c>
      <c r="E623" s="23" t="s">
        <v>115</v>
      </c>
      <c r="F623" s="23" t="s">
        <v>14</v>
      </c>
      <c r="G623" s="22">
        <v>45</v>
      </c>
      <c r="H623" s="22">
        <f t="shared" si="94"/>
        <v>60</v>
      </c>
      <c r="I623" s="9">
        <v>168010.65</v>
      </c>
      <c r="J623" s="23" t="s">
        <v>44</v>
      </c>
      <c r="K623" s="17">
        <f t="shared" si="95"/>
        <v>6.3290471619497687E-3</v>
      </c>
      <c r="L623" s="17">
        <f t="shared" si="96"/>
        <v>6.3290471619497678E-3</v>
      </c>
      <c r="M623" s="68">
        <f t="shared" si="97"/>
        <v>39.872997120283536</v>
      </c>
      <c r="N623" s="9">
        <f t="shared" si="98"/>
        <v>3733.5699999999997</v>
      </c>
    </row>
    <row r="624" spans="1:14" hidden="1" x14ac:dyDescent="0.25">
      <c r="A624" s="23" t="s">
        <v>9</v>
      </c>
      <c r="B624" s="23" t="s">
        <v>112</v>
      </c>
      <c r="C624" s="23" t="s">
        <v>128</v>
      </c>
      <c r="D624" s="16" t="s">
        <v>129</v>
      </c>
      <c r="E624" s="23" t="s">
        <v>115</v>
      </c>
      <c r="F624" s="23" t="s">
        <v>14</v>
      </c>
      <c r="G624" s="22">
        <v>158</v>
      </c>
      <c r="H624" s="22">
        <f t="shared" si="94"/>
        <v>210.66666666666669</v>
      </c>
      <c r="I624" s="9">
        <v>589903.80000000005</v>
      </c>
      <c r="J624" s="23" t="s">
        <v>45</v>
      </c>
      <c r="K624" s="17">
        <f t="shared" si="95"/>
        <v>2.2221987813068077E-2</v>
      </c>
      <c r="L624" s="17">
        <f t="shared" si="96"/>
        <v>2.2221987813068077E-2</v>
      </c>
      <c r="M624" s="68">
        <f t="shared" si="97"/>
        <v>139.99852322232888</v>
      </c>
      <c r="N624" s="9">
        <f t="shared" si="98"/>
        <v>3733.5683544303802</v>
      </c>
    </row>
    <row r="625" spans="1:14" hidden="1" x14ac:dyDescent="0.25">
      <c r="A625" s="23" t="s">
        <v>9</v>
      </c>
      <c r="B625" s="23" t="s">
        <v>112</v>
      </c>
      <c r="C625" s="23" t="s">
        <v>128</v>
      </c>
      <c r="D625" s="16" t="s">
        <v>129</v>
      </c>
      <c r="E625" s="23" t="s">
        <v>115</v>
      </c>
      <c r="F625" s="23" t="s">
        <v>14</v>
      </c>
      <c r="G625" s="22">
        <v>114</v>
      </c>
      <c r="H625" s="22">
        <f t="shared" ref="H625:H634" si="99">G625/9*12</f>
        <v>152</v>
      </c>
      <c r="I625" s="9">
        <v>425626.98</v>
      </c>
      <c r="J625" s="23" t="s">
        <v>47</v>
      </c>
      <c r="K625" s="17">
        <f t="shared" ref="K625:K634" si="100">G625/$G$635</f>
        <v>1.6033586143606081E-2</v>
      </c>
      <c r="L625" s="17">
        <f t="shared" ref="L625:L634" si="101">H625/$H$635</f>
        <v>1.6033586143606081E-2</v>
      </c>
      <c r="M625" s="68">
        <f t="shared" ref="M625:M634" si="102">6300*L625</f>
        <v>101.01159270471831</v>
      </c>
      <c r="N625" s="9">
        <f t="shared" ref="N625:N634" si="103">+I625/G625</f>
        <v>3733.5699999999997</v>
      </c>
    </row>
    <row r="626" spans="1:14" hidden="1" x14ac:dyDescent="0.25">
      <c r="A626" s="23" t="s">
        <v>9</v>
      </c>
      <c r="B626" s="23" t="s">
        <v>112</v>
      </c>
      <c r="C626" s="23" t="s">
        <v>128</v>
      </c>
      <c r="D626" s="16" t="s">
        <v>129</v>
      </c>
      <c r="E626" s="23" t="s">
        <v>115</v>
      </c>
      <c r="F626" s="23" t="s">
        <v>14</v>
      </c>
      <c r="G626" s="22">
        <v>28</v>
      </c>
      <c r="H626" s="22">
        <f t="shared" si="99"/>
        <v>37.333333333333336</v>
      </c>
      <c r="I626" s="9">
        <v>104539.7</v>
      </c>
      <c r="J626" s="23" t="s">
        <v>48</v>
      </c>
      <c r="K626" s="17">
        <f t="shared" si="100"/>
        <v>3.9380737896576338E-3</v>
      </c>
      <c r="L626" s="17">
        <f t="shared" si="101"/>
        <v>3.9380737896576338E-3</v>
      </c>
      <c r="M626" s="68">
        <f t="shared" si="102"/>
        <v>24.809864874843093</v>
      </c>
      <c r="N626" s="9">
        <f t="shared" si="103"/>
        <v>3733.5607142857143</v>
      </c>
    </row>
    <row r="627" spans="1:14" hidden="1" x14ac:dyDescent="0.25">
      <c r="A627" s="23" t="s">
        <v>9</v>
      </c>
      <c r="B627" s="23" t="s">
        <v>112</v>
      </c>
      <c r="C627" s="23" t="s">
        <v>128</v>
      </c>
      <c r="D627" s="16" t="s">
        <v>129</v>
      </c>
      <c r="E627" s="23" t="s">
        <v>115</v>
      </c>
      <c r="F627" s="23" t="s">
        <v>14</v>
      </c>
      <c r="G627" s="22">
        <v>42</v>
      </c>
      <c r="H627" s="22">
        <f t="shared" si="99"/>
        <v>56</v>
      </c>
      <c r="I627" s="9">
        <v>156809.94</v>
      </c>
      <c r="J627" s="23" t="s">
        <v>68</v>
      </c>
      <c r="K627" s="17">
        <f t="shared" si="100"/>
        <v>5.9071106844864503E-3</v>
      </c>
      <c r="L627" s="17">
        <f t="shared" si="101"/>
        <v>5.9071106844864503E-3</v>
      </c>
      <c r="M627" s="68">
        <f t="shared" si="102"/>
        <v>37.214797312264636</v>
      </c>
      <c r="N627" s="9">
        <f t="shared" si="103"/>
        <v>3733.57</v>
      </c>
    </row>
    <row r="628" spans="1:14" hidden="1" x14ac:dyDescent="0.25">
      <c r="A628" s="23" t="s">
        <v>9</v>
      </c>
      <c r="B628" s="23" t="s">
        <v>112</v>
      </c>
      <c r="C628" s="23" t="s">
        <v>128</v>
      </c>
      <c r="D628" s="16" t="s">
        <v>129</v>
      </c>
      <c r="E628" s="23" t="s">
        <v>115</v>
      </c>
      <c r="F628" s="23" t="s">
        <v>14</v>
      </c>
      <c r="G628" s="22">
        <v>50</v>
      </c>
      <c r="H628" s="22">
        <f t="shared" si="99"/>
        <v>66.666666666666657</v>
      </c>
      <c r="I628" s="9">
        <v>186678.5</v>
      </c>
      <c r="J628" s="23" t="s">
        <v>49</v>
      </c>
      <c r="K628" s="17">
        <f t="shared" si="100"/>
        <v>7.0322746243886318E-3</v>
      </c>
      <c r="L628" s="17">
        <f t="shared" si="101"/>
        <v>7.03227462438863E-3</v>
      </c>
      <c r="M628" s="68">
        <f t="shared" si="102"/>
        <v>44.303330133648366</v>
      </c>
      <c r="N628" s="9">
        <f t="shared" si="103"/>
        <v>3733.57</v>
      </c>
    </row>
    <row r="629" spans="1:14" hidden="1" x14ac:dyDescent="0.25">
      <c r="A629" s="23" t="s">
        <v>9</v>
      </c>
      <c r="B629" s="23" t="s">
        <v>112</v>
      </c>
      <c r="C629" s="23" t="s">
        <v>128</v>
      </c>
      <c r="D629" s="16" t="s">
        <v>129</v>
      </c>
      <c r="E629" s="23" t="s">
        <v>115</v>
      </c>
      <c r="F629" s="23" t="s">
        <v>14</v>
      </c>
      <c r="G629" s="22">
        <v>62</v>
      </c>
      <c r="H629" s="22">
        <f t="shared" si="99"/>
        <v>82.666666666666671</v>
      </c>
      <c r="I629" s="9">
        <v>231480.72</v>
      </c>
      <c r="J629" s="23" t="s">
        <v>50</v>
      </c>
      <c r="K629" s="17">
        <f t="shared" si="100"/>
        <v>8.7200205342419027E-3</v>
      </c>
      <c r="L629" s="17">
        <f t="shared" si="101"/>
        <v>8.7200205342419027E-3</v>
      </c>
      <c r="M629" s="68">
        <f t="shared" si="102"/>
        <v>54.936129365723986</v>
      </c>
      <c r="N629" s="9">
        <f t="shared" si="103"/>
        <v>3733.56</v>
      </c>
    </row>
    <row r="630" spans="1:14" hidden="1" x14ac:dyDescent="0.25">
      <c r="A630" s="23" t="s">
        <v>9</v>
      </c>
      <c r="B630" s="23" t="s">
        <v>112</v>
      </c>
      <c r="C630" s="23" t="s">
        <v>128</v>
      </c>
      <c r="D630" s="16" t="s">
        <v>129</v>
      </c>
      <c r="E630" s="23" t="s">
        <v>115</v>
      </c>
      <c r="F630" s="23" t="s">
        <v>14</v>
      </c>
      <c r="G630" s="22">
        <v>100</v>
      </c>
      <c r="H630" s="22">
        <f t="shared" si="99"/>
        <v>133.33333333333331</v>
      </c>
      <c r="I630" s="9">
        <v>373357</v>
      </c>
      <c r="J630" s="23" t="s">
        <v>51</v>
      </c>
      <c r="K630" s="17">
        <f t="shared" si="100"/>
        <v>1.4064549248777264E-2</v>
      </c>
      <c r="L630" s="17">
        <f t="shared" si="101"/>
        <v>1.406454924877726E-2</v>
      </c>
      <c r="M630" s="68">
        <f t="shared" si="102"/>
        <v>88.606660267296732</v>
      </c>
      <c r="N630" s="9">
        <f t="shared" si="103"/>
        <v>3733.57</v>
      </c>
    </row>
    <row r="631" spans="1:14" hidden="1" x14ac:dyDescent="0.25">
      <c r="A631" s="23" t="s">
        <v>9</v>
      </c>
      <c r="B631" s="23" t="s">
        <v>112</v>
      </c>
      <c r="C631" s="23" t="s">
        <v>128</v>
      </c>
      <c r="D631" s="16" t="s">
        <v>129</v>
      </c>
      <c r="E631" s="23" t="s">
        <v>115</v>
      </c>
      <c r="F631" s="23" t="s">
        <v>14</v>
      </c>
      <c r="G631" s="22">
        <v>86.1</v>
      </c>
      <c r="H631" s="22">
        <f t="shared" si="99"/>
        <v>114.8</v>
      </c>
      <c r="I631" s="9">
        <v>321460.37699999998</v>
      </c>
      <c r="J631" s="23" t="s">
        <v>52</v>
      </c>
      <c r="K631" s="17">
        <f t="shared" si="100"/>
        <v>1.2109576903197224E-2</v>
      </c>
      <c r="L631" s="17">
        <f t="shared" si="101"/>
        <v>1.2109576903197222E-2</v>
      </c>
      <c r="M631" s="68">
        <f t="shared" si="102"/>
        <v>76.290334490142499</v>
      </c>
      <c r="N631" s="9">
        <f t="shared" si="103"/>
        <v>3733.57</v>
      </c>
    </row>
    <row r="632" spans="1:14" hidden="1" x14ac:dyDescent="0.25">
      <c r="A632" s="23" t="s">
        <v>9</v>
      </c>
      <c r="B632" s="23" t="s">
        <v>112</v>
      </c>
      <c r="C632" s="23" t="s">
        <v>128</v>
      </c>
      <c r="D632" s="16" t="s">
        <v>129</v>
      </c>
      <c r="E632" s="23" t="s">
        <v>115</v>
      </c>
      <c r="F632" s="23" t="s">
        <v>14</v>
      </c>
      <c r="G632" s="22">
        <v>114</v>
      </c>
      <c r="H632" s="22">
        <f t="shared" si="99"/>
        <v>152</v>
      </c>
      <c r="I632" s="9">
        <v>425626.82</v>
      </c>
      <c r="J632" s="23" t="s">
        <v>55</v>
      </c>
      <c r="K632" s="17">
        <f t="shared" si="100"/>
        <v>1.6033586143606081E-2</v>
      </c>
      <c r="L632" s="17">
        <f t="shared" si="101"/>
        <v>1.6033586143606081E-2</v>
      </c>
      <c r="M632" s="68">
        <f t="shared" si="102"/>
        <v>101.01159270471831</v>
      </c>
      <c r="N632" s="9">
        <f t="shared" si="103"/>
        <v>3733.5685964912282</v>
      </c>
    </row>
    <row r="633" spans="1:14" hidden="1" x14ac:dyDescent="0.25">
      <c r="A633" s="23" t="s">
        <v>9</v>
      </c>
      <c r="B633" s="23" t="s">
        <v>112</v>
      </c>
      <c r="C633" s="23" t="s">
        <v>128</v>
      </c>
      <c r="D633" s="16" t="s">
        <v>129</v>
      </c>
      <c r="E633" s="23" t="s">
        <v>115</v>
      </c>
      <c r="F633" s="23" t="s">
        <v>14</v>
      </c>
      <c r="G633" s="22">
        <v>229</v>
      </c>
      <c r="H633" s="22">
        <f t="shared" si="99"/>
        <v>305.33333333333331</v>
      </c>
      <c r="I633" s="9">
        <v>854987.53</v>
      </c>
      <c r="J633" s="23" t="s">
        <v>56</v>
      </c>
      <c r="K633" s="17">
        <f t="shared" si="100"/>
        <v>3.2207817779699936E-2</v>
      </c>
      <c r="L633" s="17">
        <f t="shared" si="101"/>
        <v>3.2207817779699929E-2</v>
      </c>
      <c r="M633" s="68">
        <f t="shared" si="102"/>
        <v>202.90925201210956</v>
      </c>
      <c r="N633" s="9">
        <f t="shared" si="103"/>
        <v>3733.57</v>
      </c>
    </row>
    <row r="634" spans="1:14" hidden="1" x14ac:dyDescent="0.25">
      <c r="A634" s="23" t="s">
        <v>9</v>
      </c>
      <c r="B634" s="23" t="s">
        <v>112</v>
      </c>
      <c r="C634" s="23" t="s">
        <v>128</v>
      </c>
      <c r="D634" s="16" t="s">
        <v>129</v>
      </c>
      <c r="E634" s="23" t="s">
        <v>115</v>
      </c>
      <c r="F634" s="23" t="s">
        <v>14</v>
      </c>
      <c r="G634" s="22">
        <v>135</v>
      </c>
      <c r="H634" s="22">
        <f t="shared" si="99"/>
        <v>180</v>
      </c>
      <c r="I634" s="9">
        <v>504031.73</v>
      </c>
      <c r="J634" s="23" t="s">
        <v>65</v>
      </c>
      <c r="K634" s="17">
        <f t="shared" si="100"/>
        <v>1.8987141485849304E-2</v>
      </c>
      <c r="L634" s="17">
        <f t="shared" si="101"/>
        <v>1.8987141485849304E-2</v>
      </c>
      <c r="M634" s="68">
        <f t="shared" si="102"/>
        <v>119.61899136085061</v>
      </c>
      <c r="N634" s="9">
        <f t="shared" si="103"/>
        <v>3733.5683703703703</v>
      </c>
    </row>
    <row r="635" spans="1:14" hidden="1" x14ac:dyDescent="0.25">
      <c r="A635" s="23"/>
      <c r="B635" s="23"/>
      <c r="C635" s="23"/>
      <c r="D635" s="16"/>
      <c r="E635" s="23"/>
      <c r="F635" s="23"/>
      <c r="G635" s="24">
        <f>SUM(G561:G634)</f>
        <v>7110.0749999999998</v>
      </c>
      <c r="H635" s="24">
        <f>SUM(H561:H634)</f>
        <v>9480.1</v>
      </c>
      <c r="I635" s="25"/>
      <c r="J635" s="44"/>
      <c r="K635" s="26">
        <f>SUM(K561:K634)</f>
        <v>1</v>
      </c>
      <c r="L635" s="26">
        <f>SUM(L561:L634)</f>
        <v>1</v>
      </c>
      <c r="M635" s="71">
        <f>SUM(M561:M634)</f>
        <v>6299.9999999999991</v>
      </c>
      <c r="N635" s="9"/>
    </row>
    <row r="636" spans="1:14" hidden="1" x14ac:dyDescent="0.25">
      <c r="A636" s="23" t="s">
        <v>9</v>
      </c>
      <c r="B636" s="23" t="s">
        <v>130</v>
      </c>
      <c r="C636" s="23" t="s">
        <v>131</v>
      </c>
      <c r="D636" s="16" t="s">
        <v>132</v>
      </c>
      <c r="E636" s="23" t="s">
        <v>133</v>
      </c>
      <c r="F636" s="23" t="s">
        <v>14</v>
      </c>
      <c r="G636" s="22">
        <v>200</v>
      </c>
      <c r="H636" s="22">
        <f t="shared" ref="H636:H667" si="104">G636/9*12</f>
        <v>266.66666666666663</v>
      </c>
      <c r="I636" s="9">
        <v>97584.52</v>
      </c>
      <c r="J636" s="23" t="s">
        <v>15</v>
      </c>
      <c r="K636" s="17">
        <f t="shared" ref="K636:K673" si="105">G636/$G$685</f>
        <v>7.3914473562640666E-3</v>
      </c>
      <c r="L636" s="17">
        <f t="shared" ref="L636:L673" si="106">H636/$H$685</f>
        <v>7.3914473562640632E-3</v>
      </c>
      <c r="M636" s="68">
        <f t="shared" ref="M636:M673" si="107">32850*L636</f>
        <v>242.80904565327447</v>
      </c>
      <c r="N636" s="9">
        <f t="shared" ref="N636:N673" si="108">+I636/G636</f>
        <v>487.92260000000005</v>
      </c>
    </row>
    <row r="637" spans="1:14" hidden="1" x14ac:dyDescent="0.25">
      <c r="A637" s="23" t="s">
        <v>9</v>
      </c>
      <c r="B637" s="23" t="s">
        <v>130</v>
      </c>
      <c r="C637" s="23" t="s">
        <v>131</v>
      </c>
      <c r="D637" s="16" t="s">
        <v>132</v>
      </c>
      <c r="E637" s="23" t="s">
        <v>133</v>
      </c>
      <c r="F637" s="23" t="s">
        <v>14</v>
      </c>
      <c r="G637" s="22">
        <v>42</v>
      </c>
      <c r="H637" s="22">
        <f t="shared" si="104"/>
        <v>56</v>
      </c>
      <c r="I637" s="9">
        <v>20568.240000000002</v>
      </c>
      <c r="J637" s="23" t="s">
        <v>16</v>
      </c>
      <c r="K637" s="17">
        <f t="shared" si="105"/>
        <v>1.552203944815454E-3</v>
      </c>
      <c r="L637" s="17">
        <f t="shared" si="106"/>
        <v>1.5522039448154536E-3</v>
      </c>
      <c r="M637" s="68">
        <f t="shared" si="107"/>
        <v>50.989899587187651</v>
      </c>
      <c r="N637" s="9">
        <f t="shared" si="108"/>
        <v>489.72</v>
      </c>
    </row>
    <row r="638" spans="1:14" hidden="1" x14ac:dyDescent="0.25">
      <c r="A638" s="23" t="s">
        <v>9</v>
      </c>
      <c r="B638" s="23" t="s">
        <v>130</v>
      </c>
      <c r="C638" s="23" t="s">
        <v>131</v>
      </c>
      <c r="D638" s="16" t="s">
        <v>132</v>
      </c>
      <c r="E638" s="23" t="s">
        <v>133</v>
      </c>
      <c r="F638" s="23" t="s">
        <v>14</v>
      </c>
      <c r="G638" s="22">
        <v>94</v>
      </c>
      <c r="H638" s="22">
        <f t="shared" si="104"/>
        <v>125.33333333333334</v>
      </c>
      <c r="I638" s="9">
        <v>45945.9</v>
      </c>
      <c r="J638" s="23" t="s">
        <v>17</v>
      </c>
      <c r="K638" s="17">
        <f t="shared" si="105"/>
        <v>3.4739802574441114E-3</v>
      </c>
      <c r="L638" s="17">
        <f t="shared" si="106"/>
        <v>3.4739802574441105E-3</v>
      </c>
      <c r="M638" s="68">
        <f t="shared" si="107"/>
        <v>114.12025145703903</v>
      </c>
      <c r="N638" s="9">
        <f t="shared" si="108"/>
        <v>488.78617021276597</v>
      </c>
    </row>
    <row r="639" spans="1:14" hidden="1" x14ac:dyDescent="0.25">
      <c r="A639" s="23" t="s">
        <v>9</v>
      </c>
      <c r="B639" s="23" t="s">
        <v>130</v>
      </c>
      <c r="C639" s="23" t="s">
        <v>131</v>
      </c>
      <c r="D639" s="16" t="s">
        <v>132</v>
      </c>
      <c r="E639" s="23" t="s">
        <v>133</v>
      </c>
      <c r="F639" s="23" t="s">
        <v>14</v>
      </c>
      <c r="G639" s="22">
        <v>1167</v>
      </c>
      <c r="H639" s="22">
        <f t="shared" si="104"/>
        <v>1556</v>
      </c>
      <c r="I639" s="9">
        <v>570153.1</v>
      </c>
      <c r="J639" s="23" t="s">
        <v>18</v>
      </c>
      <c r="K639" s="17">
        <f t="shared" si="105"/>
        <v>4.3129095323800833E-2</v>
      </c>
      <c r="L639" s="17">
        <f t="shared" si="106"/>
        <v>4.3129095323800819E-2</v>
      </c>
      <c r="M639" s="68">
        <f t="shared" si="107"/>
        <v>1416.7907813868569</v>
      </c>
      <c r="N639" s="9">
        <f t="shared" si="108"/>
        <v>488.56306769494427</v>
      </c>
    </row>
    <row r="640" spans="1:14" hidden="1" x14ac:dyDescent="0.25">
      <c r="A640" s="23" t="s">
        <v>9</v>
      </c>
      <c r="B640" s="23" t="s">
        <v>130</v>
      </c>
      <c r="C640" s="23" t="s">
        <v>131</v>
      </c>
      <c r="D640" s="16" t="s">
        <v>132</v>
      </c>
      <c r="E640" s="23" t="s">
        <v>133</v>
      </c>
      <c r="F640" s="23" t="s">
        <v>14</v>
      </c>
      <c r="G640" s="22">
        <v>432</v>
      </c>
      <c r="H640" s="22">
        <f t="shared" si="104"/>
        <v>576</v>
      </c>
      <c r="I640" s="9">
        <v>210710.5</v>
      </c>
      <c r="J640" s="23" t="s">
        <v>19</v>
      </c>
      <c r="K640" s="17">
        <f t="shared" si="105"/>
        <v>1.5965526289530386E-2</v>
      </c>
      <c r="L640" s="17">
        <f t="shared" si="106"/>
        <v>1.596552628953038E-2</v>
      </c>
      <c r="M640" s="68">
        <f t="shared" si="107"/>
        <v>524.467538611073</v>
      </c>
      <c r="N640" s="9">
        <f t="shared" si="108"/>
        <v>487.75578703703701</v>
      </c>
    </row>
    <row r="641" spans="1:14" hidden="1" x14ac:dyDescent="0.25">
      <c r="A641" s="23" t="s">
        <v>9</v>
      </c>
      <c r="B641" s="23" t="s">
        <v>130</v>
      </c>
      <c r="C641" s="23" t="s">
        <v>131</v>
      </c>
      <c r="D641" s="16" t="s">
        <v>132</v>
      </c>
      <c r="E641" s="23" t="s">
        <v>133</v>
      </c>
      <c r="F641" s="23" t="s">
        <v>14</v>
      </c>
      <c r="G641" s="22">
        <v>701</v>
      </c>
      <c r="H641" s="22">
        <f t="shared" si="104"/>
        <v>934.66666666666663</v>
      </c>
      <c r="I641" s="9">
        <v>342085.7</v>
      </c>
      <c r="J641" s="23" t="s">
        <v>20</v>
      </c>
      <c r="K641" s="17">
        <f t="shared" si="105"/>
        <v>2.5907022983705556E-2</v>
      </c>
      <c r="L641" s="17">
        <f t="shared" si="106"/>
        <v>2.5907022983705546E-2</v>
      </c>
      <c r="M641" s="68">
        <f t="shared" si="107"/>
        <v>851.04570501472722</v>
      </c>
      <c r="N641" s="9">
        <f t="shared" si="108"/>
        <v>487.99671897289591</v>
      </c>
    </row>
    <row r="642" spans="1:14" hidden="1" x14ac:dyDescent="0.25">
      <c r="A642" s="23" t="s">
        <v>9</v>
      </c>
      <c r="B642" s="23" t="s">
        <v>130</v>
      </c>
      <c r="C642" s="23" t="s">
        <v>131</v>
      </c>
      <c r="D642" s="16" t="s">
        <v>132</v>
      </c>
      <c r="E642" s="23" t="s">
        <v>133</v>
      </c>
      <c r="F642" s="23" t="s">
        <v>14</v>
      </c>
      <c r="G642" s="22">
        <v>511</v>
      </c>
      <c r="H642" s="22">
        <f t="shared" si="104"/>
        <v>681.33333333333337</v>
      </c>
      <c r="I642" s="9">
        <v>249423.46</v>
      </c>
      <c r="J642" s="23" t="s">
        <v>21</v>
      </c>
      <c r="K642" s="17">
        <f t="shared" si="105"/>
        <v>1.8885147995254693E-2</v>
      </c>
      <c r="L642" s="17">
        <f t="shared" si="106"/>
        <v>1.8885147995254686E-2</v>
      </c>
      <c r="M642" s="68">
        <f t="shared" si="107"/>
        <v>620.37711164411644</v>
      </c>
      <c r="N642" s="9">
        <f t="shared" si="108"/>
        <v>488.10853228962816</v>
      </c>
    </row>
    <row r="643" spans="1:14" hidden="1" x14ac:dyDescent="0.25">
      <c r="A643" s="23" t="s">
        <v>9</v>
      </c>
      <c r="B643" s="23" t="s">
        <v>130</v>
      </c>
      <c r="C643" s="23" t="s">
        <v>131</v>
      </c>
      <c r="D643" s="16" t="s">
        <v>132</v>
      </c>
      <c r="E643" s="23" t="s">
        <v>133</v>
      </c>
      <c r="F643" s="23" t="s">
        <v>14</v>
      </c>
      <c r="G643" s="22">
        <v>1976.3</v>
      </c>
      <c r="H643" s="22">
        <f t="shared" si="104"/>
        <v>2635.0666666666666</v>
      </c>
      <c r="I643" s="9">
        <v>964945.25600000005</v>
      </c>
      <c r="J643" s="23" t="s">
        <v>22</v>
      </c>
      <c r="K643" s="17">
        <f t="shared" si="105"/>
        <v>7.3038587050923379E-2</v>
      </c>
      <c r="L643" s="17">
        <f t="shared" si="106"/>
        <v>7.3038587050923351E-2</v>
      </c>
      <c r="M643" s="68">
        <f t="shared" si="107"/>
        <v>2399.3175846228319</v>
      </c>
      <c r="N643" s="9">
        <f t="shared" si="108"/>
        <v>488.2584911197693</v>
      </c>
    </row>
    <row r="644" spans="1:14" hidden="1" x14ac:dyDescent="0.25">
      <c r="A644" s="23" t="s">
        <v>9</v>
      </c>
      <c r="B644" s="23" t="s">
        <v>130</v>
      </c>
      <c r="C644" s="23" t="s">
        <v>131</v>
      </c>
      <c r="D644" s="16" t="s">
        <v>132</v>
      </c>
      <c r="E644" s="23" t="s">
        <v>133</v>
      </c>
      <c r="F644" s="23" t="s">
        <v>14</v>
      </c>
      <c r="G644" s="22">
        <v>2142</v>
      </c>
      <c r="H644" s="22">
        <f t="shared" si="104"/>
        <v>2856</v>
      </c>
      <c r="I644" s="9">
        <v>1046300.86</v>
      </c>
      <c r="J644" s="23" t="s">
        <v>23</v>
      </c>
      <c r="K644" s="17">
        <f t="shared" si="105"/>
        <v>7.9162401185588163E-2</v>
      </c>
      <c r="L644" s="17">
        <f t="shared" si="106"/>
        <v>7.9162401185588135E-2</v>
      </c>
      <c r="M644" s="68">
        <f t="shared" si="107"/>
        <v>2600.4848789465705</v>
      </c>
      <c r="N644" s="9">
        <f t="shared" si="108"/>
        <v>488.46912231559287</v>
      </c>
    </row>
    <row r="645" spans="1:14" x14ac:dyDescent="0.25">
      <c r="A645" s="23" t="s">
        <v>9</v>
      </c>
      <c r="B645" s="23" t="s">
        <v>130</v>
      </c>
      <c r="C645" s="23" t="s">
        <v>131</v>
      </c>
      <c r="D645" s="16" t="s">
        <v>132</v>
      </c>
      <c r="E645" s="23" t="s">
        <v>133</v>
      </c>
      <c r="F645" s="23" t="s">
        <v>14</v>
      </c>
      <c r="G645" s="22">
        <v>1799</v>
      </c>
      <c r="H645" s="22">
        <f t="shared" si="104"/>
        <v>2398.6666666666665</v>
      </c>
      <c r="I645" s="9">
        <v>878339.44</v>
      </c>
      <c r="J645" s="23" t="s">
        <v>24</v>
      </c>
      <c r="K645" s="17">
        <f t="shared" si="105"/>
        <v>6.6486068969595288E-2</v>
      </c>
      <c r="L645" s="17">
        <f t="shared" si="106"/>
        <v>6.6486068969595261E-2</v>
      </c>
      <c r="M645" s="68">
        <f t="shared" si="107"/>
        <v>2184.0673656512045</v>
      </c>
      <c r="N645" s="9">
        <f t="shared" si="108"/>
        <v>488.23759866592547</v>
      </c>
    </row>
    <row r="646" spans="1:14" hidden="1" x14ac:dyDescent="0.25">
      <c r="A646" s="23" t="s">
        <v>9</v>
      </c>
      <c r="B646" s="23" t="s">
        <v>130</v>
      </c>
      <c r="C646" s="23" t="s">
        <v>131</v>
      </c>
      <c r="D646" s="16" t="s">
        <v>132</v>
      </c>
      <c r="E646" s="23" t="s">
        <v>133</v>
      </c>
      <c r="F646" s="23" t="s">
        <v>14</v>
      </c>
      <c r="G646" s="22">
        <v>2636.35</v>
      </c>
      <c r="H646" s="22">
        <f t="shared" si="104"/>
        <v>3515.1333333333332</v>
      </c>
      <c r="I646" s="9">
        <v>1287359.81</v>
      </c>
      <c r="J646" s="23" t="s">
        <v>25</v>
      </c>
      <c r="K646" s="17">
        <f t="shared" si="105"/>
        <v>9.7432211188433857E-2</v>
      </c>
      <c r="L646" s="17">
        <f t="shared" si="106"/>
        <v>9.7432211188433829E-2</v>
      </c>
      <c r="M646" s="68">
        <f t="shared" si="107"/>
        <v>3200.6481375400513</v>
      </c>
      <c r="N646" s="9">
        <f t="shared" si="108"/>
        <v>488.31141919699587</v>
      </c>
    </row>
    <row r="647" spans="1:14" hidden="1" x14ac:dyDescent="0.25">
      <c r="A647" s="23" t="s">
        <v>9</v>
      </c>
      <c r="B647" s="23" t="s">
        <v>130</v>
      </c>
      <c r="C647" s="23" t="s">
        <v>131</v>
      </c>
      <c r="D647" s="16" t="s">
        <v>132</v>
      </c>
      <c r="E647" s="23" t="s">
        <v>133</v>
      </c>
      <c r="F647" s="23" t="s">
        <v>14</v>
      </c>
      <c r="G647" s="22">
        <v>644.28</v>
      </c>
      <c r="H647" s="22">
        <f t="shared" si="104"/>
        <v>859.04</v>
      </c>
      <c r="I647" s="9">
        <v>62925.985200000003</v>
      </c>
      <c r="J647" s="23" t="s">
        <v>26</v>
      </c>
      <c r="K647" s="17">
        <f t="shared" si="105"/>
        <v>2.3810808513469065E-2</v>
      </c>
      <c r="L647" s="17">
        <f t="shared" si="106"/>
        <v>2.3810808513469058E-2</v>
      </c>
      <c r="M647" s="68">
        <f t="shared" si="107"/>
        <v>782.18505966745852</v>
      </c>
      <c r="N647" s="75">
        <f t="shared" si="108"/>
        <v>97.668692493946736</v>
      </c>
    </row>
    <row r="648" spans="1:14" hidden="1" x14ac:dyDescent="0.25">
      <c r="A648" s="23" t="s">
        <v>9</v>
      </c>
      <c r="B648" s="23" t="s">
        <v>130</v>
      </c>
      <c r="C648" s="23" t="s">
        <v>131</v>
      </c>
      <c r="D648" s="16" t="s">
        <v>132</v>
      </c>
      <c r="E648" s="23" t="s">
        <v>133</v>
      </c>
      <c r="F648" s="23" t="s">
        <v>14</v>
      </c>
      <c r="G648" s="22">
        <v>207</v>
      </c>
      <c r="H648" s="22">
        <f t="shared" si="104"/>
        <v>276</v>
      </c>
      <c r="I648" s="9">
        <v>101117.06</v>
      </c>
      <c r="J648" s="23" t="s">
        <v>27</v>
      </c>
      <c r="K648" s="17">
        <f t="shared" si="105"/>
        <v>7.6501480137333095E-3</v>
      </c>
      <c r="L648" s="17">
        <f t="shared" si="106"/>
        <v>7.6501480137333069E-3</v>
      </c>
      <c r="M648" s="68">
        <f t="shared" si="107"/>
        <v>251.30736225113912</v>
      </c>
      <c r="N648" s="9">
        <f t="shared" si="108"/>
        <v>488.48821256038644</v>
      </c>
    </row>
    <row r="649" spans="1:14" hidden="1" x14ac:dyDescent="0.25">
      <c r="A649" s="23" t="s">
        <v>9</v>
      </c>
      <c r="B649" s="23" t="s">
        <v>130</v>
      </c>
      <c r="C649" s="23" t="s">
        <v>131</v>
      </c>
      <c r="D649" s="16" t="s">
        <v>132</v>
      </c>
      <c r="E649" s="23" t="s">
        <v>133</v>
      </c>
      <c r="F649" s="23" t="s">
        <v>14</v>
      </c>
      <c r="G649" s="22">
        <v>507.39</v>
      </c>
      <c r="H649" s="22">
        <f t="shared" si="104"/>
        <v>676.52</v>
      </c>
      <c r="I649" s="9">
        <v>247654.23319999999</v>
      </c>
      <c r="J649" s="23" t="s">
        <v>28</v>
      </c>
      <c r="K649" s="17">
        <f t="shared" si="105"/>
        <v>1.8751732370474124E-2</v>
      </c>
      <c r="L649" s="17">
        <f t="shared" si="106"/>
        <v>1.8751732370474117E-2</v>
      </c>
      <c r="M649" s="68">
        <f t="shared" si="107"/>
        <v>615.99440837007478</v>
      </c>
      <c r="N649" s="9">
        <f t="shared" si="108"/>
        <v>488.09443071404638</v>
      </c>
    </row>
    <row r="650" spans="1:14" hidden="1" x14ac:dyDescent="0.25">
      <c r="A650" s="23" t="s">
        <v>9</v>
      </c>
      <c r="B650" s="23" t="s">
        <v>130</v>
      </c>
      <c r="C650" s="23" t="s">
        <v>131</v>
      </c>
      <c r="D650" s="16" t="s">
        <v>132</v>
      </c>
      <c r="E650" s="23" t="s">
        <v>133</v>
      </c>
      <c r="F650" s="23" t="s">
        <v>14</v>
      </c>
      <c r="G650" s="22">
        <v>39</v>
      </c>
      <c r="H650" s="22">
        <f t="shared" si="104"/>
        <v>52</v>
      </c>
      <c r="I650" s="9">
        <v>19023.84</v>
      </c>
      <c r="J650" s="23" t="s">
        <v>29</v>
      </c>
      <c r="K650" s="17">
        <f t="shared" si="105"/>
        <v>1.441332234471493E-3</v>
      </c>
      <c r="L650" s="17">
        <f t="shared" si="106"/>
        <v>1.4413322344714926E-3</v>
      </c>
      <c r="M650" s="68">
        <f t="shared" si="107"/>
        <v>47.347763902388529</v>
      </c>
      <c r="N650" s="9">
        <f t="shared" si="108"/>
        <v>487.79076923076923</v>
      </c>
    </row>
    <row r="651" spans="1:14" hidden="1" x14ac:dyDescent="0.25">
      <c r="A651" s="23" t="s">
        <v>9</v>
      </c>
      <c r="B651" s="23" t="s">
        <v>130</v>
      </c>
      <c r="C651" s="23" t="s">
        <v>131</v>
      </c>
      <c r="D651" s="16" t="s">
        <v>132</v>
      </c>
      <c r="E651" s="23" t="s">
        <v>133</v>
      </c>
      <c r="F651" s="23" t="s">
        <v>14</v>
      </c>
      <c r="G651" s="22">
        <v>180</v>
      </c>
      <c r="H651" s="22">
        <f t="shared" si="104"/>
        <v>240</v>
      </c>
      <c r="I651" s="9">
        <v>86998.78</v>
      </c>
      <c r="J651" s="23" t="s">
        <v>30</v>
      </c>
      <c r="K651" s="17">
        <f t="shared" si="105"/>
        <v>6.6523026206376608E-3</v>
      </c>
      <c r="L651" s="17">
        <f t="shared" si="106"/>
        <v>6.6523026206376581E-3</v>
      </c>
      <c r="M651" s="68">
        <f t="shared" si="107"/>
        <v>218.52814108794706</v>
      </c>
      <c r="N651" s="9">
        <f t="shared" si="108"/>
        <v>483.32655555555556</v>
      </c>
    </row>
    <row r="652" spans="1:14" hidden="1" x14ac:dyDescent="0.25">
      <c r="A652" s="23" t="s">
        <v>9</v>
      </c>
      <c r="B652" s="23" t="s">
        <v>130</v>
      </c>
      <c r="C652" s="23" t="s">
        <v>131</v>
      </c>
      <c r="D652" s="16" t="s">
        <v>132</v>
      </c>
      <c r="E652" s="23" t="s">
        <v>133</v>
      </c>
      <c r="F652" s="23" t="s">
        <v>14</v>
      </c>
      <c r="G652" s="22">
        <v>697</v>
      </c>
      <c r="H652" s="22">
        <f t="shared" si="104"/>
        <v>929.33333333333326</v>
      </c>
      <c r="I652" s="9">
        <v>340281.48</v>
      </c>
      <c r="J652" s="23" t="s">
        <v>31</v>
      </c>
      <c r="K652" s="17">
        <f t="shared" si="105"/>
        <v>2.5759194036580273E-2</v>
      </c>
      <c r="L652" s="17">
        <f t="shared" si="106"/>
        <v>2.5759194036580262E-2</v>
      </c>
      <c r="M652" s="68">
        <f t="shared" si="107"/>
        <v>846.18952410166162</v>
      </c>
      <c r="N652" s="9">
        <f t="shared" si="108"/>
        <v>488.20872309899568</v>
      </c>
    </row>
    <row r="653" spans="1:14" hidden="1" x14ac:dyDescent="0.25">
      <c r="A653" s="23" t="s">
        <v>9</v>
      </c>
      <c r="B653" s="23" t="s">
        <v>130</v>
      </c>
      <c r="C653" s="23" t="s">
        <v>131</v>
      </c>
      <c r="D653" s="16" t="s">
        <v>132</v>
      </c>
      <c r="E653" s="23" t="s">
        <v>133</v>
      </c>
      <c r="F653" s="23" t="s">
        <v>14</v>
      </c>
      <c r="G653" s="22">
        <v>283</v>
      </c>
      <c r="H653" s="22">
        <f t="shared" si="104"/>
        <v>377.33333333333331</v>
      </c>
      <c r="I653" s="9">
        <v>138118.42000000001</v>
      </c>
      <c r="J653" s="23" t="s">
        <v>32</v>
      </c>
      <c r="K653" s="17">
        <f t="shared" si="105"/>
        <v>1.0458898009113655E-2</v>
      </c>
      <c r="L653" s="17">
        <f t="shared" si="106"/>
        <v>1.045889800911365E-2</v>
      </c>
      <c r="M653" s="68">
        <f t="shared" si="107"/>
        <v>343.57479959938343</v>
      </c>
      <c r="N653" s="9">
        <f t="shared" si="108"/>
        <v>488.05095406360431</v>
      </c>
    </row>
    <row r="654" spans="1:14" hidden="1" x14ac:dyDescent="0.25">
      <c r="A654" s="23" t="s">
        <v>9</v>
      </c>
      <c r="B654" s="23" t="s">
        <v>130</v>
      </c>
      <c r="C654" s="23" t="s">
        <v>131</v>
      </c>
      <c r="D654" s="16" t="s">
        <v>132</v>
      </c>
      <c r="E654" s="23" t="s">
        <v>133</v>
      </c>
      <c r="F654" s="23" t="s">
        <v>14</v>
      </c>
      <c r="G654" s="22">
        <v>102</v>
      </c>
      <c r="H654" s="22">
        <f t="shared" si="104"/>
        <v>136</v>
      </c>
      <c r="I654" s="9">
        <v>49867.839999999997</v>
      </c>
      <c r="J654" s="23" t="s">
        <v>62</v>
      </c>
      <c r="K654" s="17">
        <f t="shared" si="105"/>
        <v>3.7696381516946743E-3</v>
      </c>
      <c r="L654" s="17">
        <f t="shared" si="106"/>
        <v>3.769638151694673E-3</v>
      </c>
      <c r="M654" s="68">
        <f t="shared" si="107"/>
        <v>123.83261328317001</v>
      </c>
      <c r="N654" s="9">
        <f t="shared" si="108"/>
        <v>488.90039215686272</v>
      </c>
    </row>
    <row r="655" spans="1:14" hidden="1" x14ac:dyDescent="0.25">
      <c r="A655" s="23" t="s">
        <v>9</v>
      </c>
      <c r="B655" s="23" t="s">
        <v>130</v>
      </c>
      <c r="C655" s="23" t="s">
        <v>131</v>
      </c>
      <c r="D655" s="16" t="s">
        <v>132</v>
      </c>
      <c r="E655" s="23" t="s">
        <v>133</v>
      </c>
      <c r="F655" s="23" t="s">
        <v>14</v>
      </c>
      <c r="G655" s="22">
        <v>136</v>
      </c>
      <c r="H655" s="22">
        <f t="shared" si="104"/>
        <v>181.33333333333331</v>
      </c>
      <c r="I655" s="9">
        <v>66355.3</v>
      </c>
      <c r="J655" s="23" t="s">
        <v>33</v>
      </c>
      <c r="K655" s="17">
        <f t="shared" si="105"/>
        <v>5.0261842022595654E-3</v>
      </c>
      <c r="L655" s="17">
        <f t="shared" si="106"/>
        <v>5.0261842022595636E-3</v>
      </c>
      <c r="M655" s="68">
        <f t="shared" si="107"/>
        <v>165.11015104422665</v>
      </c>
      <c r="N655" s="9">
        <f t="shared" si="108"/>
        <v>487.90661764705885</v>
      </c>
    </row>
    <row r="656" spans="1:14" hidden="1" x14ac:dyDescent="0.25">
      <c r="A656" s="23" t="s">
        <v>9</v>
      </c>
      <c r="B656" s="23" t="s">
        <v>130</v>
      </c>
      <c r="C656" s="23" t="s">
        <v>131</v>
      </c>
      <c r="D656" s="16" t="s">
        <v>132</v>
      </c>
      <c r="E656" s="23" t="s">
        <v>133</v>
      </c>
      <c r="F656" s="23" t="s">
        <v>14</v>
      </c>
      <c r="G656" s="22">
        <v>396</v>
      </c>
      <c r="H656" s="22">
        <f t="shared" si="104"/>
        <v>528</v>
      </c>
      <c r="I656" s="9">
        <v>193360.64000000001</v>
      </c>
      <c r="J656" s="23" t="s">
        <v>34</v>
      </c>
      <c r="K656" s="17">
        <f t="shared" si="105"/>
        <v>1.4635065765402853E-2</v>
      </c>
      <c r="L656" s="17">
        <f t="shared" si="106"/>
        <v>1.4635065765402848E-2</v>
      </c>
      <c r="M656" s="68">
        <f t="shared" si="107"/>
        <v>480.76191039348356</v>
      </c>
      <c r="N656" s="9">
        <f t="shared" si="108"/>
        <v>488.28444444444449</v>
      </c>
    </row>
    <row r="657" spans="1:14" hidden="1" x14ac:dyDescent="0.25">
      <c r="A657" s="23" t="s">
        <v>9</v>
      </c>
      <c r="B657" s="23" t="s">
        <v>130</v>
      </c>
      <c r="C657" s="23" t="s">
        <v>131</v>
      </c>
      <c r="D657" s="16" t="s">
        <v>132</v>
      </c>
      <c r="E657" s="23" t="s">
        <v>133</v>
      </c>
      <c r="F657" s="23" t="s">
        <v>14</v>
      </c>
      <c r="G657" s="22">
        <v>69</v>
      </c>
      <c r="H657" s="22">
        <f t="shared" si="104"/>
        <v>92</v>
      </c>
      <c r="I657" s="9">
        <v>33698.720000000001</v>
      </c>
      <c r="J657" s="23" t="s">
        <v>35</v>
      </c>
      <c r="K657" s="17">
        <f t="shared" si="105"/>
        <v>2.5500493379111032E-3</v>
      </c>
      <c r="L657" s="17">
        <f t="shared" si="106"/>
        <v>2.5500493379111023E-3</v>
      </c>
      <c r="M657" s="68">
        <f t="shared" si="107"/>
        <v>83.769120750379713</v>
      </c>
      <c r="N657" s="9">
        <f t="shared" si="108"/>
        <v>488.38724637681162</v>
      </c>
    </row>
    <row r="658" spans="1:14" hidden="1" x14ac:dyDescent="0.25">
      <c r="A658" s="23" t="s">
        <v>9</v>
      </c>
      <c r="B658" s="23" t="s">
        <v>130</v>
      </c>
      <c r="C658" s="23" t="s">
        <v>131</v>
      </c>
      <c r="D658" s="16" t="s">
        <v>132</v>
      </c>
      <c r="E658" s="23" t="s">
        <v>133</v>
      </c>
      <c r="F658" s="23" t="s">
        <v>14</v>
      </c>
      <c r="G658" s="22">
        <v>293</v>
      </c>
      <c r="H658" s="22">
        <f t="shared" si="104"/>
        <v>390.66666666666669</v>
      </c>
      <c r="I658" s="9">
        <v>142978</v>
      </c>
      <c r="J658" s="23" t="s">
        <v>36</v>
      </c>
      <c r="K658" s="17">
        <f t="shared" si="105"/>
        <v>1.0828470376926858E-2</v>
      </c>
      <c r="L658" s="17">
        <f t="shared" si="106"/>
        <v>1.0828470376926856E-2</v>
      </c>
      <c r="M658" s="68">
        <f t="shared" si="107"/>
        <v>355.7152518820472</v>
      </c>
      <c r="N658" s="9">
        <f t="shared" si="108"/>
        <v>487.97952218430032</v>
      </c>
    </row>
    <row r="659" spans="1:14" hidden="1" x14ac:dyDescent="0.25">
      <c r="A659" s="23" t="s">
        <v>9</v>
      </c>
      <c r="B659" s="23" t="s">
        <v>130</v>
      </c>
      <c r="C659" s="23" t="s">
        <v>131</v>
      </c>
      <c r="D659" s="16" t="s">
        <v>132</v>
      </c>
      <c r="E659" s="23" t="s">
        <v>133</v>
      </c>
      <c r="F659" s="23" t="s">
        <v>14</v>
      </c>
      <c r="G659" s="22">
        <v>240</v>
      </c>
      <c r="H659" s="22">
        <f t="shared" si="104"/>
        <v>320</v>
      </c>
      <c r="I659" s="9">
        <v>117382.32</v>
      </c>
      <c r="J659" s="23" t="s">
        <v>37</v>
      </c>
      <c r="K659" s="17">
        <f t="shared" si="105"/>
        <v>8.869736827516881E-3</v>
      </c>
      <c r="L659" s="17">
        <f t="shared" si="106"/>
        <v>8.8697368275168775E-3</v>
      </c>
      <c r="M659" s="68">
        <f t="shared" si="107"/>
        <v>291.37085478392942</v>
      </c>
      <c r="N659" s="9">
        <f t="shared" si="108"/>
        <v>489.09300000000002</v>
      </c>
    </row>
    <row r="660" spans="1:14" hidden="1" x14ac:dyDescent="0.25">
      <c r="A660" s="23" t="s">
        <v>9</v>
      </c>
      <c r="B660" s="23" t="s">
        <v>130</v>
      </c>
      <c r="C660" s="23" t="s">
        <v>131</v>
      </c>
      <c r="D660" s="16" t="s">
        <v>132</v>
      </c>
      <c r="E660" s="23" t="s">
        <v>133</v>
      </c>
      <c r="F660" s="23" t="s">
        <v>14</v>
      </c>
      <c r="G660" s="22">
        <v>47</v>
      </c>
      <c r="H660" s="22">
        <f t="shared" si="104"/>
        <v>62.666666666666671</v>
      </c>
      <c r="I660" s="9">
        <v>22975.040000000001</v>
      </c>
      <c r="J660" s="23" t="s">
        <v>38</v>
      </c>
      <c r="K660" s="17">
        <f t="shared" si="105"/>
        <v>1.7369901287220557E-3</v>
      </c>
      <c r="L660" s="17">
        <f t="shared" si="106"/>
        <v>1.7369901287220553E-3</v>
      </c>
      <c r="M660" s="68">
        <f t="shared" si="107"/>
        <v>57.060125728519516</v>
      </c>
      <c r="N660" s="9">
        <f t="shared" si="108"/>
        <v>488.83063829787238</v>
      </c>
    </row>
    <row r="661" spans="1:14" hidden="1" x14ac:dyDescent="0.25">
      <c r="A661" s="23" t="s">
        <v>9</v>
      </c>
      <c r="B661" s="23" t="s">
        <v>130</v>
      </c>
      <c r="C661" s="23" t="s">
        <v>131</v>
      </c>
      <c r="D661" s="16" t="s">
        <v>132</v>
      </c>
      <c r="E661" s="23" t="s">
        <v>133</v>
      </c>
      <c r="F661" s="23" t="s">
        <v>14</v>
      </c>
      <c r="G661" s="22">
        <v>212</v>
      </c>
      <c r="H661" s="22">
        <f t="shared" si="104"/>
        <v>282.66666666666669</v>
      </c>
      <c r="I661" s="9">
        <v>103603.28</v>
      </c>
      <c r="J661" s="23" t="s">
        <v>39</v>
      </c>
      <c r="K661" s="17">
        <f t="shared" si="105"/>
        <v>7.8349341976399114E-3</v>
      </c>
      <c r="L661" s="17">
        <f t="shared" si="106"/>
        <v>7.8349341976399096E-3</v>
      </c>
      <c r="M661" s="68">
        <f t="shared" si="107"/>
        <v>257.37758839247101</v>
      </c>
      <c r="N661" s="9">
        <f t="shared" si="108"/>
        <v>488.69471698113205</v>
      </c>
    </row>
    <row r="662" spans="1:14" hidden="1" x14ac:dyDescent="0.25">
      <c r="A662" s="23" t="s">
        <v>9</v>
      </c>
      <c r="B662" s="23" t="s">
        <v>130</v>
      </c>
      <c r="C662" s="23" t="s">
        <v>131</v>
      </c>
      <c r="D662" s="16" t="s">
        <v>132</v>
      </c>
      <c r="E662" s="23" t="s">
        <v>133</v>
      </c>
      <c r="F662" s="23" t="s">
        <v>14</v>
      </c>
      <c r="G662" s="22">
        <v>542</v>
      </c>
      <c r="H662" s="22">
        <f t="shared" si="104"/>
        <v>722.66666666666663</v>
      </c>
      <c r="I662" s="9">
        <v>264801.24</v>
      </c>
      <c r="J662" s="23" t="s">
        <v>40</v>
      </c>
      <c r="K662" s="17">
        <f t="shared" si="105"/>
        <v>2.0030822335475623E-2</v>
      </c>
      <c r="L662" s="17">
        <f t="shared" si="106"/>
        <v>2.0030822335475613E-2</v>
      </c>
      <c r="M662" s="68">
        <f t="shared" si="107"/>
        <v>658.01251372037393</v>
      </c>
      <c r="N662" s="9">
        <f t="shared" si="108"/>
        <v>488.5631734317343</v>
      </c>
    </row>
    <row r="663" spans="1:14" hidden="1" x14ac:dyDescent="0.25">
      <c r="A663" s="23" t="s">
        <v>9</v>
      </c>
      <c r="B663" s="23" t="s">
        <v>130</v>
      </c>
      <c r="C663" s="23" t="s">
        <v>131</v>
      </c>
      <c r="D663" s="16" t="s">
        <v>132</v>
      </c>
      <c r="E663" s="23" t="s">
        <v>133</v>
      </c>
      <c r="F663" s="23" t="s">
        <v>14</v>
      </c>
      <c r="G663" s="22">
        <v>1241.4000000000001</v>
      </c>
      <c r="H663" s="22">
        <f t="shared" si="104"/>
        <v>1655.2</v>
      </c>
      <c r="I663" s="9">
        <v>606977.00800000003</v>
      </c>
      <c r="J663" s="23" t="s">
        <v>41</v>
      </c>
      <c r="K663" s="17">
        <f t="shared" si="105"/>
        <v>4.5878713740331069E-2</v>
      </c>
      <c r="L663" s="17">
        <f t="shared" si="106"/>
        <v>4.5878713740331048E-2</v>
      </c>
      <c r="M663" s="68">
        <f t="shared" si="107"/>
        <v>1507.1157463698748</v>
      </c>
      <c r="N663" s="9">
        <f t="shared" si="108"/>
        <v>488.94555179635893</v>
      </c>
    </row>
    <row r="664" spans="1:14" hidden="1" x14ac:dyDescent="0.25">
      <c r="A664" s="23" t="s">
        <v>9</v>
      </c>
      <c r="B664" s="23" t="s">
        <v>130</v>
      </c>
      <c r="C664" s="23" t="s">
        <v>131</v>
      </c>
      <c r="D664" s="16" t="s">
        <v>132</v>
      </c>
      <c r="E664" s="23" t="s">
        <v>133</v>
      </c>
      <c r="F664" s="23" t="s">
        <v>14</v>
      </c>
      <c r="G664" s="22">
        <v>2832</v>
      </c>
      <c r="H664" s="22">
        <f t="shared" si="104"/>
        <v>3776</v>
      </c>
      <c r="I664" s="9">
        <v>1383099.96</v>
      </c>
      <c r="J664" s="23" t="s">
        <v>42</v>
      </c>
      <c r="K664" s="17">
        <f t="shared" si="105"/>
        <v>0.10466289456469918</v>
      </c>
      <c r="L664" s="17">
        <f t="shared" si="106"/>
        <v>0.10466289456469915</v>
      </c>
      <c r="M664" s="68">
        <f t="shared" si="107"/>
        <v>3438.1760864503672</v>
      </c>
      <c r="N664" s="9">
        <f t="shared" si="108"/>
        <v>488.38275423728811</v>
      </c>
    </row>
    <row r="665" spans="1:14" hidden="1" x14ac:dyDescent="0.25">
      <c r="A665" s="23" t="s">
        <v>9</v>
      </c>
      <c r="B665" s="23" t="s">
        <v>130</v>
      </c>
      <c r="C665" s="23" t="s">
        <v>131</v>
      </c>
      <c r="D665" s="16" t="s">
        <v>132</v>
      </c>
      <c r="E665" s="23" t="s">
        <v>133</v>
      </c>
      <c r="F665" s="23" t="s">
        <v>14</v>
      </c>
      <c r="G665" s="22">
        <v>177</v>
      </c>
      <c r="H665" s="22">
        <f t="shared" si="104"/>
        <v>236</v>
      </c>
      <c r="I665" s="9">
        <v>86450.54</v>
      </c>
      <c r="J665" s="23" t="s">
        <v>43</v>
      </c>
      <c r="K665" s="17">
        <f t="shared" si="105"/>
        <v>6.5414309102936989E-3</v>
      </c>
      <c r="L665" s="17">
        <f t="shared" si="106"/>
        <v>6.5414309102936972E-3</v>
      </c>
      <c r="M665" s="68">
        <f t="shared" si="107"/>
        <v>214.88600540314795</v>
      </c>
      <c r="N665" s="9">
        <f t="shared" si="108"/>
        <v>488.42112994350276</v>
      </c>
    </row>
    <row r="666" spans="1:14" hidden="1" x14ac:dyDescent="0.25">
      <c r="A666" s="23" t="s">
        <v>9</v>
      </c>
      <c r="B666" s="23" t="s">
        <v>130</v>
      </c>
      <c r="C666" s="23" t="s">
        <v>131</v>
      </c>
      <c r="D666" s="16" t="s">
        <v>132</v>
      </c>
      <c r="E666" s="23" t="s">
        <v>133</v>
      </c>
      <c r="F666" s="23" t="s">
        <v>14</v>
      </c>
      <c r="G666" s="22">
        <v>51</v>
      </c>
      <c r="H666" s="22">
        <f t="shared" si="104"/>
        <v>68</v>
      </c>
      <c r="I666" s="9">
        <v>24900.48</v>
      </c>
      <c r="J666" s="23" t="s">
        <v>44</v>
      </c>
      <c r="K666" s="17">
        <f t="shared" si="105"/>
        <v>1.8848190758473371E-3</v>
      </c>
      <c r="L666" s="17">
        <f t="shared" si="106"/>
        <v>1.8848190758473365E-3</v>
      </c>
      <c r="M666" s="68">
        <f t="shared" si="107"/>
        <v>61.916306641585003</v>
      </c>
      <c r="N666" s="9">
        <f t="shared" si="108"/>
        <v>488.24470588235295</v>
      </c>
    </row>
    <row r="667" spans="1:14" hidden="1" x14ac:dyDescent="0.25">
      <c r="A667" s="23" t="s">
        <v>9</v>
      </c>
      <c r="B667" s="23" t="s">
        <v>130</v>
      </c>
      <c r="C667" s="23" t="s">
        <v>131</v>
      </c>
      <c r="D667" s="16" t="s">
        <v>132</v>
      </c>
      <c r="E667" s="23" t="s">
        <v>133</v>
      </c>
      <c r="F667" s="23" t="s">
        <v>14</v>
      </c>
      <c r="G667" s="22">
        <v>427</v>
      </c>
      <c r="H667" s="22">
        <f t="shared" si="104"/>
        <v>569.33333333333326</v>
      </c>
      <c r="I667" s="9">
        <v>208575.4</v>
      </c>
      <c r="J667" s="23" t="s">
        <v>45</v>
      </c>
      <c r="K667" s="17">
        <f t="shared" si="105"/>
        <v>1.5780740105623782E-2</v>
      </c>
      <c r="L667" s="17">
        <f t="shared" si="106"/>
        <v>1.5780740105623775E-2</v>
      </c>
      <c r="M667" s="68">
        <f t="shared" si="107"/>
        <v>518.397312469741</v>
      </c>
      <c r="N667" s="9">
        <f t="shared" si="108"/>
        <v>488.46697892271663</v>
      </c>
    </row>
    <row r="668" spans="1:14" hidden="1" x14ac:dyDescent="0.25">
      <c r="A668" s="23" t="s">
        <v>9</v>
      </c>
      <c r="B668" s="23" t="s">
        <v>130</v>
      </c>
      <c r="C668" s="23" t="s">
        <v>131</v>
      </c>
      <c r="D668" s="16" t="s">
        <v>132</v>
      </c>
      <c r="E668" s="23" t="s">
        <v>133</v>
      </c>
      <c r="F668" s="23" t="s">
        <v>14</v>
      </c>
      <c r="G668" s="22">
        <v>377</v>
      </c>
      <c r="H668" s="22">
        <f t="shared" ref="H668:H684" si="109">G668/9*12</f>
        <v>502.66666666666663</v>
      </c>
      <c r="I668" s="9">
        <v>184039.24</v>
      </c>
      <c r="J668" s="23" t="s">
        <v>46</v>
      </c>
      <c r="K668" s="17">
        <f t="shared" si="105"/>
        <v>1.3932878266557766E-2</v>
      </c>
      <c r="L668" s="17">
        <f t="shared" si="106"/>
        <v>1.3932878266557761E-2</v>
      </c>
      <c r="M668" s="68">
        <f t="shared" si="107"/>
        <v>457.69505105642247</v>
      </c>
      <c r="N668" s="9">
        <f t="shared" si="108"/>
        <v>488.16774535809014</v>
      </c>
    </row>
    <row r="669" spans="1:14" hidden="1" x14ac:dyDescent="0.25">
      <c r="A669" s="23" t="s">
        <v>9</v>
      </c>
      <c r="B669" s="23" t="s">
        <v>130</v>
      </c>
      <c r="C669" s="23" t="s">
        <v>131</v>
      </c>
      <c r="D669" s="16" t="s">
        <v>132</v>
      </c>
      <c r="E669" s="23" t="s">
        <v>133</v>
      </c>
      <c r="F669" s="23" t="s">
        <v>14</v>
      </c>
      <c r="G669" s="22">
        <v>262</v>
      </c>
      <c r="H669" s="22">
        <f t="shared" si="109"/>
        <v>349.33333333333331</v>
      </c>
      <c r="I669" s="9">
        <v>127963.88</v>
      </c>
      <c r="J669" s="23" t="s">
        <v>47</v>
      </c>
      <c r="K669" s="17">
        <f t="shared" si="105"/>
        <v>9.6827960367059287E-3</v>
      </c>
      <c r="L669" s="17">
        <f t="shared" si="106"/>
        <v>9.6827960367059235E-3</v>
      </c>
      <c r="M669" s="68">
        <f t="shared" si="107"/>
        <v>318.07984980578959</v>
      </c>
      <c r="N669" s="9">
        <f t="shared" si="108"/>
        <v>488.41175572519086</v>
      </c>
    </row>
    <row r="670" spans="1:14" hidden="1" x14ac:dyDescent="0.25">
      <c r="A670" s="23" t="s">
        <v>9</v>
      </c>
      <c r="B670" s="23" t="s">
        <v>130</v>
      </c>
      <c r="C670" s="23" t="s">
        <v>131</v>
      </c>
      <c r="D670" s="16" t="s">
        <v>132</v>
      </c>
      <c r="E670" s="23" t="s">
        <v>133</v>
      </c>
      <c r="F670" s="23" t="s">
        <v>14</v>
      </c>
      <c r="G670" s="22">
        <v>35</v>
      </c>
      <c r="H670" s="22">
        <f t="shared" si="109"/>
        <v>46.666666666666664</v>
      </c>
      <c r="I670" s="9">
        <v>17052.419999999998</v>
      </c>
      <c r="J670" s="23" t="s">
        <v>63</v>
      </c>
      <c r="K670" s="17">
        <f t="shared" si="105"/>
        <v>1.2935032873462118E-3</v>
      </c>
      <c r="L670" s="17">
        <f t="shared" si="106"/>
        <v>1.2935032873462112E-3</v>
      </c>
      <c r="M670" s="68">
        <f t="shared" si="107"/>
        <v>42.491582989323035</v>
      </c>
      <c r="N670" s="9">
        <f t="shared" si="108"/>
        <v>487.21199999999993</v>
      </c>
    </row>
    <row r="671" spans="1:14" hidden="1" x14ac:dyDescent="0.25">
      <c r="A671" s="23" t="s">
        <v>9</v>
      </c>
      <c r="B671" s="23" t="s">
        <v>130</v>
      </c>
      <c r="C671" s="23" t="s">
        <v>131</v>
      </c>
      <c r="D671" s="16" t="s">
        <v>132</v>
      </c>
      <c r="E671" s="23" t="s">
        <v>133</v>
      </c>
      <c r="F671" s="23" t="s">
        <v>14</v>
      </c>
      <c r="G671" s="22">
        <v>176</v>
      </c>
      <c r="H671" s="22">
        <f t="shared" si="109"/>
        <v>234.66666666666669</v>
      </c>
      <c r="I671" s="9">
        <v>86094.58</v>
      </c>
      <c r="J671" s="23" t="s">
        <v>48</v>
      </c>
      <c r="K671" s="17">
        <f t="shared" si="105"/>
        <v>6.5044736735123789E-3</v>
      </c>
      <c r="L671" s="17">
        <f t="shared" si="106"/>
        <v>6.5044736735123771E-3</v>
      </c>
      <c r="M671" s="68">
        <f t="shared" si="107"/>
        <v>213.67196017488158</v>
      </c>
      <c r="N671" s="9">
        <f t="shared" si="108"/>
        <v>489.17374999999998</v>
      </c>
    </row>
    <row r="672" spans="1:14" hidden="1" x14ac:dyDescent="0.25">
      <c r="A672" s="23" t="s">
        <v>9</v>
      </c>
      <c r="B672" s="23" t="s">
        <v>130</v>
      </c>
      <c r="C672" s="23" t="s">
        <v>131</v>
      </c>
      <c r="D672" s="16" t="s">
        <v>132</v>
      </c>
      <c r="E672" s="23" t="s">
        <v>133</v>
      </c>
      <c r="F672" s="23" t="s">
        <v>14</v>
      </c>
      <c r="G672" s="22">
        <v>215</v>
      </c>
      <c r="H672" s="22">
        <f t="shared" si="109"/>
        <v>286.66666666666669</v>
      </c>
      <c r="I672" s="9">
        <v>104905.24</v>
      </c>
      <c r="J672" s="23" t="s">
        <v>68</v>
      </c>
      <c r="K672" s="17">
        <f t="shared" si="105"/>
        <v>7.9458059079838723E-3</v>
      </c>
      <c r="L672" s="17">
        <f t="shared" si="106"/>
        <v>7.9458059079838706E-3</v>
      </c>
      <c r="M672" s="68">
        <f t="shared" si="107"/>
        <v>261.01972407727015</v>
      </c>
      <c r="N672" s="9">
        <f t="shared" si="108"/>
        <v>487.93134883720933</v>
      </c>
    </row>
    <row r="673" spans="1:14" hidden="1" x14ac:dyDescent="0.25">
      <c r="A673" s="23" t="s">
        <v>9</v>
      </c>
      <c r="B673" s="23" t="s">
        <v>130</v>
      </c>
      <c r="C673" s="23" t="s">
        <v>131</v>
      </c>
      <c r="D673" s="16" t="s">
        <v>132</v>
      </c>
      <c r="E673" s="23" t="s">
        <v>133</v>
      </c>
      <c r="F673" s="23" t="s">
        <v>14</v>
      </c>
      <c r="G673" s="22">
        <v>169</v>
      </c>
      <c r="H673" s="22">
        <f t="shared" si="109"/>
        <v>225.33333333333334</v>
      </c>
      <c r="I673" s="9">
        <v>82490.98</v>
      </c>
      <c r="J673" s="23" t="s">
        <v>49</v>
      </c>
      <c r="K673" s="17">
        <f t="shared" si="105"/>
        <v>6.2457730160431369E-3</v>
      </c>
      <c r="L673" s="17">
        <f t="shared" si="106"/>
        <v>6.2457730160431352E-3</v>
      </c>
      <c r="M673" s="68">
        <f t="shared" si="107"/>
        <v>205.173643577017</v>
      </c>
      <c r="N673" s="9">
        <f t="shared" si="108"/>
        <v>488.1123076923077</v>
      </c>
    </row>
    <row r="674" spans="1:14" hidden="1" x14ac:dyDescent="0.25">
      <c r="A674" s="35">
        <v>2019</v>
      </c>
      <c r="B674" s="35" t="s">
        <v>181</v>
      </c>
      <c r="C674" s="35">
        <v>34151</v>
      </c>
      <c r="D674" s="48" t="s">
        <v>273</v>
      </c>
      <c r="E674" s="20" t="s">
        <v>183</v>
      </c>
      <c r="F674" s="20" t="s">
        <v>184</v>
      </c>
      <c r="G674" s="20">
        <v>174</v>
      </c>
      <c r="H674" s="37">
        <f t="shared" si="109"/>
        <v>232</v>
      </c>
      <c r="I674" s="9">
        <v>182306.52</v>
      </c>
      <c r="J674" s="20" t="s">
        <v>50</v>
      </c>
      <c r="K674" s="17">
        <f>G674/$G$2206</f>
        <v>1.626953825055712E-2</v>
      </c>
      <c r="L674" s="17">
        <f>H674/$H$2206</f>
        <v>1.6344422700587093E-2</v>
      </c>
      <c r="M674" s="68">
        <f>5850*L674</f>
        <v>95.61487279843449</v>
      </c>
      <c r="N674" s="9">
        <v>1047.74</v>
      </c>
    </row>
    <row r="675" spans="1:14" hidden="1" x14ac:dyDescent="0.25">
      <c r="A675" s="23" t="s">
        <v>9</v>
      </c>
      <c r="B675" s="23" t="s">
        <v>130</v>
      </c>
      <c r="C675" s="23" t="s">
        <v>131</v>
      </c>
      <c r="D675" s="16" t="s">
        <v>132</v>
      </c>
      <c r="E675" s="23" t="s">
        <v>133</v>
      </c>
      <c r="F675" s="23" t="s">
        <v>14</v>
      </c>
      <c r="G675" s="22">
        <v>526</v>
      </c>
      <c r="H675" s="22">
        <f t="shared" si="109"/>
        <v>701.33333333333326</v>
      </c>
      <c r="I675" s="9">
        <v>256735.82</v>
      </c>
      <c r="J675" s="23" t="s">
        <v>51</v>
      </c>
      <c r="K675" s="17">
        <f t="shared" ref="K675:K684" si="110">G675/$G$685</f>
        <v>1.9439506546974496E-2</v>
      </c>
      <c r="L675" s="17">
        <f t="shared" ref="L675:L684" si="111">H675/$H$685</f>
        <v>1.9439506546974489E-2</v>
      </c>
      <c r="M675" s="68">
        <f t="shared" ref="M675:M684" si="112">32850*L675</f>
        <v>638.58779006811199</v>
      </c>
      <c r="N675" s="9">
        <f t="shared" ref="N675:N684" si="113">+I675/G675</f>
        <v>488.09091254752855</v>
      </c>
    </row>
    <row r="676" spans="1:14" hidden="1" x14ac:dyDescent="0.25">
      <c r="A676" s="23" t="s">
        <v>9</v>
      </c>
      <c r="B676" s="23" t="s">
        <v>130</v>
      </c>
      <c r="C676" s="23" t="s">
        <v>131</v>
      </c>
      <c r="D676" s="16" t="s">
        <v>132</v>
      </c>
      <c r="E676" s="23" t="s">
        <v>133</v>
      </c>
      <c r="F676" s="23" t="s">
        <v>14</v>
      </c>
      <c r="G676" s="22">
        <v>658.66</v>
      </c>
      <c r="H676" s="22">
        <f t="shared" si="109"/>
        <v>878.21333333333325</v>
      </c>
      <c r="I676" s="9">
        <v>321448.93440000003</v>
      </c>
      <c r="J676" s="23" t="s">
        <v>52</v>
      </c>
      <c r="K676" s="17">
        <f t="shared" si="110"/>
        <v>2.4342253578384449E-2</v>
      </c>
      <c r="L676" s="17">
        <f t="shared" si="111"/>
        <v>2.4342253578384442E-2</v>
      </c>
      <c r="M676" s="68">
        <f t="shared" si="112"/>
        <v>799.64303004992894</v>
      </c>
      <c r="N676" s="9">
        <f t="shared" si="113"/>
        <v>488.03469832690621</v>
      </c>
    </row>
    <row r="677" spans="1:14" hidden="1" x14ac:dyDescent="0.25">
      <c r="A677" s="23" t="s">
        <v>9</v>
      </c>
      <c r="B677" s="23" t="s">
        <v>130</v>
      </c>
      <c r="C677" s="23" t="s">
        <v>131</v>
      </c>
      <c r="D677" s="16" t="s">
        <v>132</v>
      </c>
      <c r="E677" s="23" t="s">
        <v>133</v>
      </c>
      <c r="F677" s="23" t="s">
        <v>14</v>
      </c>
      <c r="G677" s="22">
        <v>549</v>
      </c>
      <c r="H677" s="22">
        <f t="shared" si="109"/>
        <v>732</v>
      </c>
      <c r="I677" s="9">
        <v>268195.84000000003</v>
      </c>
      <c r="J677" s="23" t="s">
        <v>134</v>
      </c>
      <c r="K677" s="17">
        <f t="shared" si="110"/>
        <v>2.0289522992944863E-2</v>
      </c>
      <c r="L677" s="17">
        <f t="shared" si="111"/>
        <v>2.0289522992944856E-2</v>
      </c>
      <c r="M677" s="68">
        <f t="shared" si="112"/>
        <v>666.5108303182385</v>
      </c>
      <c r="N677" s="9">
        <f t="shared" si="113"/>
        <v>488.51701275045542</v>
      </c>
    </row>
    <row r="678" spans="1:14" hidden="1" x14ac:dyDescent="0.25">
      <c r="A678" s="23" t="s">
        <v>9</v>
      </c>
      <c r="B678" s="23" t="s">
        <v>130</v>
      </c>
      <c r="C678" s="23" t="s">
        <v>131</v>
      </c>
      <c r="D678" s="16" t="s">
        <v>132</v>
      </c>
      <c r="E678" s="23" t="s">
        <v>133</v>
      </c>
      <c r="F678" s="23" t="s">
        <v>14</v>
      </c>
      <c r="G678" s="22">
        <v>62</v>
      </c>
      <c r="H678" s="22">
        <f t="shared" si="109"/>
        <v>82.666666666666671</v>
      </c>
      <c r="I678" s="9">
        <v>30287.4</v>
      </c>
      <c r="J678" s="23" t="s">
        <v>135</v>
      </c>
      <c r="K678" s="17">
        <f t="shared" si="110"/>
        <v>2.2913486804418608E-3</v>
      </c>
      <c r="L678" s="17">
        <f t="shared" si="111"/>
        <v>2.2913486804418603E-3</v>
      </c>
      <c r="M678" s="68">
        <f t="shared" si="112"/>
        <v>75.270804152515112</v>
      </c>
      <c r="N678" s="9">
        <f t="shared" si="113"/>
        <v>488.50645161290328</v>
      </c>
    </row>
    <row r="679" spans="1:14" hidden="1" x14ac:dyDescent="0.25">
      <c r="A679" s="23" t="s">
        <v>9</v>
      </c>
      <c r="B679" s="23" t="s">
        <v>130</v>
      </c>
      <c r="C679" s="23" t="s">
        <v>131</v>
      </c>
      <c r="D679" s="16" t="s">
        <v>132</v>
      </c>
      <c r="E679" s="23" t="s">
        <v>133</v>
      </c>
      <c r="F679" s="23" t="s">
        <v>14</v>
      </c>
      <c r="G679" s="22">
        <v>592.91999999999996</v>
      </c>
      <c r="H679" s="22">
        <f t="shared" si="109"/>
        <v>790.56</v>
      </c>
      <c r="I679" s="9">
        <v>289438.99599999998</v>
      </c>
      <c r="J679" s="23" t="s">
        <v>53</v>
      </c>
      <c r="K679" s="17">
        <f t="shared" si="110"/>
        <v>2.1912684832380451E-2</v>
      </c>
      <c r="L679" s="17">
        <f t="shared" si="111"/>
        <v>2.1912684832380444E-2</v>
      </c>
      <c r="M679" s="68">
        <f t="shared" si="112"/>
        <v>719.83169674369753</v>
      </c>
      <c r="N679" s="9">
        <f t="shared" si="113"/>
        <v>488.15859812453618</v>
      </c>
    </row>
    <row r="680" spans="1:14" hidden="1" x14ac:dyDescent="0.25">
      <c r="A680" s="23" t="s">
        <v>9</v>
      </c>
      <c r="B680" s="23" t="s">
        <v>130</v>
      </c>
      <c r="C680" s="23" t="s">
        <v>131</v>
      </c>
      <c r="D680" s="16" t="s">
        <v>132</v>
      </c>
      <c r="E680" s="23" t="s">
        <v>133</v>
      </c>
      <c r="F680" s="23" t="s">
        <v>14</v>
      </c>
      <c r="G680" s="22">
        <v>112</v>
      </c>
      <c r="H680" s="22">
        <f t="shared" si="109"/>
        <v>149.33333333333334</v>
      </c>
      <c r="I680" s="9">
        <v>54693.98</v>
      </c>
      <c r="J680" s="23" t="s">
        <v>54</v>
      </c>
      <c r="K680" s="17">
        <f t="shared" si="110"/>
        <v>4.1392105195078776E-3</v>
      </c>
      <c r="L680" s="17">
        <f t="shared" si="111"/>
        <v>4.1392105195078768E-3</v>
      </c>
      <c r="M680" s="68">
        <f t="shared" si="112"/>
        <v>135.97306556583376</v>
      </c>
      <c r="N680" s="9">
        <f t="shared" si="113"/>
        <v>488.33910714285719</v>
      </c>
    </row>
    <row r="681" spans="1:14" hidden="1" x14ac:dyDescent="0.25">
      <c r="A681" s="23" t="s">
        <v>9</v>
      </c>
      <c r="B681" s="23" t="s">
        <v>130</v>
      </c>
      <c r="C681" s="23" t="s">
        <v>131</v>
      </c>
      <c r="D681" s="16" t="s">
        <v>132</v>
      </c>
      <c r="E681" s="23" t="s">
        <v>133</v>
      </c>
      <c r="F681" s="23" t="s">
        <v>14</v>
      </c>
      <c r="G681" s="22">
        <v>240</v>
      </c>
      <c r="H681" s="22">
        <f t="shared" si="109"/>
        <v>320</v>
      </c>
      <c r="I681" s="9">
        <v>116976.86</v>
      </c>
      <c r="J681" s="23" t="s">
        <v>55</v>
      </c>
      <c r="K681" s="17">
        <f t="shared" si="110"/>
        <v>8.869736827516881E-3</v>
      </c>
      <c r="L681" s="17">
        <f t="shared" si="111"/>
        <v>8.8697368275168775E-3</v>
      </c>
      <c r="M681" s="68">
        <f t="shared" si="112"/>
        <v>291.37085478392942</v>
      </c>
      <c r="N681" s="9">
        <f t="shared" si="113"/>
        <v>487.40358333333336</v>
      </c>
    </row>
    <row r="682" spans="1:14" hidden="1" x14ac:dyDescent="0.25">
      <c r="A682" s="23" t="s">
        <v>9</v>
      </c>
      <c r="B682" s="23" t="s">
        <v>130</v>
      </c>
      <c r="C682" s="23" t="s">
        <v>131</v>
      </c>
      <c r="D682" s="16" t="s">
        <v>132</v>
      </c>
      <c r="E682" s="23" t="s">
        <v>133</v>
      </c>
      <c r="F682" s="23" t="s">
        <v>14</v>
      </c>
      <c r="G682" s="22">
        <v>1015</v>
      </c>
      <c r="H682" s="22">
        <f t="shared" si="109"/>
        <v>1353.3333333333333</v>
      </c>
      <c r="I682" s="9">
        <v>495632.06</v>
      </c>
      <c r="J682" s="23" t="s">
        <v>56</v>
      </c>
      <c r="K682" s="17">
        <f t="shared" si="110"/>
        <v>3.7511595333040139E-2</v>
      </c>
      <c r="L682" s="17">
        <f t="shared" si="111"/>
        <v>3.7511595333040125E-2</v>
      </c>
      <c r="M682" s="68">
        <f t="shared" si="112"/>
        <v>1232.2559066903682</v>
      </c>
      <c r="N682" s="9">
        <f t="shared" si="113"/>
        <v>488.30744827586204</v>
      </c>
    </row>
    <row r="683" spans="1:14" hidden="1" x14ac:dyDescent="0.25">
      <c r="A683" s="23" t="s">
        <v>9</v>
      </c>
      <c r="B683" s="23" t="s">
        <v>130</v>
      </c>
      <c r="C683" s="23" t="s">
        <v>131</v>
      </c>
      <c r="D683" s="16" t="s">
        <v>132</v>
      </c>
      <c r="E683" s="23" t="s">
        <v>133</v>
      </c>
      <c r="F683" s="23" t="s">
        <v>14</v>
      </c>
      <c r="G683" s="22">
        <v>760</v>
      </c>
      <c r="H683" s="22">
        <f t="shared" si="109"/>
        <v>1013.3333333333333</v>
      </c>
      <c r="I683" s="9">
        <v>371175.64</v>
      </c>
      <c r="J683" s="23" t="s">
        <v>57</v>
      </c>
      <c r="K683" s="17">
        <f t="shared" si="110"/>
        <v>2.8087499953803455E-2</v>
      </c>
      <c r="L683" s="17">
        <f t="shared" si="111"/>
        <v>2.8087499953803444E-2</v>
      </c>
      <c r="M683" s="68">
        <f t="shared" si="112"/>
        <v>922.67437348244312</v>
      </c>
      <c r="N683" s="9">
        <f t="shared" si="113"/>
        <v>488.38900000000001</v>
      </c>
    </row>
    <row r="684" spans="1:14" hidden="1" x14ac:dyDescent="0.25">
      <c r="A684" s="23" t="s">
        <v>9</v>
      </c>
      <c r="B684" s="23" t="s">
        <v>130</v>
      </c>
      <c r="C684" s="23" t="s">
        <v>131</v>
      </c>
      <c r="D684" s="16" t="s">
        <v>132</v>
      </c>
      <c r="E684" s="23" t="s">
        <v>133</v>
      </c>
      <c r="F684" s="23" t="s">
        <v>14</v>
      </c>
      <c r="G684" s="22">
        <v>111</v>
      </c>
      <c r="H684" s="22">
        <f t="shared" si="109"/>
        <v>148</v>
      </c>
      <c r="I684" s="9">
        <v>54241.88</v>
      </c>
      <c r="J684" s="23" t="s">
        <v>65</v>
      </c>
      <c r="K684" s="17">
        <f t="shared" si="110"/>
        <v>4.1022532827265576E-3</v>
      </c>
      <c r="L684" s="17">
        <f t="shared" si="111"/>
        <v>4.1022532827265559E-3</v>
      </c>
      <c r="M684" s="68">
        <f t="shared" si="112"/>
        <v>134.75902033756736</v>
      </c>
      <c r="N684" s="9">
        <f t="shared" si="113"/>
        <v>488.66558558558557</v>
      </c>
    </row>
    <row r="685" spans="1:14" hidden="1" x14ac:dyDescent="0.25">
      <c r="A685" s="23"/>
      <c r="B685" s="23"/>
      <c r="C685" s="23"/>
      <c r="D685" s="16"/>
      <c r="E685" s="23"/>
      <c r="F685" s="23"/>
      <c r="G685" s="24">
        <f>SUM(G636:G684)</f>
        <v>27058.3</v>
      </c>
      <c r="H685" s="24">
        <f>SUM(H636:H684)</f>
        <v>36077.733333333344</v>
      </c>
      <c r="I685" s="25"/>
      <c r="J685" s="44"/>
      <c r="K685" s="26">
        <f>SUM(K636:K684)</f>
        <v>1.0098389790506075</v>
      </c>
      <c r="L685" s="26">
        <f>SUM(L636:L684)</f>
        <v>1.0099138635006373</v>
      </c>
      <c r="M685" s="71">
        <f>SUM(M636:M684)</f>
        <v>32734.371003080079</v>
      </c>
      <c r="N685" s="9"/>
    </row>
    <row r="686" spans="1:14" hidden="1" x14ac:dyDescent="0.25">
      <c r="A686" s="23" t="s">
        <v>9</v>
      </c>
      <c r="B686" s="23" t="s">
        <v>130</v>
      </c>
      <c r="C686" s="23" t="s">
        <v>136</v>
      </c>
      <c r="D686" s="16" t="s">
        <v>137</v>
      </c>
      <c r="E686" s="23" t="s">
        <v>133</v>
      </c>
      <c r="F686" s="23" t="s">
        <v>14</v>
      </c>
      <c r="G686" s="22">
        <v>230</v>
      </c>
      <c r="H686" s="22">
        <f t="shared" ref="H686:H705" si="114">G686/9*12</f>
        <v>306.66666666666669</v>
      </c>
      <c r="I686" s="9">
        <v>203998.3</v>
      </c>
      <c r="J686" s="23" t="s">
        <v>18</v>
      </c>
      <c r="K686" s="17">
        <f t="shared" ref="K686:K705" si="115">G686/$G$706</f>
        <v>6.8425906643263021E-2</v>
      </c>
      <c r="L686" s="17">
        <f t="shared" ref="L686:L705" si="116">H686/$H$706</f>
        <v>6.8425906643263035E-2</v>
      </c>
      <c r="M686" s="68">
        <f t="shared" ref="M686:M705" si="117">3150*L686</f>
        <v>215.54160592627855</v>
      </c>
      <c r="N686" s="9">
        <f t="shared" ref="N686:N705" si="118">+I686/G686</f>
        <v>886.94913043478255</v>
      </c>
    </row>
    <row r="687" spans="1:14" hidden="1" x14ac:dyDescent="0.25">
      <c r="A687" s="23" t="s">
        <v>9</v>
      </c>
      <c r="B687" s="23" t="s">
        <v>130</v>
      </c>
      <c r="C687" s="23" t="s">
        <v>136</v>
      </c>
      <c r="D687" s="16" t="s">
        <v>137</v>
      </c>
      <c r="E687" s="23" t="s">
        <v>133</v>
      </c>
      <c r="F687" s="23" t="s">
        <v>14</v>
      </c>
      <c r="G687" s="22">
        <v>110</v>
      </c>
      <c r="H687" s="22">
        <f t="shared" si="114"/>
        <v>146.66666666666666</v>
      </c>
      <c r="I687" s="9">
        <v>97501.8</v>
      </c>
      <c r="J687" s="23" t="s">
        <v>21</v>
      </c>
      <c r="K687" s="17">
        <f t="shared" si="115"/>
        <v>3.2725433611995355E-2</v>
      </c>
      <c r="L687" s="17">
        <f t="shared" si="116"/>
        <v>3.2725433611995362E-2</v>
      </c>
      <c r="M687" s="68">
        <f t="shared" si="117"/>
        <v>103.0851158777854</v>
      </c>
      <c r="N687" s="9">
        <f t="shared" si="118"/>
        <v>886.38</v>
      </c>
    </row>
    <row r="688" spans="1:14" hidden="1" x14ac:dyDescent="0.25">
      <c r="A688" s="23" t="s">
        <v>9</v>
      </c>
      <c r="B688" s="23" t="s">
        <v>130</v>
      </c>
      <c r="C688" s="23" t="s">
        <v>136</v>
      </c>
      <c r="D688" s="16" t="s">
        <v>137</v>
      </c>
      <c r="E688" s="23" t="s">
        <v>133</v>
      </c>
      <c r="F688" s="23" t="s">
        <v>14</v>
      </c>
      <c r="G688" s="22">
        <v>470</v>
      </c>
      <c r="H688" s="22">
        <f t="shared" si="114"/>
        <v>626.66666666666663</v>
      </c>
      <c r="I688" s="9">
        <v>416575.58</v>
      </c>
      <c r="J688" s="23" t="s">
        <v>23</v>
      </c>
      <c r="K688" s="17">
        <f t="shared" si="115"/>
        <v>0.13982685270579834</v>
      </c>
      <c r="L688" s="17">
        <f t="shared" si="116"/>
        <v>0.13982685270579837</v>
      </c>
      <c r="M688" s="68">
        <f t="shared" si="117"/>
        <v>440.45458602326482</v>
      </c>
      <c r="N688" s="9">
        <f t="shared" si="118"/>
        <v>886.33102127659583</v>
      </c>
    </row>
    <row r="689" spans="1:14" x14ac:dyDescent="0.25">
      <c r="A689" s="23" t="s">
        <v>9</v>
      </c>
      <c r="B689" s="23" t="s">
        <v>130</v>
      </c>
      <c r="C689" s="23" t="s">
        <v>136</v>
      </c>
      <c r="D689" s="16" t="s">
        <v>137</v>
      </c>
      <c r="E689" s="23" t="s">
        <v>133</v>
      </c>
      <c r="F689" s="23" t="s">
        <v>14</v>
      </c>
      <c r="G689" s="22">
        <v>24</v>
      </c>
      <c r="H689" s="22">
        <f t="shared" si="114"/>
        <v>32</v>
      </c>
      <c r="I689" s="9">
        <v>21342.42</v>
      </c>
      <c r="J689" s="23" t="s">
        <v>24</v>
      </c>
      <c r="K689" s="17">
        <f t="shared" si="115"/>
        <v>7.1400946062535322E-3</v>
      </c>
      <c r="L689" s="17">
        <f t="shared" si="116"/>
        <v>7.140094606253534E-3</v>
      </c>
      <c r="M689" s="68">
        <f t="shared" si="117"/>
        <v>22.491298009698632</v>
      </c>
      <c r="N689" s="9">
        <f t="shared" si="118"/>
        <v>889.26749999999993</v>
      </c>
    </row>
    <row r="690" spans="1:14" hidden="1" x14ac:dyDescent="0.25">
      <c r="A690" s="23" t="s">
        <v>9</v>
      </c>
      <c r="B690" s="23" t="s">
        <v>130</v>
      </c>
      <c r="C690" s="23" t="s">
        <v>136</v>
      </c>
      <c r="D690" s="16" t="s">
        <v>137</v>
      </c>
      <c r="E690" s="23" t="s">
        <v>133</v>
      </c>
      <c r="F690" s="23" t="s">
        <v>14</v>
      </c>
      <c r="G690" s="22">
        <v>70</v>
      </c>
      <c r="H690" s="22">
        <f t="shared" si="114"/>
        <v>93.333333333333329</v>
      </c>
      <c r="I690" s="9">
        <v>62316.1</v>
      </c>
      <c r="J690" s="23" t="s">
        <v>26</v>
      </c>
      <c r="K690" s="17">
        <f t="shared" si="115"/>
        <v>2.0825275934906136E-2</v>
      </c>
      <c r="L690" s="17">
        <f t="shared" si="116"/>
        <v>2.0825275934906139E-2</v>
      </c>
      <c r="M690" s="68">
        <f t="shared" si="117"/>
        <v>65.599619194954343</v>
      </c>
      <c r="N690" s="9">
        <f t="shared" si="118"/>
        <v>890.23</v>
      </c>
    </row>
    <row r="691" spans="1:14" hidden="1" x14ac:dyDescent="0.25">
      <c r="A691" s="23" t="s">
        <v>9</v>
      </c>
      <c r="B691" s="23" t="s">
        <v>130</v>
      </c>
      <c r="C691" s="23" t="s">
        <v>136</v>
      </c>
      <c r="D691" s="16" t="s">
        <v>137</v>
      </c>
      <c r="E691" s="23" t="s">
        <v>133</v>
      </c>
      <c r="F691" s="23" t="s">
        <v>14</v>
      </c>
      <c r="G691" s="22">
        <v>59</v>
      </c>
      <c r="H691" s="22">
        <f t="shared" si="114"/>
        <v>78.666666666666657</v>
      </c>
      <c r="I691" s="9">
        <v>52223.27</v>
      </c>
      <c r="J691" s="23" t="s">
        <v>30</v>
      </c>
      <c r="K691" s="17">
        <f t="shared" si="115"/>
        <v>1.7552732573706601E-2</v>
      </c>
      <c r="L691" s="17">
        <f t="shared" si="116"/>
        <v>1.7552732573706601E-2</v>
      </c>
      <c r="M691" s="68">
        <f t="shared" si="117"/>
        <v>55.291107607175796</v>
      </c>
      <c r="N691" s="9">
        <f t="shared" si="118"/>
        <v>885.1401694915254</v>
      </c>
    </row>
    <row r="692" spans="1:14" hidden="1" x14ac:dyDescent="0.25">
      <c r="A692" s="23" t="s">
        <v>9</v>
      </c>
      <c r="B692" s="23" t="s">
        <v>130</v>
      </c>
      <c r="C692" s="23" t="s">
        <v>136</v>
      </c>
      <c r="D692" s="16" t="s">
        <v>137</v>
      </c>
      <c r="E692" s="23" t="s">
        <v>133</v>
      </c>
      <c r="F692" s="23" t="s">
        <v>14</v>
      </c>
      <c r="G692" s="22">
        <v>142</v>
      </c>
      <c r="H692" s="22">
        <f t="shared" si="114"/>
        <v>189.33333333333334</v>
      </c>
      <c r="I692" s="9">
        <v>125996.86</v>
      </c>
      <c r="J692" s="23" t="s">
        <v>35</v>
      </c>
      <c r="K692" s="17">
        <f t="shared" si="115"/>
        <v>4.2245559753666735E-2</v>
      </c>
      <c r="L692" s="17">
        <f t="shared" si="116"/>
        <v>4.2245559753666742E-2</v>
      </c>
      <c r="M692" s="68">
        <f t="shared" si="117"/>
        <v>133.07351322405023</v>
      </c>
      <c r="N692" s="9">
        <f t="shared" si="118"/>
        <v>887.30183098591544</v>
      </c>
    </row>
    <row r="693" spans="1:14" hidden="1" x14ac:dyDescent="0.25">
      <c r="A693" s="23" t="s">
        <v>9</v>
      </c>
      <c r="B693" s="23" t="s">
        <v>130</v>
      </c>
      <c r="C693" s="23" t="s">
        <v>136</v>
      </c>
      <c r="D693" s="16" t="s">
        <v>137</v>
      </c>
      <c r="E693" s="23" t="s">
        <v>133</v>
      </c>
      <c r="F693" s="23" t="s">
        <v>14</v>
      </c>
      <c r="G693" s="22">
        <v>74</v>
      </c>
      <c r="H693" s="22">
        <f t="shared" si="114"/>
        <v>98.666666666666657</v>
      </c>
      <c r="I693" s="9">
        <v>65591.75</v>
      </c>
      <c r="J693" s="23" t="s">
        <v>36</v>
      </c>
      <c r="K693" s="17">
        <f t="shared" si="115"/>
        <v>2.2015291702615059E-2</v>
      </c>
      <c r="L693" s="17">
        <f t="shared" si="116"/>
        <v>2.2015291702615059E-2</v>
      </c>
      <c r="M693" s="68">
        <f t="shared" si="117"/>
        <v>69.348168863237433</v>
      </c>
      <c r="N693" s="9">
        <f t="shared" si="118"/>
        <v>886.375</v>
      </c>
    </row>
    <row r="694" spans="1:14" hidden="1" x14ac:dyDescent="0.25">
      <c r="A694" s="23" t="s">
        <v>9</v>
      </c>
      <c r="B694" s="23" t="s">
        <v>130</v>
      </c>
      <c r="C694" s="23" t="s">
        <v>136</v>
      </c>
      <c r="D694" s="16" t="s">
        <v>137</v>
      </c>
      <c r="E694" s="23" t="s">
        <v>133</v>
      </c>
      <c r="F694" s="23" t="s">
        <v>14</v>
      </c>
      <c r="G694" s="22">
        <v>220</v>
      </c>
      <c r="H694" s="22">
        <f t="shared" si="114"/>
        <v>293.33333333333331</v>
      </c>
      <c r="I694" s="9">
        <v>195365.5</v>
      </c>
      <c r="J694" s="23" t="s">
        <v>37</v>
      </c>
      <c r="K694" s="17">
        <f t="shared" si="115"/>
        <v>6.5450867223990711E-2</v>
      </c>
      <c r="L694" s="17">
        <f t="shared" si="116"/>
        <v>6.5450867223990725E-2</v>
      </c>
      <c r="M694" s="68">
        <f t="shared" si="117"/>
        <v>206.1702317555708</v>
      </c>
      <c r="N694" s="9">
        <f t="shared" si="118"/>
        <v>888.02499999999998</v>
      </c>
    </row>
    <row r="695" spans="1:14" hidden="1" x14ac:dyDescent="0.25">
      <c r="A695" s="23" t="s">
        <v>9</v>
      </c>
      <c r="B695" s="23" t="s">
        <v>130</v>
      </c>
      <c r="C695" s="23" t="s">
        <v>136</v>
      </c>
      <c r="D695" s="16" t="s">
        <v>137</v>
      </c>
      <c r="E695" s="23" t="s">
        <v>133</v>
      </c>
      <c r="F695" s="23" t="s">
        <v>14</v>
      </c>
      <c r="G695" s="22">
        <v>30</v>
      </c>
      <c r="H695" s="22">
        <f t="shared" si="114"/>
        <v>40</v>
      </c>
      <c r="I695" s="9">
        <v>26552.9</v>
      </c>
      <c r="J695" s="23" t="s">
        <v>38</v>
      </c>
      <c r="K695" s="17">
        <f t="shared" si="115"/>
        <v>8.9251182578169164E-3</v>
      </c>
      <c r="L695" s="17">
        <f t="shared" si="116"/>
        <v>8.9251182578169181E-3</v>
      </c>
      <c r="M695" s="68">
        <f t="shared" si="117"/>
        <v>28.114122512123291</v>
      </c>
      <c r="N695" s="9">
        <f t="shared" si="118"/>
        <v>885.09666666666669</v>
      </c>
    </row>
    <row r="696" spans="1:14" hidden="1" x14ac:dyDescent="0.25">
      <c r="A696" s="23" t="s">
        <v>9</v>
      </c>
      <c r="B696" s="23" t="s">
        <v>130</v>
      </c>
      <c r="C696" s="23" t="s">
        <v>136</v>
      </c>
      <c r="D696" s="16" t="s">
        <v>137</v>
      </c>
      <c r="E696" s="23" t="s">
        <v>133</v>
      </c>
      <c r="F696" s="23" t="s">
        <v>14</v>
      </c>
      <c r="G696" s="22">
        <v>1047</v>
      </c>
      <c r="H696" s="22">
        <f t="shared" si="114"/>
        <v>1396</v>
      </c>
      <c r="I696" s="9">
        <v>928359.41</v>
      </c>
      <c r="J696" s="23" t="s">
        <v>41</v>
      </c>
      <c r="K696" s="17">
        <f t="shared" si="115"/>
        <v>0.31148662719781034</v>
      </c>
      <c r="L696" s="17">
        <f t="shared" si="116"/>
        <v>0.3114866271978104</v>
      </c>
      <c r="M696" s="68">
        <f t="shared" si="117"/>
        <v>981.18287567310279</v>
      </c>
      <c r="N696" s="9">
        <f t="shared" si="118"/>
        <v>886.68520534861511</v>
      </c>
    </row>
    <row r="697" spans="1:14" hidden="1" x14ac:dyDescent="0.25">
      <c r="A697" s="23" t="s">
        <v>9</v>
      </c>
      <c r="B697" s="23" t="s">
        <v>130</v>
      </c>
      <c r="C697" s="23" t="s">
        <v>136</v>
      </c>
      <c r="D697" s="16" t="s">
        <v>137</v>
      </c>
      <c r="E697" s="23" t="s">
        <v>133</v>
      </c>
      <c r="F697" s="23" t="s">
        <v>14</v>
      </c>
      <c r="G697" s="22">
        <v>52</v>
      </c>
      <c r="H697" s="22">
        <f t="shared" si="114"/>
        <v>69.333333333333329</v>
      </c>
      <c r="I697" s="9">
        <v>46099.46</v>
      </c>
      <c r="J697" s="23" t="s">
        <v>44</v>
      </c>
      <c r="K697" s="17">
        <f t="shared" si="115"/>
        <v>1.5470204980215988E-2</v>
      </c>
      <c r="L697" s="17">
        <f t="shared" si="116"/>
        <v>1.547020498021599E-2</v>
      </c>
      <c r="M697" s="68">
        <f t="shared" si="117"/>
        <v>48.731145687680367</v>
      </c>
      <c r="N697" s="9">
        <f t="shared" si="118"/>
        <v>886.52807692307692</v>
      </c>
    </row>
    <row r="698" spans="1:14" hidden="1" x14ac:dyDescent="0.25">
      <c r="A698" s="23" t="s">
        <v>9</v>
      </c>
      <c r="B698" s="23" t="s">
        <v>130</v>
      </c>
      <c r="C698" s="23" t="s">
        <v>136</v>
      </c>
      <c r="D698" s="16" t="s">
        <v>137</v>
      </c>
      <c r="E698" s="23" t="s">
        <v>133</v>
      </c>
      <c r="F698" s="23" t="s">
        <v>14</v>
      </c>
      <c r="G698" s="22">
        <v>260</v>
      </c>
      <c r="H698" s="22">
        <f t="shared" si="114"/>
        <v>346.66666666666669</v>
      </c>
      <c r="I698" s="9">
        <v>230813</v>
      </c>
      <c r="J698" s="23" t="s">
        <v>45</v>
      </c>
      <c r="K698" s="17">
        <f t="shared" si="115"/>
        <v>7.7351024901079937E-2</v>
      </c>
      <c r="L698" s="17">
        <f t="shared" si="116"/>
        <v>7.7351024901079951E-2</v>
      </c>
      <c r="M698" s="68">
        <f t="shared" si="117"/>
        <v>243.65572843840184</v>
      </c>
      <c r="N698" s="9">
        <f t="shared" si="118"/>
        <v>887.74230769230769</v>
      </c>
    </row>
    <row r="699" spans="1:14" hidden="1" x14ac:dyDescent="0.25">
      <c r="A699" s="23" t="s">
        <v>9</v>
      </c>
      <c r="B699" s="23" t="s">
        <v>130</v>
      </c>
      <c r="C699" s="23" t="s">
        <v>136</v>
      </c>
      <c r="D699" s="16" t="s">
        <v>137</v>
      </c>
      <c r="E699" s="23" t="s">
        <v>133</v>
      </c>
      <c r="F699" s="23" t="s">
        <v>14</v>
      </c>
      <c r="G699" s="22">
        <v>228</v>
      </c>
      <c r="H699" s="22">
        <f t="shared" si="114"/>
        <v>304</v>
      </c>
      <c r="I699" s="9">
        <v>202294.84</v>
      </c>
      <c r="J699" s="23" t="s">
        <v>47</v>
      </c>
      <c r="K699" s="17">
        <f t="shared" si="115"/>
        <v>6.7830898759408564E-2</v>
      </c>
      <c r="L699" s="17">
        <f t="shared" si="116"/>
        <v>6.7830898759408578E-2</v>
      </c>
      <c r="M699" s="68">
        <f t="shared" si="117"/>
        <v>213.66733109213703</v>
      </c>
      <c r="N699" s="9">
        <f t="shared" si="118"/>
        <v>887.25807017543855</v>
      </c>
    </row>
    <row r="700" spans="1:14" hidden="1" x14ac:dyDescent="0.25">
      <c r="A700" s="23" t="s">
        <v>9</v>
      </c>
      <c r="B700" s="23" t="s">
        <v>130</v>
      </c>
      <c r="C700" s="23" t="s">
        <v>136</v>
      </c>
      <c r="D700" s="16" t="s">
        <v>137</v>
      </c>
      <c r="E700" s="23" t="s">
        <v>133</v>
      </c>
      <c r="F700" s="23" t="s">
        <v>14</v>
      </c>
      <c r="G700" s="22">
        <v>47</v>
      </c>
      <c r="H700" s="22">
        <f t="shared" si="114"/>
        <v>62.666666666666671</v>
      </c>
      <c r="I700" s="9">
        <v>41609.81</v>
      </c>
      <c r="J700" s="23" t="s">
        <v>63</v>
      </c>
      <c r="K700" s="17">
        <f t="shared" si="115"/>
        <v>1.3982685270579834E-2</v>
      </c>
      <c r="L700" s="17">
        <f t="shared" si="116"/>
        <v>1.3982685270579838E-2</v>
      </c>
      <c r="M700" s="68">
        <f t="shared" si="117"/>
        <v>44.045458602326491</v>
      </c>
      <c r="N700" s="9">
        <f t="shared" si="118"/>
        <v>885.31510638297868</v>
      </c>
    </row>
    <row r="701" spans="1:14" hidden="1" x14ac:dyDescent="0.25">
      <c r="A701" s="23" t="s">
        <v>9</v>
      </c>
      <c r="B701" s="23" t="s">
        <v>130</v>
      </c>
      <c r="C701" s="23" t="s">
        <v>136</v>
      </c>
      <c r="D701" s="16" t="s">
        <v>137</v>
      </c>
      <c r="E701" s="23" t="s">
        <v>133</v>
      </c>
      <c r="F701" s="23" t="s">
        <v>14</v>
      </c>
      <c r="G701" s="22">
        <v>143</v>
      </c>
      <c r="H701" s="22">
        <f t="shared" si="114"/>
        <v>190.66666666666669</v>
      </c>
      <c r="I701" s="9">
        <v>126871.69</v>
      </c>
      <c r="J701" s="23" t="s">
        <v>48</v>
      </c>
      <c r="K701" s="17">
        <f t="shared" si="115"/>
        <v>4.2543063695593963E-2</v>
      </c>
      <c r="L701" s="17">
        <f t="shared" si="116"/>
        <v>4.2543063695593977E-2</v>
      </c>
      <c r="M701" s="68">
        <f t="shared" si="117"/>
        <v>134.01065064112103</v>
      </c>
      <c r="N701" s="9">
        <f t="shared" si="118"/>
        <v>887.2146153846154</v>
      </c>
    </row>
    <row r="702" spans="1:14" hidden="1" x14ac:dyDescent="0.25">
      <c r="A702" s="23" t="s">
        <v>9</v>
      </c>
      <c r="B702" s="23" t="s">
        <v>130</v>
      </c>
      <c r="C702" s="23" t="s">
        <v>136</v>
      </c>
      <c r="D702" s="16" t="s">
        <v>137</v>
      </c>
      <c r="E702" s="23" t="s">
        <v>133</v>
      </c>
      <c r="F702" s="23" t="s">
        <v>14</v>
      </c>
      <c r="G702" s="22">
        <v>7</v>
      </c>
      <c r="H702" s="22">
        <f t="shared" si="114"/>
        <v>9.3333333333333339</v>
      </c>
      <c r="I702" s="9">
        <v>6177.71</v>
      </c>
      <c r="J702" s="23" t="s">
        <v>49</v>
      </c>
      <c r="K702" s="17">
        <f t="shared" si="115"/>
        <v>2.0825275934906137E-3</v>
      </c>
      <c r="L702" s="17">
        <f t="shared" si="116"/>
        <v>2.0825275934906141E-3</v>
      </c>
      <c r="M702" s="68">
        <f t="shared" si="117"/>
        <v>6.5599619194954348</v>
      </c>
      <c r="N702" s="9">
        <f t="shared" si="118"/>
        <v>882.53</v>
      </c>
    </row>
    <row r="703" spans="1:14" hidden="1" x14ac:dyDescent="0.25">
      <c r="A703" s="23" t="s">
        <v>9</v>
      </c>
      <c r="B703" s="23" t="s">
        <v>130</v>
      </c>
      <c r="C703" s="23" t="s">
        <v>136</v>
      </c>
      <c r="D703" s="16" t="s">
        <v>137</v>
      </c>
      <c r="E703" s="23" t="s">
        <v>133</v>
      </c>
      <c r="F703" s="23" t="s">
        <v>14</v>
      </c>
      <c r="G703" s="22">
        <v>46.3</v>
      </c>
      <c r="H703" s="22">
        <f t="shared" si="114"/>
        <v>61.733333333333327</v>
      </c>
      <c r="I703" s="9">
        <v>41138.339</v>
      </c>
      <c r="J703" s="23" t="s">
        <v>53</v>
      </c>
      <c r="K703" s="17">
        <f t="shared" si="115"/>
        <v>1.3774432511230773E-2</v>
      </c>
      <c r="L703" s="17">
        <f t="shared" si="116"/>
        <v>1.3774432511230774E-2</v>
      </c>
      <c r="M703" s="68">
        <f t="shared" si="117"/>
        <v>43.389462410376936</v>
      </c>
      <c r="N703" s="9">
        <f t="shared" si="118"/>
        <v>888.51704103671716</v>
      </c>
    </row>
    <row r="704" spans="1:14" hidden="1" x14ac:dyDescent="0.25">
      <c r="A704" s="23" t="s">
        <v>9</v>
      </c>
      <c r="B704" s="23" t="s">
        <v>130</v>
      </c>
      <c r="C704" s="23" t="s">
        <v>136</v>
      </c>
      <c r="D704" s="16" t="s">
        <v>137</v>
      </c>
      <c r="E704" s="23" t="s">
        <v>133</v>
      </c>
      <c r="F704" s="23" t="s">
        <v>14</v>
      </c>
      <c r="G704" s="22">
        <v>7</v>
      </c>
      <c r="H704" s="22">
        <f t="shared" si="114"/>
        <v>9.3333333333333339</v>
      </c>
      <c r="I704" s="9">
        <v>6208.51</v>
      </c>
      <c r="J704" s="23" t="s">
        <v>57</v>
      </c>
      <c r="K704" s="17">
        <f t="shared" si="115"/>
        <v>2.0825275934906137E-3</v>
      </c>
      <c r="L704" s="17">
        <f t="shared" si="116"/>
        <v>2.0825275934906141E-3</v>
      </c>
      <c r="M704" s="68">
        <f t="shared" si="117"/>
        <v>6.5599619194954348</v>
      </c>
      <c r="N704" s="9">
        <f t="shared" si="118"/>
        <v>886.93000000000006</v>
      </c>
    </row>
    <row r="705" spans="1:14" hidden="1" x14ac:dyDescent="0.25">
      <c r="A705" s="23" t="s">
        <v>9</v>
      </c>
      <c r="B705" s="23" t="s">
        <v>130</v>
      </c>
      <c r="C705" s="23" t="s">
        <v>136</v>
      </c>
      <c r="D705" s="16" t="s">
        <v>137</v>
      </c>
      <c r="E705" s="23" t="s">
        <v>133</v>
      </c>
      <c r="F705" s="23" t="s">
        <v>14</v>
      </c>
      <c r="G705" s="22">
        <v>95</v>
      </c>
      <c r="H705" s="22">
        <f t="shared" si="114"/>
        <v>126.66666666666666</v>
      </c>
      <c r="I705" s="9">
        <v>84317.75</v>
      </c>
      <c r="J705" s="23" t="s">
        <v>65</v>
      </c>
      <c r="K705" s="17">
        <f t="shared" si="115"/>
        <v>2.8262874483086901E-2</v>
      </c>
      <c r="L705" s="17">
        <f t="shared" si="116"/>
        <v>2.8262874483086904E-2</v>
      </c>
      <c r="M705" s="68">
        <f t="shared" si="117"/>
        <v>89.028054621723754</v>
      </c>
      <c r="N705" s="9">
        <f t="shared" si="118"/>
        <v>887.55526315789473</v>
      </c>
    </row>
    <row r="706" spans="1:14" hidden="1" x14ac:dyDescent="0.25">
      <c r="A706" s="23"/>
      <c r="B706" s="23"/>
      <c r="C706" s="23"/>
      <c r="D706" s="16"/>
      <c r="E706" s="23"/>
      <c r="F706" s="23"/>
      <c r="G706" s="24">
        <f>SUM(G686:G705)</f>
        <v>3361.3</v>
      </c>
      <c r="H706" s="24">
        <f>SUM(H686:H705)</f>
        <v>4481.7333333333327</v>
      </c>
      <c r="I706" s="25"/>
      <c r="J706" s="44"/>
      <c r="K706" s="26">
        <f>SUM(K686:K705)</f>
        <v>1</v>
      </c>
      <c r="L706" s="26">
        <f>SUM(L686:L705)</f>
        <v>1.0000000000000002</v>
      </c>
      <c r="M706" s="71">
        <f>SUM(M686:M705)</f>
        <v>3150</v>
      </c>
      <c r="N706" s="9"/>
    </row>
    <row r="707" spans="1:14" hidden="1" x14ac:dyDescent="0.25">
      <c r="A707" s="23" t="s">
        <v>9</v>
      </c>
      <c r="B707" s="23" t="s">
        <v>138</v>
      </c>
      <c r="C707" s="23" t="s">
        <v>139</v>
      </c>
      <c r="D707" s="16" t="s">
        <v>140</v>
      </c>
      <c r="E707" s="23" t="s">
        <v>141</v>
      </c>
      <c r="F707" s="23" t="s">
        <v>14</v>
      </c>
      <c r="G707" s="22">
        <v>15</v>
      </c>
      <c r="H707" s="22">
        <f t="shared" ref="H707:H750" si="119">G707/9*12</f>
        <v>20</v>
      </c>
      <c r="I707" s="9">
        <v>8238.2999999999993</v>
      </c>
      <c r="J707" s="23" t="s">
        <v>20</v>
      </c>
      <c r="K707" s="17">
        <f t="shared" ref="K707:K744" si="120">G707/$G$751</f>
        <v>2.570174326357309E-3</v>
      </c>
      <c r="L707" s="17">
        <f t="shared" ref="L707:L744" si="121">H707/$H$751</f>
        <v>2.5701743263573085E-3</v>
      </c>
      <c r="M707" s="68">
        <f t="shared" ref="M707:M744" si="122">9000*L707</f>
        <v>23.131568937215778</v>
      </c>
      <c r="N707" s="9">
        <f t="shared" ref="N707:N744" si="123">+I707/G707</f>
        <v>549.21999999999991</v>
      </c>
    </row>
    <row r="708" spans="1:14" hidden="1" x14ac:dyDescent="0.25">
      <c r="A708" s="23" t="s">
        <v>9</v>
      </c>
      <c r="B708" s="23" t="s">
        <v>138</v>
      </c>
      <c r="C708" s="23" t="s">
        <v>139</v>
      </c>
      <c r="D708" s="16" t="s">
        <v>140</v>
      </c>
      <c r="E708" s="23" t="s">
        <v>141</v>
      </c>
      <c r="F708" s="23" t="s">
        <v>14</v>
      </c>
      <c r="G708" s="22">
        <v>9</v>
      </c>
      <c r="H708" s="22">
        <f t="shared" si="119"/>
        <v>12</v>
      </c>
      <c r="I708" s="9">
        <v>4942.9799999999996</v>
      </c>
      <c r="J708" s="23" t="s">
        <v>21</v>
      </c>
      <c r="K708" s="17">
        <f t="shared" si="120"/>
        <v>1.5421045958143853E-3</v>
      </c>
      <c r="L708" s="17">
        <f t="shared" si="121"/>
        <v>1.5421045958143849E-3</v>
      </c>
      <c r="M708" s="68">
        <f t="shared" si="122"/>
        <v>13.878941362329464</v>
      </c>
      <c r="N708" s="9">
        <f t="shared" si="123"/>
        <v>549.21999999999991</v>
      </c>
    </row>
    <row r="709" spans="1:14" hidden="1" x14ac:dyDescent="0.25">
      <c r="A709" s="23" t="s">
        <v>9</v>
      </c>
      <c r="B709" s="23" t="s">
        <v>138</v>
      </c>
      <c r="C709" s="23" t="s">
        <v>139</v>
      </c>
      <c r="D709" s="16" t="s">
        <v>140</v>
      </c>
      <c r="E709" s="23" t="s">
        <v>141</v>
      </c>
      <c r="F709" s="23" t="s">
        <v>14</v>
      </c>
      <c r="G709" s="22">
        <v>3</v>
      </c>
      <c r="H709" s="22">
        <f t="shared" si="119"/>
        <v>4</v>
      </c>
      <c r="I709" s="9">
        <v>1647.66</v>
      </c>
      <c r="J709" s="23" t="s">
        <v>23</v>
      </c>
      <c r="K709" s="17">
        <f t="shared" si="120"/>
        <v>5.1403486527146181E-4</v>
      </c>
      <c r="L709" s="17">
        <f t="shared" si="121"/>
        <v>5.140348652714617E-4</v>
      </c>
      <c r="M709" s="68">
        <f t="shared" si="122"/>
        <v>4.6263137874431557</v>
      </c>
      <c r="N709" s="9">
        <f t="shared" si="123"/>
        <v>549.22</v>
      </c>
    </row>
    <row r="710" spans="1:14" hidden="1" x14ac:dyDescent="0.25">
      <c r="A710" s="23" t="s">
        <v>9</v>
      </c>
      <c r="B710" s="23" t="s">
        <v>138</v>
      </c>
      <c r="C710" s="23" t="s">
        <v>139</v>
      </c>
      <c r="D710" s="16" t="s">
        <v>140</v>
      </c>
      <c r="E710" s="23" t="s">
        <v>141</v>
      </c>
      <c r="F710" s="23" t="s">
        <v>14</v>
      </c>
      <c r="G710" s="22">
        <v>1</v>
      </c>
      <c r="H710" s="22">
        <f t="shared" si="119"/>
        <v>1.3333333333333333</v>
      </c>
      <c r="I710" s="9">
        <v>549.22</v>
      </c>
      <c r="J710" s="23" t="s">
        <v>25</v>
      </c>
      <c r="K710" s="17">
        <f t="shared" si="120"/>
        <v>1.7134495509048725E-4</v>
      </c>
      <c r="L710" s="17">
        <f t="shared" si="121"/>
        <v>1.7134495509048723E-4</v>
      </c>
      <c r="M710" s="68">
        <f t="shared" si="122"/>
        <v>1.5421045958143851</v>
      </c>
      <c r="N710" s="9">
        <f t="shared" si="123"/>
        <v>549.22</v>
      </c>
    </row>
    <row r="711" spans="1:14" hidden="1" x14ac:dyDescent="0.25">
      <c r="A711" s="23" t="s">
        <v>9</v>
      </c>
      <c r="B711" s="23" t="s">
        <v>138</v>
      </c>
      <c r="C711" s="23" t="s">
        <v>139</v>
      </c>
      <c r="D711" s="16" t="s">
        <v>140</v>
      </c>
      <c r="E711" s="23" t="s">
        <v>141</v>
      </c>
      <c r="F711" s="23" t="s">
        <v>14</v>
      </c>
      <c r="G711" s="22">
        <v>2</v>
      </c>
      <c r="H711" s="22">
        <f t="shared" si="119"/>
        <v>2.6666666666666665</v>
      </c>
      <c r="I711" s="9">
        <v>414.62</v>
      </c>
      <c r="J711" s="23" t="s">
        <v>26</v>
      </c>
      <c r="K711" s="17">
        <f t="shared" si="120"/>
        <v>3.4268991018097451E-4</v>
      </c>
      <c r="L711" s="17">
        <f t="shared" si="121"/>
        <v>3.4268991018097445E-4</v>
      </c>
      <c r="M711" s="68">
        <f t="shared" si="122"/>
        <v>3.0842091916287702</v>
      </c>
      <c r="N711" s="75">
        <f t="shared" si="123"/>
        <v>207.31</v>
      </c>
    </row>
    <row r="712" spans="1:14" hidden="1" x14ac:dyDescent="0.25">
      <c r="A712" s="23" t="s">
        <v>9</v>
      </c>
      <c r="B712" s="23" t="s">
        <v>138</v>
      </c>
      <c r="C712" s="23" t="s">
        <v>139</v>
      </c>
      <c r="D712" s="16" t="s">
        <v>140</v>
      </c>
      <c r="E712" s="23" t="s">
        <v>141</v>
      </c>
      <c r="F712" s="23" t="s">
        <v>14</v>
      </c>
      <c r="G712" s="22">
        <v>24</v>
      </c>
      <c r="H712" s="22">
        <f t="shared" si="119"/>
        <v>32</v>
      </c>
      <c r="I712" s="9">
        <v>14087.64</v>
      </c>
      <c r="J712" s="23" t="s">
        <v>27</v>
      </c>
      <c r="K712" s="17">
        <f t="shared" si="120"/>
        <v>4.1122789221716945E-3</v>
      </c>
      <c r="L712" s="17">
        <f t="shared" si="121"/>
        <v>4.1122789221716936E-3</v>
      </c>
      <c r="M712" s="68">
        <f t="shared" si="122"/>
        <v>37.010510299545246</v>
      </c>
      <c r="N712" s="9">
        <f t="shared" si="123"/>
        <v>586.98500000000001</v>
      </c>
    </row>
    <row r="713" spans="1:14" hidden="1" x14ac:dyDescent="0.25">
      <c r="A713" s="23" t="s">
        <v>9</v>
      </c>
      <c r="B713" s="23" t="s">
        <v>138</v>
      </c>
      <c r="C713" s="23" t="s">
        <v>139</v>
      </c>
      <c r="D713" s="16" t="s">
        <v>140</v>
      </c>
      <c r="E713" s="23" t="s">
        <v>141</v>
      </c>
      <c r="F713" s="23" t="s">
        <v>14</v>
      </c>
      <c r="G713" s="22">
        <v>53</v>
      </c>
      <c r="H713" s="22">
        <f t="shared" si="119"/>
        <v>70.666666666666671</v>
      </c>
      <c r="I713" s="9">
        <v>29108.66</v>
      </c>
      <c r="J713" s="23" t="s">
        <v>33</v>
      </c>
      <c r="K713" s="17">
        <f t="shared" si="120"/>
        <v>9.0812826197958253E-3</v>
      </c>
      <c r="L713" s="17">
        <f t="shared" si="121"/>
        <v>9.0812826197958236E-3</v>
      </c>
      <c r="M713" s="68">
        <f t="shared" si="122"/>
        <v>81.731543578162416</v>
      </c>
      <c r="N713" s="9">
        <f t="shared" si="123"/>
        <v>549.22</v>
      </c>
    </row>
    <row r="714" spans="1:14" hidden="1" x14ac:dyDescent="0.25">
      <c r="A714" s="23" t="s">
        <v>9</v>
      </c>
      <c r="B714" s="23" t="s">
        <v>138</v>
      </c>
      <c r="C714" s="23" t="s">
        <v>139</v>
      </c>
      <c r="D714" s="16" t="s">
        <v>140</v>
      </c>
      <c r="E714" s="23" t="s">
        <v>141</v>
      </c>
      <c r="F714" s="23" t="s">
        <v>14</v>
      </c>
      <c r="G714" s="22">
        <v>37</v>
      </c>
      <c r="H714" s="22">
        <f t="shared" si="119"/>
        <v>49.333333333333329</v>
      </c>
      <c r="I714" s="9">
        <v>20321.14</v>
      </c>
      <c r="J714" s="23" t="s">
        <v>34</v>
      </c>
      <c r="K714" s="17">
        <f t="shared" si="120"/>
        <v>6.3397633383480284E-3</v>
      </c>
      <c r="L714" s="17">
        <f t="shared" si="121"/>
        <v>6.3397633383480267E-3</v>
      </c>
      <c r="M714" s="68">
        <f t="shared" si="122"/>
        <v>57.05787004513224</v>
      </c>
      <c r="N714" s="9">
        <f t="shared" si="123"/>
        <v>549.22</v>
      </c>
    </row>
    <row r="715" spans="1:14" hidden="1" x14ac:dyDescent="0.25">
      <c r="A715" s="23" t="s">
        <v>9</v>
      </c>
      <c r="B715" s="23" t="s">
        <v>138</v>
      </c>
      <c r="C715" s="23" t="s">
        <v>139</v>
      </c>
      <c r="D715" s="16" t="s">
        <v>140</v>
      </c>
      <c r="E715" s="23" t="s">
        <v>141</v>
      </c>
      <c r="F715" s="23" t="s">
        <v>14</v>
      </c>
      <c r="G715" s="22">
        <v>56</v>
      </c>
      <c r="H715" s="22">
        <f t="shared" si="119"/>
        <v>74.666666666666671</v>
      </c>
      <c r="I715" s="9">
        <v>30755.82</v>
      </c>
      <c r="J715" s="23" t="s">
        <v>36</v>
      </c>
      <c r="K715" s="17">
        <f t="shared" si="120"/>
        <v>9.5953174850672875E-3</v>
      </c>
      <c r="L715" s="17">
        <f t="shared" si="121"/>
        <v>9.5953174850672857E-3</v>
      </c>
      <c r="M715" s="68">
        <f t="shared" si="122"/>
        <v>86.357857365605568</v>
      </c>
      <c r="N715" s="9">
        <f t="shared" si="123"/>
        <v>549.21107142857147</v>
      </c>
    </row>
    <row r="716" spans="1:14" hidden="1" x14ac:dyDescent="0.25">
      <c r="A716" s="23" t="s">
        <v>9</v>
      </c>
      <c r="B716" s="23" t="s">
        <v>138</v>
      </c>
      <c r="C716" s="23" t="s">
        <v>139</v>
      </c>
      <c r="D716" s="16" t="s">
        <v>140</v>
      </c>
      <c r="E716" s="23" t="s">
        <v>141</v>
      </c>
      <c r="F716" s="23" t="s">
        <v>14</v>
      </c>
      <c r="G716" s="22">
        <v>2</v>
      </c>
      <c r="H716" s="22">
        <f t="shared" si="119"/>
        <v>2.6666666666666665</v>
      </c>
      <c r="I716" s="9">
        <v>1357.18</v>
      </c>
      <c r="J716" s="23" t="s">
        <v>47</v>
      </c>
      <c r="K716" s="17">
        <f t="shared" si="120"/>
        <v>3.4268991018097451E-4</v>
      </c>
      <c r="L716" s="17">
        <f t="shared" si="121"/>
        <v>3.4268991018097445E-4</v>
      </c>
      <c r="M716" s="68">
        <f t="shared" si="122"/>
        <v>3.0842091916287702</v>
      </c>
      <c r="N716" s="9">
        <f t="shared" si="123"/>
        <v>678.59</v>
      </c>
    </row>
    <row r="717" spans="1:14" hidden="1" x14ac:dyDescent="0.25">
      <c r="A717" s="23" t="s">
        <v>9</v>
      </c>
      <c r="B717" s="23" t="s">
        <v>138</v>
      </c>
      <c r="C717" s="23" t="s">
        <v>139</v>
      </c>
      <c r="D717" s="16" t="s">
        <v>140</v>
      </c>
      <c r="E717" s="23" t="s">
        <v>141</v>
      </c>
      <c r="F717" s="23" t="s">
        <v>14</v>
      </c>
      <c r="G717" s="22">
        <v>76</v>
      </c>
      <c r="H717" s="22">
        <f t="shared" si="119"/>
        <v>101.33333333333334</v>
      </c>
      <c r="I717" s="9">
        <v>41740.720000000001</v>
      </c>
      <c r="J717" s="23" t="s">
        <v>51</v>
      </c>
      <c r="K717" s="17">
        <f t="shared" si="120"/>
        <v>1.3022216586877033E-2</v>
      </c>
      <c r="L717" s="17">
        <f t="shared" si="121"/>
        <v>1.3022216586877029E-2</v>
      </c>
      <c r="M717" s="68">
        <f t="shared" si="122"/>
        <v>117.19994928189327</v>
      </c>
      <c r="N717" s="9">
        <f t="shared" si="123"/>
        <v>549.22</v>
      </c>
    </row>
    <row r="718" spans="1:14" hidden="1" x14ac:dyDescent="0.25">
      <c r="A718" s="23" t="s">
        <v>9</v>
      </c>
      <c r="B718" s="23" t="s">
        <v>138</v>
      </c>
      <c r="C718" s="23" t="s">
        <v>142</v>
      </c>
      <c r="D718" s="16" t="s">
        <v>143</v>
      </c>
      <c r="E718" s="23" t="s">
        <v>141</v>
      </c>
      <c r="F718" s="23" t="s">
        <v>14</v>
      </c>
      <c r="G718" s="22">
        <v>89</v>
      </c>
      <c r="H718" s="22">
        <f t="shared" si="119"/>
        <v>118.66666666666667</v>
      </c>
      <c r="I718" s="9">
        <v>52218.080000000002</v>
      </c>
      <c r="J718" s="23" t="s">
        <v>15</v>
      </c>
      <c r="K718" s="17">
        <f t="shared" si="120"/>
        <v>1.5249701003053366E-2</v>
      </c>
      <c r="L718" s="17">
        <f t="shared" si="121"/>
        <v>1.5249701003053364E-2</v>
      </c>
      <c r="M718" s="68">
        <f t="shared" si="122"/>
        <v>137.24730902748027</v>
      </c>
      <c r="N718" s="9">
        <f t="shared" si="123"/>
        <v>586.72</v>
      </c>
    </row>
    <row r="719" spans="1:14" hidden="1" x14ac:dyDescent="0.25">
      <c r="A719" s="23" t="s">
        <v>9</v>
      </c>
      <c r="B719" s="23" t="s">
        <v>138</v>
      </c>
      <c r="C719" s="23" t="s">
        <v>142</v>
      </c>
      <c r="D719" s="16" t="s">
        <v>143</v>
      </c>
      <c r="E719" s="23" t="s">
        <v>141</v>
      </c>
      <c r="F719" s="23" t="s">
        <v>14</v>
      </c>
      <c r="G719" s="22">
        <v>46</v>
      </c>
      <c r="H719" s="22">
        <f t="shared" si="119"/>
        <v>61.333333333333329</v>
      </c>
      <c r="I719" s="9">
        <v>26989.119999999999</v>
      </c>
      <c r="J719" s="23" t="s">
        <v>17</v>
      </c>
      <c r="K719" s="17">
        <f t="shared" si="120"/>
        <v>7.8818679341624148E-3</v>
      </c>
      <c r="L719" s="17">
        <f t="shared" si="121"/>
        <v>7.8818679341624114E-3</v>
      </c>
      <c r="M719" s="68">
        <f t="shared" si="122"/>
        <v>70.936811407461704</v>
      </c>
      <c r="N719" s="9">
        <f t="shared" si="123"/>
        <v>586.72</v>
      </c>
    </row>
    <row r="720" spans="1:14" hidden="1" x14ac:dyDescent="0.25">
      <c r="A720" s="23" t="s">
        <v>9</v>
      </c>
      <c r="B720" s="23" t="s">
        <v>138</v>
      </c>
      <c r="C720" s="23" t="s">
        <v>142</v>
      </c>
      <c r="D720" s="16" t="s">
        <v>143</v>
      </c>
      <c r="E720" s="23" t="s">
        <v>141</v>
      </c>
      <c r="F720" s="23" t="s">
        <v>14</v>
      </c>
      <c r="G720" s="22">
        <v>132</v>
      </c>
      <c r="H720" s="22">
        <f t="shared" si="119"/>
        <v>176</v>
      </c>
      <c r="I720" s="9">
        <v>77447.039999999994</v>
      </c>
      <c r="J720" s="23" t="s">
        <v>18</v>
      </c>
      <c r="K720" s="17">
        <f t="shared" si="120"/>
        <v>2.261753407194432E-2</v>
      </c>
      <c r="L720" s="17">
        <f t="shared" si="121"/>
        <v>2.2617534071944313E-2</v>
      </c>
      <c r="M720" s="68">
        <f t="shared" si="122"/>
        <v>203.55780664749881</v>
      </c>
      <c r="N720" s="9">
        <f t="shared" si="123"/>
        <v>586.71999999999991</v>
      </c>
    </row>
    <row r="721" spans="1:14" hidden="1" x14ac:dyDescent="0.25">
      <c r="A721" s="23" t="s">
        <v>9</v>
      </c>
      <c r="B721" s="23" t="s">
        <v>138</v>
      </c>
      <c r="C721" s="23" t="s">
        <v>142</v>
      </c>
      <c r="D721" s="16" t="s">
        <v>143</v>
      </c>
      <c r="E721" s="23" t="s">
        <v>141</v>
      </c>
      <c r="F721" s="23" t="s">
        <v>14</v>
      </c>
      <c r="G721" s="22">
        <v>392</v>
      </c>
      <c r="H721" s="22">
        <f t="shared" si="119"/>
        <v>522.66666666666674</v>
      </c>
      <c r="I721" s="9">
        <v>229994.23999999999</v>
      </c>
      <c r="J721" s="23" t="s">
        <v>19</v>
      </c>
      <c r="K721" s="17">
        <f t="shared" si="120"/>
        <v>6.7167222395471002E-2</v>
      </c>
      <c r="L721" s="17">
        <f t="shared" si="121"/>
        <v>6.7167222395471002E-2</v>
      </c>
      <c r="M721" s="68">
        <f t="shared" si="122"/>
        <v>604.50500155923896</v>
      </c>
      <c r="N721" s="9">
        <f t="shared" si="123"/>
        <v>586.72</v>
      </c>
    </row>
    <row r="722" spans="1:14" hidden="1" x14ac:dyDescent="0.25">
      <c r="A722" s="23" t="s">
        <v>9</v>
      </c>
      <c r="B722" s="23" t="s">
        <v>138</v>
      </c>
      <c r="C722" s="23" t="s">
        <v>142</v>
      </c>
      <c r="D722" s="16" t="s">
        <v>143</v>
      </c>
      <c r="E722" s="23" t="s">
        <v>141</v>
      </c>
      <c r="F722" s="23" t="s">
        <v>14</v>
      </c>
      <c r="G722" s="22">
        <v>179</v>
      </c>
      <c r="H722" s="22">
        <f t="shared" si="119"/>
        <v>238.66666666666669</v>
      </c>
      <c r="I722" s="9">
        <v>105022.88</v>
      </c>
      <c r="J722" s="23" t="s">
        <v>20</v>
      </c>
      <c r="K722" s="17">
        <f t="shared" si="120"/>
        <v>3.0670746961197221E-2</v>
      </c>
      <c r="L722" s="17">
        <f t="shared" si="121"/>
        <v>3.0670746961197214E-2</v>
      </c>
      <c r="M722" s="68">
        <f t="shared" si="122"/>
        <v>276.03672265077495</v>
      </c>
      <c r="N722" s="9">
        <f t="shared" si="123"/>
        <v>586.72</v>
      </c>
    </row>
    <row r="723" spans="1:14" hidden="1" x14ac:dyDescent="0.25">
      <c r="A723" s="23" t="s">
        <v>9</v>
      </c>
      <c r="B723" s="23" t="s">
        <v>138</v>
      </c>
      <c r="C723" s="23" t="s">
        <v>142</v>
      </c>
      <c r="D723" s="16" t="s">
        <v>143</v>
      </c>
      <c r="E723" s="23" t="s">
        <v>141</v>
      </c>
      <c r="F723" s="23" t="s">
        <v>14</v>
      </c>
      <c r="G723" s="22">
        <v>130</v>
      </c>
      <c r="H723" s="22">
        <f t="shared" si="119"/>
        <v>173.33333333333334</v>
      </c>
      <c r="I723" s="9">
        <v>76273.600000000006</v>
      </c>
      <c r="J723" s="23" t="s">
        <v>21</v>
      </c>
      <c r="K723" s="17">
        <f t="shared" si="120"/>
        <v>2.2274844161763344E-2</v>
      </c>
      <c r="L723" s="17">
        <f t="shared" si="121"/>
        <v>2.2274844161763341E-2</v>
      </c>
      <c r="M723" s="68">
        <f t="shared" si="122"/>
        <v>200.47359745587008</v>
      </c>
      <c r="N723" s="9">
        <f t="shared" si="123"/>
        <v>586.72</v>
      </c>
    </row>
    <row r="724" spans="1:14" hidden="1" x14ac:dyDescent="0.25">
      <c r="A724" s="23" t="s">
        <v>9</v>
      </c>
      <c r="B724" s="23" t="s">
        <v>138</v>
      </c>
      <c r="C724" s="23" t="s">
        <v>142</v>
      </c>
      <c r="D724" s="16" t="s">
        <v>143</v>
      </c>
      <c r="E724" s="23" t="s">
        <v>141</v>
      </c>
      <c r="F724" s="23" t="s">
        <v>14</v>
      </c>
      <c r="G724" s="22">
        <v>280</v>
      </c>
      <c r="H724" s="22">
        <f t="shared" si="119"/>
        <v>373.33333333333331</v>
      </c>
      <c r="I724" s="9">
        <v>164281.60000000001</v>
      </c>
      <c r="J724" s="23" t="s">
        <v>22</v>
      </c>
      <c r="K724" s="17">
        <f t="shared" si="120"/>
        <v>4.7976587425336434E-2</v>
      </c>
      <c r="L724" s="17">
        <f t="shared" si="121"/>
        <v>4.797658742533642E-2</v>
      </c>
      <c r="M724" s="68">
        <f t="shared" si="122"/>
        <v>431.7892868280278</v>
      </c>
      <c r="N724" s="9">
        <f t="shared" si="123"/>
        <v>586.72</v>
      </c>
    </row>
    <row r="725" spans="1:14" hidden="1" x14ac:dyDescent="0.25">
      <c r="A725" s="23" t="s">
        <v>9</v>
      </c>
      <c r="B725" s="23" t="s">
        <v>138</v>
      </c>
      <c r="C725" s="23" t="s">
        <v>142</v>
      </c>
      <c r="D725" s="16" t="s">
        <v>143</v>
      </c>
      <c r="E725" s="23" t="s">
        <v>141</v>
      </c>
      <c r="F725" s="23" t="s">
        <v>14</v>
      </c>
      <c r="G725" s="22">
        <v>863</v>
      </c>
      <c r="H725" s="22">
        <f t="shared" si="119"/>
        <v>1150.6666666666665</v>
      </c>
      <c r="I725" s="9">
        <v>506339.36</v>
      </c>
      <c r="J725" s="23" t="s">
        <v>23</v>
      </c>
      <c r="K725" s="17">
        <f t="shared" si="120"/>
        <v>0.14787069624309052</v>
      </c>
      <c r="L725" s="17">
        <f t="shared" si="121"/>
        <v>0.14787069624309046</v>
      </c>
      <c r="M725" s="68">
        <f t="shared" si="122"/>
        <v>1330.8362661878141</v>
      </c>
      <c r="N725" s="9">
        <f t="shared" si="123"/>
        <v>586.72</v>
      </c>
    </row>
    <row r="726" spans="1:14" x14ac:dyDescent="0.25">
      <c r="A726" s="23" t="s">
        <v>9</v>
      </c>
      <c r="B726" s="23" t="s">
        <v>138</v>
      </c>
      <c r="C726" s="23" t="s">
        <v>142</v>
      </c>
      <c r="D726" s="16" t="s">
        <v>143</v>
      </c>
      <c r="E726" s="23" t="s">
        <v>141</v>
      </c>
      <c r="F726" s="23" t="s">
        <v>14</v>
      </c>
      <c r="G726" s="22">
        <v>100</v>
      </c>
      <c r="H726" s="22">
        <f t="shared" si="119"/>
        <v>133.33333333333331</v>
      </c>
      <c r="I726" s="9">
        <v>58672</v>
      </c>
      <c r="J726" s="23" t="s">
        <v>24</v>
      </c>
      <c r="K726" s="17">
        <f t="shared" si="120"/>
        <v>1.7134495509048726E-2</v>
      </c>
      <c r="L726" s="17">
        <f t="shared" si="121"/>
        <v>1.7134495509048719E-2</v>
      </c>
      <c r="M726" s="68">
        <f t="shared" si="122"/>
        <v>154.21045958143847</v>
      </c>
      <c r="N726" s="9">
        <f t="shared" si="123"/>
        <v>586.72</v>
      </c>
    </row>
    <row r="727" spans="1:14" hidden="1" x14ac:dyDescent="0.25">
      <c r="A727" s="23" t="s">
        <v>9</v>
      </c>
      <c r="B727" s="23" t="s">
        <v>138</v>
      </c>
      <c r="C727" s="23" t="s">
        <v>142</v>
      </c>
      <c r="D727" s="16" t="s">
        <v>143</v>
      </c>
      <c r="E727" s="23" t="s">
        <v>141</v>
      </c>
      <c r="F727" s="23" t="s">
        <v>14</v>
      </c>
      <c r="G727" s="22">
        <v>514</v>
      </c>
      <c r="H727" s="22">
        <f t="shared" si="119"/>
        <v>685.33333333333337</v>
      </c>
      <c r="I727" s="9">
        <v>301574.08</v>
      </c>
      <c r="J727" s="23" t="s">
        <v>25</v>
      </c>
      <c r="K727" s="17">
        <f t="shared" si="120"/>
        <v>8.8071306916510453E-2</v>
      </c>
      <c r="L727" s="17">
        <f t="shared" si="121"/>
        <v>8.8071306916510439E-2</v>
      </c>
      <c r="M727" s="68">
        <f t="shared" si="122"/>
        <v>792.64176224859398</v>
      </c>
      <c r="N727" s="9">
        <f t="shared" si="123"/>
        <v>586.72</v>
      </c>
    </row>
    <row r="728" spans="1:14" hidden="1" x14ac:dyDescent="0.25">
      <c r="A728" s="23" t="s">
        <v>9</v>
      </c>
      <c r="B728" s="23" t="s">
        <v>138</v>
      </c>
      <c r="C728" s="23" t="s">
        <v>142</v>
      </c>
      <c r="D728" s="16" t="s">
        <v>143</v>
      </c>
      <c r="E728" s="23" t="s">
        <v>141</v>
      </c>
      <c r="F728" s="23" t="s">
        <v>14</v>
      </c>
      <c r="G728" s="22">
        <v>81</v>
      </c>
      <c r="H728" s="22">
        <f t="shared" si="119"/>
        <v>108</v>
      </c>
      <c r="I728" s="9">
        <v>47524.32</v>
      </c>
      <c r="J728" s="23" t="s">
        <v>26</v>
      </c>
      <c r="K728" s="17">
        <f t="shared" si="120"/>
        <v>1.3878941362329469E-2</v>
      </c>
      <c r="L728" s="17">
        <f t="shared" si="121"/>
        <v>1.3878941362329466E-2</v>
      </c>
      <c r="M728" s="68">
        <f t="shared" si="122"/>
        <v>124.91047226096519</v>
      </c>
      <c r="N728" s="9">
        <f t="shared" si="123"/>
        <v>586.72</v>
      </c>
    </row>
    <row r="729" spans="1:14" hidden="1" x14ac:dyDescent="0.25">
      <c r="A729" s="23" t="s">
        <v>9</v>
      </c>
      <c r="B729" s="23" t="s">
        <v>138</v>
      </c>
      <c r="C729" s="23" t="s">
        <v>142</v>
      </c>
      <c r="D729" s="16" t="s">
        <v>143</v>
      </c>
      <c r="E729" s="23" t="s">
        <v>141</v>
      </c>
      <c r="F729" s="23" t="s">
        <v>14</v>
      </c>
      <c r="G729" s="22">
        <v>20</v>
      </c>
      <c r="H729" s="22">
        <f t="shared" si="119"/>
        <v>26.666666666666668</v>
      </c>
      <c r="I729" s="9">
        <v>11734.4</v>
      </c>
      <c r="J729" s="23" t="s">
        <v>27</v>
      </c>
      <c r="K729" s="17">
        <f t="shared" si="120"/>
        <v>3.4268991018097453E-3</v>
      </c>
      <c r="L729" s="17">
        <f t="shared" si="121"/>
        <v>3.4268991018097444E-3</v>
      </c>
      <c r="M729" s="68">
        <f t="shared" si="122"/>
        <v>30.8420919162877</v>
      </c>
      <c r="N729" s="9">
        <f t="shared" si="123"/>
        <v>586.72</v>
      </c>
    </row>
    <row r="730" spans="1:14" hidden="1" x14ac:dyDescent="0.25">
      <c r="A730" s="23" t="s">
        <v>9</v>
      </c>
      <c r="B730" s="23" t="s">
        <v>138</v>
      </c>
      <c r="C730" s="23" t="s">
        <v>142</v>
      </c>
      <c r="D730" s="16" t="s">
        <v>143</v>
      </c>
      <c r="E730" s="23" t="s">
        <v>141</v>
      </c>
      <c r="F730" s="23" t="s">
        <v>14</v>
      </c>
      <c r="G730" s="22">
        <v>63.18</v>
      </c>
      <c r="H730" s="22">
        <f t="shared" si="119"/>
        <v>84.24</v>
      </c>
      <c r="I730" s="9">
        <v>37068.969599999997</v>
      </c>
      <c r="J730" s="23" t="s">
        <v>28</v>
      </c>
      <c r="K730" s="17">
        <f t="shared" si="120"/>
        <v>1.0825574262616985E-2</v>
      </c>
      <c r="L730" s="17">
        <f t="shared" si="121"/>
        <v>1.0825574262616981E-2</v>
      </c>
      <c r="M730" s="68">
        <f t="shared" si="122"/>
        <v>97.430168363552838</v>
      </c>
      <c r="N730" s="9">
        <f t="shared" si="123"/>
        <v>586.71999999999991</v>
      </c>
    </row>
    <row r="731" spans="1:14" hidden="1" x14ac:dyDescent="0.25">
      <c r="A731" s="23" t="s">
        <v>9</v>
      </c>
      <c r="B731" s="23" t="s">
        <v>138</v>
      </c>
      <c r="C731" s="23" t="s">
        <v>142</v>
      </c>
      <c r="D731" s="16" t="s">
        <v>143</v>
      </c>
      <c r="E731" s="23" t="s">
        <v>141</v>
      </c>
      <c r="F731" s="23" t="s">
        <v>14</v>
      </c>
      <c r="G731" s="22">
        <v>28</v>
      </c>
      <c r="H731" s="22">
        <f t="shared" si="119"/>
        <v>37.333333333333336</v>
      </c>
      <c r="I731" s="9">
        <v>15828.16</v>
      </c>
      <c r="J731" s="23" t="s">
        <v>29</v>
      </c>
      <c r="K731" s="17">
        <f t="shared" si="120"/>
        <v>4.7976587425336437E-3</v>
      </c>
      <c r="L731" s="17">
        <f t="shared" si="121"/>
        <v>4.7976587425336429E-3</v>
      </c>
      <c r="M731" s="68">
        <f t="shared" si="122"/>
        <v>43.178928682802784</v>
      </c>
      <c r="N731" s="9">
        <f t="shared" si="123"/>
        <v>565.29142857142858</v>
      </c>
    </row>
    <row r="732" spans="1:14" hidden="1" x14ac:dyDescent="0.25">
      <c r="A732" s="23" t="s">
        <v>9</v>
      </c>
      <c r="B732" s="23" t="s">
        <v>138</v>
      </c>
      <c r="C732" s="23" t="s">
        <v>142</v>
      </c>
      <c r="D732" s="16" t="s">
        <v>143</v>
      </c>
      <c r="E732" s="23" t="s">
        <v>141</v>
      </c>
      <c r="F732" s="23" t="s">
        <v>14</v>
      </c>
      <c r="G732" s="22">
        <v>89</v>
      </c>
      <c r="H732" s="22">
        <f t="shared" si="119"/>
        <v>118.66666666666667</v>
      </c>
      <c r="I732" s="9">
        <v>52218.080000000002</v>
      </c>
      <c r="J732" s="23" t="s">
        <v>30</v>
      </c>
      <c r="K732" s="17">
        <f t="shared" si="120"/>
        <v>1.5249701003053366E-2</v>
      </c>
      <c r="L732" s="17">
        <f t="shared" si="121"/>
        <v>1.5249701003053364E-2</v>
      </c>
      <c r="M732" s="68">
        <f t="shared" si="122"/>
        <v>137.24730902748027</v>
      </c>
      <c r="N732" s="9">
        <f t="shared" si="123"/>
        <v>586.72</v>
      </c>
    </row>
    <row r="733" spans="1:14" hidden="1" x14ac:dyDescent="0.25">
      <c r="A733" s="23" t="s">
        <v>9</v>
      </c>
      <c r="B733" s="23" t="s">
        <v>138</v>
      </c>
      <c r="C733" s="23" t="s">
        <v>142</v>
      </c>
      <c r="D733" s="16" t="s">
        <v>143</v>
      </c>
      <c r="E733" s="23" t="s">
        <v>141</v>
      </c>
      <c r="F733" s="23" t="s">
        <v>14</v>
      </c>
      <c r="G733" s="22">
        <v>314</v>
      </c>
      <c r="H733" s="22">
        <f t="shared" si="119"/>
        <v>418.66666666666663</v>
      </c>
      <c r="I733" s="9">
        <v>184230.08</v>
      </c>
      <c r="J733" s="23" t="s">
        <v>31</v>
      </c>
      <c r="K733" s="17">
        <f t="shared" si="120"/>
        <v>5.3802315898413E-2</v>
      </c>
      <c r="L733" s="17">
        <f t="shared" si="121"/>
        <v>5.3802315898412986E-2</v>
      </c>
      <c r="M733" s="68">
        <f t="shared" si="122"/>
        <v>484.22084308571687</v>
      </c>
      <c r="N733" s="9">
        <f t="shared" si="123"/>
        <v>586.71999999999991</v>
      </c>
    </row>
    <row r="734" spans="1:14" hidden="1" x14ac:dyDescent="0.25">
      <c r="A734" s="23" t="s">
        <v>9</v>
      </c>
      <c r="B734" s="23" t="s">
        <v>138</v>
      </c>
      <c r="C734" s="23" t="s">
        <v>142</v>
      </c>
      <c r="D734" s="16" t="s">
        <v>143</v>
      </c>
      <c r="E734" s="23" t="s">
        <v>141</v>
      </c>
      <c r="F734" s="23" t="s">
        <v>14</v>
      </c>
      <c r="G734" s="22">
        <v>21</v>
      </c>
      <c r="H734" s="22">
        <f t="shared" si="119"/>
        <v>28</v>
      </c>
      <c r="I734" s="9">
        <v>12283.62</v>
      </c>
      <c r="J734" s="23" t="s">
        <v>34</v>
      </c>
      <c r="K734" s="17">
        <f t="shared" si="120"/>
        <v>3.5982440569002324E-3</v>
      </c>
      <c r="L734" s="17">
        <f t="shared" si="121"/>
        <v>3.5982440569002315E-3</v>
      </c>
      <c r="M734" s="68">
        <f t="shared" si="122"/>
        <v>32.384196512102086</v>
      </c>
      <c r="N734" s="9">
        <f t="shared" si="123"/>
        <v>584.93428571428581</v>
      </c>
    </row>
    <row r="735" spans="1:14" hidden="1" x14ac:dyDescent="0.25">
      <c r="A735" s="23" t="s">
        <v>9</v>
      </c>
      <c r="B735" s="23" t="s">
        <v>138</v>
      </c>
      <c r="C735" s="23" t="s">
        <v>142</v>
      </c>
      <c r="D735" s="16" t="s">
        <v>143</v>
      </c>
      <c r="E735" s="23" t="s">
        <v>141</v>
      </c>
      <c r="F735" s="23" t="s">
        <v>14</v>
      </c>
      <c r="G735" s="22">
        <v>33</v>
      </c>
      <c r="H735" s="22">
        <f t="shared" si="119"/>
        <v>44</v>
      </c>
      <c r="I735" s="9">
        <v>19249.259999999998</v>
      </c>
      <c r="J735" s="23" t="s">
        <v>35</v>
      </c>
      <c r="K735" s="17">
        <f t="shared" si="120"/>
        <v>5.65438351798608E-3</v>
      </c>
      <c r="L735" s="17">
        <f t="shared" si="121"/>
        <v>5.6543835179860783E-3</v>
      </c>
      <c r="M735" s="68">
        <f t="shared" si="122"/>
        <v>50.889451661874702</v>
      </c>
      <c r="N735" s="9">
        <f t="shared" si="123"/>
        <v>583.31090909090904</v>
      </c>
    </row>
    <row r="736" spans="1:14" hidden="1" x14ac:dyDescent="0.25">
      <c r="A736" s="23" t="s">
        <v>9</v>
      </c>
      <c r="B736" s="23" t="s">
        <v>138</v>
      </c>
      <c r="C736" s="23" t="s">
        <v>142</v>
      </c>
      <c r="D736" s="16" t="s">
        <v>143</v>
      </c>
      <c r="E736" s="23" t="s">
        <v>141</v>
      </c>
      <c r="F736" s="23" t="s">
        <v>14</v>
      </c>
      <c r="G736" s="22">
        <v>52</v>
      </c>
      <c r="H736" s="22">
        <f t="shared" si="119"/>
        <v>69.333333333333329</v>
      </c>
      <c r="I736" s="9">
        <v>30508.92</v>
      </c>
      <c r="J736" s="23" t="s">
        <v>36</v>
      </c>
      <c r="K736" s="17">
        <f t="shared" si="120"/>
        <v>8.9099376647053374E-3</v>
      </c>
      <c r="L736" s="17">
        <f t="shared" si="121"/>
        <v>8.9099376647053356E-3</v>
      </c>
      <c r="M736" s="68">
        <f t="shared" si="122"/>
        <v>80.189438982348022</v>
      </c>
      <c r="N736" s="9">
        <f t="shared" si="123"/>
        <v>586.70999999999992</v>
      </c>
    </row>
    <row r="737" spans="1:14" hidden="1" x14ac:dyDescent="0.25">
      <c r="A737" s="23" t="s">
        <v>9</v>
      </c>
      <c r="B737" s="23" t="s">
        <v>138</v>
      </c>
      <c r="C737" s="23" t="s">
        <v>142</v>
      </c>
      <c r="D737" s="16" t="s">
        <v>143</v>
      </c>
      <c r="E737" s="23" t="s">
        <v>141</v>
      </c>
      <c r="F737" s="23" t="s">
        <v>14</v>
      </c>
      <c r="G737" s="22">
        <v>173</v>
      </c>
      <c r="H737" s="22">
        <f t="shared" si="119"/>
        <v>230.66666666666666</v>
      </c>
      <c r="I737" s="9">
        <v>101502.56</v>
      </c>
      <c r="J737" s="23" t="s">
        <v>40</v>
      </c>
      <c r="K737" s="17">
        <f t="shared" si="120"/>
        <v>2.9642677230654297E-2</v>
      </c>
      <c r="L737" s="17">
        <f t="shared" si="121"/>
        <v>2.9642677230654287E-2</v>
      </c>
      <c r="M737" s="68">
        <f t="shared" si="122"/>
        <v>266.78409507588856</v>
      </c>
      <c r="N737" s="9">
        <f t="shared" si="123"/>
        <v>586.72</v>
      </c>
    </row>
    <row r="738" spans="1:14" hidden="1" x14ac:dyDescent="0.25">
      <c r="A738" s="23" t="s">
        <v>9</v>
      </c>
      <c r="B738" s="23" t="s">
        <v>138</v>
      </c>
      <c r="C738" s="23" t="s">
        <v>142</v>
      </c>
      <c r="D738" s="16" t="s">
        <v>143</v>
      </c>
      <c r="E738" s="23" t="s">
        <v>141</v>
      </c>
      <c r="F738" s="23" t="s">
        <v>14</v>
      </c>
      <c r="G738" s="22">
        <v>680</v>
      </c>
      <c r="H738" s="22">
        <f t="shared" si="119"/>
        <v>906.66666666666674</v>
      </c>
      <c r="I738" s="9">
        <v>398969.59999999998</v>
      </c>
      <c r="J738" s="23" t="s">
        <v>41</v>
      </c>
      <c r="K738" s="17">
        <f t="shared" si="120"/>
        <v>0.11651456946153134</v>
      </c>
      <c r="L738" s="17">
        <f t="shared" si="121"/>
        <v>0.11651456946153133</v>
      </c>
      <c r="M738" s="68">
        <f t="shared" si="122"/>
        <v>1048.631125153782</v>
      </c>
      <c r="N738" s="9">
        <f t="shared" si="123"/>
        <v>586.71999999999991</v>
      </c>
    </row>
    <row r="739" spans="1:14" hidden="1" x14ac:dyDescent="0.25">
      <c r="A739" s="23" t="s">
        <v>9</v>
      </c>
      <c r="B739" s="23" t="s">
        <v>138</v>
      </c>
      <c r="C739" s="23" t="s">
        <v>142</v>
      </c>
      <c r="D739" s="16" t="s">
        <v>143</v>
      </c>
      <c r="E739" s="23" t="s">
        <v>141</v>
      </c>
      <c r="F739" s="23" t="s">
        <v>14</v>
      </c>
      <c r="G739" s="22">
        <v>500</v>
      </c>
      <c r="H739" s="22">
        <f t="shared" si="119"/>
        <v>666.66666666666674</v>
      </c>
      <c r="I739" s="9">
        <v>293360</v>
      </c>
      <c r="J739" s="23" t="s">
        <v>42</v>
      </c>
      <c r="K739" s="17">
        <f t="shared" si="120"/>
        <v>8.5672477545243625E-2</v>
      </c>
      <c r="L739" s="17">
        <f t="shared" si="121"/>
        <v>8.5672477545243625E-2</v>
      </c>
      <c r="M739" s="68">
        <f t="shared" si="122"/>
        <v>771.05229790719261</v>
      </c>
      <c r="N739" s="9">
        <f t="shared" si="123"/>
        <v>586.72</v>
      </c>
    </row>
    <row r="740" spans="1:14" hidden="1" x14ac:dyDescent="0.25">
      <c r="A740" s="23" t="s">
        <v>9</v>
      </c>
      <c r="B740" s="23" t="s">
        <v>138</v>
      </c>
      <c r="C740" s="23" t="s">
        <v>142</v>
      </c>
      <c r="D740" s="16" t="s">
        <v>143</v>
      </c>
      <c r="E740" s="23" t="s">
        <v>141</v>
      </c>
      <c r="F740" s="23" t="s">
        <v>14</v>
      </c>
      <c r="G740" s="22">
        <v>5</v>
      </c>
      <c r="H740" s="22">
        <f t="shared" si="119"/>
        <v>6.666666666666667</v>
      </c>
      <c r="I740" s="9">
        <v>2933.6</v>
      </c>
      <c r="J740" s="23" t="s">
        <v>43</v>
      </c>
      <c r="K740" s="17">
        <f t="shared" si="120"/>
        <v>8.5672477545243632E-4</v>
      </c>
      <c r="L740" s="17">
        <f t="shared" si="121"/>
        <v>8.567247754524361E-4</v>
      </c>
      <c r="M740" s="68">
        <f t="shared" si="122"/>
        <v>7.710522979071925</v>
      </c>
      <c r="N740" s="9">
        <f t="shared" si="123"/>
        <v>586.72</v>
      </c>
    </row>
    <row r="741" spans="1:14" hidden="1" x14ac:dyDescent="0.25">
      <c r="A741" s="23" t="s">
        <v>9</v>
      </c>
      <c r="B741" s="23" t="s">
        <v>138</v>
      </c>
      <c r="C741" s="23" t="s">
        <v>142</v>
      </c>
      <c r="D741" s="16" t="s">
        <v>143</v>
      </c>
      <c r="E741" s="23" t="s">
        <v>141</v>
      </c>
      <c r="F741" s="23" t="s">
        <v>14</v>
      </c>
      <c r="G741" s="22">
        <v>260</v>
      </c>
      <c r="H741" s="22">
        <f t="shared" si="119"/>
        <v>346.66666666666669</v>
      </c>
      <c r="I741" s="9">
        <v>152547.20000000001</v>
      </c>
      <c r="J741" s="23" t="s">
        <v>45</v>
      </c>
      <c r="K741" s="17">
        <f t="shared" si="120"/>
        <v>4.4549688323526689E-2</v>
      </c>
      <c r="L741" s="17">
        <f t="shared" si="121"/>
        <v>4.4549688323526682E-2</v>
      </c>
      <c r="M741" s="68">
        <f t="shared" si="122"/>
        <v>400.94719491174016</v>
      </c>
      <c r="N741" s="9">
        <f t="shared" si="123"/>
        <v>586.72</v>
      </c>
    </row>
    <row r="742" spans="1:14" hidden="1" x14ac:dyDescent="0.25">
      <c r="A742" s="23" t="s">
        <v>9</v>
      </c>
      <c r="B742" s="23" t="s">
        <v>138</v>
      </c>
      <c r="C742" s="23" t="s">
        <v>142</v>
      </c>
      <c r="D742" s="16" t="s">
        <v>143</v>
      </c>
      <c r="E742" s="23" t="s">
        <v>141</v>
      </c>
      <c r="F742" s="23" t="s">
        <v>14</v>
      </c>
      <c r="G742" s="22">
        <v>103</v>
      </c>
      <c r="H742" s="22">
        <f t="shared" si="119"/>
        <v>137.33333333333334</v>
      </c>
      <c r="I742" s="9">
        <v>60432.160000000003</v>
      </c>
      <c r="J742" s="23" t="s">
        <v>46</v>
      </c>
      <c r="K742" s="17">
        <f t="shared" si="120"/>
        <v>1.7648530374320189E-2</v>
      </c>
      <c r="L742" s="17">
        <f t="shared" si="121"/>
        <v>1.7648530374320185E-2</v>
      </c>
      <c r="M742" s="68">
        <f t="shared" si="122"/>
        <v>158.83677336888167</v>
      </c>
      <c r="N742" s="9">
        <f t="shared" si="123"/>
        <v>586.72</v>
      </c>
    </row>
    <row r="743" spans="1:14" hidden="1" x14ac:dyDescent="0.25">
      <c r="A743" s="23" t="s">
        <v>9</v>
      </c>
      <c r="B743" s="23" t="s">
        <v>138</v>
      </c>
      <c r="C743" s="23" t="s">
        <v>142</v>
      </c>
      <c r="D743" s="16" t="s">
        <v>143</v>
      </c>
      <c r="E743" s="23" t="s">
        <v>141</v>
      </c>
      <c r="F743" s="23" t="s">
        <v>14</v>
      </c>
      <c r="G743" s="22">
        <v>44</v>
      </c>
      <c r="H743" s="22">
        <f t="shared" si="119"/>
        <v>58.666666666666671</v>
      </c>
      <c r="I743" s="9">
        <v>25815.68</v>
      </c>
      <c r="J743" s="23" t="s">
        <v>47</v>
      </c>
      <c r="K743" s="17">
        <f t="shared" si="120"/>
        <v>7.5391780239814398E-3</v>
      </c>
      <c r="L743" s="17">
        <f t="shared" si="121"/>
        <v>7.539178023981438E-3</v>
      </c>
      <c r="M743" s="68">
        <f t="shared" si="122"/>
        <v>67.852602215832945</v>
      </c>
      <c r="N743" s="9">
        <f t="shared" si="123"/>
        <v>586.72</v>
      </c>
    </row>
    <row r="744" spans="1:14" hidden="1" x14ac:dyDescent="0.25">
      <c r="A744" s="23" t="s">
        <v>9</v>
      </c>
      <c r="B744" s="23" t="s">
        <v>138</v>
      </c>
      <c r="C744" s="23" t="s">
        <v>142</v>
      </c>
      <c r="D744" s="16" t="s">
        <v>143</v>
      </c>
      <c r="E744" s="23" t="s">
        <v>141</v>
      </c>
      <c r="F744" s="23" t="s">
        <v>14</v>
      </c>
      <c r="G744" s="22">
        <v>20</v>
      </c>
      <c r="H744" s="22">
        <f t="shared" si="119"/>
        <v>26.666666666666668</v>
      </c>
      <c r="I744" s="9">
        <v>11734.4</v>
      </c>
      <c r="J744" s="23" t="s">
        <v>49</v>
      </c>
      <c r="K744" s="17">
        <f t="shared" si="120"/>
        <v>3.4268991018097453E-3</v>
      </c>
      <c r="L744" s="17">
        <f t="shared" si="121"/>
        <v>3.4268991018097444E-3</v>
      </c>
      <c r="M744" s="68">
        <f t="shared" si="122"/>
        <v>30.8420919162877</v>
      </c>
      <c r="N744" s="9">
        <f t="shared" si="123"/>
        <v>586.72</v>
      </c>
    </row>
    <row r="745" spans="1:14" hidden="1" x14ac:dyDescent="0.25">
      <c r="A745" s="35">
        <v>2019</v>
      </c>
      <c r="B745" s="35" t="s">
        <v>181</v>
      </c>
      <c r="C745" s="35">
        <v>34338</v>
      </c>
      <c r="D745" s="48" t="s">
        <v>276</v>
      </c>
      <c r="E745" s="20" t="s">
        <v>183</v>
      </c>
      <c r="F745" s="20" t="s">
        <v>184</v>
      </c>
      <c r="G745" s="20">
        <v>2</v>
      </c>
      <c r="H745" s="37">
        <f t="shared" si="119"/>
        <v>2.6666666666666665</v>
      </c>
      <c r="I745" s="9">
        <v>2102.3200000000002</v>
      </c>
      <c r="J745" s="20" t="s">
        <v>50</v>
      </c>
      <c r="K745" s="17">
        <f>G745/$G$2206</f>
        <v>1.870061867880129E-4</v>
      </c>
      <c r="L745" s="17">
        <f>H745/$H$2206</f>
        <v>1.8786692759295508E-4</v>
      </c>
      <c r="M745" s="68">
        <f>5850*L745</f>
        <v>1.0990215264187873</v>
      </c>
      <c r="N745" s="9">
        <v>1051.1600000000001</v>
      </c>
    </row>
    <row r="746" spans="1:14" hidden="1" x14ac:dyDescent="0.25">
      <c r="A746" s="23" t="s">
        <v>9</v>
      </c>
      <c r="B746" s="23" t="s">
        <v>138</v>
      </c>
      <c r="C746" s="23" t="s">
        <v>142</v>
      </c>
      <c r="D746" s="16" t="s">
        <v>143</v>
      </c>
      <c r="E746" s="23" t="s">
        <v>141</v>
      </c>
      <c r="F746" s="23" t="s">
        <v>14</v>
      </c>
      <c r="G746" s="22">
        <v>45</v>
      </c>
      <c r="H746" s="22">
        <f t="shared" si="119"/>
        <v>60</v>
      </c>
      <c r="I746" s="9">
        <v>10350.450000000001</v>
      </c>
      <c r="J746" s="23" t="s">
        <v>52</v>
      </c>
      <c r="K746" s="17">
        <f>G746/$G$751</f>
        <v>7.7105229790719269E-3</v>
      </c>
      <c r="L746" s="17">
        <f>H746/$H$751</f>
        <v>7.7105229790719251E-3</v>
      </c>
      <c r="M746" s="68">
        <f>9000*L746</f>
        <v>69.394706811647325</v>
      </c>
      <c r="N746" s="9">
        <f>+I746/G746</f>
        <v>230.01000000000002</v>
      </c>
    </row>
    <row r="747" spans="1:14" hidden="1" x14ac:dyDescent="0.25">
      <c r="A747" s="23" t="s">
        <v>9</v>
      </c>
      <c r="B747" s="23" t="s">
        <v>138</v>
      </c>
      <c r="C747" s="23" t="s">
        <v>142</v>
      </c>
      <c r="D747" s="16" t="s">
        <v>143</v>
      </c>
      <c r="E747" s="23" t="s">
        <v>141</v>
      </c>
      <c r="F747" s="23" t="s">
        <v>14</v>
      </c>
      <c r="G747" s="22">
        <v>124</v>
      </c>
      <c r="H747" s="22">
        <f t="shared" si="119"/>
        <v>165.33333333333334</v>
      </c>
      <c r="I747" s="9">
        <v>72753.279999999999</v>
      </c>
      <c r="J747" s="23" t="s">
        <v>53</v>
      </c>
      <c r="K747" s="17">
        <f>G747/$G$751</f>
        <v>2.124677443122042E-2</v>
      </c>
      <c r="L747" s="17">
        <f>H747/$H$751</f>
        <v>2.1246774431220417E-2</v>
      </c>
      <c r="M747" s="68">
        <f>9000*L747</f>
        <v>191.22096988098374</v>
      </c>
      <c r="N747" s="9">
        <f>+I747/G747</f>
        <v>586.72</v>
      </c>
    </row>
    <row r="748" spans="1:14" hidden="1" x14ac:dyDescent="0.25">
      <c r="A748" s="23" t="s">
        <v>9</v>
      </c>
      <c r="B748" s="23" t="s">
        <v>138</v>
      </c>
      <c r="C748" s="23" t="s">
        <v>142</v>
      </c>
      <c r="D748" s="16" t="s">
        <v>143</v>
      </c>
      <c r="E748" s="23" t="s">
        <v>141</v>
      </c>
      <c r="F748" s="23" t="s">
        <v>14</v>
      </c>
      <c r="G748" s="22">
        <v>1</v>
      </c>
      <c r="H748" s="22">
        <f t="shared" si="119"/>
        <v>1.3333333333333333</v>
      </c>
      <c r="I748" s="9">
        <v>586.72</v>
      </c>
      <c r="J748" s="23" t="s">
        <v>144</v>
      </c>
      <c r="K748" s="17">
        <f>G748/$G$751</f>
        <v>1.7134495509048725E-4</v>
      </c>
      <c r="L748" s="17">
        <f>H748/$H$751</f>
        <v>1.7134495509048723E-4</v>
      </c>
      <c r="M748" s="68">
        <f>9000*L748</f>
        <v>1.5421045958143851</v>
      </c>
      <c r="N748" s="9">
        <f>+I748/G748</f>
        <v>586.72</v>
      </c>
    </row>
    <row r="749" spans="1:14" hidden="1" x14ac:dyDescent="0.25">
      <c r="A749" s="23" t="s">
        <v>9</v>
      </c>
      <c r="B749" s="23" t="s">
        <v>138</v>
      </c>
      <c r="C749" s="23" t="s">
        <v>142</v>
      </c>
      <c r="D749" s="16" t="s">
        <v>143</v>
      </c>
      <c r="E749" s="23" t="s">
        <v>141</v>
      </c>
      <c r="F749" s="23" t="s">
        <v>14</v>
      </c>
      <c r="G749" s="22">
        <v>122</v>
      </c>
      <c r="H749" s="22">
        <f t="shared" si="119"/>
        <v>162.66666666666666</v>
      </c>
      <c r="I749" s="9">
        <v>71579.839999999997</v>
      </c>
      <c r="J749" s="23" t="s">
        <v>56</v>
      </c>
      <c r="K749" s="17">
        <f>G749/$G$751</f>
        <v>2.0904084521039448E-2</v>
      </c>
      <c r="L749" s="17">
        <f>H749/$H$751</f>
        <v>2.0904084521039441E-2</v>
      </c>
      <c r="M749" s="68">
        <f>9000*L749</f>
        <v>188.13676068935496</v>
      </c>
      <c r="N749" s="9">
        <f>+I749/G749</f>
        <v>586.72</v>
      </c>
    </row>
    <row r="750" spans="1:14" hidden="1" x14ac:dyDescent="0.25">
      <c r="A750" s="23" t="s">
        <v>9</v>
      </c>
      <c r="B750" s="23" t="s">
        <v>138</v>
      </c>
      <c r="C750" s="23" t="s">
        <v>142</v>
      </c>
      <c r="D750" s="16" t="s">
        <v>143</v>
      </c>
      <c r="E750" s="23" t="s">
        <v>141</v>
      </c>
      <c r="F750" s="23" t="s">
        <v>14</v>
      </c>
      <c r="G750" s="22">
        <v>53</v>
      </c>
      <c r="H750" s="22">
        <f t="shared" si="119"/>
        <v>70.666666666666671</v>
      </c>
      <c r="I750" s="9">
        <v>31096.16</v>
      </c>
      <c r="J750" s="23" t="s">
        <v>65</v>
      </c>
      <c r="K750" s="17">
        <f>G750/$G$751</f>
        <v>9.0812826197958253E-3</v>
      </c>
      <c r="L750" s="17">
        <f>H750/$H$751</f>
        <v>9.0812826197958236E-3</v>
      </c>
      <c r="M750" s="68">
        <f>9000*L750</f>
        <v>81.731543578162416</v>
      </c>
      <c r="N750" s="9">
        <f>+I750/G750</f>
        <v>586.72</v>
      </c>
    </row>
    <row r="751" spans="1:14" hidden="1" x14ac:dyDescent="0.25">
      <c r="A751" s="23"/>
      <c r="B751" s="23"/>
      <c r="C751" s="23"/>
      <c r="D751" s="16"/>
      <c r="E751" s="23"/>
      <c r="F751" s="23"/>
      <c r="G751" s="24">
        <f>SUM(G707:G750)</f>
        <v>5836.18</v>
      </c>
      <c r="H751" s="24">
        <f>SUM(H707:H750)</f>
        <v>7781.5733333333355</v>
      </c>
      <c r="I751" s="25"/>
      <c r="J751" s="44"/>
      <c r="K751" s="26">
        <f>SUM(K707:K750)</f>
        <v>0.99984431627660708</v>
      </c>
      <c r="L751" s="26">
        <f>SUM(L707:L750)</f>
        <v>0.99984517701741182</v>
      </c>
      <c r="M751" s="71">
        <f>SUM(M707:M750)</f>
        <v>8998.0148123347863</v>
      </c>
      <c r="N751" s="9"/>
    </row>
    <row r="752" spans="1:14" hidden="1" x14ac:dyDescent="0.25">
      <c r="A752" s="23" t="s">
        <v>9</v>
      </c>
      <c r="B752" s="23" t="s">
        <v>138</v>
      </c>
      <c r="C752" s="23" t="s">
        <v>145</v>
      </c>
      <c r="D752" s="16" t="s">
        <v>146</v>
      </c>
      <c r="E752" s="23" t="s">
        <v>141</v>
      </c>
      <c r="F752" s="23" t="s">
        <v>14</v>
      </c>
      <c r="G752" s="22">
        <v>1</v>
      </c>
      <c r="H752" s="22">
        <f t="shared" ref="H752:H766" si="124">G752/9*12</f>
        <v>1.3333333333333333</v>
      </c>
      <c r="I752" s="9">
        <v>1220.0899999999999</v>
      </c>
      <c r="J752" s="23" t="s">
        <v>17</v>
      </c>
      <c r="K752" s="17">
        <f t="shared" ref="K752:K798" si="125">G752/$G$809</f>
        <v>5.1730193931324017E-5</v>
      </c>
      <c r="L752" s="17">
        <f t="shared" ref="L752:L798" si="126">H752/$H$809</f>
        <v>5.2189152275942857E-5</v>
      </c>
      <c r="M752" s="68">
        <f t="shared" ref="M752:M798" si="127">21000*L752</f>
        <v>1.0959721977948</v>
      </c>
      <c r="N752" s="9">
        <f t="shared" ref="N752:N798" si="128">+I752/G752</f>
        <v>1220.0899999999999</v>
      </c>
    </row>
    <row r="753" spans="1:14" hidden="1" x14ac:dyDescent="0.25">
      <c r="A753" s="23" t="s">
        <v>9</v>
      </c>
      <c r="B753" s="23" t="s">
        <v>138</v>
      </c>
      <c r="C753" s="23" t="s">
        <v>145</v>
      </c>
      <c r="D753" s="16" t="s">
        <v>146</v>
      </c>
      <c r="E753" s="23" t="s">
        <v>141</v>
      </c>
      <c r="F753" s="23" t="s">
        <v>14</v>
      </c>
      <c r="G753" s="22">
        <v>1</v>
      </c>
      <c r="H753" s="22">
        <f t="shared" si="124"/>
        <v>1.3333333333333333</v>
      </c>
      <c r="I753" s="9">
        <v>1220.0899999999999</v>
      </c>
      <c r="J753" s="23" t="s">
        <v>23</v>
      </c>
      <c r="K753" s="17">
        <f t="shared" si="125"/>
        <v>5.1730193931324017E-5</v>
      </c>
      <c r="L753" s="17">
        <f t="shared" si="126"/>
        <v>5.2189152275942857E-5</v>
      </c>
      <c r="M753" s="68">
        <f t="shared" si="127"/>
        <v>1.0959721977948</v>
      </c>
      <c r="N753" s="9">
        <f t="shared" si="128"/>
        <v>1220.0899999999999</v>
      </c>
    </row>
    <row r="754" spans="1:14" hidden="1" x14ac:dyDescent="0.25">
      <c r="A754" s="23" t="s">
        <v>9</v>
      </c>
      <c r="B754" s="23" t="s">
        <v>138</v>
      </c>
      <c r="C754" s="23" t="s">
        <v>145</v>
      </c>
      <c r="D754" s="16" t="s">
        <v>146</v>
      </c>
      <c r="E754" s="23" t="s">
        <v>141</v>
      </c>
      <c r="F754" s="23" t="s">
        <v>14</v>
      </c>
      <c r="G754" s="22">
        <v>1</v>
      </c>
      <c r="H754" s="22">
        <f t="shared" si="124"/>
        <v>1.3333333333333333</v>
      </c>
      <c r="I754" s="9">
        <v>1220.0899999999999</v>
      </c>
      <c r="J754" s="23" t="s">
        <v>25</v>
      </c>
      <c r="K754" s="17">
        <f t="shared" si="125"/>
        <v>5.1730193931324017E-5</v>
      </c>
      <c r="L754" s="17">
        <f t="shared" si="126"/>
        <v>5.2189152275942857E-5</v>
      </c>
      <c r="M754" s="68">
        <f t="shared" si="127"/>
        <v>1.0959721977948</v>
      </c>
      <c r="N754" s="9">
        <f t="shared" si="128"/>
        <v>1220.0899999999999</v>
      </c>
    </row>
    <row r="755" spans="1:14" hidden="1" x14ac:dyDescent="0.25">
      <c r="A755" s="23" t="s">
        <v>9</v>
      </c>
      <c r="B755" s="23" t="s">
        <v>138</v>
      </c>
      <c r="C755" s="23" t="s">
        <v>145</v>
      </c>
      <c r="D755" s="16" t="s">
        <v>146</v>
      </c>
      <c r="E755" s="23" t="s">
        <v>141</v>
      </c>
      <c r="F755" s="23" t="s">
        <v>14</v>
      </c>
      <c r="G755" s="22">
        <v>12</v>
      </c>
      <c r="H755" s="22">
        <f t="shared" si="124"/>
        <v>16</v>
      </c>
      <c r="I755" s="9">
        <v>14641.08</v>
      </c>
      <c r="J755" s="23" t="s">
        <v>31</v>
      </c>
      <c r="K755" s="17">
        <f t="shared" si="125"/>
        <v>6.2076232717588823E-4</v>
      </c>
      <c r="L755" s="17">
        <f t="shared" si="126"/>
        <v>6.2626982731131433E-4</v>
      </c>
      <c r="M755" s="68">
        <f t="shared" si="127"/>
        <v>13.151666373537601</v>
      </c>
      <c r="N755" s="9">
        <f t="shared" si="128"/>
        <v>1220.0899999999999</v>
      </c>
    </row>
    <row r="756" spans="1:14" hidden="1" x14ac:dyDescent="0.25">
      <c r="A756" s="23" t="s">
        <v>9</v>
      </c>
      <c r="B756" s="23" t="s">
        <v>138</v>
      </c>
      <c r="C756" s="23" t="s">
        <v>145</v>
      </c>
      <c r="D756" s="16" t="s">
        <v>146</v>
      </c>
      <c r="E756" s="23" t="s">
        <v>141</v>
      </c>
      <c r="F756" s="23" t="s">
        <v>14</v>
      </c>
      <c r="G756" s="22">
        <v>2</v>
      </c>
      <c r="H756" s="22">
        <f t="shared" si="124"/>
        <v>2.6666666666666665</v>
      </c>
      <c r="I756" s="9">
        <v>2440.1799999999998</v>
      </c>
      <c r="J756" s="23" t="s">
        <v>68</v>
      </c>
      <c r="K756" s="17">
        <f t="shared" si="125"/>
        <v>1.0346038786264803E-4</v>
      </c>
      <c r="L756" s="17">
        <f t="shared" si="126"/>
        <v>1.0437830455188571E-4</v>
      </c>
      <c r="M756" s="68">
        <f t="shared" si="127"/>
        <v>2.1919443955896001</v>
      </c>
      <c r="N756" s="9">
        <f t="shared" si="128"/>
        <v>1220.0899999999999</v>
      </c>
    </row>
    <row r="757" spans="1:14" hidden="1" x14ac:dyDescent="0.25">
      <c r="A757" s="23" t="s">
        <v>9</v>
      </c>
      <c r="B757" s="23" t="s">
        <v>138</v>
      </c>
      <c r="C757" s="23" t="s">
        <v>145</v>
      </c>
      <c r="D757" s="16" t="s">
        <v>146</v>
      </c>
      <c r="E757" s="23" t="s">
        <v>141</v>
      </c>
      <c r="F757" s="23" t="s">
        <v>14</v>
      </c>
      <c r="G757" s="22">
        <v>9</v>
      </c>
      <c r="H757" s="22">
        <f t="shared" si="124"/>
        <v>12</v>
      </c>
      <c r="I757" s="9">
        <v>10980.81</v>
      </c>
      <c r="J757" s="23" t="s">
        <v>52</v>
      </c>
      <c r="K757" s="17">
        <f t="shared" si="125"/>
        <v>4.655717453819162E-4</v>
      </c>
      <c r="L757" s="17">
        <f t="shared" si="126"/>
        <v>4.697023704834857E-4</v>
      </c>
      <c r="M757" s="68">
        <f t="shared" si="127"/>
        <v>9.8637497801531993</v>
      </c>
      <c r="N757" s="9">
        <f t="shared" si="128"/>
        <v>1220.0899999999999</v>
      </c>
    </row>
    <row r="758" spans="1:14" hidden="1" x14ac:dyDescent="0.25">
      <c r="A758" s="23" t="s">
        <v>9</v>
      </c>
      <c r="B758" s="23" t="s">
        <v>138</v>
      </c>
      <c r="C758" s="23" t="s">
        <v>145</v>
      </c>
      <c r="D758" s="16" t="s">
        <v>146</v>
      </c>
      <c r="E758" s="23" t="s">
        <v>141</v>
      </c>
      <c r="F758" s="23" t="s">
        <v>14</v>
      </c>
      <c r="G758" s="22">
        <v>12</v>
      </c>
      <c r="H758" s="22">
        <f t="shared" si="124"/>
        <v>16</v>
      </c>
      <c r="I758" s="9">
        <v>14641.08</v>
      </c>
      <c r="J758" s="23" t="s">
        <v>54</v>
      </c>
      <c r="K758" s="17">
        <f t="shared" si="125"/>
        <v>6.2076232717588823E-4</v>
      </c>
      <c r="L758" s="17">
        <f t="shared" si="126"/>
        <v>6.2626982731131433E-4</v>
      </c>
      <c r="M758" s="68">
        <f t="shared" si="127"/>
        <v>13.151666373537601</v>
      </c>
      <c r="N758" s="9">
        <f t="shared" si="128"/>
        <v>1220.0899999999999</v>
      </c>
    </row>
    <row r="759" spans="1:14" hidden="1" x14ac:dyDescent="0.25">
      <c r="A759" s="23" t="s">
        <v>9</v>
      </c>
      <c r="B759" s="23" t="s">
        <v>138</v>
      </c>
      <c r="C759" s="23" t="s">
        <v>145</v>
      </c>
      <c r="D759" s="16" t="s">
        <v>146</v>
      </c>
      <c r="E759" s="23" t="s">
        <v>141</v>
      </c>
      <c r="F759" s="23" t="s">
        <v>14</v>
      </c>
      <c r="G759" s="22">
        <v>1</v>
      </c>
      <c r="H759" s="22">
        <f t="shared" si="124"/>
        <v>1.3333333333333333</v>
      </c>
      <c r="I759" s="9">
        <v>1220.0899999999999</v>
      </c>
      <c r="J759" s="23" t="s">
        <v>56</v>
      </c>
      <c r="K759" s="17">
        <f t="shared" si="125"/>
        <v>5.1730193931324017E-5</v>
      </c>
      <c r="L759" s="17">
        <f t="shared" si="126"/>
        <v>5.2189152275942857E-5</v>
      </c>
      <c r="M759" s="68">
        <f t="shared" si="127"/>
        <v>1.0959721977948</v>
      </c>
      <c r="N759" s="9">
        <f t="shared" si="128"/>
        <v>1220.0899999999999</v>
      </c>
    </row>
    <row r="760" spans="1:14" hidden="1" x14ac:dyDescent="0.25">
      <c r="A760" s="23" t="s">
        <v>9</v>
      </c>
      <c r="B760" s="23" t="s">
        <v>138</v>
      </c>
      <c r="C760" s="23" t="s">
        <v>147</v>
      </c>
      <c r="D760" s="16" t="s">
        <v>148</v>
      </c>
      <c r="E760" s="23" t="s">
        <v>141</v>
      </c>
      <c r="F760" s="23" t="s">
        <v>14</v>
      </c>
      <c r="G760" s="22">
        <v>1</v>
      </c>
      <c r="H760" s="22">
        <f t="shared" si="124"/>
        <v>1.3333333333333333</v>
      </c>
      <c r="I760" s="9">
        <v>1220.0899999999999</v>
      </c>
      <c r="J760" s="23" t="s">
        <v>43</v>
      </c>
      <c r="K760" s="17">
        <f t="shared" si="125"/>
        <v>5.1730193931324017E-5</v>
      </c>
      <c r="L760" s="17">
        <f t="shared" si="126"/>
        <v>5.2189152275942857E-5</v>
      </c>
      <c r="M760" s="68">
        <f t="shared" si="127"/>
        <v>1.0959721977948</v>
      </c>
      <c r="N760" s="9">
        <f t="shared" si="128"/>
        <v>1220.0899999999999</v>
      </c>
    </row>
    <row r="761" spans="1:14" hidden="1" x14ac:dyDescent="0.25">
      <c r="A761" s="23" t="s">
        <v>9</v>
      </c>
      <c r="B761" s="23" t="s">
        <v>138</v>
      </c>
      <c r="C761" s="23" t="s">
        <v>149</v>
      </c>
      <c r="D761" s="16" t="s">
        <v>150</v>
      </c>
      <c r="E761" s="23" t="s">
        <v>141</v>
      </c>
      <c r="F761" s="23" t="s">
        <v>14</v>
      </c>
      <c r="G761" s="22">
        <v>66.84</v>
      </c>
      <c r="H761" s="22">
        <f t="shared" si="124"/>
        <v>89.12</v>
      </c>
      <c r="I761" s="9">
        <v>127018.72560000001</v>
      </c>
      <c r="J761" s="23" t="s">
        <v>15</v>
      </c>
      <c r="K761" s="17">
        <f t="shared" si="125"/>
        <v>3.4576461623696975E-3</v>
      </c>
      <c r="L761" s="17">
        <f t="shared" si="126"/>
        <v>3.4883229381240206E-3</v>
      </c>
      <c r="M761" s="68">
        <f t="shared" si="127"/>
        <v>73.25478170060444</v>
      </c>
      <c r="N761" s="9">
        <f t="shared" si="128"/>
        <v>1900.34</v>
      </c>
    </row>
    <row r="762" spans="1:14" hidden="1" x14ac:dyDescent="0.25">
      <c r="A762" s="23" t="s">
        <v>9</v>
      </c>
      <c r="B762" s="23" t="s">
        <v>138</v>
      </c>
      <c r="C762" s="23" t="s">
        <v>149</v>
      </c>
      <c r="D762" s="16" t="s">
        <v>150</v>
      </c>
      <c r="E762" s="23" t="s">
        <v>141</v>
      </c>
      <c r="F762" s="23" t="s">
        <v>14</v>
      </c>
      <c r="G762" s="22">
        <v>23.4</v>
      </c>
      <c r="H762" s="22">
        <f t="shared" si="124"/>
        <v>31.199999999999996</v>
      </c>
      <c r="I762" s="9">
        <v>44467.955999999998</v>
      </c>
      <c r="J762" s="23" t="s">
        <v>16</v>
      </c>
      <c r="K762" s="17">
        <f t="shared" si="125"/>
        <v>1.210486537992982E-3</v>
      </c>
      <c r="L762" s="17">
        <f t="shared" si="126"/>
        <v>1.2212261632570628E-3</v>
      </c>
      <c r="M762" s="68">
        <f t="shared" si="127"/>
        <v>25.645749428398318</v>
      </c>
      <c r="N762" s="9">
        <f t="shared" si="128"/>
        <v>1900.3400000000001</v>
      </c>
    </row>
    <row r="763" spans="1:14" hidden="1" x14ac:dyDescent="0.25">
      <c r="A763" s="23" t="s">
        <v>9</v>
      </c>
      <c r="B763" s="23" t="s">
        <v>138</v>
      </c>
      <c r="C763" s="23" t="s">
        <v>149</v>
      </c>
      <c r="D763" s="16" t="s">
        <v>150</v>
      </c>
      <c r="E763" s="23" t="s">
        <v>141</v>
      </c>
      <c r="F763" s="23" t="s">
        <v>14</v>
      </c>
      <c r="G763" s="22">
        <v>61</v>
      </c>
      <c r="H763" s="22">
        <f t="shared" si="124"/>
        <v>81.333333333333329</v>
      </c>
      <c r="I763" s="9">
        <v>115920.74</v>
      </c>
      <c r="J763" s="23" t="s">
        <v>17</v>
      </c>
      <c r="K763" s="17">
        <f t="shared" si="125"/>
        <v>3.1555418298107652E-3</v>
      </c>
      <c r="L763" s="17">
        <f t="shared" si="126"/>
        <v>3.183538288832514E-3</v>
      </c>
      <c r="M763" s="68">
        <f t="shared" si="127"/>
        <v>66.854304065482793</v>
      </c>
      <c r="N763" s="9">
        <f t="shared" si="128"/>
        <v>1900.3400000000001</v>
      </c>
    </row>
    <row r="764" spans="1:14" hidden="1" x14ac:dyDescent="0.25">
      <c r="A764" s="23" t="s">
        <v>9</v>
      </c>
      <c r="B764" s="23" t="s">
        <v>138</v>
      </c>
      <c r="C764" s="23" t="s">
        <v>149</v>
      </c>
      <c r="D764" s="16" t="s">
        <v>150</v>
      </c>
      <c r="E764" s="23" t="s">
        <v>141</v>
      </c>
      <c r="F764" s="23" t="s">
        <v>14</v>
      </c>
      <c r="G764" s="22">
        <v>1024</v>
      </c>
      <c r="H764" s="22">
        <f t="shared" si="124"/>
        <v>1365.3333333333333</v>
      </c>
      <c r="I764" s="9">
        <v>1945947.87</v>
      </c>
      <c r="J764" s="23" t="s">
        <v>18</v>
      </c>
      <c r="K764" s="17">
        <f t="shared" si="125"/>
        <v>5.2971718585675794E-2</v>
      </c>
      <c r="L764" s="17">
        <f t="shared" si="126"/>
        <v>5.3441691930565485E-2</v>
      </c>
      <c r="M764" s="68">
        <f t="shared" si="127"/>
        <v>1122.2755305418752</v>
      </c>
      <c r="N764" s="9">
        <f t="shared" si="128"/>
        <v>1900.3397167968751</v>
      </c>
    </row>
    <row r="765" spans="1:14" hidden="1" x14ac:dyDescent="0.25">
      <c r="A765" s="23" t="s">
        <v>9</v>
      </c>
      <c r="B765" s="23" t="s">
        <v>138</v>
      </c>
      <c r="C765" s="23" t="s">
        <v>149</v>
      </c>
      <c r="D765" s="16" t="s">
        <v>150</v>
      </c>
      <c r="E765" s="23" t="s">
        <v>141</v>
      </c>
      <c r="F765" s="23" t="s">
        <v>14</v>
      </c>
      <c r="G765" s="22">
        <v>80</v>
      </c>
      <c r="H765" s="22">
        <f t="shared" si="124"/>
        <v>106.66666666666667</v>
      </c>
      <c r="I765" s="9">
        <v>152027.20000000001</v>
      </c>
      <c r="J765" s="23" t="s">
        <v>19</v>
      </c>
      <c r="K765" s="17">
        <f t="shared" si="125"/>
        <v>4.1384155145059217E-3</v>
      </c>
      <c r="L765" s="17">
        <f t="shared" si="126"/>
        <v>4.1751321820754283E-3</v>
      </c>
      <c r="M765" s="68">
        <f t="shared" si="127"/>
        <v>87.677775823584</v>
      </c>
      <c r="N765" s="9">
        <f t="shared" si="128"/>
        <v>1900.3400000000001</v>
      </c>
    </row>
    <row r="766" spans="1:14" hidden="1" x14ac:dyDescent="0.25">
      <c r="A766" s="23" t="s">
        <v>9</v>
      </c>
      <c r="B766" s="23" t="s">
        <v>138</v>
      </c>
      <c r="C766" s="23" t="s">
        <v>149</v>
      </c>
      <c r="D766" s="16" t="s">
        <v>150</v>
      </c>
      <c r="E766" s="23" t="s">
        <v>141</v>
      </c>
      <c r="F766" s="23" t="s">
        <v>14</v>
      </c>
      <c r="G766" s="22">
        <v>366</v>
      </c>
      <c r="H766" s="22">
        <f t="shared" si="124"/>
        <v>488</v>
      </c>
      <c r="I766" s="9">
        <v>541787.93999999994</v>
      </c>
      <c r="J766" s="23" t="s">
        <v>20</v>
      </c>
      <c r="K766" s="17">
        <f t="shared" si="125"/>
        <v>1.8933250978864592E-2</v>
      </c>
      <c r="L766" s="17">
        <f t="shared" si="126"/>
        <v>1.9101229732995086E-2</v>
      </c>
      <c r="M766" s="68">
        <f t="shared" si="127"/>
        <v>401.12582439289679</v>
      </c>
      <c r="N766" s="9">
        <f t="shared" si="128"/>
        <v>1480.2949180327867</v>
      </c>
    </row>
    <row r="767" spans="1:14" hidden="1" x14ac:dyDescent="0.25">
      <c r="A767" s="23" t="s">
        <v>9</v>
      </c>
      <c r="B767" s="23" t="s">
        <v>138</v>
      </c>
      <c r="C767" s="23" t="s">
        <v>149</v>
      </c>
      <c r="D767" s="16" t="s">
        <v>150</v>
      </c>
      <c r="E767" s="23" t="s">
        <v>141</v>
      </c>
      <c r="F767" s="23" t="s">
        <v>14</v>
      </c>
      <c r="G767" s="22">
        <v>170</v>
      </c>
      <c r="H767" s="22" t="s">
        <v>551</v>
      </c>
      <c r="I767" s="9">
        <v>323057.8</v>
      </c>
      <c r="J767" s="23" t="s">
        <v>21</v>
      </c>
      <c r="K767" s="17">
        <f t="shared" si="125"/>
        <v>8.794132968325083E-3</v>
      </c>
      <c r="L767" s="17" t="e">
        <f t="shared" si="126"/>
        <v>#VALUE!</v>
      </c>
      <c r="M767" s="68" t="e">
        <f t="shared" si="127"/>
        <v>#VALUE!</v>
      </c>
      <c r="N767" s="9">
        <f t="shared" si="128"/>
        <v>1900.34</v>
      </c>
    </row>
    <row r="768" spans="1:14" hidden="1" x14ac:dyDescent="0.25">
      <c r="A768" s="23" t="s">
        <v>9</v>
      </c>
      <c r="B768" s="23" t="s">
        <v>138</v>
      </c>
      <c r="C768" s="23" t="s">
        <v>149</v>
      </c>
      <c r="D768" s="16" t="s">
        <v>150</v>
      </c>
      <c r="E768" s="23" t="s">
        <v>141</v>
      </c>
      <c r="F768" s="23" t="s">
        <v>14</v>
      </c>
      <c r="G768" s="22">
        <v>1011.6</v>
      </c>
      <c r="H768" s="22">
        <f t="shared" ref="H768:H808" si="129">G768/9*12</f>
        <v>1348.8000000000002</v>
      </c>
      <c r="I768" s="9">
        <v>1919447.024</v>
      </c>
      <c r="J768" s="23" t="s">
        <v>22</v>
      </c>
      <c r="K768" s="17">
        <f t="shared" si="125"/>
        <v>5.2330264180927379E-2</v>
      </c>
      <c r="L768" s="17">
        <f t="shared" si="126"/>
        <v>5.2794546442343798E-2</v>
      </c>
      <c r="M768" s="68">
        <f t="shared" si="127"/>
        <v>1108.6854752892198</v>
      </c>
      <c r="N768" s="9">
        <f t="shared" si="128"/>
        <v>1897.4367576117043</v>
      </c>
    </row>
    <row r="769" spans="1:14" hidden="1" x14ac:dyDescent="0.25">
      <c r="A769" s="23" t="s">
        <v>9</v>
      </c>
      <c r="B769" s="23" t="s">
        <v>138</v>
      </c>
      <c r="C769" s="23" t="s">
        <v>149</v>
      </c>
      <c r="D769" s="16" t="s">
        <v>150</v>
      </c>
      <c r="E769" s="23" t="s">
        <v>141</v>
      </c>
      <c r="F769" s="23" t="s">
        <v>14</v>
      </c>
      <c r="G769" s="22">
        <v>1527</v>
      </c>
      <c r="H769" s="22">
        <f t="shared" si="129"/>
        <v>2036</v>
      </c>
      <c r="I769" s="9">
        <v>2901819.18</v>
      </c>
      <c r="J769" s="23" t="s">
        <v>23</v>
      </c>
      <c r="K769" s="17">
        <f t="shared" si="125"/>
        <v>7.8992006133131773E-2</v>
      </c>
      <c r="L769" s="17">
        <f t="shared" si="126"/>
        <v>7.9692835525364741E-2</v>
      </c>
      <c r="M769" s="68">
        <f t="shared" si="127"/>
        <v>1673.5495460326595</v>
      </c>
      <c r="N769" s="9">
        <f t="shared" si="128"/>
        <v>1900.3400000000001</v>
      </c>
    </row>
    <row r="770" spans="1:14" x14ac:dyDescent="0.25">
      <c r="A770" s="23" t="s">
        <v>9</v>
      </c>
      <c r="B770" s="23" t="s">
        <v>138</v>
      </c>
      <c r="C770" s="23" t="s">
        <v>149</v>
      </c>
      <c r="D770" s="16" t="s">
        <v>150</v>
      </c>
      <c r="E770" s="23" t="s">
        <v>141</v>
      </c>
      <c r="F770" s="23" t="s">
        <v>14</v>
      </c>
      <c r="G770" s="22">
        <v>522</v>
      </c>
      <c r="H770" s="22">
        <f t="shared" si="129"/>
        <v>696</v>
      </c>
      <c r="I770" s="9">
        <v>991977.48</v>
      </c>
      <c r="J770" s="23" t="s">
        <v>24</v>
      </c>
      <c r="K770" s="17">
        <f t="shared" si="125"/>
        <v>2.700316123215114E-2</v>
      </c>
      <c r="L770" s="17">
        <f t="shared" si="126"/>
        <v>2.7242737488042172E-2</v>
      </c>
      <c r="M770" s="68">
        <f t="shared" si="127"/>
        <v>572.09748724888561</v>
      </c>
      <c r="N770" s="9">
        <f t="shared" si="128"/>
        <v>1900.34</v>
      </c>
    </row>
    <row r="771" spans="1:14" hidden="1" x14ac:dyDescent="0.25">
      <c r="A771" s="23" t="s">
        <v>9</v>
      </c>
      <c r="B771" s="23" t="s">
        <v>138</v>
      </c>
      <c r="C771" s="23" t="s">
        <v>149</v>
      </c>
      <c r="D771" s="16" t="s">
        <v>150</v>
      </c>
      <c r="E771" s="23" t="s">
        <v>141</v>
      </c>
      <c r="F771" s="23" t="s">
        <v>14</v>
      </c>
      <c r="G771" s="22">
        <v>1087.44</v>
      </c>
      <c r="H771" s="22">
        <f t="shared" si="129"/>
        <v>1449.92</v>
      </c>
      <c r="I771" s="9">
        <v>2066505.7296</v>
      </c>
      <c r="J771" s="23" t="s">
        <v>25</v>
      </c>
      <c r="K771" s="17">
        <f t="shared" si="125"/>
        <v>5.6253482088678995E-2</v>
      </c>
      <c r="L771" s="17">
        <f t="shared" si="126"/>
        <v>5.6752571750951303E-2</v>
      </c>
      <c r="M771" s="68">
        <f t="shared" si="127"/>
        <v>1191.8040067699774</v>
      </c>
      <c r="N771" s="9">
        <f t="shared" si="128"/>
        <v>1900.34</v>
      </c>
    </row>
    <row r="772" spans="1:14" hidden="1" x14ac:dyDescent="0.25">
      <c r="A772" s="23" t="s">
        <v>9</v>
      </c>
      <c r="B772" s="23" t="s">
        <v>138</v>
      </c>
      <c r="C772" s="23" t="s">
        <v>149</v>
      </c>
      <c r="D772" s="16" t="s">
        <v>150</v>
      </c>
      <c r="E772" s="23" t="s">
        <v>141</v>
      </c>
      <c r="F772" s="23" t="s">
        <v>14</v>
      </c>
      <c r="G772" s="22">
        <v>94.6</v>
      </c>
      <c r="H772" s="22">
        <f t="shared" si="129"/>
        <v>126.13333333333333</v>
      </c>
      <c r="I772" s="9">
        <v>179772.16399999999</v>
      </c>
      <c r="J772" s="23" t="s">
        <v>26</v>
      </c>
      <c r="K772" s="17">
        <f t="shared" si="125"/>
        <v>4.8936763459032518E-3</v>
      </c>
      <c r="L772" s="17">
        <f t="shared" si="126"/>
        <v>4.937093805304194E-3</v>
      </c>
      <c r="M772" s="68">
        <f t="shared" si="127"/>
        <v>103.67896991138808</v>
      </c>
      <c r="N772" s="9">
        <f t="shared" si="128"/>
        <v>1900.34</v>
      </c>
    </row>
    <row r="773" spans="1:14" hidden="1" x14ac:dyDescent="0.25">
      <c r="A773" s="23" t="s">
        <v>9</v>
      </c>
      <c r="B773" s="23" t="s">
        <v>138</v>
      </c>
      <c r="C773" s="23" t="s">
        <v>149</v>
      </c>
      <c r="D773" s="16" t="s">
        <v>150</v>
      </c>
      <c r="E773" s="23" t="s">
        <v>141</v>
      </c>
      <c r="F773" s="23" t="s">
        <v>14</v>
      </c>
      <c r="G773" s="22">
        <v>146</v>
      </c>
      <c r="H773" s="22">
        <f t="shared" si="129"/>
        <v>194.66666666666666</v>
      </c>
      <c r="I773" s="9">
        <v>277449.64</v>
      </c>
      <c r="J773" s="23" t="s">
        <v>27</v>
      </c>
      <c r="K773" s="17">
        <f t="shared" si="125"/>
        <v>7.5526083139733071E-3</v>
      </c>
      <c r="L773" s="17">
        <f t="shared" si="126"/>
        <v>7.6196162322876571E-3</v>
      </c>
      <c r="M773" s="68">
        <f t="shared" si="127"/>
        <v>160.0119408780408</v>
      </c>
      <c r="N773" s="9">
        <f t="shared" si="128"/>
        <v>1900.3400000000001</v>
      </c>
    </row>
    <row r="774" spans="1:14" hidden="1" x14ac:dyDescent="0.25">
      <c r="A774" s="23" t="s">
        <v>9</v>
      </c>
      <c r="B774" s="23" t="s">
        <v>138</v>
      </c>
      <c r="C774" s="23" t="s">
        <v>149</v>
      </c>
      <c r="D774" s="16" t="s">
        <v>150</v>
      </c>
      <c r="E774" s="23" t="s">
        <v>141</v>
      </c>
      <c r="F774" s="23" t="s">
        <v>14</v>
      </c>
      <c r="G774" s="22">
        <v>384.45</v>
      </c>
      <c r="H774" s="22">
        <f t="shared" si="129"/>
        <v>512.6</v>
      </c>
      <c r="I774" s="9">
        <v>730585.71299999999</v>
      </c>
      <c r="J774" s="23" t="s">
        <v>28</v>
      </c>
      <c r="K774" s="17">
        <f t="shared" si="125"/>
        <v>1.9887673056897519E-2</v>
      </c>
      <c r="L774" s="17">
        <f t="shared" si="126"/>
        <v>2.0064119592486232E-2</v>
      </c>
      <c r="M774" s="68">
        <f t="shared" si="127"/>
        <v>421.3465114422109</v>
      </c>
      <c r="N774" s="9">
        <f t="shared" si="128"/>
        <v>1900.34</v>
      </c>
    </row>
    <row r="775" spans="1:14" hidden="1" x14ac:dyDescent="0.25">
      <c r="A775" s="23" t="s">
        <v>9</v>
      </c>
      <c r="B775" s="23" t="s">
        <v>138</v>
      </c>
      <c r="C775" s="23" t="s">
        <v>149</v>
      </c>
      <c r="D775" s="16" t="s">
        <v>150</v>
      </c>
      <c r="E775" s="23" t="s">
        <v>141</v>
      </c>
      <c r="F775" s="23" t="s">
        <v>14</v>
      </c>
      <c r="G775" s="22">
        <v>71</v>
      </c>
      <c r="H775" s="22">
        <f t="shared" si="129"/>
        <v>94.666666666666671</v>
      </c>
      <c r="I775" s="9">
        <v>134924.14000000001</v>
      </c>
      <c r="J775" s="23" t="s">
        <v>29</v>
      </c>
      <c r="K775" s="17">
        <f t="shared" si="125"/>
        <v>3.6728437691240052E-3</v>
      </c>
      <c r="L775" s="17">
        <f t="shared" si="126"/>
        <v>3.7054298115919431E-3</v>
      </c>
      <c r="M775" s="68">
        <f t="shared" si="127"/>
        <v>77.8140260434308</v>
      </c>
      <c r="N775" s="9">
        <f t="shared" si="128"/>
        <v>1900.3400000000001</v>
      </c>
    </row>
    <row r="776" spans="1:14" hidden="1" x14ac:dyDescent="0.25">
      <c r="A776" s="23" t="s">
        <v>9</v>
      </c>
      <c r="B776" s="23" t="s">
        <v>138</v>
      </c>
      <c r="C776" s="23" t="s">
        <v>149</v>
      </c>
      <c r="D776" s="16" t="s">
        <v>150</v>
      </c>
      <c r="E776" s="23" t="s">
        <v>141</v>
      </c>
      <c r="F776" s="23" t="s">
        <v>14</v>
      </c>
      <c r="G776" s="22">
        <v>251</v>
      </c>
      <c r="H776" s="22">
        <f t="shared" si="129"/>
        <v>334.66666666666669</v>
      </c>
      <c r="I776" s="9">
        <v>476985.34</v>
      </c>
      <c r="J776" s="23" t="s">
        <v>30</v>
      </c>
      <c r="K776" s="17">
        <f t="shared" si="125"/>
        <v>1.2984278676762329E-2</v>
      </c>
      <c r="L776" s="17">
        <f t="shared" si="126"/>
        <v>1.3099477221261658E-2</v>
      </c>
      <c r="M776" s="68">
        <f t="shared" si="127"/>
        <v>275.08902164649481</v>
      </c>
      <c r="N776" s="9">
        <f t="shared" si="128"/>
        <v>1900.3400000000001</v>
      </c>
    </row>
    <row r="777" spans="1:14" hidden="1" x14ac:dyDescent="0.25">
      <c r="A777" s="23" t="s">
        <v>9</v>
      </c>
      <c r="B777" s="23" t="s">
        <v>138</v>
      </c>
      <c r="C777" s="23" t="s">
        <v>149</v>
      </c>
      <c r="D777" s="16" t="s">
        <v>150</v>
      </c>
      <c r="E777" s="23" t="s">
        <v>141</v>
      </c>
      <c r="F777" s="23" t="s">
        <v>14</v>
      </c>
      <c r="G777" s="22">
        <v>397</v>
      </c>
      <c r="H777" s="22">
        <f t="shared" si="129"/>
        <v>529.33333333333337</v>
      </c>
      <c r="I777" s="9">
        <v>754434.98</v>
      </c>
      <c r="J777" s="23" t="s">
        <v>31</v>
      </c>
      <c r="K777" s="17">
        <f t="shared" si="125"/>
        <v>2.0536886990735637E-2</v>
      </c>
      <c r="L777" s="17">
        <f t="shared" si="126"/>
        <v>2.0719093453549317E-2</v>
      </c>
      <c r="M777" s="68">
        <f t="shared" si="127"/>
        <v>435.10096252453565</v>
      </c>
      <c r="N777" s="9">
        <f t="shared" si="128"/>
        <v>1900.34</v>
      </c>
    </row>
    <row r="778" spans="1:14" hidden="1" x14ac:dyDescent="0.25">
      <c r="A778" s="23" t="s">
        <v>9</v>
      </c>
      <c r="B778" s="23" t="s">
        <v>138</v>
      </c>
      <c r="C778" s="23" t="s">
        <v>149</v>
      </c>
      <c r="D778" s="16" t="s">
        <v>150</v>
      </c>
      <c r="E778" s="23" t="s">
        <v>141</v>
      </c>
      <c r="F778" s="23" t="s">
        <v>14</v>
      </c>
      <c r="G778" s="22">
        <v>291</v>
      </c>
      <c r="H778" s="22">
        <f t="shared" si="129"/>
        <v>388</v>
      </c>
      <c r="I778" s="9">
        <v>552998.93999999994</v>
      </c>
      <c r="J778" s="23" t="s">
        <v>32</v>
      </c>
      <c r="K778" s="17">
        <f t="shared" si="125"/>
        <v>1.505348643401529E-2</v>
      </c>
      <c r="L778" s="17">
        <f t="shared" si="126"/>
        <v>1.5187043312299371E-2</v>
      </c>
      <c r="M778" s="68">
        <f t="shared" si="127"/>
        <v>318.92790955828679</v>
      </c>
      <c r="N778" s="9">
        <f t="shared" si="128"/>
        <v>1900.34</v>
      </c>
    </row>
    <row r="779" spans="1:14" hidden="1" x14ac:dyDescent="0.25">
      <c r="A779" s="23" t="s">
        <v>9</v>
      </c>
      <c r="B779" s="23" t="s">
        <v>138</v>
      </c>
      <c r="C779" s="23" t="s">
        <v>149</v>
      </c>
      <c r="D779" s="16" t="s">
        <v>150</v>
      </c>
      <c r="E779" s="23" t="s">
        <v>141</v>
      </c>
      <c r="F779" s="23" t="s">
        <v>14</v>
      </c>
      <c r="G779" s="22">
        <v>93</v>
      </c>
      <c r="H779" s="22">
        <f t="shared" si="129"/>
        <v>124</v>
      </c>
      <c r="I779" s="9">
        <v>176731.62</v>
      </c>
      <c r="J779" s="23" t="s">
        <v>62</v>
      </c>
      <c r="K779" s="17">
        <f t="shared" si="125"/>
        <v>4.810908035613134E-3</v>
      </c>
      <c r="L779" s="17">
        <f t="shared" si="126"/>
        <v>4.8535911616626858E-3</v>
      </c>
      <c r="M779" s="68">
        <f t="shared" si="127"/>
        <v>101.9254143949164</v>
      </c>
      <c r="N779" s="9">
        <f t="shared" si="128"/>
        <v>1900.34</v>
      </c>
    </row>
    <row r="780" spans="1:14" hidden="1" x14ac:dyDescent="0.25">
      <c r="A780" s="23" t="s">
        <v>9</v>
      </c>
      <c r="B780" s="23" t="s">
        <v>138</v>
      </c>
      <c r="C780" s="23" t="s">
        <v>149</v>
      </c>
      <c r="D780" s="16" t="s">
        <v>150</v>
      </c>
      <c r="E780" s="23" t="s">
        <v>141</v>
      </c>
      <c r="F780" s="23" t="s">
        <v>14</v>
      </c>
      <c r="G780" s="22">
        <v>172</v>
      </c>
      <c r="H780" s="22">
        <f t="shared" si="129"/>
        <v>229.33333333333331</v>
      </c>
      <c r="I780" s="9">
        <v>326858.48</v>
      </c>
      <c r="J780" s="23" t="s">
        <v>33</v>
      </c>
      <c r="K780" s="17">
        <f t="shared" si="125"/>
        <v>8.8975933561877309E-3</v>
      </c>
      <c r="L780" s="17">
        <f t="shared" si="126"/>
        <v>8.9765341914621703E-3</v>
      </c>
      <c r="M780" s="68">
        <f t="shared" si="127"/>
        <v>188.50721802070558</v>
      </c>
      <c r="N780" s="9">
        <f t="shared" si="128"/>
        <v>1900.34</v>
      </c>
    </row>
    <row r="781" spans="1:14" hidden="1" x14ac:dyDescent="0.25">
      <c r="A781" s="23" t="s">
        <v>9</v>
      </c>
      <c r="B781" s="23" t="s">
        <v>138</v>
      </c>
      <c r="C781" s="23" t="s">
        <v>149</v>
      </c>
      <c r="D781" s="16" t="s">
        <v>150</v>
      </c>
      <c r="E781" s="23" t="s">
        <v>141</v>
      </c>
      <c r="F781" s="23" t="s">
        <v>14</v>
      </c>
      <c r="G781" s="22">
        <v>272</v>
      </c>
      <c r="H781" s="22">
        <f t="shared" si="129"/>
        <v>362.66666666666663</v>
      </c>
      <c r="I781" s="9">
        <v>516892.48</v>
      </c>
      <c r="J781" s="23" t="s">
        <v>34</v>
      </c>
      <c r="K781" s="17">
        <f t="shared" si="125"/>
        <v>1.4070612749320133E-2</v>
      </c>
      <c r="L781" s="17">
        <f t="shared" si="126"/>
        <v>1.4195449419056455E-2</v>
      </c>
      <c r="M781" s="68">
        <f t="shared" si="127"/>
        <v>298.10443780018556</v>
      </c>
      <c r="N781" s="9">
        <f t="shared" si="128"/>
        <v>1900.34</v>
      </c>
    </row>
    <row r="782" spans="1:14" hidden="1" x14ac:dyDescent="0.25">
      <c r="A782" s="23" t="s">
        <v>9</v>
      </c>
      <c r="B782" s="23" t="s">
        <v>138</v>
      </c>
      <c r="C782" s="23" t="s">
        <v>149</v>
      </c>
      <c r="D782" s="16" t="s">
        <v>150</v>
      </c>
      <c r="E782" s="23" t="s">
        <v>141</v>
      </c>
      <c r="F782" s="23" t="s">
        <v>14</v>
      </c>
      <c r="G782" s="22">
        <v>261</v>
      </c>
      <c r="H782" s="22">
        <f t="shared" si="129"/>
        <v>348</v>
      </c>
      <c r="I782" s="9">
        <v>495988.74</v>
      </c>
      <c r="J782" s="23" t="s">
        <v>35</v>
      </c>
      <c r="K782" s="17">
        <f t="shared" si="125"/>
        <v>1.350158061607557E-2</v>
      </c>
      <c r="L782" s="17">
        <f t="shared" si="126"/>
        <v>1.3621368744021086E-2</v>
      </c>
      <c r="M782" s="68">
        <f t="shared" si="127"/>
        <v>286.04874362444281</v>
      </c>
      <c r="N782" s="9">
        <f t="shared" si="128"/>
        <v>1900.34</v>
      </c>
    </row>
    <row r="783" spans="1:14" hidden="1" x14ac:dyDescent="0.25">
      <c r="A783" s="23" t="s">
        <v>9</v>
      </c>
      <c r="B783" s="23" t="s">
        <v>138</v>
      </c>
      <c r="C783" s="23" t="s">
        <v>149</v>
      </c>
      <c r="D783" s="16" t="s">
        <v>150</v>
      </c>
      <c r="E783" s="23" t="s">
        <v>141</v>
      </c>
      <c r="F783" s="23" t="s">
        <v>14</v>
      </c>
      <c r="G783" s="22">
        <v>248</v>
      </c>
      <c r="H783" s="22">
        <f t="shared" si="129"/>
        <v>330.66666666666669</v>
      </c>
      <c r="I783" s="9">
        <v>471281.84</v>
      </c>
      <c r="J783" s="23" t="s">
        <v>36</v>
      </c>
      <c r="K783" s="17">
        <f t="shared" si="125"/>
        <v>1.2829088094968357E-2</v>
      </c>
      <c r="L783" s="17">
        <f t="shared" si="126"/>
        <v>1.2942909764433829E-2</v>
      </c>
      <c r="M783" s="68">
        <f t="shared" si="127"/>
        <v>271.8011050531104</v>
      </c>
      <c r="N783" s="9">
        <f t="shared" si="128"/>
        <v>1900.3300000000002</v>
      </c>
    </row>
    <row r="784" spans="1:14" hidden="1" x14ac:dyDescent="0.25">
      <c r="A784" s="23" t="s">
        <v>9</v>
      </c>
      <c r="B784" s="23" t="s">
        <v>138</v>
      </c>
      <c r="C784" s="23" t="s">
        <v>149</v>
      </c>
      <c r="D784" s="16" t="s">
        <v>150</v>
      </c>
      <c r="E784" s="23" t="s">
        <v>141</v>
      </c>
      <c r="F784" s="23" t="s">
        <v>14</v>
      </c>
      <c r="G784" s="22">
        <v>624</v>
      </c>
      <c r="H784" s="22">
        <f t="shared" si="129"/>
        <v>832</v>
      </c>
      <c r="I784" s="9">
        <v>1185812.1599999999</v>
      </c>
      <c r="J784" s="23" t="s">
        <v>37</v>
      </c>
      <c r="K784" s="17">
        <f t="shared" si="125"/>
        <v>3.227964101314619E-2</v>
      </c>
      <c r="L784" s="17">
        <f t="shared" si="126"/>
        <v>3.2566031020188339E-2</v>
      </c>
      <c r="M784" s="68">
        <f t="shared" si="127"/>
        <v>683.88665142395507</v>
      </c>
      <c r="N784" s="9">
        <f t="shared" si="128"/>
        <v>1900.34</v>
      </c>
    </row>
    <row r="785" spans="1:14" hidden="1" x14ac:dyDescent="0.25">
      <c r="A785" s="23" t="s">
        <v>9</v>
      </c>
      <c r="B785" s="23" t="s">
        <v>138</v>
      </c>
      <c r="C785" s="23" t="s">
        <v>149</v>
      </c>
      <c r="D785" s="16" t="s">
        <v>150</v>
      </c>
      <c r="E785" s="23" t="s">
        <v>141</v>
      </c>
      <c r="F785" s="23" t="s">
        <v>14</v>
      </c>
      <c r="G785" s="22">
        <v>120</v>
      </c>
      <c r="H785" s="22">
        <f t="shared" si="129"/>
        <v>160</v>
      </c>
      <c r="I785" s="9">
        <v>228040.8</v>
      </c>
      <c r="J785" s="23" t="s">
        <v>38</v>
      </c>
      <c r="K785" s="17">
        <f t="shared" si="125"/>
        <v>6.2076232717588825E-3</v>
      </c>
      <c r="L785" s="17">
        <f t="shared" si="126"/>
        <v>6.2626982731131429E-3</v>
      </c>
      <c r="M785" s="68">
        <f t="shared" si="127"/>
        <v>131.516663735376</v>
      </c>
      <c r="N785" s="9">
        <f t="shared" si="128"/>
        <v>1900.34</v>
      </c>
    </row>
    <row r="786" spans="1:14" hidden="1" x14ac:dyDescent="0.25">
      <c r="A786" s="23" t="s">
        <v>9</v>
      </c>
      <c r="B786" s="23" t="s">
        <v>138</v>
      </c>
      <c r="C786" s="23" t="s">
        <v>149</v>
      </c>
      <c r="D786" s="16" t="s">
        <v>150</v>
      </c>
      <c r="E786" s="23" t="s">
        <v>141</v>
      </c>
      <c r="F786" s="23" t="s">
        <v>14</v>
      </c>
      <c r="G786" s="22">
        <v>196</v>
      </c>
      <c r="H786" s="22">
        <f t="shared" si="129"/>
        <v>261.33333333333337</v>
      </c>
      <c r="I786" s="9">
        <v>372466.64</v>
      </c>
      <c r="J786" s="23" t="s">
        <v>39</v>
      </c>
      <c r="K786" s="17">
        <f t="shared" si="125"/>
        <v>1.0139118010539508E-2</v>
      </c>
      <c r="L786" s="17">
        <f t="shared" si="126"/>
        <v>1.0229073846084801E-2</v>
      </c>
      <c r="M786" s="68">
        <f t="shared" si="127"/>
        <v>214.81055076778082</v>
      </c>
      <c r="N786" s="9">
        <f t="shared" si="128"/>
        <v>1900.3400000000001</v>
      </c>
    </row>
    <row r="787" spans="1:14" hidden="1" x14ac:dyDescent="0.25">
      <c r="A787" s="23" t="s">
        <v>9</v>
      </c>
      <c r="B787" s="23" t="s">
        <v>138</v>
      </c>
      <c r="C787" s="23" t="s">
        <v>149</v>
      </c>
      <c r="D787" s="16" t="s">
        <v>150</v>
      </c>
      <c r="E787" s="23" t="s">
        <v>141</v>
      </c>
      <c r="F787" s="23" t="s">
        <v>14</v>
      </c>
      <c r="G787" s="22">
        <v>362</v>
      </c>
      <c r="H787" s="22">
        <f t="shared" si="129"/>
        <v>482.66666666666663</v>
      </c>
      <c r="I787" s="9">
        <v>687923.08</v>
      </c>
      <c r="J787" s="23" t="s">
        <v>40</v>
      </c>
      <c r="K787" s="17">
        <f t="shared" si="125"/>
        <v>1.8726330203139296E-2</v>
      </c>
      <c r="L787" s="17">
        <f t="shared" si="126"/>
        <v>1.8892473123891314E-2</v>
      </c>
      <c r="M787" s="68">
        <f t="shared" si="127"/>
        <v>396.74193560171761</v>
      </c>
      <c r="N787" s="9">
        <f t="shared" si="128"/>
        <v>1900.34</v>
      </c>
    </row>
    <row r="788" spans="1:14" hidden="1" x14ac:dyDescent="0.25">
      <c r="A788" s="23" t="s">
        <v>9</v>
      </c>
      <c r="B788" s="23" t="s">
        <v>138</v>
      </c>
      <c r="C788" s="23" t="s">
        <v>149</v>
      </c>
      <c r="D788" s="16" t="s">
        <v>150</v>
      </c>
      <c r="E788" s="23" t="s">
        <v>141</v>
      </c>
      <c r="F788" s="23" t="s">
        <v>14</v>
      </c>
      <c r="G788" s="22">
        <v>2956</v>
      </c>
      <c r="H788" s="22">
        <f t="shared" si="129"/>
        <v>3941.3333333333335</v>
      </c>
      <c r="I788" s="9">
        <v>5617405.04</v>
      </c>
      <c r="J788" s="23" t="s">
        <v>41</v>
      </c>
      <c r="K788" s="17">
        <f t="shared" si="125"/>
        <v>0.15291445326099382</v>
      </c>
      <c r="L788" s="17">
        <f t="shared" si="126"/>
        <v>0.15427113412768709</v>
      </c>
      <c r="M788" s="68">
        <f t="shared" si="127"/>
        <v>3239.6938166814289</v>
      </c>
      <c r="N788" s="9">
        <f t="shared" si="128"/>
        <v>1900.34</v>
      </c>
    </row>
    <row r="789" spans="1:14" hidden="1" x14ac:dyDescent="0.25">
      <c r="A789" s="23" t="s">
        <v>9</v>
      </c>
      <c r="B789" s="23" t="s">
        <v>138</v>
      </c>
      <c r="C789" s="23" t="s">
        <v>149</v>
      </c>
      <c r="D789" s="16" t="s">
        <v>150</v>
      </c>
      <c r="E789" s="23" t="s">
        <v>141</v>
      </c>
      <c r="F789" s="23" t="s">
        <v>14</v>
      </c>
      <c r="G789" s="22">
        <v>2026</v>
      </c>
      <c r="H789" s="22">
        <f t="shared" si="129"/>
        <v>2701.3333333333335</v>
      </c>
      <c r="I789" s="9">
        <v>3850088.84</v>
      </c>
      <c r="J789" s="23" t="s">
        <v>42</v>
      </c>
      <c r="K789" s="17">
        <f t="shared" si="125"/>
        <v>0.10480537290486247</v>
      </c>
      <c r="L789" s="17">
        <f t="shared" si="126"/>
        <v>0.10573522251106024</v>
      </c>
      <c r="M789" s="68">
        <f t="shared" si="127"/>
        <v>2220.4396727322651</v>
      </c>
      <c r="N789" s="9">
        <f t="shared" si="128"/>
        <v>1900.34</v>
      </c>
    </row>
    <row r="790" spans="1:14" hidden="1" x14ac:dyDescent="0.25">
      <c r="A790" s="23" t="s">
        <v>9</v>
      </c>
      <c r="B790" s="23" t="s">
        <v>138</v>
      </c>
      <c r="C790" s="23" t="s">
        <v>149</v>
      </c>
      <c r="D790" s="16" t="s">
        <v>150</v>
      </c>
      <c r="E790" s="23" t="s">
        <v>141</v>
      </c>
      <c r="F790" s="23" t="s">
        <v>14</v>
      </c>
      <c r="G790" s="22">
        <v>149</v>
      </c>
      <c r="H790" s="22">
        <f t="shared" si="129"/>
        <v>198.66666666666669</v>
      </c>
      <c r="I790" s="9">
        <v>283150.65999999997</v>
      </c>
      <c r="J790" s="23" t="s">
        <v>43</v>
      </c>
      <c r="K790" s="17">
        <f t="shared" si="125"/>
        <v>7.707798895767279E-3</v>
      </c>
      <c r="L790" s="17">
        <f t="shared" si="126"/>
        <v>7.7761836891154868E-3</v>
      </c>
      <c r="M790" s="68">
        <f t="shared" si="127"/>
        <v>163.29985747142521</v>
      </c>
      <c r="N790" s="9">
        <f t="shared" si="128"/>
        <v>1900.34</v>
      </c>
    </row>
    <row r="791" spans="1:14" hidden="1" x14ac:dyDescent="0.25">
      <c r="A791" s="23" t="s">
        <v>9</v>
      </c>
      <c r="B791" s="23" t="s">
        <v>138</v>
      </c>
      <c r="C791" s="23" t="s">
        <v>149</v>
      </c>
      <c r="D791" s="16" t="s">
        <v>150</v>
      </c>
      <c r="E791" s="23" t="s">
        <v>141</v>
      </c>
      <c r="F791" s="23" t="s">
        <v>14</v>
      </c>
      <c r="G791" s="22">
        <v>111</v>
      </c>
      <c r="H791" s="22">
        <f t="shared" si="129"/>
        <v>148</v>
      </c>
      <c r="I791" s="9">
        <v>210937.74</v>
      </c>
      <c r="J791" s="23" t="s">
        <v>44</v>
      </c>
      <c r="K791" s="17">
        <f t="shared" si="125"/>
        <v>5.7420515263769661E-3</v>
      </c>
      <c r="L791" s="17">
        <f t="shared" si="126"/>
        <v>5.7929959026296572E-3</v>
      </c>
      <c r="M791" s="68">
        <f t="shared" si="127"/>
        <v>121.6529139552228</v>
      </c>
      <c r="N791" s="9">
        <f t="shared" si="128"/>
        <v>1900.34</v>
      </c>
    </row>
    <row r="792" spans="1:14" hidden="1" x14ac:dyDescent="0.25">
      <c r="A792" s="23" t="s">
        <v>9</v>
      </c>
      <c r="B792" s="23" t="s">
        <v>138</v>
      </c>
      <c r="C792" s="23" t="s">
        <v>149</v>
      </c>
      <c r="D792" s="16" t="s">
        <v>150</v>
      </c>
      <c r="E792" s="23" t="s">
        <v>141</v>
      </c>
      <c r="F792" s="23" t="s">
        <v>14</v>
      </c>
      <c r="G792" s="22">
        <v>623</v>
      </c>
      <c r="H792" s="22">
        <f t="shared" si="129"/>
        <v>830.66666666666674</v>
      </c>
      <c r="I792" s="9">
        <v>1183911.82</v>
      </c>
      <c r="J792" s="23" t="s">
        <v>45</v>
      </c>
      <c r="K792" s="17">
        <f t="shared" si="125"/>
        <v>3.2227910819214861E-2</v>
      </c>
      <c r="L792" s="17">
        <f t="shared" si="126"/>
        <v>3.2513841867912403E-2</v>
      </c>
      <c r="M792" s="68">
        <f t="shared" si="127"/>
        <v>682.79067922616048</v>
      </c>
      <c r="N792" s="9">
        <f t="shared" si="128"/>
        <v>1900.3400000000001</v>
      </c>
    </row>
    <row r="793" spans="1:14" hidden="1" x14ac:dyDescent="0.25">
      <c r="A793" s="23" t="s">
        <v>9</v>
      </c>
      <c r="B793" s="23" t="s">
        <v>138</v>
      </c>
      <c r="C793" s="23" t="s">
        <v>149</v>
      </c>
      <c r="D793" s="16" t="s">
        <v>150</v>
      </c>
      <c r="E793" s="23" t="s">
        <v>141</v>
      </c>
      <c r="F793" s="23" t="s">
        <v>14</v>
      </c>
      <c r="G793" s="22">
        <v>226</v>
      </c>
      <c r="H793" s="22">
        <f t="shared" si="129"/>
        <v>301.33333333333331</v>
      </c>
      <c r="I793" s="9">
        <v>429476.84</v>
      </c>
      <c r="J793" s="23" t="s">
        <v>46</v>
      </c>
      <c r="K793" s="17">
        <f t="shared" si="125"/>
        <v>1.1691023828479228E-2</v>
      </c>
      <c r="L793" s="17">
        <f t="shared" si="126"/>
        <v>1.1794748414363085E-2</v>
      </c>
      <c r="M793" s="68">
        <f t="shared" si="127"/>
        <v>247.68971670162477</v>
      </c>
      <c r="N793" s="9">
        <f t="shared" si="128"/>
        <v>1900.3400000000001</v>
      </c>
    </row>
    <row r="794" spans="1:14" hidden="1" x14ac:dyDescent="0.25">
      <c r="A794" s="23" t="s">
        <v>9</v>
      </c>
      <c r="B794" s="23" t="s">
        <v>138</v>
      </c>
      <c r="C794" s="23" t="s">
        <v>149</v>
      </c>
      <c r="D794" s="16" t="s">
        <v>150</v>
      </c>
      <c r="E794" s="23" t="s">
        <v>141</v>
      </c>
      <c r="F794" s="23" t="s">
        <v>14</v>
      </c>
      <c r="G794" s="22">
        <v>567</v>
      </c>
      <c r="H794" s="22">
        <f t="shared" si="129"/>
        <v>756</v>
      </c>
      <c r="I794" s="9">
        <v>1077492.78</v>
      </c>
      <c r="J794" s="23" t="s">
        <v>47</v>
      </c>
      <c r="K794" s="17">
        <f t="shared" si="125"/>
        <v>2.933101995906072E-2</v>
      </c>
      <c r="L794" s="17">
        <f t="shared" si="126"/>
        <v>2.9591249340459602E-2</v>
      </c>
      <c r="M794" s="68">
        <f t="shared" si="127"/>
        <v>621.41623614965158</v>
      </c>
      <c r="N794" s="9">
        <f t="shared" si="128"/>
        <v>1900.3400000000001</v>
      </c>
    </row>
    <row r="795" spans="1:14" hidden="1" x14ac:dyDescent="0.25">
      <c r="A795" s="23" t="s">
        <v>9</v>
      </c>
      <c r="B795" s="23" t="s">
        <v>138</v>
      </c>
      <c r="C795" s="23" t="s">
        <v>149</v>
      </c>
      <c r="D795" s="16" t="s">
        <v>150</v>
      </c>
      <c r="E795" s="23" t="s">
        <v>141</v>
      </c>
      <c r="F795" s="23" t="s">
        <v>14</v>
      </c>
      <c r="G795" s="22">
        <v>73</v>
      </c>
      <c r="H795" s="22">
        <f t="shared" si="129"/>
        <v>97.333333333333329</v>
      </c>
      <c r="I795" s="9">
        <v>138724.82</v>
      </c>
      <c r="J795" s="23" t="s">
        <v>63</v>
      </c>
      <c r="K795" s="17">
        <f t="shared" si="125"/>
        <v>3.7763041569866536E-3</v>
      </c>
      <c r="L795" s="17">
        <f t="shared" si="126"/>
        <v>3.8098081161438285E-3</v>
      </c>
      <c r="M795" s="68">
        <f t="shared" si="127"/>
        <v>80.005970439020402</v>
      </c>
      <c r="N795" s="9">
        <f t="shared" si="128"/>
        <v>1900.3400000000001</v>
      </c>
    </row>
    <row r="796" spans="1:14" hidden="1" x14ac:dyDescent="0.25">
      <c r="A796" s="23" t="s">
        <v>9</v>
      </c>
      <c r="B796" s="23" t="s">
        <v>138</v>
      </c>
      <c r="C796" s="23" t="s">
        <v>149</v>
      </c>
      <c r="D796" s="16" t="s">
        <v>150</v>
      </c>
      <c r="E796" s="23" t="s">
        <v>141</v>
      </c>
      <c r="F796" s="23" t="s">
        <v>14</v>
      </c>
      <c r="G796" s="22">
        <v>364</v>
      </c>
      <c r="H796" s="22">
        <f t="shared" si="129"/>
        <v>485.33333333333331</v>
      </c>
      <c r="I796" s="9">
        <v>691723.76</v>
      </c>
      <c r="J796" s="23" t="s">
        <v>48</v>
      </c>
      <c r="K796" s="17">
        <f t="shared" si="125"/>
        <v>1.8829790591001944E-2</v>
      </c>
      <c r="L796" s="17">
        <f t="shared" si="126"/>
        <v>1.89968514284432E-2</v>
      </c>
      <c r="M796" s="68">
        <f t="shared" si="127"/>
        <v>398.9338799973072</v>
      </c>
      <c r="N796" s="9">
        <f t="shared" si="128"/>
        <v>1900.34</v>
      </c>
    </row>
    <row r="797" spans="1:14" hidden="1" x14ac:dyDescent="0.25">
      <c r="A797" s="23" t="s">
        <v>9</v>
      </c>
      <c r="B797" s="23" t="s">
        <v>138</v>
      </c>
      <c r="C797" s="23" t="s">
        <v>149</v>
      </c>
      <c r="D797" s="16" t="s">
        <v>150</v>
      </c>
      <c r="E797" s="23" t="s">
        <v>141</v>
      </c>
      <c r="F797" s="23" t="s">
        <v>14</v>
      </c>
      <c r="G797" s="22">
        <v>75</v>
      </c>
      <c r="H797" s="22">
        <f t="shared" si="129"/>
        <v>100</v>
      </c>
      <c r="I797" s="9">
        <v>142525.5</v>
      </c>
      <c r="J797" s="23" t="s">
        <v>68</v>
      </c>
      <c r="K797" s="17">
        <f t="shared" si="125"/>
        <v>3.8797645448493015E-3</v>
      </c>
      <c r="L797" s="17">
        <f t="shared" si="126"/>
        <v>3.9141864206957144E-3</v>
      </c>
      <c r="M797" s="68">
        <f t="shared" si="127"/>
        <v>82.197914834610003</v>
      </c>
      <c r="N797" s="9">
        <f t="shared" si="128"/>
        <v>1900.34</v>
      </c>
    </row>
    <row r="798" spans="1:14" hidden="1" x14ac:dyDescent="0.25">
      <c r="A798" s="23" t="s">
        <v>9</v>
      </c>
      <c r="B798" s="23" t="s">
        <v>138</v>
      </c>
      <c r="C798" s="23" t="s">
        <v>149</v>
      </c>
      <c r="D798" s="16" t="s">
        <v>150</v>
      </c>
      <c r="E798" s="23" t="s">
        <v>141</v>
      </c>
      <c r="F798" s="23" t="s">
        <v>14</v>
      </c>
      <c r="G798" s="22">
        <v>133</v>
      </c>
      <c r="H798" s="22">
        <f t="shared" si="129"/>
        <v>177.33333333333334</v>
      </c>
      <c r="I798" s="9">
        <v>252745.22</v>
      </c>
      <c r="J798" s="23" t="s">
        <v>49</v>
      </c>
      <c r="K798" s="17">
        <f t="shared" si="125"/>
        <v>6.8801157928660948E-3</v>
      </c>
      <c r="L798" s="17">
        <f t="shared" si="126"/>
        <v>6.9411572527004004E-3</v>
      </c>
      <c r="M798" s="68">
        <f t="shared" si="127"/>
        <v>145.7643023067084</v>
      </c>
      <c r="N798" s="9">
        <f t="shared" si="128"/>
        <v>1900.34</v>
      </c>
    </row>
    <row r="799" spans="1:14" hidden="1" x14ac:dyDescent="0.25">
      <c r="A799" s="35">
        <v>2019</v>
      </c>
      <c r="B799" s="35" t="s">
        <v>181</v>
      </c>
      <c r="C799" s="35">
        <v>34180</v>
      </c>
      <c r="D799" s="48" t="s">
        <v>288</v>
      </c>
      <c r="E799" s="20" t="s">
        <v>183</v>
      </c>
      <c r="F799" s="20" t="s">
        <v>14</v>
      </c>
      <c r="G799" s="20">
        <v>35</v>
      </c>
      <c r="H799" s="37">
        <f t="shared" si="129"/>
        <v>46.666666666666664</v>
      </c>
      <c r="I799" s="9">
        <v>13915.96</v>
      </c>
      <c r="J799" s="20" t="s">
        <v>50</v>
      </c>
      <c r="K799" s="17">
        <f>G799/$G$2399</f>
        <v>2.7016595908915478E-3</v>
      </c>
      <c r="L799" s="17">
        <f>H799/$H$2399</f>
        <v>2.7016595908915478E-3</v>
      </c>
      <c r="M799" s="68">
        <f>11000*L799</f>
        <v>29.718255499807025</v>
      </c>
      <c r="N799" s="9">
        <v>397.94</v>
      </c>
    </row>
    <row r="800" spans="1:14" hidden="1" x14ac:dyDescent="0.25">
      <c r="A800" s="23" t="s">
        <v>9</v>
      </c>
      <c r="B800" s="23" t="s">
        <v>138</v>
      </c>
      <c r="C800" s="23" t="s">
        <v>149</v>
      </c>
      <c r="D800" s="16" t="s">
        <v>150</v>
      </c>
      <c r="E800" s="23" t="s">
        <v>141</v>
      </c>
      <c r="F800" s="23" t="s">
        <v>14</v>
      </c>
      <c r="G800" s="22">
        <v>389</v>
      </c>
      <c r="H800" s="22">
        <f t="shared" si="129"/>
        <v>518.66666666666663</v>
      </c>
      <c r="I800" s="9">
        <v>739232.26</v>
      </c>
      <c r="J800" s="23" t="s">
        <v>51</v>
      </c>
      <c r="K800" s="17">
        <f t="shared" ref="K800:K808" si="130">G800/$G$809</f>
        <v>2.0123045439285045E-2</v>
      </c>
      <c r="L800" s="17">
        <f t="shared" ref="L800:L808" si="131">H800/$H$809</f>
        <v>2.030158023534177E-2</v>
      </c>
      <c r="M800" s="68">
        <f t="shared" ref="M800:M808" si="132">21000*L800</f>
        <v>426.33318494217718</v>
      </c>
      <c r="N800" s="9">
        <f t="shared" ref="N800:N808" si="133">+I800/G800</f>
        <v>1900.34</v>
      </c>
    </row>
    <row r="801" spans="1:14" hidden="1" x14ac:dyDescent="0.25">
      <c r="A801" s="23" t="s">
        <v>9</v>
      </c>
      <c r="B801" s="23" t="s">
        <v>138</v>
      </c>
      <c r="C801" s="23" t="s">
        <v>149</v>
      </c>
      <c r="D801" s="16" t="s">
        <v>150</v>
      </c>
      <c r="E801" s="23" t="s">
        <v>141</v>
      </c>
      <c r="F801" s="23" t="s">
        <v>14</v>
      </c>
      <c r="G801" s="22">
        <v>490.4</v>
      </c>
      <c r="H801" s="22">
        <f t="shared" si="129"/>
        <v>653.86666666666667</v>
      </c>
      <c r="I801" s="9">
        <v>931926.73600000003</v>
      </c>
      <c r="J801" s="23" t="s">
        <v>52</v>
      </c>
      <c r="K801" s="17">
        <f t="shared" si="130"/>
        <v>2.5368487103921297E-2</v>
      </c>
      <c r="L801" s="17">
        <f t="shared" si="131"/>
        <v>2.5593560276122376E-2</v>
      </c>
      <c r="M801" s="68">
        <f t="shared" si="132"/>
        <v>537.46476579856994</v>
      </c>
      <c r="N801" s="9">
        <f t="shared" si="133"/>
        <v>1900.3400000000001</v>
      </c>
    </row>
    <row r="802" spans="1:14" hidden="1" x14ac:dyDescent="0.25">
      <c r="A802" s="23" t="s">
        <v>9</v>
      </c>
      <c r="B802" s="23" t="s">
        <v>138</v>
      </c>
      <c r="C802" s="23" t="s">
        <v>149</v>
      </c>
      <c r="D802" s="16" t="s">
        <v>150</v>
      </c>
      <c r="E802" s="23" t="s">
        <v>141</v>
      </c>
      <c r="F802" s="23" t="s">
        <v>14</v>
      </c>
      <c r="G802" s="22">
        <v>98.34</v>
      </c>
      <c r="H802" s="22">
        <f t="shared" si="129"/>
        <v>131.12</v>
      </c>
      <c r="I802" s="9">
        <v>186879.4356</v>
      </c>
      <c r="J802" s="23" t="s">
        <v>53</v>
      </c>
      <c r="K802" s="17">
        <f t="shared" si="130"/>
        <v>5.0871472712064048E-3</v>
      </c>
      <c r="L802" s="17">
        <f t="shared" si="131"/>
        <v>5.132281234816221E-3</v>
      </c>
      <c r="M802" s="68">
        <f t="shared" si="132"/>
        <v>107.77790593114064</v>
      </c>
      <c r="N802" s="9">
        <f t="shared" si="133"/>
        <v>1900.34</v>
      </c>
    </row>
    <row r="803" spans="1:14" hidden="1" x14ac:dyDescent="0.25">
      <c r="A803" s="23" t="s">
        <v>9</v>
      </c>
      <c r="B803" s="23" t="s">
        <v>138</v>
      </c>
      <c r="C803" s="23" t="s">
        <v>149</v>
      </c>
      <c r="D803" s="16" t="s">
        <v>150</v>
      </c>
      <c r="E803" s="23" t="s">
        <v>141</v>
      </c>
      <c r="F803" s="23" t="s">
        <v>14</v>
      </c>
      <c r="G803" s="22">
        <v>34</v>
      </c>
      <c r="H803" s="22">
        <f t="shared" si="129"/>
        <v>45.333333333333329</v>
      </c>
      <c r="I803" s="9">
        <v>64611.56</v>
      </c>
      <c r="J803" s="23" t="s">
        <v>54</v>
      </c>
      <c r="K803" s="17">
        <f t="shared" si="130"/>
        <v>1.7588265936650167E-3</v>
      </c>
      <c r="L803" s="17">
        <f t="shared" si="131"/>
        <v>1.7744311773820569E-3</v>
      </c>
      <c r="M803" s="68">
        <f t="shared" si="132"/>
        <v>37.263054725023196</v>
      </c>
      <c r="N803" s="9">
        <f t="shared" si="133"/>
        <v>1900.34</v>
      </c>
    </row>
    <row r="804" spans="1:14" hidden="1" x14ac:dyDescent="0.25">
      <c r="A804" s="23" t="s">
        <v>9</v>
      </c>
      <c r="B804" s="23" t="s">
        <v>138</v>
      </c>
      <c r="C804" s="23" t="s">
        <v>149</v>
      </c>
      <c r="D804" s="16" t="s">
        <v>150</v>
      </c>
      <c r="E804" s="23" t="s">
        <v>141</v>
      </c>
      <c r="F804" s="23" t="s">
        <v>14</v>
      </c>
      <c r="G804" s="22">
        <v>200</v>
      </c>
      <c r="H804" s="22">
        <f t="shared" si="129"/>
        <v>266.66666666666663</v>
      </c>
      <c r="I804" s="9">
        <v>380066.47</v>
      </c>
      <c r="J804" s="23" t="s">
        <v>55</v>
      </c>
      <c r="K804" s="17">
        <f t="shared" si="130"/>
        <v>1.0346038786264803E-2</v>
      </c>
      <c r="L804" s="17">
        <f t="shared" si="131"/>
        <v>1.043783045518857E-2</v>
      </c>
      <c r="M804" s="68">
        <f t="shared" si="132"/>
        <v>219.19443955895997</v>
      </c>
      <c r="N804" s="9">
        <f t="shared" si="133"/>
        <v>1900.3323499999999</v>
      </c>
    </row>
    <row r="805" spans="1:14" hidden="1" x14ac:dyDescent="0.25">
      <c r="A805" s="23" t="s">
        <v>9</v>
      </c>
      <c r="B805" s="23" t="s">
        <v>138</v>
      </c>
      <c r="C805" s="23" t="s">
        <v>149</v>
      </c>
      <c r="D805" s="16" t="s">
        <v>150</v>
      </c>
      <c r="E805" s="23" t="s">
        <v>141</v>
      </c>
      <c r="F805" s="23" t="s">
        <v>14</v>
      </c>
      <c r="G805" s="22">
        <v>1</v>
      </c>
      <c r="H805" s="22">
        <f t="shared" si="129"/>
        <v>1.3333333333333333</v>
      </c>
      <c r="I805" s="9">
        <v>1900.34</v>
      </c>
      <c r="J805" s="23" t="s">
        <v>144</v>
      </c>
      <c r="K805" s="17">
        <f t="shared" si="130"/>
        <v>5.1730193931324017E-5</v>
      </c>
      <c r="L805" s="17">
        <f t="shared" si="131"/>
        <v>5.2189152275942857E-5</v>
      </c>
      <c r="M805" s="68">
        <f t="shared" si="132"/>
        <v>1.0959721977948</v>
      </c>
      <c r="N805" s="9">
        <f t="shared" si="133"/>
        <v>1900.34</v>
      </c>
    </row>
    <row r="806" spans="1:14" hidden="1" x14ac:dyDescent="0.25">
      <c r="A806" s="23" t="s">
        <v>9</v>
      </c>
      <c r="B806" s="23" t="s">
        <v>138</v>
      </c>
      <c r="C806" s="23" t="s">
        <v>149</v>
      </c>
      <c r="D806" s="16" t="s">
        <v>150</v>
      </c>
      <c r="E806" s="23" t="s">
        <v>141</v>
      </c>
      <c r="F806" s="23" t="s">
        <v>14</v>
      </c>
      <c r="G806" s="22">
        <v>597</v>
      </c>
      <c r="H806" s="22">
        <f t="shared" si="129"/>
        <v>796</v>
      </c>
      <c r="I806" s="9">
        <v>1134502.98</v>
      </c>
      <c r="J806" s="23" t="s">
        <v>56</v>
      </c>
      <c r="K806" s="17">
        <f t="shared" si="130"/>
        <v>3.0882925777000442E-2</v>
      </c>
      <c r="L806" s="17">
        <f t="shared" si="131"/>
        <v>3.1156923908737887E-2</v>
      </c>
      <c r="M806" s="68">
        <f t="shared" si="132"/>
        <v>654.29540208349567</v>
      </c>
      <c r="N806" s="9">
        <f t="shared" si="133"/>
        <v>1900.34</v>
      </c>
    </row>
    <row r="807" spans="1:14" hidden="1" x14ac:dyDescent="0.25">
      <c r="A807" s="23" t="s">
        <v>9</v>
      </c>
      <c r="B807" s="23" t="s">
        <v>138</v>
      </c>
      <c r="C807" s="23" t="s">
        <v>149</v>
      </c>
      <c r="D807" s="16" t="s">
        <v>150</v>
      </c>
      <c r="E807" s="23" t="s">
        <v>141</v>
      </c>
      <c r="F807" s="23" t="s">
        <v>14</v>
      </c>
      <c r="G807" s="22">
        <v>49</v>
      </c>
      <c r="H807" s="22">
        <f t="shared" si="129"/>
        <v>65.333333333333343</v>
      </c>
      <c r="I807" s="9">
        <v>93116.66</v>
      </c>
      <c r="J807" s="23" t="s">
        <v>57</v>
      </c>
      <c r="K807" s="17">
        <f t="shared" si="130"/>
        <v>2.5347795026348769E-3</v>
      </c>
      <c r="L807" s="17">
        <f t="shared" si="131"/>
        <v>2.5572684615212003E-3</v>
      </c>
      <c r="M807" s="68">
        <f t="shared" si="132"/>
        <v>53.702637691945206</v>
      </c>
      <c r="N807" s="9">
        <f t="shared" si="133"/>
        <v>1900.3400000000001</v>
      </c>
    </row>
    <row r="808" spans="1:14" hidden="1" x14ac:dyDescent="0.25">
      <c r="A808" s="23" t="s">
        <v>9</v>
      </c>
      <c r="B808" s="23" t="s">
        <v>138</v>
      </c>
      <c r="C808" s="23" t="s">
        <v>149</v>
      </c>
      <c r="D808" s="16" t="s">
        <v>150</v>
      </c>
      <c r="E808" s="23" t="s">
        <v>141</v>
      </c>
      <c r="F808" s="23" t="s">
        <v>14</v>
      </c>
      <c r="G808" s="22">
        <v>172</v>
      </c>
      <c r="H808" s="22">
        <f t="shared" si="129"/>
        <v>229.33333333333331</v>
      </c>
      <c r="I808" s="9">
        <v>326858.48</v>
      </c>
      <c r="J808" s="23" t="s">
        <v>65</v>
      </c>
      <c r="K808" s="17">
        <f t="shared" si="130"/>
        <v>8.8975933561877309E-3</v>
      </c>
      <c r="L808" s="17">
        <f t="shared" si="131"/>
        <v>8.9765341914621703E-3</v>
      </c>
      <c r="M808" s="68">
        <f t="shared" si="132"/>
        <v>188.50721802070558</v>
      </c>
      <c r="N808" s="9">
        <f t="shared" si="133"/>
        <v>1900.34</v>
      </c>
    </row>
    <row r="809" spans="1:14" hidden="1" x14ac:dyDescent="0.25">
      <c r="A809" s="23"/>
      <c r="B809" s="23"/>
      <c r="C809" s="23"/>
      <c r="D809" s="16"/>
      <c r="E809" s="23"/>
      <c r="F809" s="23"/>
      <c r="G809" s="24">
        <f>SUM(G752:G808)</f>
        <v>19331.070000000003</v>
      </c>
      <c r="H809" s="24">
        <f>SUM(H752:H808)</f>
        <v>25548.093333333323</v>
      </c>
      <c r="I809" s="25"/>
      <c r="J809" s="44"/>
      <c r="K809" s="26">
        <f>SUM(K752:K808)</f>
        <v>1.000891102803295</v>
      </c>
      <c r="L809" s="26" t="e">
        <f>SUM(L752:L808)</f>
        <v>#VALUE!</v>
      </c>
      <c r="M809" s="71" t="e">
        <f>SUM(M752:M808)</f>
        <v>#VALUE!</v>
      </c>
      <c r="N809" s="9"/>
    </row>
    <row r="810" spans="1:14" hidden="1" x14ac:dyDescent="0.25">
      <c r="A810" s="23" t="s">
        <v>9</v>
      </c>
      <c r="B810" s="23" t="s">
        <v>151</v>
      </c>
      <c r="C810" s="23" t="s">
        <v>152</v>
      </c>
      <c r="D810" s="16" t="s">
        <v>153</v>
      </c>
      <c r="E810" s="23" t="s">
        <v>154</v>
      </c>
      <c r="F810" s="23" t="s">
        <v>14</v>
      </c>
      <c r="G810" s="22">
        <v>7</v>
      </c>
      <c r="H810" s="22">
        <f t="shared" ref="H810:H840" si="134">G810/9*12</f>
        <v>9.3333333333333339</v>
      </c>
      <c r="I810" s="9">
        <v>17307.29</v>
      </c>
      <c r="J810" s="23" t="s">
        <v>15</v>
      </c>
      <c r="K810" s="17">
        <f t="shared" ref="K810:K840" si="135">G810/$G$851</f>
        <v>2.284968173657581E-3</v>
      </c>
      <c r="L810" s="17">
        <f t="shared" ref="L810:L840" si="136">H810/$H$851</f>
        <v>2.2917007693566875E-3</v>
      </c>
      <c r="M810" s="68">
        <f t="shared" ref="M810:M840" si="137">3600*L810</f>
        <v>8.2501227696840758</v>
      </c>
      <c r="N810" s="9">
        <f t="shared" ref="N810:N850" si="138">+I810/G810</f>
        <v>2472.4700000000003</v>
      </c>
    </row>
    <row r="811" spans="1:14" hidden="1" x14ac:dyDescent="0.25">
      <c r="A811" s="23" t="s">
        <v>9</v>
      </c>
      <c r="B811" s="23" t="s">
        <v>151</v>
      </c>
      <c r="C811" s="23" t="s">
        <v>152</v>
      </c>
      <c r="D811" s="16" t="s">
        <v>153</v>
      </c>
      <c r="E811" s="23" t="s">
        <v>154</v>
      </c>
      <c r="F811" s="23" t="s">
        <v>14</v>
      </c>
      <c r="G811" s="22">
        <v>6</v>
      </c>
      <c r="H811" s="22">
        <f t="shared" si="134"/>
        <v>8</v>
      </c>
      <c r="I811" s="9">
        <v>14856.27</v>
      </c>
      <c r="J811" s="23" t="s">
        <v>17</v>
      </c>
      <c r="K811" s="17">
        <f t="shared" si="135"/>
        <v>1.9585441488493551E-3</v>
      </c>
      <c r="L811" s="17">
        <f t="shared" si="136"/>
        <v>1.964314945162875E-3</v>
      </c>
      <c r="M811" s="68">
        <f t="shared" si="137"/>
        <v>7.0715338025863499</v>
      </c>
      <c r="N811" s="9">
        <f t="shared" si="138"/>
        <v>2476.0450000000001</v>
      </c>
    </row>
    <row r="812" spans="1:14" hidden="1" x14ac:dyDescent="0.25">
      <c r="A812" s="23" t="s">
        <v>9</v>
      </c>
      <c r="B812" s="23" t="s">
        <v>151</v>
      </c>
      <c r="C812" s="23" t="s">
        <v>152</v>
      </c>
      <c r="D812" s="16" t="s">
        <v>153</v>
      </c>
      <c r="E812" s="23" t="s">
        <v>154</v>
      </c>
      <c r="F812" s="23" t="s">
        <v>14</v>
      </c>
      <c r="G812" s="22">
        <v>107</v>
      </c>
      <c r="H812" s="22">
        <f t="shared" si="134"/>
        <v>142.66666666666669</v>
      </c>
      <c r="I812" s="9">
        <v>265433.74</v>
      </c>
      <c r="J812" s="23" t="s">
        <v>18</v>
      </c>
      <c r="K812" s="17">
        <f t="shared" si="135"/>
        <v>3.4927370654480171E-2</v>
      </c>
      <c r="L812" s="17">
        <f t="shared" si="136"/>
        <v>3.5030283188737944E-2</v>
      </c>
      <c r="M812" s="68">
        <f t="shared" si="137"/>
        <v>126.10901947945661</v>
      </c>
      <c r="N812" s="9">
        <f t="shared" si="138"/>
        <v>2480.6891588785047</v>
      </c>
    </row>
    <row r="813" spans="1:14" hidden="1" x14ac:dyDescent="0.25">
      <c r="A813" s="23" t="s">
        <v>9</v>
      </c>
      <c r="B813" s="23" t="s">
        <v>151</v>
      </c>
      <c r="C813" s="23" t="s">
        <v>152</v>
      </c>
      <c r="D813" s="16" t="s">
        <v>153</v>
      </c>
      <c r="E813" s="23" t="s">
        <v>154</v>
      </c>
      <c r="F813" s="23" t="s">
        <v>14</v>
      </c>
      <c r="G813" s="22">
        <v>17</v>
      </c>
      <c r="H813" s="22">
        <f t="shared" si="134"/>
        <v>22.666666666666664</v>
      </c>
      <c r="I813" s="9">
        <v>42225.04</v>
      </c>
      <c r="J813" s="23" t="s">
        <v>19</v>
      </c>
      <c r="K813" s="17">
        <f t="shared" si="135"/>
        <v>5.54920842173984E-3</v>
      </c>
      <c r="L813" s="17">
        <f t="shared" si="136"/>
        <v>5.5655590112948117E-3</v>
      </c>
      <c r="M813" s="68">
        <f t="shared" si="137"/>
        <v>20.036012440661324</v>
      </c>
      <c r="N813" s="9">
        <f t="shared" si="138"/>
        <v>2483.8258823529413</v>
      </c>
    </row>
    <row r="814" spans="1:14" hidden="1" x14ac:dyDescent="0.25">
      <c r="A814" s="23" t="s">
        <v>9</v>
      </c>
      <c r="B814" s="23" t="s">
        <v>151</v>
      </c>
      <c r="C814" s="23" t="s">
        <v>152</v>
      </c>
      <c r="D814" s="16" t="s">
        <v>153</v>
      </c>
      <c r="E814" s="23" t="s">
        <v>154</v>
      </c>
      <c r="F814" s="23" t="s">
        <v>14</v>
      </c>
      <c r="G814" s="22">
        <v>62</v>
      </c>
      <c r="H814" s="22">
        <f t="shared" si="134"/>
        <v>82.666666666666671</v>
      </c>
      <c r="I814" s="9">
        <v>153614.89000000001</v>
      </c>
      <c r="J814" s="23" t="s">
        <v>20</v>
      </c>
      <c r="K814" s="17">
        <f t="shared" si="135"/>
        <v>2.0238289538110004E-2</v>
      </c>
      <c r="L814" s="17">
        <f t="shared" si="136"/>
        <v>2.0297921100016377E-2</v>
      </c>
      <c r="M814" s="68">
        <f t="shared" si="137"/>
        <v>73.072515960058951</v>
      </c>
      <c r="N814" s="9">
        <f t="shared" si="138"/>
        <v>2477.6595161290325</v>
      </c>
    </row>
    <row r="815" spans="1:14" hidden="1" x14ac:dyDescent="0.25">
      <c r="A815" s="23" t="s">
        <v>9</v>
      </c>
      <c r="B815" s="23" t="s">
        <v>151</v>
      </c>
      <c r="C815" s="23" t="s">
        <v>152</v>
      </c>
      <c r="D815" s="16" t="s">
        <v>153</v>
      </c>
      <c r="E815" s="23" t="s">
        <v>154</v>
      </c>
      <c r="F815" s="23" t="s">
        <v>14</v>
      </c>
      <c r="G815" s="22">
        <v>64</v>
      </c>
      <c r="H815" s="22">
        <f t="shared" si="134"/>
        <v>85.333333333333329</v>
      </c>
      <c r="I815" s="9">
        <v>158624.18</v>
      </c>
      <c r="J815" s="23" t="s">
        <v>21</v>
      </c>
      <c r="K815" s="17">
        <f t="shared" si="135"/>
        <v>2.0891137587726458E-2</v>
      </c>
      <c r="L815" s="17">
        <f t="shared" si="136"/>
        <v>2.0952692748403997E-2</v>
      </c>
      <c r="M815" s="68">
        <f t="shared" si="137"/>
        <v>75.429693894254385</v>
      </c>
      <c r="N815" s="9">
        <f t="shared" si="138"/>
        <v>2478.5028124999999</v>
      </c>
    </row>
    <row r="816" spans="1:14" hidden="1" x14ac:dyDescent="0.25">
      <c r="A816" s="23" t="s">
        <v>9</v>
      </c>
      <c r="B816" s="23" t="s">
        <v>151</v>
      </c>
      <c r="C816" s="23" t="s">
        <v>152</v>
      </c>
      <c r="D816" s="16" t="s">
        <v>153</v>
      </c>
      <c r="E816" s="23" t="s">
        <v>154</v>
      </c>
      <c r="F816" s="23" t="s">
        <v>14</v>
      </c>
      <c r="G816" s="22">
        <v>209</v>
      </c>
      <c r="H816" s="22">
        <f t="shared" si="134"/>
        <v>278.66666666666663</v>
      </c>
      <c r="I816" s="9">
        <v>518569.48</v>
      </c>
      <c r="J816" s="23" t="s">
        <v>22</v>
      </c>
      <c r="K816" s="17">
        <f t="shared" si="135"/>
        <v>6.8222621184919216E-2</v>
      </c>
      <c r="L816" s="17">
        <f t="shared" si="136"/>
        <v>6.8423637256506797E-2</v>
      </c>
      <c r="M816" s="68">
        <f t="shared" si="137"/>
        <v>246.32509412342446</v>
      </c>
      <c r="N816" s="9">
        <f t="shared" si="138"/>
        <v>2481.193684210526</v>
      </c>
    </row>
    <row r="817" spans="1:14" hidden="1" x14ac:dyDescent="0.25">
      <c r="A817" s="23" t="s">
        <v>9</v>
      </c>
      <c r="B817" s="23" t="s">
        <v>151</v>
      </c>
      <c r="C817" s="23" t="s">
        <v>152</v>
      </c>
      <c r="D817" s="16" t="s">
        <v>153</v>
      </c>
      <c r="E817" s="23" t="s">
        <v>154</v>
      </c>
      <c r="F817" s="23" t="s">
        <v>14</v>
      </c>
      <c r="G817" s="22">
        <v>241</v>
      </c>
      <c r="H817" s="22">
        <f t="shared" si="134"/>
        <v>321.33333333333337</v>
      </c>
      <c r="I817" s="9">
        <v>597366.77</v>
      </c>
      <c r="J817" s="23" t="s">
        <v>23</v>
      </c>
      <c r="K817" s="17">
        <f t="shared" si="135"/>
        <v>7.8668189978782443E-2</v>
      </c>
      <c r="L817" s="17">
        <f t="shared" si="136"/>
        <v>7.8899983630708825E-2</v>
      </c>
      <c r="M817" s="68">
        <f t="shared" si="137"/>
        <v>284.03994107055178</v>
      </c>
      <c r="N817" s="9">
        <f t="shared" si="138"/>
        <v>2478.7002904564315</v>
      </c>
    </row>
    <row r="818" spans="1:14" x14ac:dyDescent="0.25">
      <c r="A818" s="23" t="s">
        <v>9</v>
      </c>
      <c r="B818" s="23" t="s">
        <v>151</v>
      </c>
      <c r="C818" s="23" t="s">
        <v>152</v>
      </c>
      <c r="D818" s="16" t="s">
        <v>153</v>
      </c>
      <c r="E818" s="23" t="s">
        <v>154</v>
      </c>
      <c r="F818" s="23" t="s">
        <v>14</v>
      </c>
      <c r="G818" s="22">
        <v>57</v>
      </c>
      <c r="H818" s="22">
        <f t="shared" si="134"/>
        <v>76</v>
      </c>
      <c r="I818" s="9">
        <v>141359.79</v>
      </c>
      <c r="J818" s="23" t="s">
        <v>24</v>
      </c>
      <c r="K818" s="17">
        <f t="shared" si="135"/>
        <v>1.8606169414068875E-2</v>
      </c>
      <c r="L818" s="17">
        <f t="shared" si="136"/>
        <v>1.8660991979047314E-2</v>
      </c>
      <c r="M818" s="68">
        <f t="shared" si="137"/>
        <v>67.17957112457033</v>
      </c>
      <c r="N818" s="9">
        <f t="shared" si="138"/>
        <v>2479.996315789474</v>
      </c>
    </row>
    <row r="819" spans="1:14" hidden="1" x14ac:dyDescent="0.25">
      <c r="A819" s="23" t="s">
        <v>9</v>
      </c>
      <c r="B819" s="23" t="s">
        <v>151</v>
      </c>
      <c r="C819" s="23" t="s">
        <v>152</v>
      </c>
      <c r="D819" s="16" t="s">
        <v>153</v>
      </c>
      <c r="E819" s="23" t="s">
        <v>154</v>
      </c>
      <c r="F819" s="23" t="s">
        <v>14</v>
      </c>
      <c r="G819" s="22">
        <v>606</v>
      </c>
      <c r="H819" s="22">
        <f t="shared" si="134"/>
        <v>808</v>
      </c>
      <c r="I819" s="9">
        <v>1502049.12</v>
      </c>
      <c r="J819" s="23" t="s">
        <v>25</v>
      </c>
      <c r="K819" s="17">
        <f t="shared" si="135"/>
        <v>0.19781295903378487</v>
      </c>
      <c r="L819" s="17">
        <f t="shared" si="136"/>
        <v>0.19839580946145038</v>
      </c>
      <c r="M819" s="68">
        <f t="shared" si="137"/>
        <v>714.2249140612214</v>
      </c>
      <c r="N819" s="9">
        <f t="shared" si="138"/>
        <v>2478.6289108910892</v>
      </c>
    </row>
    <row r="820" spans="1:14" hidden="1" x14ac:dyDescent="0.25">
      <c r="A820" s="23" t="s">
        <v>9</v>
      </c>
      <c r="B820" s="23" t="s">
        <v>151</v>
      </c>
      <c r="C820" s="23" t="s">
        <v>152</v>
      </c>
      <c r="D820" s="16" t="s">
        <v>153</v>
      </c>
      <c r="E820" s="23" t="s">
        <v>154</v>
      </c>
      <c r="F820" s="23" t="s">
        <v>14</v>
      </c>
      <c r="G820" s="22">
        <v>25.5</v>
      </c>
      <c r="H820" s="22">
        <f t="shared" si="134"/>
        <v>34</v>
      </c>
      <c r="I820" s="9">
        <v>63187.41</v>
      </c>
      <c r="J820" s="23" t="s">
        <v>26</v>
      </c>
      <c r="K820" s="17">
        <f t="shared" si="135"/>
        <v>8.3238126326097596E-3</v>
      </c>
      <c r="L820" s="17">
        <f t="shared" si="136"/>
        <v>8.3483385169422185E-3</v>
      </c>
      <c r="M820" s="68">
        <f t="shared" si="137"/>
        <v>30.054018660991986</v>
      </c>
      <c r="N820" s="9">
        <f t="shared" si="138"/>
        <v>2477.9376470588236</v>
      </c>
    </row>
    <row r="821" spans="1:14" hidden="1" x14ac:dyDescent="0.25">
      <c r="A821" s="23" t="s">
        <v>9</v>
      </c>
      <c r="B821" s="23" t="s">
        <v>151</v>
      </c>
      <c r="C821" s="23" t="s">
        <v>152</v>
      </c>
      <c r="D821" s="16" t="s">
        <v>153</v>
      </c>
      <c r="E821" s="23" t="s">
        <v>154</v>
      </c>
      <c r="F821" s="23" t="s">
        <v>14</v>
      </c>
      <c r="G821" s="22">
        <v>107</v>
      </c>
      <c r="H821" s="22">
        <f t="shared" si="134"/>
        <v>142.66666666666669</v>
      </c>
      <c r="I821" s="9">
        <v>265776.94</v>
      </c>
      <c r="J821" s="23" t="s">
        <v>28</v>
      </c>
      <c r="K821" s="17">
        <f t="shared" si="135"/>
        <v>3.4927370654480171E-2</v>
      </c>
      <c r="L821" s="17">
        <f t="shared" si="136"/>
        <v>3.5030283188737944E-2</v>
      </c>
      <c r="M821" s="68">
        <f t="shared" si="137"/>
        <v>126.10901947945661</v>
      </c>
      <c r="N821" s="9">
        <f t="shared" si="138"/>
        <v>2483.8966355140187</v>
      </c>
    </row>
    <row r="822" spans="1:14" hidden="1" x14ac:dyDescent="0.25">
      <c r="A822" s="23" t="s">
        <v>9</v>
      </c>
      <c r="B822" s="23" t="s">
        <v>151</v>
      </c>
      <c r="C822" s="23" t="s">
        <v>152</v>
      </c>
      <c r="D822" s="16" t="s">
        <v>153</v>
      </c>
      <c r="E822" s="23" t="s">
        <v>154</v>
      </c>
      <c r="F822" s="23" t="s">
        <v>14</v>
      </c>
      <c r="G822" s="22">
        <v>56</v>
      </c>
      <c r="H822" s="22">
        <f t="shared" si="134"/>
        <v>74.666666666666671</v>
      </c>
      <c r="I822" s="9">
        <v>138908.76999999999</v>
      </c>
      <c r="J822" s="23" t="s">
        <v>31</v>
      </c>
      <c r="K822" s="17">
        <f t="shared" si="135"/>
        <v>1.8279745389260648E-2</v>
      </c>
      <c r="L822" s="17">
        <f t="shared" si="136"/>
        <v>1.83336061548535E-2</v>
      </c>
      <c r="M822" s="68">
        <f t="shared" si="137"/>
        <v>66.000982157472606</v>
      </c>
      <c r="N822" s="9">
        <f t="shared" si="138"/>
        <v>2480.5137499999996</v>
      </c>
    </row>
    <row r="823" spans="1:14" hidden="1" x14ac:dyDescent="0.25">
      <c r="A823" s="23" t="s">
        <v>9</v>
      </c>
      <c r="B823" s="23" t="s">
        <v>151</v>
      </c>
      <c r="C823" s="23" t="s">
        <v>152</v>
      </c>
      <c r="D823" s="16" t="s">
        <v>153</v>
      </c>
      <c r="E823" s="23" t="s">
        <v>154</v>
      </c>
      <c r="F823" s="23" t="s">
        <v>14</v>
      </c>
      <c r="G823" s="22">
        <v>44</v>
      </c>
      <c r="H823" s="22">
        <f t="shared" si="134"/>
        <v>58.666666666666671</v>
      </c>
      <c r="I823" s="9">
        <v>108969.84</v>
      </c>
      <c r="J823" s="23" t="s">
        <v>32</v>
      </c>
      <c r="K823" s="17">
        <f t="shared" si="135"/>
        <v>1.4362657091561939E-2</v>
      </c>
      <c r="L823" s="17">
        <f t="shared" si="136"/>
        <v>1.440497626452775E-2</v>
      </c>
      <c r="M823" s="68">
        <f t="shared" si="137"/>
        <v>51.857914552299903</v>
      </c>
      <c r="N823" s="9">
        <f t="shared" si="138"/>
        <v>2476.5872727272726</v>
      </c>
    </row>
    <row r="824" spans="1:14" hidden="1" x14ac:dyDescent="0.25">
      <c r="A824" s="23" t="s">
        <v>9</v>
      </c>
      <c r="B824" s="23" t="s">
        <v>151</v>
      </c>
      <c r="C824" s="23" t="s">
        <v>152</v>
      </c>
      <c r="D824" s="16" t="s">
        <v>153</v>
      </c>
      <c r="E824" s="23" t="s">
        <v>154</v>
      </c>
      <c r="F824" s="23" t="s">
        <v>14</v>
      </c>
      <c r="G824" s="22">
        <v>36</v>
      </c>
      <c r="H824" s="22">
        <f t="shared" si="134"/>
        <v>48</v>
      </c>
      <c r="I824" s="9">
        <v>89008.92</v>
      </c>
      <c r="J824" s="23" t="s">
        <v>34</v>
      </c>
      <c r="K824" s="17">
        <f t="shared" si="135"/>
        <v>1.1751264893096133E-2</v>
      </c>
      <c r="L824" s="17">
        <f t="shared" si="136"/>
        <v>1.178588967097725E-2</v>
      </c>
      <c r="M824" s="68">
        <f t="shared" si="137"/>
        <v>42.429202815518103</v>
      </c>
      <c r="N824" s="9">
        <f t="shared" si="138"/>
        <v>2472.4699999999998</v>
      </c>
    </row>
    <row r="825" spans="1:14" hidden="1" x14ac:dyDescent="0.25">
      <c r="A825" s="23" t="s">
        <v>9</v>
      </c>
      <c r="B825" s="23" t="s">
        <v>151</v>
      </c>
      <c r="C825" s="23" t="s">
        <v>152</v>
      </c>
      <c r="D825" s="16" t="s">
        <v>153</v>
      </c>
      <c r="E825" s="23" t="s">
        <v>154</v>
      </c>
      <c r="F825" s="23" t="s">
        <v>14</v>
      </c>
      <c r="G825" s="22">
        <v>78</v>
      </c>
      <c r="H825" s="22">
        <f t="shared" si="134"/>
        <v>104</v>
      </c>
      <c r="I825" s="9">
        <v>193303.11</v>
      </c>
      <c r="J825" s="23" t="s">
        <v>35</v>
      </c>
      <c r="K825" s="17">
        <f t="shared" si="135"/>
        <v>2.5461073935041618E-2</v>
      </c>
      <c r="L825" s="17">
        <f t="shared" si="136"/>
        <v>2.5536094287117374E-2</v>
      </c>
      <c r="M825" s="68">
        <f t="shared" si="137"/>
        <v>91.92993943362255</v>
      </c>
      <c r="N825" s="9">
        <f t="shared" si="138"/>
        <v>2478.2449999999999</v>
      </c>
    </row>
    <row r="826" spans="1:14" hidden="1" x14ac:dyDescent="0.25">
      <c r="A826" s="23" t="s">
        <v>9</v>
      </c>
      <c r="B826" s="23" t="s">
        <v>151</v>
      </c>
      <c r="C826" s="23" t="s">
        <v>152</v>
      </c>
      <c r="D826" s="16" t="s">
        <v>153</v>
      </c>
      <c r="E826" s="23" t="s">
        <v>154</v>
      </c>
      <c r="F826" s="23" t="s">
        <v>14</v>
      </c>
      <c r="G826" s="22">
        <v>41</v>
      </c>
      <c r="H826" s="22">
        <f t="shared" si="134"/>
        <v>54.666666666666664</v>
      </c>
      <c r="I826" s="9">
        <v>101842.76</v>
      </c>
      <c r="J826" s="23" t="s">
        <v>36</v>
      </c>
      <c r="K826" s="17">
        <f t="shared" si="135"/>
        <v>1.3383385017137261E-2</v>
      </c>
      <c r="L826" s="17">
        <f t="shared" si="136"/>
        <v>1.3422818791946312E-2</v>
      </c>
      <c r="M826" s="68">
        <f t="shared" si="137"/>
        <v>48.322147651006723</v>
      </c>
      <c r="N826" s="9">
        <f t="shared" si="138"/>
        <v>2483.969756097561</v>
      </c>
    </row>
    <row r="827" spans="1:14" hidden="1" x14ac:dyDescent="0.25">
      <c r="A827" s="23" t="s">
        <v>9</v>
      </c>
      <c r="B827" s="23" t="s">
        <v>151</v>
      </c>
      <c r="C827" s="23" t="s">
        <v>152</v>
      </c>
      <c r="D827" s="16" t="s">
        <v>153</v>
      </c>
      <c r="E827" s="23" t="s">
        <v>154</v>
      </c>
      <c r="F827" s="23" t="s">
        <v>14</v>
      </c>
      <c r="G827" s="22">
        <v>117</v>
      </c>
      <c r="H827" s="22">
        <f t="shared" si="134"/>
        <v>156</v>
      </c>
      <c r="I827" s="9">
        <v>290630.34000000003</v>
      </c>
      <c r="J827" s="23" t="s">
        <v>37</v>
      </c>
      <c r="K827" s="17">
        <f t="shared" si="135"/>
        <v>3.8191610902562428E-2</v>
      </c>
      <c r="L827" s="17">
        <f t="shared" si="136"/>
        <v>3.8304141430676064E-2</v>
      </c>
      <c r="M827" s="68">
        <f t="shared" si="137"/>
        <v>137.89490915043382</v>
      </c>
      <c r="N827" s="9">
        <f t="shared" si="138"/>
        <v>2484.0200000000004</v>
      </c>
    </row>
    <row r="828" spans="1:14" hidden="1" x14ac:dyDescent="0.25">
      <c r="A828" s="23" t="s">
        <v>9</v>
      </c>
      <c r="B828" s="23" t="s">
        <v>151</v>
      </c>
      <c r="C828" s="23" t="s">
        <v>152</v>
      </c>
      <c r="D828" s="16" t="s">
        <v>153</v>
      </c>
      <c r="E828" s="23" t="s">
        <v>154</v>
      </c>
      <c r="F828" s="23" t="s">
        <v>14</v>
      </c>
      <c r="G828" s="22">
        <v>36</v>
      </c>
      <c r="H828" s="22">
        <f t="shared" si="134"/>
        <v>48</v>
      </c>
      <c r="I828" s="9">
        <v>89266.32</v>
      </c>
      <c r="J828" s="23" t="s">
        <v>38</v>
      </c>
      <c r="K828" s="17">
        <f t="shared" si="135"/>
        <v>1.1751264893096133E-2</v>
      </c>
      <c r="L828" s="17">
        <f t="shared" si="136"/>
        <v>1.178588967097725E-2</v>
      </c>
      <c r="M828" s="68">
        <f t="shared" si="137"/>
        <v>42.429202815518103</v>
      </c>
      <c r="N828" s="9">
        <f t="shared" si="138"/>
        <v>2479.6200000000003</v>
      </c>
    </row>
    <row r="829" spans="1:14" hidden="1" x14ac:dyDescent="0.25">
      <c r="A829" s="23" t="s">
        <v>9</v>
      </c>
      <c r="B829" s="23" t="s">
        <v>151</v>
      </c>
      <c r="C829" s="23" t="s">
        <v>152</v>
      </c>
      <c r="D829" s="16" t="s">
        <v>153</v>
      </c>
      <c r="E829" s="23" t="s">
        <v>154</v>
      </c>
      <c r="F829" s="23" t="s">
        <v>14</v>
      </c>
      <c r="G829" s="22">
        <v>26</v>
      </c>
      <c r="H829" s="22">
        <f t="shared" si="134"/>
        <v>34.666666666666664</v>
      </c>
      <c r="I829" s="9">
        <v>64455.82</v>
      </c>
      <c r="J829" s="23" t="s">
        <v>39</v>
      </c>
      <c r="K829" s="17">
        <f t="shared" si="135"/>
        <v>8.4870246450138732E-3</v>
      </c>
      <c r="L829" s="17">
        <f t="shared" si="136"/>
        <v>8.5120314290391234E-3</v>
      </c>
      <c r="M829" s="68">
        <f t="shared" si="137"/>
        <v>30.643313144540844</v>
      </c>
      <c r="N829" s="9">
        <f t="shared" si="138"/>
        <v>2479.0700000000002</v>
      </c>
    </row>
    <row r="830" spans="1:14" hidden="1" x14ac:dyDescent="0.25">
      <c r="A830" s="23" t="s">
        <v>9</v>
      </c>
      <c r="B830" s="23" t="s">
        <v>151</v>
      </c>
      <c r="C830" s="23" t="s">
        <v>152</v>
      </c>
      <c r="D830" s="16" t="s">
        <v>153</v>
      </c>
      <c r="E830" s="23" t="s">
        <v>154</v>
      </c>
      <c r="F830" s="23" t="s">
        <v>14</v>
      </c>
      <c r="G830" s="22">
        <v>57</v>
      </c>
      <c r="H830" s="22">
        <f t="shared" si="134"/>
        <v>76</v>
      </c>
      <c r="I830" s="9">
        <v>141424.14000000001</v>
      </c>
      <c r="J830" s="23" t="s">
        <v>40</v>
      </c>
      <c r="K830" s="17">
        <f t="shared" si="135"/>
        <v>1.8606169414068875E-2</v>
      </c>
      <c r="L830" s="17">
        <f t="shared" si="136"/>
        <v>1.8660991979047314E-2</v>
      </c>
      <c r="M830" s="68">
        <f t="shared" si="137"/>
        <v>67.17957112457033</v>
      </c>
      <c r="N830" s="9">
        <f t="shared" si="138"/>
        <v>2481.125263157895</v>
      </c>
    </row>
    <row r="831" spans="1:14" hidden="1" x14ac:dyDescent="0.25">
      <c r="A831" s="23" t="s">
        <v>9</v>
      </c>
      <c r="B831" s="23" t="s">
        <v>151</v>
      </c>
      <c r="C831" s="23" t="s">
        <v>152</v>
      </c>
      <c r="D831" s="16" t="s">
        <v>153</v>
      </c>
      <c r="E831" s="23" t="s">
        <v>154</v>
      </c>
      <c r="F831" s="23" t="s">
        <v>14</v>
      </c>
      <c r="G831" s="22">
        <v>243</v>
      </c>
      <c r="H831" s="22">
        <f t="shared" si="134"/>
        <v>324</v>
      </c>
      <c r="I831" s="9">
        <v>602654.91</v>
      </c>
      <c r="J831" s="23" t="s">
        <v>41</v>
      </c>
      <c r="K831" s="17">
        <f t="shared" si="135"/>
        <v>7.9321038028398891E-2</v>
      </c>
      <c r="L831" s="17">
        <f t="shared" si="136"/>
        <v>7.9554755279096431E-2</v>
      </c>
      <c r="M831" s="68">
        <f t="shared" si="137"/>
        <v>286.39711900474714</v>
      </c>
      <c r="N831" s="9">
        <f t="shared" si="138"/>
        <v>2480.0613580246913</v>
      </c>
    </row>
    <row r="832" spans="1:14" hidden="1" x14ac:dyDescent="0.25">
      <c r="A832" s="23" t="s">
        <v>9</v>
      </c>
      <c r="B832" s="23" t="s">
        <v>151</v>
      </c>
      <c r="C832" s="23" t="s">
        <v>152</v>
      </c>
      <c r="D832" s="16" t="s">
        <v>153</v>
      </c>
      <c r="E832" s="23" t="s">
        <v>154</v>
      </c>
      <c r="F832" s="23" t="s">
        <v>14</v>
      </c>
      <c r="G832" s="22">
        <v>311</v>
      </c>
      <c r="H832" s="22">
        <f t="shared" si="134"/>
        <v>414.66666666666669</v>
      </c>
      <c r="I832" s="9">
        <v>771319.12</v>
      </c>
      <c r="J832" s="23" t="s">
        <v>42</v>
      </c>
      <c r="K832" s="17">
        <f t="shared" si="135"/>
        <v>0.10151787171535825</v>
      </c>
      <c r="L832" s="17">
        <f t="shared" si="136"/>
        <v>0.10181699132427569</v>
      </c>
      <c r="M832" s="68">
        <f t="shared" si="137"/>
        <v>366.54116876739249</v>
      </c>
      <c r="N832" s="9">
        <f t="shared" si="138"/>
        <v>2480.1257877813505</v>
      </c>
    </row>
    <row r="833" spans="1:14" hidden="1" x14ac:dyDescent="0.25">
      <c r="A833" s="23" t="s">
        <v>9</v>
      </c>
      <c r="B833" s="23" t="s">
        <v>151</v>
      </c>
      <c r="C833" s="23" t="s">
        <v>152</v>
      </c>
      <c r="D833" s="16" t="s">
        <v>153</v>
      </c>
      <c r="E833" s="23" t="s">
        <v>154</v>
      </c>
      <c r="F833" s="23" t="s">
        <v>14</v>
      </c>
      <c r="G833" s="22">
        <v>2</v>
      </c>
      <c r="H833" s="22">
        <f t="shared" si="134"/>
        <v>2.6666666666666665</v>
      </c>
      <c r="I833" s="9">
        <v>4944.9399999999996</v>
      </c>
      <c r="J833" s="23" t="s">
        <v>43</v>
      </c>
      <c r="K833" s="17">
        <f t="shared" si="135"/>
        <v>6.5284804961645182E-4</v>
      </c>
      <c r="L833" s="17">
        <f t="shared" si="136"/>
        <v>6.547716483876249E-4</v>
      </c>
      <c r="M833" s="68">
        <f t="shared" si="137"/>
        <v>2.3571779341954495</v>
      </c>
      <c r="N833" s="9">
        <f t="shared" si="138"/>
        <v>2472.4699999999998</v>
      </c>
    </row>
    <row r="834" spans="1:14" hidden="1" x14ac:dyDescent="0.25">
      <c r="A834" s="23" t="s">
        <v>9</v>
      </c>
      <c r="B834" s="23" t="s">
        <v>151</v>
      </c>
      <c r="C834" s="23" t="s">
        <v>152</v>
      </c>
      <c r="D834" s="16" t="s">
        <v>153</v>
      </c>
      <c r="E834" s="23" t="s">
        <v>154</v>
      </c>
      <c r="F834" s="23" t="s">
        <v>14</v>
      </c>
      <c r="G834" s="22">
        <v>27</v>
      </c>
      <c r="H834" s="22">
        <f t="shared" si="134"/>
        <v>36</v>
      </c>
      <c r="I834" s="9">
        <v>66971.19</v>
      </c>
      <c r="J834" s="23" t="s">
        <v>45</v>
      </c>
      <c r="K834" s="17">
        <f t="shared" si="135"/>
        <v>8.8134486698220986E-3</v>
      </c>
      <c r="L834" s="17">
        <f t="shared" si="136"/>
        <v>8.8394172532329368E-3</v>
      </c>
      <c r="M834" s="68">
        <f t="shared" si="137"/>
        <v>31.821902111638572</v>
      </c>
      <c r="N834" s="9">
        <f t="shared" si="138"/>
        <v>2480.4144444444446</v>
      </c>
    </row>
    <row r="835" spans="1:14" hidden="1" x14ac:dyDescent="0.25">
      <c r="A835" s="23" t="s">
        <v>9</v>
      </c>
      <c r="B835" s="23" t="s">
        <v>151</v>
      </c>
      <c r="C835" s="23" t="s">
        <v>152</v>
      </c>
      <c r="D835" s="16" t="s">
        <v>153</v>
      </c>
      <c r="E835" s="23" t="s">
        <v>154</v>
      </c>
      <c r="F835" s="23" t="s">
        <v>14</v>
      </c>
      <c r="G835" s="22">
        <v>18</v>
      </c>
      <c r="H835" s="22">
        <f t="shared" si="134"/>
        <v>24</v>
      </c>
      <c r="I835" s="9">
        <v>44718.96</v>
      </c>
      <c r="J835" s="23" t="s">
        <v>46</v>
      </c>
      <c r="K835" s="17">
        <f t="shared" si="135"/>
        <v>5.8756324465480663E-3</v>
      </c>
      <c r="L835" s="17">
        <f t="shared" si="136"/>
        <v>5.8929448354886251E-3</v>
      </c>
      <c r="M835" s="68">
        <f t="shared" si="137"/>
        <v>21.214601407759051</v>
      </c>
      <c r="N835" s="9">
        <f t="shared" si="138"/>
        <v>2484.3866666666668</v>
      </c>
    </row>
    <row r="836" spans="1:14" hidden="1" x14ac:dyDescent="0.25">
      <c r="A836" s="23" t="s">
        <v>9</v>
      </c>
      <c r="B836" s="23" t="s">
        <v>151</v>
      </c>
      <c r="C836" s="23" t="s">
        <v>152</v>
      </c>
      <c r="D836" s="16" t="s">
        <v>153</v>
      </c>
      <c r="E836" s="23" t="s">
        <v>154</v>
      </c>
      <c r="F836" s="23" t="s">
        <v>14</v>
      </c>
      <c r="G836" s="22">
        <v>24</v>
      </c>
      <c r="H836" s="22">
        <f t="shared" si="134"/>
        <v>32</v>
      </c>
      <c r="I836" s="9">
        <v>59360.73</v>
      </c>
      <c r="J836" s="23" t="s">
        <v>47</v>
      </c>
      <c r="K836" s="17">
        <f t="shared" si="135"/>
        <v>7.8341765953974206E-3</v>
      </c>
      <c r="L836" s="17">
        <f t="shared" si="136"/>
        <v>7.8572597806515002E-3</v>
      </c>
      <c r="M836" s="68">
        <f t="shared" si="137"/>
        <v>28.2861352103454</v>
      </c>
      <c r="N836" s="9">
        <f t="shared" si="138"/>
        <v>2473.36375</v>
      </c>
    </row>
    <row r="837" spans="1:14" hidden="1" x14ac:dyDescent="0.25">
      <c r="A837" s="23" t="s">
        <v>9</v>
      </c>
      <c r="B837" s="23" t="s">
        <v>151</v>
      </c>
      <c r="C837" s="23" t="s">
        <v>152</v>
      </c>
      <c r="D837" s="16" t="s">
        <v>153</v>
      </c>
      <c r="E837" s="23" t="s">
        <v>154</v>
      </c>
      <c r="F837" s="23" t="s">
        <v>14</v>
      </c>
      <c r="G837" s="22">
        <v>11</v>
      </c>
      <c r="H837" s="22">
        <f t="shared" si="134"/>
        <v>14.666666666666668</v>
      </c>
      <c r="I837" s="9">
        <v>27240.07</v>
      </c>
      <c r="J837" s="23" t="s">
        <v>63</v>
      </c>
      <c r="K837" s="17">
        <f t="shared" si="135"/>
        <v>3.5906642728904849E-3</v>
      </c>
      <c r="L837" s="17">
        <f t="shared" si="136"/>
        <v>3.6012440661319376E-3</v>
      </c>
      <c r="M837" s="68">
        <f t="shared" si="137"/>
        <v>12.964478638074976</v>
      </c>
      <c r="N837" s="9">
        <f t="shared" si="138"/>
        <v>2476.37</v>
      </c>
    </row>
    <row r="838" spans="1:14" hidden="1" x14ac:dyDescent="0.25">
      <c r="A838" s="23" t="s">
        <v>9</v>
      </c>
      <c r="B838" s="23" t="s">
        <v>151</v>
      </c>
      <c r="C838" s="23" t="s">
        <v>152</v>
      </c>
      <c r="D838" s="16" t="s">
        <v>153</v>
      </c>
      <c r="E838" s="23" t="s">
        <v>154</v>
      </c>
      <c r="F838" s="23" t="s">
        <v>14</v>
      </c>
      <c r="G838" s="22">
        <v>11</v>
      </c>
      <c r="H838" s="22">
        <f t="shared" si="134"/>
        <v>14.666666666666668</v>
      </c>
      <c r="I838" s="9">
        <v>27282.97</v>
      </c>
      <c r="J838" s="23" t="s">
        <v>48</v>
      </c>
      <c r="K838" s="17">
        <f t="shared" si="135"/>
        <v>3.5906642728904849E-3</v>
      </c>
      <c r="L838" s="17">
        <f t="shared" si="136"/>
        <v>3.6012440661319376E-3</v>
      </c>
      <c r="M838" s="68">
        <f t="shared" si="137"/>
        <v>12.964478638074976</v>
      </c>
      <c r="N838" s="9">
        <f t="shared" si="138"/>
        <v>2480.27</v>
      </c>
    </row>
    <row r="839" spans="1:14" hidden="1" x14ac:dyDescent="0.25">
      <c r="A839" s="23" t="s">
        <v>9</v>
      </c>
      <c r="B839" s="23" t="s">
        <v>151</v>
      </c>
      <c r="C839" s="23" t="s">
        <v>152</v>
      </c>
      <c r="D839" s="16" t="s">
        <v>153</v>
      </c>
      <c r="E839" s="23" t="s">
        <v>154</v>
      </c>
      <c r="F839" s="23" t="s">
        <v>14</v>
      </c>
      <c r="G839" s="22">
        <v>8</v>
      </c>
      <c r="H839" s="22">
        <f t="shared" si="134"/>
        <v>10.666666666666666</v>
      </c>
      <c r="I839" s="9">
        <v>19779.759999999998</v>
      </c>
      <c r="J839" s="23" t="s">
        <v>68</v>
      </c>
      <c r="K839" s="17">
        <f t="shared" si="135"/>
        <v>2.6113921984658073E-3</v>
      </c>
      <c r="L839" s="17">
        <f t="shared" si="136"/>
        <v>2.6190865935504996E-3</v>
      </c>
      <c r="M839" s="68">
        <f t="shared" si="137"/>
        <v>9.4287117367817981</v>
      </c>
      <c r="N839" s="9">
        <f t="shared" si="138"/>
        <v>2472.4699999999998</v>
      </c>
    </row>
    <row r="840" spans="1:14" hidden="1" x14ac:dyDescent="0.25">
      <c r="A840" s="23" t="s">
        <v>9</v>
      </c>
      <c r="B840" s="23" t="s">
        <v>151</v>
      </c>
      <c r="C840" s="23" t="s">
        <v>152</v>
      </c>
      <c r="D840" s="16" t="s">
        <v>153</v>
      </c>
      <c r="E840" s="23" t="s">
        <v>154</v>
      </c>
      <c r="F840" s="23" t="s">
        <v>14</v>
      </c>
      <c r="G840" s="22">
        <v>25</v>
      </c>
      <c r="H840" s="22">
        <f t="shared" si="134"/>
        <v>33.333333333333329</v>
      </c>
      <c r="I840" s="9">
        <v>62219.3</v>
      </c>
      <c r="J840" s="23" t="s">
        <v>49</v>
      </c>
      <c r="K840" s="17">
        <f t="shared" si="135"/>
        <v>8.1606006202056477E-3</v>
      </c>
      <c r="L840" s="17">
        <f t="shared" si="136"/>
        <v>8.1846456048453118E-3</v>
      </c>
      <c r="M840" s="68">
        <f t="shared" si="137"/>
        <v>29.464724177443124</v>
      </c>
      <c r="N840" s="9">
        <f t="shared" si="138"/>
        <v>2488.7719999999999</v>
      </c>
    </row>
    <row r="841" spans="1:14" hidden="1" x14ac:dyDescent="0.25">
      <c r="A841" s="7" t="s">
        <v>9</v>
      </c>
      <c r="B841" s="7" t="s">
        <v>321</v>
      </c>
      <c r="C841" s="7" t="s">
        <v>322</v>
      </c>
      <c r="D841" s="16" t="s">
        <v>323</v>
      </c>
      <c r="E841" s="7" t="s">
        <v>324</v>
      </c>
      <c r="F841" s="7" t="s">
        <v>184</v>
      </c>
      <c r="G841" s="8">
        <v>9</v>
      </c>
      <c r="H841" s="8"/>
      <c r="I841" s="9">
        <v>286562.09999999998</v>
      </c>
      <c r="J841" s="7" t="s">
        <v>50</v>
      </c>
      <c r="K841" s="17">
        <f>+G841/$G$1117</f>
        <v>1.148105625717566E-3</v>
      </c>
      <c r="L841" s="20"/>
      <c r="M841" s="73">
        <f>1250*K841</f>
        <v>1.4351320321469576</v>
      </c>
      <c r="N841" s="9">
        <f t="shared" si="138"/>
        <v>31840.23333333333</v>
      </c>
    </row>
    <row r="842" spans="1:14" hidden="1" x14ac:dyDescent="0.25">
      <c r="A842" s="23" t="s">
        <v>9</v>
      </c>
      <c r="B842" s="23" t="s">
        <v>151</v>
      </c>
      <c r="C842" s="23" t="s">
        <v>152</v>
      </c>
      <c r="D842" s="16" t="s">
        <v>153</v>
      </c>
      <c r="E842" s="23" t="s">
        <v>154</v>
      </c>
      <c r="F842" s="23" t="s">
        <v>14</v>
      </c>
      <c r="G842" s="22">
        <v>99</v>
      </c>
      <c r="H842" s="22">
        <f t="shared" ref="H842:H850" si="139">G842/9*12</f>
        <v>132</v>
      </c>
      <c r="I842" s="9">
        <v>245396.58</v>
      </c>
      <c r="J842" s="23" t="s">
        <v>51</v>
      </c>
      <c r="K842" s="17">
        <f t="shared" ref="K842:K850" si="140">G842/$G$851</f>
        <v>3.231597845601436E-2</v>
      </c>
      <c r="L842" s="17">
        <f t="shared" ref="L842:L850" si="141">H842/$H$851</f>
        <v>3.2411196595187437E-2</v>
      </c>
      <c r="M842" s="68">
        <f t="shared" ref="M842:M850" si="142">3600*L842</f>
        <v>116.68030774267477</v>
      </c>
      <c r="N842" s="9">
        <f t="shared" si="138"/>
        <v>2478.7533333333331</v>
      </c>
    </row>
    <row r="843" spans="1:14" hidden="1" x14ac:dyDescent="0.25">
      <c r="A843" s="23" t="s">
        <v>9</v>
      </c>
      <c r="B843" s="23" t="s">
        <v>151</v>
      </c>
      <c r="C843" s="23" t="s">
        <v>152</v>
      </c>
      <c r="D843" s="16" t="s">
        <v>153</v>
      </c>
      <c r="E843" s="23" t="s">
        <v>154</v>
      </c>
      <c r="F843" s="23" t="s">
        <v>14</v>
      </c>
      <c r="G843" s="22">
        <v>69</v>
      </c>
      <c r="H843" s="22">
        <f t="shared" si="139"/>
        <v>92</v>
      </c>
      <c r="I843" s="9">
        <v>170836.38</v>
      </c>
      <c r="J843" s="23" t="s">
        <v>52</v>
      </c>
      <c r="K843" s="17">
        <f t="shared" si="140"/>
        <v>2.2523257711767587E-2</v>
      </c>
      <c r="L843" s="17">
        <f t="shared" si="141"/>
        <v>2.258962186937306E-2</v>
      </c>
      <c r="M843" s="68">
        <f t="shared" si="142"/>
        <v>81.322638729743019</v>
      </c>
      <c r="N843" s="9">
        <f t="shared" si="138"/>
        <v>2475.8895652173915</v>
      </c>
    </row>
    <row r="844" spans="1:14" hidden="1" x14ac:dyDescent="0.25">
      <c r="A844" s="23" t="s">
        <v>9</v>
      </c>
      <c r="B844" s="23" t="s">
        <v>151</v>
      </c>
      <c r="C844" s="23" t="s">
        <v>152</v>
      </c>
      <c r="D844" s="16" t="s">
        <v>153</v>
      </c>
      <c r="E844" s="23" t="s">
        <v>154</v>
      </c>
      <c r="F844" s="23" t="s">
        <v>14</v>
      </c>
      <c r="G844" s="22">
        <v>2</v>
      </c>
      <c r="H844" s="22">
        <f t="shared" si="139"/>
        <v>2.6666666666666665</v>
      </c>
      <c r="I844" s="9">
        <v>4944.9399999999996</v>
      </c>
      <c r="J844" s="23" t="s">
        <v>155</v>
      </c>
      <c r="K844" s="17">
        <f t="shared" si="140"/>
        <v>6.5284804961645182E-4</v>
      </c>
      <c r="L844" s="17">
        <f t="shared" si="141"/>
        <v>6.547716483876249E-4</v>
      </c>
      <c r="M844" s="68">
        <f t="shared" si="142"/>
        <v>2.3571779341954495</v>
      </c>
      <c r="N844" s="9">
        <f t="shared" si="138"/>
        <v>2472.4699999999998</v>
      </c>
    </row>
    <row r="845" spans="1:14" hidden="1" x14ac:dyDescent="0.25">
      <c r="A845" s="23" t="s">
        <v>9</v>
      </c>
      <c r="B845" s="23" t="s">
        <v>151</v>
      </c>
      <c r="C845" s="23" t="s">
        <v>152</v>
      </c>
      <c r="D845" s="16" t="s">
        <v>153</v>
      </c>
      <c r="E845" s="23" t="s">
        <v>154</v>
      </c>
      <c r="F845" s="23" t="s">
        <v>14</v>
      </c>
      <c r="G845" s="22">
        <v>61</v>
      </c>
      <c r="H845" s="22">
        <f t="shared" si="139"/>
        <v>81.333333333333329</v>
      </c>
      <c r="I845" s="9">
        <v>151120.97</v>
      </c>
      <c r="J845" s="23" t="s">
        <v>53</v>
      </c>
      <c r="K845" s="17">
        <f t="shared" si="140"/>
        <v>1.991186551330178E-2</v>
      </c>
      <c r="L845" s="17">
        <f t="shared" si="141"/>
        <v>1.997053527582256E-2</v>
      </c>
      <c r="M845" s="68">
        <f t="shared" si="142"/>
        <v>71.893926992961212</v>
      </c>
      <c r="N845" s="9">
        <f t="shared" si="138"/>
        <v>2477.392950819672</v>
      </c>
    </row>
    <row r="846" spans="1:14" hidden="1" x14ac:dyDescent="0.25">
      <c r="A846" s="23" t="s">
        <v>9</v>
      </c>
      <c r="B846" s="23" t="s">
        <v>151</v>
      </c>
      <c r="C846" s="23" t="s">
        <v>152</v>
      </c>
      <c r="D846" s="16" t="s">
        <v>153</v>
      </c>
      <c r="E846" s="23" t="s">
        <v>154</v>
      </c>
      <c r="F846" s="23" t="s">
        <v>14</v>
      </c>
      <c r="G846" s="22">
        <v>7</v>
      </c>
      <c r="H846" s="22">
        <f t="shared" si="139"/>
        <v>9.3333333333333339</v>
      </c>
      <c r="I846" s="9">
        <v>17457.439999999999</v>
      </c>
      <c r="J846" s="23" t="s">
        <v>54</v>
      </c>
      <c r="K846" s="17">
        <f t="shared" si="140"/>
        <v>2.284968173657581E-3</v>
      </c>
      <c r="L846" s="17">
        <f t="shared" si="141"/>
        <v>2.2917007693566875E-3</v>
      </c>
      <c r="M846" s="68">
        <f t="shared" si="142"/>
        <v>8.2501227696840758</v>
      </c>
      <c r="N846" s="9">
        <f t="shared" si="138"/>
        <v>2493.9199999999996</v>
      </c>
    </row>
    <row r="847" spans="1:14" hidden="1" x14ac:dyDescent="0.25">
      <c r="A847" s="23" t="s">
        <v>9</v>
      </c>
      <c r="B847" s="23" t="s">
        <v>151</v>
      </c>
      <c r="C847" s="23" t="s">
        <v>152</v>
      </c>
      <c r="D847" s="16" t="s">
        <v>153</v>
      </c>
      <c r="E847" s="23" t="s">
        <v>154</v>
      </c>
      <c r="F847" s="23" t="s">
        <v>14</v>
      </c>
      <c r="G847" s="22">
        <v>9</v>
      </c>
      <c r="H847" s="22">
        <f t="shared" si="139"/>
        <v>12</v>
      </c>
      <c r="I847" s="9">
        <v>22252.23</v>
      </c>
      <c r="J847" s="23" t="s">
        <v>55</v>
      </c>
      <c r="K847" s="17">
        <f t="shared" si="140"/>
        <v>2.9378162232740332E-3</v>
      </c>
      <c r="L847" s="17">
        <f t="shared" si="141"/>
        <v>2.9464724177443126E-3</v>
      </c>
      <c r="M847" s="68">
        <f t="shared" si="142"/>
        <v>10.607300703879526</v>
      </c>
      <c r="N847" s="9">
        <f t="shared" si="138"/>
        <v>2472.4699999999998</v>
      </c>
    </row>
    <row r="848" spans="1:14" hidden="1" x14ac:dyDescent="0.25">
      <c r="A848" s="23" t="s">
        <v>9</v>
      </c>
      <c r="B848" s="23" t="s">
        <v>151</v>
      </c>
      <c r="C848" s="23" t="s">
        <v>152</v>
      </c>
      <c r="D848" s="16" t="s">
        <v>153</v>
      </c>
      <c r="E848" s="23" t="s">
        <v>154</v>
      </c>
      <c r="F848" s="23" t="s">
        <v>14</v>
      </c>
      <c r="G848" s="22">
        <v>69</v>
      </c>
      <c r="H848" s="22">
        <f t="shared" si="139"/>
        <v>92</v>
      </c>
      <c r="I848" s="9">
        <v>170857.83</v>
      </c>
      <c r="J848" s="23" t="s">
        <v>56</v>
      </c>
      <c r="K848" s="17">
        <f t="shared" si="140"/>
        <v>2.2523257711767587E-2</v>
      </c>
      <c r="L848" s="17">
        <f t="shared" si="141"/>
        <v>2.258962186937306E-2</v>
      </c>
      <c r="M848" s="68">
        <f t="shared" si="142"/>
        <v>81.322638729743019</v>
      </c>
      <c r="N848" s="9">
        <f t="shared" si="138"/>
        <v>2476.2004347826087</v>
      </c>
    </row>
    <row r="849" spans="1:14" hidden="1" x14ac:dyDescent="0.25">
      <c r="A849" s="23" t="s">
        <v>9</v>
      </c>
      <c r="B849" s="23" t="s">
        <v>151</v>
      </c>
      <c r="C849" s="23" t="s">
        <v>152</v>
      </c>
      <c r="D849" s="16" t="s">
        <v>153</v>
      </c>
      <c r="E849" s="23" t="s">
        <v>154</v>
      </c>
      <c r="F849" s="23" t="s">
        <v>14</v>
      </c>
      <c r="G849" s="22">
        <v>47</v>
      </c>
      <c r="H849" s="22">
        <f t="shared" si="139"/>
        <v>62.666666666666671</v>
      </c>
      <c r="I849" s="9">
        <v>116720.89</v>
      </c>
      <c r="J849" s="23" t="s">
        <v>57</v>
      </c>
      <c r="K849" s="17">
        <f t="shared" si="140"/>
        <v>1.5341929165986616E-2</v>
      </c>
      <c r="L849" s="17">
        <f t="shared" si="141"/>
        <v>1.5387133737109189E-2</v>
      </c>
      <c r="M849" s="68">
        <f t="shared" si="142"/>
        <v>55.393681453593082</v>
      </c>
      <c r="N849" s="9">
        <f t="shared" si="138"/>
        <v>2483.4231914893617</v>
      </c>
    </row>
    <row r="850" spans="1:14" hidden="1" x14ac:dyDescent="0.25">
      <c r="A850" s="23" t="s">
        <v>9</v>
      </c>
      <c r="B850" s="23" t="s">
        <v>151</v>
      </c>
      <c r="C850" s="23" t="s">
        <v>152</v>
      </c>
      <c r="D850" s="16" t="s">
        <v>153</v>
      </c>
      <c r="E850" s="23" t="s">
        <v>154</v>
      </c>
      <c r="F850" s="23" t="s">
        <v>14</v>
      </c>
      <c r="G850" s="22">
        <v>12</v>
      </c>
      <c r="H850" s="22">
        <f t="shared" si="139"/>
        <v>16</v>
      </c>
      <c r="I850" s="9">
        <v>29669.64</v>
      </c>
      <c r="J850" s="23" t="s">
        <v>65</v>
      </c>
      <c r="K850" s="17">
        <f t="shared" si="140"/>
        <v>3.9170882976987103E-3</v>
      </c>
      <c r="L850" s="17">
        <f t="shared" si="141"/>
        <v>3.9286298903257501E-3</v>
      </c>
      <c r="M850" s="68">
        <f t="shared" si="142"/>
        <v>14.1430676051727</v>
      </c>
      <c r="N850" s="9">
        <f t="shared" si="138"/>
        <v>2472.4699999999998</v>
      </c>
    </row>
    <row r="851" spans="1:14" hidden="1" x14ac:dyDescent="0.25">
      <c r="A851" s="23"/>
      <c r="B851" s="23"/>
      <c r="C851" s="23"/>
      <c r="D851" s="16"/>
      <c r="E851" s="23"/>
      <c r="F851" s="23"/>
      <c r="G851" s="24">
        <f>SUM(G810:G850)</f>
        <v>3063.5</v>
      </c>
      <c r="H851" s="24">
        <f>SUM(H810:H850)</f>
        <v>4072.6666666666656</v>
      </c>
      <c r="I851" s="25"/>
      <c r="J851" s="44"/>
      <c r="K851" s="26">
        <f>SUM(K810:K850)</f>
        <v>0.99821028940244316</v>
      </c>
      <c r="L851" s="26">
        <f>SUM(L810:L850)</f>
        <v>1.0000000000000004</v>
      </c>
      <c r="M851" s="71">
        <f>SUM(M810:M850)</f>
        <v>3601.4351320321489</v>
      </c>
      <c r="N851" s="9"/>
    </row>
    <row r="852" spans="1:14" hidden="1" x14ac:dyDescent="0.25">
      <c r="A852" s="23" t="s">
        <v>9</v>
      </c>
      <c r="B852" s="23" t="s">
        <v>156</v>
      </c>
      <c r="C852" s="23" t="s">
        <v>157</v>
      </c>
      <c r="D852" s="16" t="s">
        <v>158</v>
      </c>
      <c r="E852" s="23" t="s">
        <v>159</v>
      </c>
      <c r="F852" s="23" t="s">
        <v>14</v>
      </c>
      <c r="G852" s="22">
        <v>4</v>
      </c>
      <c r="H852" s="22">
        <f t="shared" ref="H852:H858" si="143">G852/9*12</f>
        <v>5.333333333333333</v>
      </c>
      <c r="I852" s="9">
        <v>22011.4</v>
      </c>
      <c r="J852" s="23" t="s">
        <v>17</v>
      </c>
      <c r="K852" s="17">
        <f t="shared" ref="K852:K858" si="144">G852/$G$859</f>
        <v>2.072538860103627E-2</v>
      </c>
      <c r="L852" s="17">
        <f t="shared" ref="L852:L858" si="145">H852/$H$859</f>
        <v>2.0725388601036267E-2</v>
      </c>
      <c r="M852" s="68">
        <f t="shared" ref="M852:M858" si="146">120*L852</f>
        <v>2.4870466321243518</v>
      </c>
      <c r="N852" s="9">
        <f t="shared" ref="N852:N858" si="147">+I852/G852</f>
        <v>5502.85</v>
      </c>
    </row>
    <row r="853" spans="1:14" hidden="1" x14ac:dyDescent="0.25">
      <c r="A853" s="23" t="s">
        <v>9</v>
      </c>
      <c r="B853" s="23" t="s">
        <v>156</v>
      </c>
      <c r="C853" s="23" t="s">
        <v>157</v>
      </c>
      <c r="D853" s="16" t="s">
        <v>158</v>
      </c>
      <c r="E853" s="23" t="s">
        <v>159</v>
      </c>
      <c r="F853" s="23" t="s">
        <v>14</v>
      </c>
      <c r="G853" s="22">
        <v>6</v>
      </c>
      <c r="H853" s="22">
        <f t="shared" si="143"/>
        <v>8</v>
      </c>
      <c r="I853" s="9">
        <v>34472.519999999997</v>
      </c>
      <c r="J853" s="23" t="s">
        <v>20</v>
      </c>
      <c r="K853" s="17">
        <f t="shared" si="144"/>
        <v>3.1088082901554404E-2</v>
      </c>
      <c r="L853" s="17">
        <f t="shared" si="145"/>
        <v>3.10880829015544E-2</v>
      </c>
      <c r="M853" s="68">
        <f t="shared" si="146"/>
        <v>3.730569948186528</v>
      </c>
      <c r="N853" s="9">
        <f t="shared" si="147"/>
        <v>5745.4199999999992</v>
      </c>
    </row>
    <row r="854" spans="1:14" hidden="1" x14ac:dyDescent="0.25">
      <c r="A854" s="23" t="s">
        <v>9</v>
      </c>
      <c r="B854" s="23" t="s">
        <v>156</v>
      </c>
      <c r="C854" s="23" t="s">
        <v>157</v>
      </c>
      <c r="D854" s="16" t="s">
        <v>158</v>
      </c>
      <c r="E854" s="23" t="s">
        <v>159</v>
      </c>
      <c r="F854" s="23" t="s">
        <v>14</v>
      </c>
      <c r="G854" s="22">
        <v>3</v>
      </c>
      <c r="H854" s="22">
        <f t="shared" si="143"/>
        <v>4</v>
      </c>
      <c r="I854" s="9">
        <v>17236.259999999998</v>
      </c>
      <c r="J854" s="23" t="s">
        <v>22</v>
      </c>
      <c r="K854" s="17">
        <f t="shared" si="144"/>
        <v>1.5544041450777202E-2</v>
      </c>
      <c r="L854" s="17">
        <f t="shared" si="145"/>
        <v>1.55440414507772E-2</v>
      </c>
      <c r="M854" s="68">
        <f t="shared" si="146"/>
        <v>1.865284974093264</v>
      </c>
      <c r="N854" s="9">
        <f t="shared" si="147"/>
        <v>5745.4199999999992</v>
      </c>
    </row>
    <row r="855" spans="1:14" hidden="1" x14ac:dyDescent="0.25">
      <c r="A855" s="23" t="s">
        <v>9</v>
      </c>
      <c r="B855" s="23" t="s">
        <v>156</v>
      </c>
      <c r="C855" s="23" t="s">
        <v>157</v>
      </c>
      <c r="D855" s="16" t="s">
        <v>158</v>
      </c>
      <c r="E855" s="23" t="s">
        <v>159</v>
      </c>
      <c r="F855" s="23" t="s">
        <v>14</v>
      </c>
      <c r="G855" s="22">
        <v>149</v>
      </c>
      <c r="H855" s="22">
        <f t="shared" si="143"/>
        <v>198.66666666666669</v>
      </c>
      <c r="I855" s="9">
        <v>856067.58</v>
      </c>
      <c r="J855" s="23" t="s">
        <v>25</v>
      </c>
      <c r="K855" s="17">
        <f t="shared" si="144"/>
        <v>0.772020725388601</v>
      </c>
      <c r="L855" s="17">
        <f t="shared" si="145"/>
        <v>0.772020725388601</v>
      </c>
      <c r="M855" s="68">
        <f t="shared" si="146"/>
        <v>92.642487046632127</v>
      </c>
      <c r="N855" s="9">
        <f t="shared" si="147"/>
        <v>5745.42</v>
      </c>
    </row>
    <row r="856" spans="1:14" hidden="1" x14ac:dyDescent="0.25">
      <c r="A856" s="23" t="s">
        <v>9</v>
      </c>
      <c r="B856" s="23" t="s">
        <v>156</v>
      </c>
      <c r="C856" s="23" t="s">
        <v>157</v>
      </c>
      <c r="D856" s="16" t="s">
        <v>158</v>
      </c>
      <c r="E856" s="23" t="s">
        <v>159</v>
      </c>
      <c r="F856" s="23" t="s">
        <v>14</v>
      </c>
      <c r="G856" s="22">
        <v>2</v>
      </c>
      <c r="H856" s="22">
        <f t="shared" si="143"/>
        <v>2.6666666666666665</v>
      </c>
      <c r="I856" s="9">
        <v>11005.7</v>
      </c>
      <c r="J856" s="23" t="s">
        <v>26</v>
      </c>
      <c r="K856" s="17">
        <f t="shared" si="144"/>
        <v>1.0362694300518135E-2</v>
      </c>
      <c r="L856" s="17">
        <f t="shared" si="145"/>
        <v>1.0362694300518133E-2</v>
      </c>
      <c r="M856" s="68">
        <f t="shared" si="146"/>
        <v>1.2435233160621759</v>
      </c>
      <c r="N856" s="9">
        <f t="shared" si="147"/>
        <v>5502.85</v>
      </c>
    </row>
    <row r="857" spans="1:14" hidden="1" x14ac:dyDescent="0.25">
      <c r="A857" s="23" t="s">
        <v>9</v>
      </c>
      <c r="B857" s="23" t="s">
        <v>156</v>
      </c>
      <c r="C857" s="23" t="s">
        <v>157</v>
      </c>
      <c r="D857" s="16" t="s">
        <v>158</v>
      </c>
      <c r="E857" s="23" t="s">
        <v>159</v>
      </c>
      <c r="F857" s="23" t="s">
        <v>14</v>
      </c>
      <c r="G857" s="22">
        <v>1</v>
      </c>
      <c r="H857" s="22">
        <f t="shared" si="143"/>
        <v>1.3333333333333333</v>
      </c>
      <c r="I857" s="9">
        <v>5745.42</v>
      </c>
      <c r="J857" s="23" t="s">
        <v>52</v>
      </c>
      <c r="K857" s="17">
        <f t="shared" si="144"/>
        <v>5.1813471502590676E-3</v>
      </c>
      <c r="L857" s="17">
        <f t="shared" si="145"/>
        <v>5.1813471502590667E-3</v>
      </c>
      <c r="M857" s="68">
        <f t="shared" si="146"/>
        <v>0.62176165803108796</v>
      </c>
      <c r="N857" s="9">
        <f t="shared" si="147"/>
        <v>5745.42</v>
      </c>
    </row>
    <row r="858" spans="1:14" hidden="1" x14ac:dyDescent="0.25">
      <c r="A858" s="23" t="s">
        <v>9</v>
      </c>
      <c r="B858" s="23" t="s">
        <v>156</v>
      </c>
      <c r="C858" s="23" t="s">
        <v>157</v>
      </c>
      <c r="D858" s="16" t="s">
        <v>158</v>
      </c>
      <c r="E858" s="23" t="s">
        <v>159</v>
      </c>
      <c r="F858" s="23" t="s">
        <v>14</v>
      </c>
      <c r="G858" s="22">
        <v>28</v>
      </c>
      <c r="H858" s="22">
        <f t="shared" si="143"/>
        <v>37.333333333333336</v>
      </c>
      <c r="I858" s="9">
        <v>160871.76</v>
      </c>
      <c r="J858" s="23" t="s">
        <v>53</v>
      </c>
      <c r="K858" s="17">
        <f t="shared" si="144"/>
        <v>0.14507772020725387</v>
      </c>
      <c r="L858" s="17">
        <f t="shared" si="145"/>
        <v>0.14507772020725387</v>
      </c>
      <c r="M858" s="68">
        <f t="shared" si="146"/>
        <v>17.409326424870464</v>
      </c>
      <c r="N858" s="9">
        <f t="shared" si="147"/>
        <v>5745.42</v>
      </c>
    </row>
    <row r="859" spans="1:14" hidden="1" x14ac:dyDescent="0.25">
      <c r="A859" s="23"/>
      <c r="B859" s="23"/>
      <c r="C859" s="23"/>
      <c r="D859" s="16"/>
      <c r="E859" s="23"/>
      <c r="F859" s="23"/>
      <c r="G859" s="24">
        <f>SUM(G852:G858)</f>
        <v>193</v>
      </c>
      <c r="H859" s="24">
        <f>SUM(H852:H858)</f>
        <v>257.33333333333337</v>
      </c>
      <c r="I859" s="25"/>
      <c r="J859" s="44"/>
      <c r="K859" s="26">
        <f>SUM(K852:K858)</f>
        <v>1</v>
      </c>
      <c r="L859" s="26">
        <f>SUM(L852:L858)</f>
        <v>1</v>
      </c>
      <c r="M859" s="71">
        <f>SUM(M852:M858)</f>
        <v>120</v>
      </c>
      <c r="N859" s="9"/>
    </row>
    <row r="860" spans="1:14" hidden="1" x14ac:dyDescent="0.25">
      <c r="A860" s="23" t="s">
        <v>9</v>
      </c>
      <c r="B860" s="23" t="s">
        <v>156</v>
      </c>
      <c r="C860" s="23" t="s">
        <v>160</v>
      </c>
      <c r="D860" s="16" t="s">
        <v>161</v>
      </c>
      <c r="E860" s="23" t="s">
        <v>159</v>
      </c>
      <c r="F860" s="23" t="s">
        <v>14</v>
      </c>
      <c r="G860" s="22">
        <v>2</v>
      </c>
      <c r="H860" s="22">
        <f t="shared" ref="H860:H865" si="148">G860/9*12</f>
        <v>2.6666666666666665</v>
      </c>
      <c r="I860" s="9">
        <v>22035.66</v>
      </c>
      <c r="J860" s="23" t="s">
        <v>15</v>
      </c>
      <c r="K860" s="17">
        <f t="shared" ref="K860:K865" si="149">G860/$G$866</f>
        <v>1.4814814814814815E-2</v>
      </c>
      <c r="L860" s="17">
        <f t="shared" ref="L860:L865" si="150">H860/$H$866</f>
        <v>1.4814814814814814E-2</v>
      </c>
      <c r="M860" s="68">
        <f t="shared" ref="M860:M865" si="151">100*L860</f>
        <v>1.4814814814814814</v>
      </c>
      <c r="N860" s="9">
        <f t="shared" ref="N860:N865" si="152">+I860/G860</f>
        <v>11017.83</v>
      </c>
    </row>
    <row r="861" spans="1:14" hidden="1" x14ac:dyDescent="0.25">
      <c r="A861" s="23" t="s">
        <v>9</v>
      </c>
      <c r="B861" s="23" t="s">
        <v>156</v>
      </c>
      <c r="C861" s="23" t="s">
        <v>160</v>
      </c>
      <c r="D861" s="16" t="s">
        <v>161</v>
      </c>
      <c r="E861" s="23" t="s">
        <v>159</v>
      </c>
      <c r="F861" s="23" t="s">
        <v>14</v>
      </c>
      <c r="G861" s="22">
        <v>2</v>
      </c>
      <c r="H861" s="22">
        <f t="shared" si="148"/>
        <v>2.6666666666666665</v>
      </c>
      <c r="I861" s="9">
        <v>22035.66</v>
      </c>
      <c r="J861" s="23" t="s">
        <v>20</v>
      </c>
      <c r="K861" s="17">
        <f t="shared" si="149"/>
        <v>1.4814814814814815E-2</v>
      </c>
      <c r="L861" s="17">
        <f t="shared" si="150"/>
        <v>1.4814814814814814E-2</v>
      </c>
      <c r="M861" s="68">
        <f t="shared" si="151"/>
        <v>1.4814814814814814</v>
      </c>
      <c r="N861" s="9">
        <f t="shared" si="152"/>
        <v>11017.83</v>
      </c>
    </row>
    <row r="862" spans="1:14" x14ac:dyDescent="0.25">
      <c r="A862" s="23" t="s">
        <v>9</v>
      </c>
      <c r="B862" s="23" t="s">
        <v>156</v>
      </c>
      <c r="C862" s="23" t="s">
        <v>160</v>
      </c>
      <c r="D862" s="16" t="s">
        <v>161</v>
      </c>
      <c r="E862" s="23" t="s">
        <v>159</v>
      </c>
      <c r="F862" s="23" t="s">
        <v>14</v>
      </c>
      <c r="G862" s="22">
        <v>29</v>
      </c>
      <c r="H862" s="22">
        <f t="shared" si="148"/>
        <v>38.666666666666671</v>
      </c>
      <c r="I862" s="9">
        <v>319377.59999999998</v>
      </c>
      <c r="J862" s="23" t="s">
        <v>24</v>
      </c>
      <c r="K862" s="17">
        <f t="shared" si="149"/>
        <v>0.21481481481481482</v>
      </c>
      <c r="L862" s="17">
        <f t="shared" si="150"/>
        <v>0.21481481481481485</v>
      </c>
      <c r="M862" s="68">
        <f t="shared" si="151"/>
        <v>21.481481481481485</v>
      </c>
      <c r="N862" s="9">
        <f t="shared" si="152"/>
        <v>11013.020689655172</v>
      </c>
    </row>
    <row r="863" spans="1:14" hidden="1" x14ac:dyDescent="0.25">
      <c r="A863" s="23" t="s">
        <v>9</v>
      </c>
      <c r="B863" s="23" t="s">
        <v>156</v>
      </c>
      <c r="C863" s="23" t="s">
        <v>160</v>
      </c>
      <c r="D863" s="16" t="s">
        <v>161</v>
      </c>
      <c r="E863" s="23" t="s">
        <v>159</v>
      </c>
      <c r="F863" s="23" t="s">
        <v>14</v>
      </c>
      <c r="G863" s="22">
        <v>82</v>
      </c>
      <c r="H863" s="22">
        <f t="shared" si="148"/>
        <v>109.33333333333333</v>
      </c>
      <c r="I863" s="9">
        <v>903462.06</v>
      </c>
      <c r="J863" s="23" t="s">
        <v>25</v>
      </c>
      <c r="K863" s="17">
        <f t="shared" si="149"/>
        <v>0.6074074074074074</v>
      </c>
      <c r="L863" s="17">
        <f t="shared" si="150"/>
        <v>0.6074074074074074</v>
      </c>
      <c r="M863" s="68">
        <f t="shared" si="151"/>
        <v>60.74074074074074</v>
      </c>
      <c r="N863" s="9">
        <f t="shared" si="152"/>
        <v>11017.83</v>
      </c>
    </row>
    <row r="864" spans="1:14" hidden="1" x14ac:dyDescent="0.25">
      <c r="A864" s="23" t="s">
        <v>9</v>
      </c>
      <c r="B864" s="23" t="s">
        <v>156</v>
      </c>
      <c r="C864" s="23" t="s">
        <v>160</v>
      </c>
      <c r="D864" s="16" t="s">
        <v>161</v>
      </c>
      <c r="E864" s="23" t="s">
        <v>159</v>
      </c>
      <c r="F864" s="23" t="s">
        <v>14</v>
      </c>
      <c r="G864" s="22">
        <v>6</v>
      </c>
      <c r="H864" s="22">
        <f t="shared" si="148"/>
        <v>8</v>
      </c>
      <c r="I864" s="9">
        <v>65409.24</v>
      </c>
      <c r="J864" s="23" t="s">
        <v>26</v>
      </c>
      <c r="K864" s="17">
        <f t="shared" si="149"/>
        <v>4.4444444444444446E-2</v>
      </c>
      <c r="L864" s="17">
        <f t="shared" si="150"/>
        <v>4.4444444444444446E-2</v>
      </c>
      <c r="M864" s="68">
        <f t="shared" si="151"/>
        <v>4.4444444444444446</v>
      </c>
      <c r="N864" s="9">
        <f t="shared" si="152"/>
        <v>10901.539999999999</v>
      </c>
    </row>
    <row r="865" spans="1:14" hidden="1" x14ac:dyDescent="0.25">
      <c r="A865" s="23" t="s">
        <v>9</v>
      </c>
      <c r="B865" s="23" t="s">
        <v>156</v>
      </c>
      <c r="C865" s="23" t="s">
        <v>160</v>
      </c>
      <c r="D865" s="16" t="s">
        <v>161</v>
      </c>
      <c r="E865" s="23" t="s">
        <v>159</v>
      </c>
      <c r="F865" s="23" t="s">
        <v>14</v>
      </c>
      <c r="G865" s="22">
        <v>14</v>
      </c>
      <c r="H865" s="22">
        <f t="shared" si="148"/>
        <v>18.666666666666668</v>
      </c>
      <c r="I865" s="9">
        <v>154249.62</v>
      </c>
      <c r="J865" s="23" t="s">
        <v>53</v>
      </c>
      <c r="K865" s="17">
        <f t="shared" si="149"/>
        <v>0.1037037037037037</v>
      </c>
      <c r="L865" s="17">
        <f t="shared" si="150"/>
        <v>0.10370370370370371</v>
      </c>
      <c r="M865" s="68">
        <f t="shared" si="151"/>
        <v>10.370370370370372</v>
      </c>
      <c r="N865" s="9">
        <f t="shared" si="152"/>
        <v>11017.83</v>
      </c>
    </row>
    <row r="866" spans="1:14" hidden="1" x14ac:dyDescent="0.25">
      <c r="A866" s="23"/>
      <c r="B866" s="23"/>
      <c r="C866" s="23"/>
      <c r="D866" s="16"/>
      <c r="E866" s="23"/>
      <c r="F866" s="23"/>
      <c r="G866" s="24">
        <f>SUM(G860:G865)</f>
        <v>135</v>
      </c>
      <c r="H866" s="24">
        <f>SUM(H860:H865)</f>
        <v>180</v>
      </c>
      <c r="I866" s="25"/>
      <c r="J866" s="44"/>
      <c r="K866" s="26">
        <f>SUM(K860:K865)</f>
        <v>1</v>
      </c>
      <c r="L866" s="26">
        <f>SUM(L860:L865)</f>
        <v>1</v>
      </c>
      <c r="M866" s="71">
        <f>SUM(M860:M865)</f>
        <v>100</v>
      </c>
      <c r="N866" s="9"/>
    </row>
    <row r="867" spans="1:14" hidden="1" x14ac:dyDescent="0.25">
      <c r="A867" s="23" t="s">
        <v>9</v>
      </c>
      <c r="B867" s="23" t="s">
        <v>162</v>
      </c>
      <c r="C867" s="23" t="s">
        <v>163</v>
      </c>
      <c r="D867" s="16" t="s">
        <v>164</v>
      </c>
      <c r="E867" s="23" t="s">
        <v>165</v>
      </c>
      <c r="F867" s="23" t="s">
        <v>14</v>
      </c>
      <c r="G867" s="22">
        <v>2024</v>
      </c>
      <c r="H867" s="22">
        <f t="shared" ref="H867:H907" si="153">G867/9*12</f>
        <v>2698.6666666666665</v>
      </c>
      <c r="I867" s="9">
        <v>616112.82999999996</v>
      </c>
      <c r="J867" s="23" t="s">
        <v>18</v>
      </c>
      <c r="K867" s="17">
        <f t="shared" ref="K867:K907" si="154">G867/$G$908</f>
        <v>2.8150302587936316E-2</v>
      </c>
      <c r="L867" s="17">
        <f t="shared" ref="L867:L907" si="155">H867/$H$908</f>
        <v>2.8150302587936316E-2</v>
      </c>
      <c r="M867" s="68">
        <f t="shared" ref="M867:M907" si="156">72000*L867</f>
        <v>2026.8217863314148</v>
      </c>
      <c r="N867" s="9">
        <f t="shared" ref="N867:N907" si="157">+I867/G867</f>
        <v>304.40357213438733</v>
      </c>
    </row>
    <row r="868" spans="1:14" hidden="1" x14ac:dyDescent="0.25">
      <c r="A868" s="23" t="s">
        <v>9</v>
      </c>
      <c r="B868" s="23" t="s">
        <v>162</v>
      </c>
      <c r="C868" s="23" t="s">
        <v>163</v>
      </c>
      <c r="D868" s="16" t="s">
        <v>164</v>
      </c>
      <c r="E868" s="23" t="s">
        <v>165</v>
      </c>
      <c r="F868" s="23" t="s">
        <v>14</v>
      </c>
      <c r="G868" s="22">
        <v>544</v>
      </c>
      <c r="H868" s="22">
        <f t="shared" si="153"/>
        <v>725.33333333333326</v>
      </c>
      <c r="I868" s="9">
        <v>133508.48000000001</v>
      </c>
      <c r="J868" s="23" t="s">
        <v>20</v>
      </c>
      <c r="K868" s="17">
        <f t="shared" si="154"/>
        <v>7.5660892331212235E-3</v>
      </c>
      <c r="L868" s="17">
        <f t="shared" si="155"/>
        <v>7.5660892331212226E-3</v>
      </c>
      <c r="M868" s="68">
        <f t="shared" si="156"/>
        <v>544.75842478472805</v>
      </c>
      <c r="N868" s="9">
        <f t="shared" si="157"/>
        <v>245.42000000000002</v>
      </c>
    </row>
    <row r="869" spans="1:14" hidden="1" x14ac:dyDescent="0.25">
      <c r="A869" s="23" t="s">
        <v>9</v>
      </c>
      <c r="B869" s="23" t="s">
        <v>162</v>
      </c>
      <c r="C869" s="23" t="s">
        <v>163</v>
      </c>
      <c r="D869" s="16" t="s">
        <v>164</v>
      </c>
      <c r="E869" s="23" t="s">
        <v>165</v>
      </c>
      <c r="F869" s="23" t="s">
        <v>14</v>
      </c>
      <c r="G869" s="22">
        <v>704</v>
      </c>
      <c r="H869" s="22">
        <f t="shared" si="153"/>
        <v>938.66666666666674</v>
      </c>
      <c r="I869" s="9">
        <v>172775.67999999999</v>
      </c>
      <c r="J869" s="23" t="s">
        <v>22</v>
      </c>
      <c r="K869" s="17">
        <f t="shared" si="154"/>
        <v>9.7914095958039366E-3</v>
      </c>
      <c r="L869" s="17">
        <f t="shared" si="155"/>
        <v>9.7914095958039366E-3</v>
      </c>
      <c r="M869" s="68">
        <f t="shared" si="156"/>
        <v>704.98149089788342</v>
      </c>
      <c r="N869" s="9">
        <f t="shared" si="157"/>
        <v>245.42</v>
      </c>
    </row>
    <row r="870" spans="1:14" hidden="1" x14ac:dyDescent="0.25">
      <c r="A870" s="23" t="s">
        <v>9</v>
      </c>
      <c r="B870" s="23" t="s">
        <v>162</v>
      </c>
      <c r="C870" s="23" t="s">
        <v>163</v>
      </c>
      <c r="D870" s="16" t="s">
        <v>164</v>
      </c>
      <c r="E870" s="23" t="s">
        <v>165</v>
      </c>
      <c r="F870" s="23" t="s">
        <v>14</v>
      </c>
      <c r="G870" s="22">
        <v>1487</v>
      </c>
      <c r="H870" s="22">
        <f t="shared" si="153"/>
        <v>1982.6666666666667</v>
      </c>
      <c r="I870" s="9">
        <v>427871.89</v>
      </c>
      <c r="J870" s="23" t="s">
        <v>23</v>
      </c>
      <c r="K870" s="17">
        <f t="shared" si="154"/>
        <v>2.0681571120682463E-2</v>
      </c>
      <c r="L870" s="17">
        <f t="shared" si="155"/>
        <v>2.0681571120682463E-2</v>
      </c>
      <c r="M870" s="68">
        <f t="shared" si="156"/>
        <v>1489.0731206891373</v>
      </c>
      <c r="N870" s="9">
        <f t="shared" si="157"/>
        <v>287.74168796234028</v>
      </c>
    </row>
    <row r="871" spans="1:14" hidden="1" x14ac:dyDescent="0.25">
      <c r="A871" s="23" t="s">
        <v>9</v>
      </c>
      <c r="B871" s="23" t="s">
        <v>162</v>
      </c>
      <c r="C871" s="23" t="s">
        <v>163</v>
      </c>
      <c r="D871" s="16" t="s">
        <v>164</v>
      </c>
      <c r="E871" s="23" t="s">
        <v>165</v>
      </c>
      <c r="F871" s="23" t="s">
        <v>14</v>
      </c>
      <c r="G871" s="22">
        <v>4979</v>
      </c>
      <c r="H871" s="22">
        <f t="shared" si="153"/>
        <v>6638.6666666666661</v>
      </c>
      <c r="I871" s="9">
        <v>1342969.93</v>
      </c>
      <c r="J871" s="23" t="s">
        <v>25</v>
      </c>
      <c r="K871" s="17">
        <f t="shared" si="154"/>
        <v>6.9249188036232673E-2</v>
      </c>
      <c r="L871" s="17">
        <f t="shared" si="155"/>
        <v>6.9249188036232659E-2</v>
      </c>
      <c r="M871" s="68">
        <f t="shared" si="156"/>
        <v>4985.9415386087512</v>
      </c>
      <c r="N871" s="9">
        <f t="shared" si="157"/>
        <v>269.72683872263508</v>
      </c>
    </row>
    <row r="872" spans="1:14" hidden="1" x14ac:dyDescent="0.25">
      <c r="A872" s="23" t="s">
        <v>9</v>
      </c>
      <c r="B872" s="23" t="s">
        <v>162</v>
      </c>
      <c r="C872" s="23" t="s">
        <v>163</v>
      </c>
      <c r="D872" s="16" t="s">
        <v>164</v>
      </c>
      <c r="E872" s="23" t="s">
        <v>165</v>
      </c>
      <c r="F872" s="23" t="s">
        <v>14</v>
      </c>
      <c r="G872" s="22">
        <v>229</v>
      </c>
      <c r="H872" s="22">
        <f t="shared" si="153"/>
        <v>305.33333333333331</v>
      </c>
      <c r="I872" s="9">
        <v>67934.33</v>
      </c>
      <c r="J872" s="23" t="s">
        <v>27</v>
      </c>
      <c r="K872" s="17">
        <f t="shared" si="154"/>
        <v>3.1849897690896327E-3</v>
      </c>
      <c r="L872" s="17">
        <f t="shared" si="155"/>
        <v>3.1849897690896323E-3</v>
      </c>
      <c r="M872" s="68">
        <f t="shared" si="156"/>
        <v>229.31926337445353</v>
      </c>
      <c r="N872" s="9">
        <f t="shared" si="157"/>
        <v>296.65646288209609</v>
      </c>
    </row>
    <row r="873" spans="1:14" hidden="1" x14ac:dyDescent="0.25">
      <c r="A873" s="23" t="s">
        <v>9</v>
      </c>
      <c r="B873" s="23" t="s">
        <v>162</v>
      </c>
      <c r="C873" s="23" t="s">
        <v>163</v>
      </c>
      <c r="D873" s="16" t="s">
        <v>164</v>
      </c>
      <c r="E873" s="23" t="s">
        <v>165</v>
      </c>
      <c r="F873" s="23" t="s">
        <v>14</v>
      </c>
      <c r="G873" s="22">
        <v>327</v>
      </c>
      <c r="H873" s="22">
        <f t="shared" si="153"/>
        <v>436</v>
      </c>
      <c r="I873" s="9">
        <v>88457.34</v>
      </c>
      <c r="J873" s="23" t="s">
        <v>29</v>
      </c>
      <c r="K873" s="17">
        <f t="shared" si="154"/>
        <v>4.5479984912327942E-3</v>
      </c>
      <c r="L873" s="17">
        <f t="shared" si="155"/>
        <v>4.5479984912327942E-3</v>
      </c>
      <c r="M873" s="68">
        <f t="shared" si="156"/>
        <v>327.45589136876117</v>
      </c>
      <c r="N873" s="9">
        <f t="shared" si="157"/>
        <v>270.51174311926604</v>
      </c>
    </row>
    <row r="874" spans="1:14" hidden="1" x14ac:dyDescent="0.25">
      <c r="A874" s="23" t="s">
        <v>9</v>
      </c>
      <c r="B874" s="23" t="s">
        <v>162</v>
      </c>
      <c r="C874" s="23" t="s">
        <v>163</v>
      </c>
      <c r="D874" s="16" t="s">
        <v>164</v>
      </c>
      <c r="E874" s="23" t="s">
        <v>165</v>
      </c>
      <c r="F874" s="23" t="s">
        <v>14</v>
      </c>
      <c r="G874" s="22">
        <v>60</v>
      </c>
      <c r="H874" s="22">
        <f t="shared" si="153"/>
        <v>80</v>
      </c>
      <c r="I874" s="9">
        <v>14725.2</v>
      </c>
      <c r="J874" s="23" t="s">
        <v>30</v>
      </c>
      <c r="K874" s="17">
        <f t="shared" si="154"/>
        <v>8.3449513600601731E-4</v>
      </c>
      <c r="L874" s="17">
        <f t="shared" si="155"/>
        <v>8.3449513600601731E-4</v>
      </c>
      <c r="M874" s="68">
        <f t="shared" si="156"/>
        <v>60.083649792433249</v>
      </c>
      <c r="N874" s="9">
        <f t="shared" si="157"/>
        <v>245.42000000000002</v>
      </c>
    </row>
    <row r="875" spans="1:14" hidden="1" x14ac:dyDescent="0.25">
      <c r="A875" s="23" t="s">
        <v>9</v>
      </c>
      <c r="B875" s="23" t="s">
        <v>162</v>
      </c>
      <c r="C875" s="23" t="s">
        <v>163</v>
      </c>
      <c r="D875" s="16" t="s">
        <v>164</v>
      </c>
      <c r="E875" s="23" t="s">
        <v>165</v>
      </c>
      <c r="F875" s="23" t="s">
        <v>14</v>
      </c>
      <c r="G875" s="22">
        <v>6067</v>
      </c>
      <c r="H875" s="22">
        <f t="shared" si="153"/>
        <v>8089.333333333333</v>
      </c>
      <c r="I875" s="9">
        <v>1586885.69</v>
      </c>
      <c r="J875" s="23" t="s">
        <v>31</v>
      </c>
      <c r="K875" s="17">
        <f t="shared" si="154"/>
        <v>8.4381366502475116E-2</v>
      </c>
      <c r="L875" s="17">
        <f t="shared" si="155"/>
        <v>8.4381366502475116E-2</v>
      </c>
      <c r="M875" s="68">
        <f t="shared" si="156"/>
        <v>6075.4583881782082</v>
      </c>
      <c r="N875" s="9">
        <f t="shared" si="157"/>
        <v>261.5601928465469</v>
      </c>
    </row>
    <row r="876" spans="1:14" hidden="1" x14ac:dyDescent="0.25">
      <c r="A876" s="23" t="s">
        <v>9</v>
      </c>
      <c r="B876" s="23" t="s">
        <v>162</v>
      </c>
      <c r="C876" s="23" t="s">
        <v>163</v>
      </c>
      <c r="D876" s="16" t="s">
        <v>164</v>
      </c>
      <c r="E876" s="23" t="s">
        <v>165</v>
      </c>
      <c r="F876" s="23" t="s">
        <v>14</v>
      </c>
      <c r="G876" s="22">
        <v>1524</v>
      </c>
      <c r="H876" s="22">
        <f t="shared" si="153"/>
        <v>2032</v>
      </c>
      <c r="I876" s="9">
        <v>374026.84</v>
      </c>
      <c r="J876" s="23" t="s">
        <v>32</v>
      </c>
      <c r="K876" s="17">
        <f t="shared" si="154"/>
        <v>2.119617645455284E-2</v>
      </c>
      <c r="L876" s="17">
        <f t="shared" si="155"/>
        <v>2.119617645455284E-2</v>
      </c>
      <c r="M876" s="68">
        <f t="shared" si="156"/>
        <v>1526.1247047278046</v>
      </c>
      <c r="N876" s="9">
        <f t="shared" si="157"/>
        <v>245.42443569553808</v>
      </c>
    </row>
    <row r="877" spans="1:14" hidden="1" x14ac:dyDescent="0.25">
      <c r="A877" s="23" t="s">
        <v>9</v>
      </c>
      <c r="B877" s="23" t="s">
        <v>162</v>
      </c>
      <c r="C877" s="23" t="s">
        <v>163</v>
      </c>
      <c r="D877" s="16" t="s">
        <v>164</v>
      </c>
      <c r="E877" s="23" t="s">
        <v>165</v>
      </c>
      <c r="F877" s="23" t="s">
        <v>14</v>
      </c>
      <c r="G877" s="22">
        <v>752</v>
      </c>
      <c r="H877" s="22">
        <f t="shared" si="153"/>
        <v>1002.6666666666667</v>
      </c>
      <c r="I877" s="9">
        <v>209088.79</v>
      </c>
      <c r="J877" s="23" t="s">
        <v>33</v>
      </c>
      <c r="K877" s="17">
        <f t="shared" si="154"/>
        <v>1.045900570460875E-2</v>
      </c>
      <c r="L877" s="17">
        <f t="shared" si="155"/>
        <v>1.045900570460875E-2</v>
      </c>
      <c r="M877" s="68">
        <f t="shared" si="156"/>
        <v>753.04841073183002</v>
      </c>
      <c r="N877" s="9">
        <f t="shared" si="157"/>
        <v>278.04360372340426</v>
      </c>
    </row>
    <row r="878" spans="1:14" hidden="1" x14ac:dyDescent="0.25">
      <c r="A878" s="23" t="s">
        <v>9</v>
      </c>
      <c r="B878" s="23" t="s">
        <v>162</v>
      </c>
      <c r="C878" s="23" t="s">
        <v>163</v>
      </c>
      <c r="D878" s="16" t="s">
        <v>164</v>
      </c>
      <c r="E878" s="23" t="s">
        <v>165</v>
      </c>
      <c r="F878" s="23" t="s">
        <v>14</v>
      </c>
      <c r="G878" s="22">
        <v>50</v>
      </c>
      <c r="H878" s="22">
        <f t="shared" si="153"/>
        <v>66.666666666666657</v>
      </c>
      <c r="I878" s="9">
        <v>7287.5</v>
      </c>
      <c r="J878" s="23" t="s">
        <v>35</v>
      </c>
      <c r="K878" s="17">
        <f t="shared" si="154"/>
        <v>6.9541261333834774E-4</v>
      </c>
      <c r="L878" s="17">
        <f t="shared" si="155"/>
        <v>6.9541261333834763E-4</v>
      </c>
      <c r="M878" s="68">
        <f t="shared" si="156"/>
        <v>50.069708160361031</v>
      </c>
      <c r="N878" s="9">
        <f t="shared" si="157"/>
        <v>145.75</v>
      </c>
    </row>
    <row r="879" spans="1:14" hidden="1" x14ac:dyDescent="0.25">
      <c r="A879" s="23" t="s">
        <v>9</v>
      </c>
      <c r="B879" s="23" t="s">
        <v>162</v>
      </c>
      <c r="C879" s="23" t="s">
        <v>163</v>
      </c>
      <c r="D879" s="16" t="s">
        <v>164</v>
      </c>
      <c r="E879" s="23" t="s">
        <v>165</v>
      </c>
      <c r="F879" s="23" t="s">
        <v>14</v>
      </c>
      <c r="G879" s="22">
        <v>4045</v>
      </c>
      <c r="H879" s="22">
        <f t="shared" si="153"/>
        <v>5393.3333333333339</v>
      </c>
      <c r="I879" s="9">
        <v>992689.9</v>
      </c>
      <c r="J879" s="23" t="s">
        <v>36</v>
      </c>
      <c r="K879" s="17">
        <f t="shared" si="154"/>
        <v>5.6258880419072337E-2</v>
      </c>
      <c r="L879" s="17">
        <f t="shared" si="155"/>
        <v>5.6258880419072337E-2</v>
      </c>
      <c r="M879" s="68">
        <f t="shared" si="156"/>
        <v>4050.6393901732081</v>
      </c>
      <c r="N879" s="9">
        <f t="shared" si="157"/>
        <v>245.41159456118666</v>
      </c>
    </row>
    <row r="880" spans="1:14" hidden="1" x14ac:dyDescent="0.25">
      <c r="A880" s="23" t="s">
        <v>9</v>
      </c>
      <c r="B880" s="23" t="s">
        <v>162</v>
      </c>
      <c r="C880" s="23" t="s">
        <v>163</v>
      </c>
      <c r="D880" s="16" t="s">
        <v>164</v>
      </c>
      <c r="E880" s="23" t="s">
        <v>165</v>
      </c>
      <c r="F880" s="23" t="s">
        <v>14</v>
      </c>
      <c r="G880" s="22">
        <v>1704</v>
      </c>
      <c r="H880" s="22">
        <f t="shared" si="153"/>
        <v>2272</v>
      </c>
      <c r="I880" s="9">
        <v>481866.48</v>
      </c>
      <c r="J880" s="23" t="s">
        <v>39</v>
      </c>
      <c r="K880" s="17">
        <f t="shared" si="154"/>
        <v>2.3699661862570894E-2</v>
      </c>
      <c r="L880" s="17">
        <f t="shared" si="155"/>
        <v>2.369966186257089E-2</v>
      </c>
      <c r="M880" s="68">
        <f t="shared" si="156"/>
        <v>1706.3756541051041</v>
      </c>
      <c r="N880" s="9">
        <f t="shared" si="157"/>
        <v>282.78549295774644</v>
      </c>
    </row>
    <row r="881" spans="1:14" hidden="1" x14ac:dyDescent="0.25">
      <c r="A881" s="23" t="s">
        <v>9</v>
      </c>
      <c r="B881" s="23" t="s">
        <v>162</v>
      </c>
      <c r="C881" s="23" t="s">
        <v>163</v>
      </c>
      <c r="D881" s="16" t="s">
        <v>164</v>
      </c>
      <c r="E881" s="23" t="s">
        <v>165</v>
      </c>
      <c r="F881" s="23" t="s">
        <v>14</v>
      </c>
      <c r="G881" s="22">
        <v>390</v>
      </c>
      <c r="H881" s="22">
        <f t="shared" si="153"/>
        <v>520</v>
      </c>
      <c r="I881" s="9">
        <v>95713.8</v>
      </c>
      <c r="J881" s="23" t="s">
        <v>40</v>
      </c>
      <c r="K881" s="17">
        <f t="shared" si="154"/>
        <v>5.4242183840391128E-3</v>
      </c>
      <c r="L881" s="17">
        <f t="shared" si="155"/>
        <v>5.4242183840391128E-3</v>
      </c>
      <c r="M881" s="68">
        <f t="shared" si="156"/>
        <v>390.5437236508161</v>
      </c>
      <c r="N881" s="9">
        <f t="shared" si="157"/>
        <v>245.42000000000002</v>
      </c>
    </row>
    <row r="882" spans="1:14" hidden="1" x14ac:dyDescent="0.25">
      <c r="A882" s="23" t="s">
        <v>9</v>
      </c>
      <c r="B882" s="23" t="s">
        <v>162</v>
      </c>
      <c r="C882" s="23" t="s">
        <v>163</v>
      </c>
      <c r="D882" s="16" t="s">
        <v>164</v>
      </c>
      <c r="E882" s="23" t="s">
        <v>165</v>
      </c>
      <c r="F882" s="23" t="s">
        <v>14</v>
      </c>
      <c r="G882" s="22">
        <v>824</v>
      </c>
      <c r="H882" s="22">
        <f t="shared" si="153"/>
        <v>1098.6666666666667</v>
      </c>
      <c r="I882" s="9">
        <v>215198.26</v>
      </c>
      <c r="J882" s="23" t="s">
        <v>41</v>
      </c>
      <c r="K882" s="17">
        <f t="shared" si="154"/>
        <v>1.1460399867815971E-2</v>
      </c>
      <c r="L882" s="17">
        <f t="shared" si="155"/>
        <v>1.1460399867815971E-2</v>
      </c>
      <c r="M882" s="68">
        <f t="shared" si="156"/>
        <v>825.14879048274997</v>
      </c>
      <c r="N882" s="9">
        <f t="shared" si="157"/>
        <v>261.16293689320389</v>
      </c>
    </row>
    <row r="883" spans="1:14" hidden="1" x14ac:dyDescent="0.25">
      <c r="A883" s="23" t="s">
        <v>9</v>
      </c>
      <c r="B883" s="23" t="s">
        <v>162</v>
      </c>
      <c r="C883" s="23" t="s">
        <v>163</v>
      </c>
      <c r="D883" s="16" t="s">
        <v>164</v>
      </c>
      <c r="E883" s="23" t="s">
        <v>165</v>
      </c>
      <c r="F883" s="23" t="s">
        <v>14</v>
      </c>
      <c r="G883" s="22">
        <f>32109</f>
        <v>32109</v>
      </c>
      <c r="H883" s="22">
        <f t="shared" si="153"/>
        <v>42812</v>
      </c>
      <c r="I883" s="9">
        <v>8653844.2899999991</v>
      </c>
      <c r="J883" s="23" t="s">
        <v>42</v>
      </c>
      <c r="K883" s="17">
        <f t="shared" si="154"/>
        <v>0.44658007203362016</v>
      </c>
      <c r="L883" s="17">
        <f t="shared" si="155"/>
        <v>0.44658007203362016</v>
      </c>
      <c r="M883" s="68">
        <f t="shared" si="156"/>
        <v>32153.765186420653</v>
      </c>
      <c r="N883" s="9">
        <f t="shared" si="157"/>
        <v>269.51459995639851</v>
      </c>
    </row>
    <row r="884" spans="1:14" hidden="1" x14ac:dyDescent="0.25">
      <c r="A884" s="23" t="s">
        <v>9</v>
      </c>
      <c r="B884" s="23" t="s">
        <v>162</v>
      </c>
      <c r="C884" s="23" t="s">
        <v>163</v>
      </c>
      <c r="D884" s="16" t="s">
        <v>164</v>
      </c>
      <c r="E884" s="23" t="s">
        <v>165</v>
      </c>
      <c r="F884" s="23" t="s">
        <v>14</v>
      </c>
      <c r="G884" s="22">
        <v>20</v>
      </c>
      <c r="H884" s="22">
        <f t="shared" si="153"/>
        <v>26.666666666666668</v>
      </c>
      <c r="I884" s="9">
        <v>4908.3999999999996</v>
      </c>
      <c r="J884" s="23" t="s">
        <v>43</v>
      </c>
      <c r="K884" s="17">
        <f t="shared" si="154"/>
        <v>2.7816504533533908E-4</v>
      </c>
      <c r="L884" s="17">
        <f t="shared" si="155"/>
        <v>2.7816504533533908E-4</v>
      </c>
      <c r="M884" s="68">
        <f t="shared" si="156"/>
        <v>20.027883264144414</v>
      </c>
      <c r="N884" s="9">
        <f t="shared" si="157"/>
        <v>245.42</v>
      </c>
    </row>
    <row r="885" spans="1:14" hidden="1" x14ac:dyDescent="0.25">
      <c r="A885" s="23" t="s">
        <v>9</v>
      </c>
      <c r="B885" s="23" t="s">
        <v>162</v>
      </c>
      <c r="C885" s="23" t="s">
        <v>163</v>
      </c>
      <c r="D885" s="16" t="s">
        <v>164</v>
      </c>
      <c r="E885" s="23" t="s">
        <v>165</v>
      </c>
      <c r="F885" s="23" t="s">
        <v>14</v>
      </c>
      <c r="G885" s="22">
        <v>716</v>
      </c>
      <c r="H885" s="22">
        <f t="shared" si="153"/>
        <v>954.66666666666674</v>
      </c>
      <c r="I885" s="9">
        <v>171237.17</v>
      </c>
      <c r="J885" s="23" t="s">
        <v>44</v>
      </c>
      <c r="K885" s="17">
        <f t="shared" si="154"/>
        <v>9.9583086230051396E-3</v>
      </c>
      <c r="L885" s="17">
        <f t="shared" si="155"/>
        <v>9.9583086230051396E-3</v>
      </c>
      <c r="M885" s="68">
        <f t="shared" si="156"/>
        <v>716.99822085637004</v>
      </c>
      <c r="N885" s="9">
        <f t="shared" si="157"/>
        <v>239.15805865921789</v>
      </c>
    </row>
    <row r="886" spans="1:14" hidden="1" x14ac:dyDescent="0.25">
      <c r="A886" s="23" t="s">
        <v>9</v>
      </c>
      <c r="B886" s="23" t="s">
        <v>162</v>
      </c>
      <c r="C886" s="23" t="s">
        <v>163</v>
      </c>
      <c r="D886" s="16" t="s">
        <v>164</v>
      </c>
      <c r="E886" s="23" t="s">
        <v>165</v>
      </c>
      <c r="F886" s="23" t="s">
        <v>14</v>
      </c>
      <c r="G886" s="22">
        <v>1441</v>
      </c>
      <c r="H886" s="22">
        <f t="shared" si="153"/>
        <v>1921.3333333333335</v>
      </c>
      <c r="I886" s="9">
        <v>353650.22</v>
      </c>
      <c r="J886" s="23" t="s">
        <v>45</v>
      </c>
      <c r="K886" s="17">
        <f t="shared" si="154"/>
        <v>2.0041791516411184E-2</v>
      </c>
      <c r="L886" s="17">
        <f t="shared" si="155"/>
        <v>2.0041791516411184E-2</v>
      </c>
      <c r="M886" s="68">
        <f t="shared" si="156"/>
        <v>1443.0089891816053</v>
      </c>
      <c r="N886" s="9">
        <f t="shared" si="157"/>
        <v>245.42</v>
      </c>
    </row>
    <row r="887" spans="1:14" hidden="1" x14ac:dyDescent="0.25">
      <c r="A887" s="23" t="s">
        <v>9</v>
      </c>
      <c r="B887" s="23" t="s">
        <v>162</v>
      </c>
      <c r="C887" s="23" t="s">
        <v>163</v>
      </c>
      <c r="D887" s="16" t="s">
        <v>164</v>
      </c>
      <c r="E887" s="23" t="s">
        <v>165</v>
      </c>
      <c r="F887" s="23" t="s">
        <v>14</v>
      </c>
      <c r="G887" s="22">
        <v>1877</v>
      </c>
      <c r="H887" s="22">
        <f t="shared" si="153"/>
        <v>2502.6666666666665</v>
      </c>
      <c r="I887" s="9">
        <v>369806.54</v>
      </c>
      <c r="J887" s="23" t="s">
        <v>46</v>
      </c>
      <c r="K887" s="17">
        <f t="shared" si="154"/>
        <v>2.6105789504721574E-2</v>
      </c>
      <c r="L887" s="17">
        <f t="shared" si="155"/>
        <v>2.6105789504721571E-2</v>
      </c>
      <c r="M887" s="68">
        <f t="shared" si="156"/>
        <v>1879.6168443399531</v>
      </c>
      <c r="N887" s="9">
        <f t="shared" si="157"/>
        <v>197.01999999999998</v>
      </c>
    </row>
    <row r="888" spans="1:14" hidden="1" x14ac:dyDescent="0.25">
      <c r="A888" s="23" t="s">
        <v>9</v>
      </c>
      <c r="B888" s="23" t="s">
        <v>162</v>
      </c>
      <c r="C888" s="23" t="s">
        <v>163</v>
      </c>
      <c r="D888" s="16" t="s">
        <v>164</v>
      </c>
      <c r="E888" s="23" t="s">
        <v>165</v>
      </c>
      <c r="F888" s="23" t="s">
        <v>14</v>
      </c>
      <c r="G888" s="22">
        <v>13</v>
      </c>
      <c r="H888" s="22">
        <f t="shared" si="153"/>
        <v>17.333333333333332</v>
      </c>
      <c r="I888" s="9">
        <v>3190.46</v>
      </c>
      <c r="J888" s="23" t="s">
        <v>47</v>
      </c>
      <c r="K888" s="17">
        <f t="shared" si="154"/>
        <v>1.8080727946797042E-4</v>
      </c>
      <c r="L888" s="17">
        <f t="shared" si="155"/>
        <v>1.8080727946797039E-4</v>
      </c>
      <c r="M888" s="68">
        <f t="shared" si="156"/>
        <v>13.018124121693868</v>
      </c>
      <c r="N888" s="9">
        <f t="shared" si="157"/>
        <v>245.42000000000002</v>
      </c>
    </row>
    <row r="889" spans="1:14" hidden="1" x14ac:dyDescent="0.25">
      <c r="A889" s="23" t="s">
        <v>9</v>
      </c>
      <c r="B889" s="23" t="s">
        <v>162</v>
      </c>
      <c r="C889" s="23" t="s">
        <v>163</v>
      </c>
      <c r="D889" s="16" t="s">
        <v>164</v>
      </c>
      <c r="E889" s="23" t="s">
        <v>165</v>
      </c>
      <c r="F889" s="23" t="s">
        <v>14</v>
      </c>
      <c r="G889" s="22">
        <v>251</v>
      </c>
      <c r="H889" s="22">
        <f t="shared" si="153"/>
        <v>334.66666666666669</v>
      </c>
      <c r="I889" s="9">
        <v>67918.27</v>
      </c>
      <c r="J889" s="23" t="s">
        <v>48</v>
      </c>
      <c r="K889" s="17">
        <f t="shared" si="154"/>
        <v>3.4909713189585057E-3</v>
      </c>
      <c r="L889" s="17">
        <f t="shared" si="155"/>
        <v>3.4909713189585057E-3</v>
      </c>
      <c r="M889" s="68">
        <f t="shared" si="156"/>
        <v>251.34993496501241</v>
      </c>
      <c r="N889" s="9">
        <f t="shared" si="157"/>
        <v>270.59071713147409</v>
      </c>
    </row>
    <row r="890" spans="1:14" hidden="1" x14ac:dyDescent="0.25">
      <c r="A890" s="23" t="s">
        <v>9</v>
      </c>
      <c r="B890" s="23" t="s">
        <v>162</v>
      </c>
      <c r="C890" s="23" t="s">
        <v>163</v>
      </c>
      <c r="D890" s="16" t="s">
        <v>164</v>
      </c>
      <c r="E890" s="23" t="s">
        <v>165</v>
      </c>
      <c r="F890" s="23" t="s">
        <v>14</v>
      </c>
      <c r="G890" s="22">
        <v>1719</v>
      </c>
      <c r="H890" s="22">
        <f t="shared" si="153"/>
        <v>2292</v>
      </c>
      <c r="I890" s="9">
        <v>449025.62</v>
      </c>
      <c r="J890" s="23" t="s">
        <v>68</v>
      </c>
      <c r="K890" s="17">
        <f t="shared" si="154"/>
        <v>2.3908285646572398E-2</v>
      </c>
      <c r="L890" s="17">
        <f t="shared" si="155"/>
        <v>2.3908285646572394E-2</v>
      </c>
      <c r="M890" s="68">
        <f t="shared" si="156"/>
        <v>1721.3965665532123</v>
      </c>
      <c r="N890" s="9">
        <f t="shared" si="157"/>
        <v>261.21327515997672</v>
      </c>
    </row>
    <row r="891" spans="1:14" hidden="1" x14ac:dyDescent="0.25">
      <c r="A891" s="23" t="s">
        <v>9</v>
      </c>
      <c r="B891" s="23" t="s">
        <v>162</v>
      </c>
      <c r="C891" s="23" t="s">
        <v>163</v>
      </c>
      <c r="D891" s="16" t="s">
        <v>164</v>
      </c>
      <c r="E891" s="23" t="s">
        <v>165</v>
      </c>
      <c r="F891" s="23" t="s">
        <v>14</v>
      </c>
      <c r="G891" s="22">
        <v>10</v>
      </c>
      <c r="H891" s="22">
        <f t="shared" si="153"/>
        <v>13.333333333333334</v>
      </c>
      <c r="I891" s="9">
        <v>2454.1999999999998</v>
      </c>
      <c r="J891" s="23" t="s">
        <v>49</v>
      </c>
      <c r="K891" s="17">
        <f t="shared" si="154"/>
        <v>1.3908252266766954E-4</v>
      </c>
      <c r="L891" s="17">
        <f t="shared" si="155"/>
        <v>1.3908252266766954E-4</v>
      </c>
      <c r="M891" s="68">
        <f t="shared" si="156"/>
        <v>10.013941632072207</v>
      </c>
      <c r="N891" s="9">
        <f t="shared" si="157"/>
        <v>245.42</v>
      </c>
    </row>
    <row r="892" spans="1:14" hidden="1" x14ac:dyDescent="0.25">
      <c r="A892" s="23" t="s">
        <v>9</v>
      </c>
      <c r="B892" s="23" t="s">
        <v>162</v>
      </c>
      <c r="C892" s="23" t="s">
        <v>163</v>
      </c>
      <c r="D892" s="16" t="s">
        <v>164</v>
      </c>
      <c r="E892" s="23" t="s">
        <v>165</v>
      </c>
      <c r="F892" s="23" t="s">
        <v>14</v>
      </c>
      <c r="G892" s="22">
        <v>2758</v>
      </c>
      <c r="H892" s="22">
        <f t="shared" si="153"/>
        <v>3677.3333333333335</v>
      </c>
      <c r="I892" s="9">
        <v>711411.41</v>
      </c>
      <c r="J892" s="23" t="s">
        <v>51</v>
      </c>
      <c r="K892" s="17">
        <f t="shared" si="154"/>
        <v>3.8358959751743263E-2</v>
      </c>
      <c r="L892" s="17">
        <f t="shared" si="155"/>
        <v>3.8358959751743263E-2</v>
      </c>
      <c r="M892" s="68">
        <f t="shared" si="156"/>
        <v>2761.845102125515</v>
      </c>
      <c r="N892" s="9">
        <f t="shared" si="157"/>
        <v>257.94467367657722</v>
      </c>
    </row>
    <row r="893" spans="1:14" hidden="1" x14ac:dyDescent="0.25">
      <c r="A893" s="23" t="s">
        <v>9</v>
      </c>
      <c r="B893" s="23" t="s">
        <v>162</v>
      </c>
      <c r="C893" s="23" t="s">
        <v>163</v>
      </c>
      <c r="D893" s="16" t="s">
        <v>164</v>
      </c>
      <c r="E893" s="23" t="s">
        <v>165</v>
      </c>
      <c r="F893" s="23" t="s">
        <v>14</v>
      </c>
      <c r="G893" s="22">
        <v>13</v>
      </c>
      <c r="H893" s="22">
        <f t="shared" si="153"/>
        <v>17.333333333333332</v>
      </c>
      <c r="I893" s="9">
        <v>3190.46</v>
      </c>
      <c r="J893" s="23" t="s">
        <v>52</v>
      </c>
      <c r="K893" s="17">
        <f t="shared" si="154"/>
        <v>1.8080727946797042E-4</v>
      </c>
      <c r="L893" s="17">
        <f t="shared" si="155"/>
        <v>1.8080727946797039E-4</v>
      </c>
      <c r="M893" s="68">
        <f t="shared" si="156"/>
        <v>13.018124121693868</v>
      </c>
      <c r="N893" s="9">
        <f t="shared" si="157"/>
        <v>245.42000000000002</v>
      </c>
    </row>
    <row r="894" spans="1:14" hidden="1" x14ac:dyDescent="0.25">
      <c r="A894" s="23" t="s">
        <v>9</v>
      </c>
      <c r="B894" s="23" t="s">
        <v>162</v>
      </c>
      <c r="C894" s="23" t="s">
        <v>163</v>
      </c>
      <c r="D894" s="16" t="s">
        <v>164</v>
      </c>
      <c r="E894" s="23" t="s">
        <v>165</v>
      </c>
      <c r="F894" s="23" t="s">
        <v>14</v>
      </c>
      <c r="G894" s="22">
        <v>70</v>
      </c>
      <c r="H894" s="22">
        <f t="shared" si="153"/>
        <v>93.333333333333329</v>
      </c>
      <c r="I894" s="9">
        <v>17179.400000000001</v>
      </c>
      <c r="J894" s="23" t="s">
        <v>55</v>
      </c>
      <c r="K894" s="17">
        <f t="shared" si="154"/>
        <v>9.7357765867368687E-4</v>
      </c>
      <c r="L894" s="17">
        <f t="shared" si="155"/>
        <v>9.7357765867368677E-4</v>
      </c>
      <c r="M894" s="68">
        <f t="shared" si="156"/>
        <v>70.097591424505453</v>
      </c>
      <c r="N894" s="9">
        <f t="shared" si="157"/>
        <v>245.42000000000002</v>
      </c>
    </row>
    <row r="895" spans="1:14" hidden="1" x14ac:dyDescent="0.25">
      <c r="A895" s="23" t="s">
        <v>9</v>
      </c>
      <c r="B895" s="23" t="s">
        <v>162</v>
      </c>
      <c r="C895" s="23" t="s">
        <v>163</v>
      </c>
      <c r="D895" s="16" t="s">
        <v>164</v>
      </c>
      <c r="E895" s="23" t="s">
        <v>165</v>
      </c>
      <c r="F895" s="23" t="s">
        <v>14</v>
      </c>
      <c r="G895" s="22">
        <v>1590</v>
      </c>
      <c r="H895" s="22">
        <f t="shared" si="153"/>
        <v>2120</v>
      </c>
      <c r="I895" s="9">
        <v>390217.8</v>
      </c>
      <c r="J895" s="23" t="s">
        <v>56</v>
      </c>
      <c r="K895" s="17">
        <f t="shared" si="154"/>
        <v>2.2114121104159459E-2</v>
      </c>
      <c r="L895" s="17">
        <f t="shared" si="155"/>
        <v>2.2114121104159459E-2</v>
      </c>
      <c r="M895" s="68">
        <f t="shared" si="156"/>
        <v>1592.2167194994811</v>
      </c>
      <c r="N895" s="9">
        <f t="shared" si="157"/>
        <v>245.42</v>
      </c>
    </row>
    <row r="896" spans="1:14" hidden="1" x14ac:dyDescent="0.25">
      <c r="A896" s="23" t="s">
        <v>9</v>
      </c>
      <c r="B896" s="23" t="s">
        <v>162</v>
      </c>
      <c r="C896" s="23" t="s">
        <v>163</v>
      </c>
      <c r="D896" s="16" t="s">
        <v>164</v>
      </c>
      <c r="E896" s="23" t="s">
        <v>165</v>
      </c>
      <c r="F896" s="23" t="s">
        <v>14</v>
      </c>
      <c r="G896" s="22">
        <v>53</v>
      </c>
      <c r="H896" s="22">
        <f t="shared" si="153"/>
        <v>70.666666666666671</v>
      </c>
      <c r="I896" s="9">
        <v>17355.91</v>
      </c>
      <c r="J896" s="23" t="s">
        <v>57</v>
      </c>
      <c r="K896" s="17">
        <f t="shared" si="154"/>
        <v>7.3713737013864859E-4</v>
      </c>
      <c r="L896" s="17">
        <f t="shared" si="155"/>
        <v>7.3713737013864869E-4</v>
      </c>
      <c r="M896" s="68">
        <f t="shared" si="156"/>
        <v>53.073890649982708</v>
      </c>
      <c r="N896" s="9">
        <f t="shared" si="157"/>
        <v>327.46999999999997</v>
      </c>
    </row>
    <row r="897" spans="1:14" hidden="1" x14ac:dyDescent="0.25">
      <c r="A897" s="23" t="s">
        <v>9</v>
      </c>
      <c r="B897" s="23" t="s">
        <v>162</v>
      </c>
      <c r="C897" s="23" t="s">
        <v>163</v>
      </c>
      <c r="D897" s="16" t="s">
        <v>164</v>
      </c>
      <c r="E897" s="23" t="s">
        <v>165</v>
      </c>
      <c r="F897" s="23" t="s">
        <v>14</v>
      </c>
      <c r="G897" s="22">
        <v>1491</v>
      </c>
      <c r="H897" s="22">
        <f t="shared" si="153"/>
        <v>1988</v>
      </c>
      <c r="I897" s="9">
        <v>402433.47</v>
      </c>
      <c r="J897" s="23" t="s">
        <v>65</v>
      </c>
      <c r="K897" s="17">
        <f t="shared" si="154"/>
        <v>2.0737204129749529E-2</v>
      </c>
      <c r="L897" s="17">
        <f t="shared" si="155"/>
        <v>2.0737204129749529E-2</v>
      </c>
      <c r="M897" s="68">
        <f t="shared" si="156"/>
        <v>1493.0786973419661</v>
      </c>
      <c r="N897" s="9">
        <f t="shared" si="157"/>
        <v>269.908430583501</v>
      </c>
    </row>
    <row r="898" spans="1:14" hidden="1" x14ac:dyDescent="0.25">
      <c r="A898" s="23" t="s">
        <v>9</v>
      </c>
      <c r="B898" s="23" t="s">
        <v>162</v>
      </c>
      <c r="C898" s="23" t="s">
        <v>166</v>
      </c>
      <c r="D898" s="16" t="s">
        <v>167</v>
      </c>
      <c r="E898" s="23" t="s">
        <v>165</v>
      </c>
      <c r="F898" s="23" t="s">
        <v>14</v>
      </c>
      <c r="G898" s="22">
        <v>10</v>
      </c>
      <c r="H898" s="22">
        <f t="shared" si="153"/>
        <v>13.333333333333334</v>
      </c>
      <c r="I898" s="9">
        <v>2011.18</v>
      </c>
      <c r="J898" s="23" t="s">
        <v>25</v>
      </c>
      <c r="K898" s="17">
        <f t="shared" si="154"/>
        <v>1.3908252266766954E-4</v>
      </c>
      <c r="L898" s="17">
        <f t="shared" si="155"/>
        <v>1.3908252266766954E-4</v>
      </c>
      <c r="M898" s="68">
        <f t="shared" si="156"/>
        <v>10.013941632072207</v>
      </c>
      <c r="N898" s="9">
        <f t="shared" si="157"/>
        <v>201.11799999999999</v>
      </c>
    </row>
    <row r="899" spans="1:14" hidden="1" x14ac:dyDescent="0.25">
      <c r="A899" s="23" t="s">
        <v>9</v>
      </c>
      <c r="B899" s="23" t="s">
        <v>162</v>
      </c>
      <c r="C899" s="23" t="s">
        <v>166</v>
      </c>
      <c r="D899" s="16" t="s">
        <v>167</v>
      </c>
      <c r="E899" s="23" t="s">
        <v>165</v>
      </c>
      <c r="F899" s="23" t="s">
        <v>14</v>
      </c>
      <c r="G899" s="22">
        <v>8</v>
      </c>
      <c r="H899" s="22">
        <f t="shared" si="153"/>
        <v>10.666666666666666</v>
      </c>
      <c r="I899" s="9">
        <v>1576.16</v>
      </c>
      <c r="J899" s="23" t="s">
        <v>29</v>
      </c>
      <c r="K899" s="17">
        <f t="shared" si="154"/>
        <v>1.1126601813413565E-4</v>
      </c>
      <c r="L899" s="17">
        <f t="shared" si="155"/>
        <v>1.1126601813413563E-4</v>
      </c>
      <c r="M899" s="68">
        <f t="shared" si="156"/>
        <v>8.011153305657766</v>
      </c>
      <c r="N899" s="9">
        <f t="shared" si="157"/>
        <v>197.02</v>
      </c>
    </row>
    <row r="900" spans="1:14" hidden="1" x14ac:dyDescent="0.25">
      <c r="A900" s="23" t="s">
        <v>9</v>
      </c>
      <c r="B900" s="23" t="s">
        <v>162</v>
      </c>
      <c r="C900" s="23" t="s">
        <v>166</v>
      </c>
      <c r="D900" s="16" t="s">
        <v>167</v>
      </c>
      <c r="E900" s="23" t="s">
        <v>165</v>
      </c>
      <c r="F900" s="23" t="s">
        <v>14</v>
      </c>
      <c r="G900" s="22">
        <v>518</v>
      </c>
      <c r="H900" s="22">
        <f t="shared" si="153"/>
        <v>690.66666666666674</v>
      </c>
      <c r="I900" s="9">
        <v>102056.36</v>
      </c>
      <c r="J900" s="23" t="s">
        <v>31</v>
      </c>
      <c r="K900" s="17">
        <f t="shared" si="154"/>
        <v>7.2044746741852829E-3</v>
      </c>
      <c r="L900" s="17">
        <f t="shared" si="155"/>
        <v>7.2044746741852838E-3</v>
      </c>
      <c r="M900" s="68">
        <f t="shared" si="156"/>
        <v>518.72217654134045</v>
      </c>
      <c r="N900" s="9">
        <f t="shared" si="157"/>
        <v>197.02</v>
      </c>
    </row>
    <row r="901" spans="1:14" hidden="1" x14ac:dyDescent="0.25">
      <c r="A901" s="23" t="s">
        <v>9</v>
      </c>
      <c r="B901" s="23" t="s">
        <v>162</v>
      </c>
      <c r="C901" s="23" t="s">
        <v>166</v>
      </c>
      <c r="D901" s="16" t="s">
        <v>167</v>
      </c>
      <c r="E901" s="23" t="s">
        <v>165</v>
      </c>
      <c r="F901" s="23" t="s">
        <v>14</v>
      </c>
      <c r="G901" s="22">
        <v>3</v>
      </c>
      <c r="H901" s="22">
        <f t="shared" si="153"/>
        <v>4</v>
      </c>
      <c r="I901" s="9">
        <v>714</v>
      </c>
      <c r="J901" s="23" t="s">
        <v>41</v>
      </c>
      <c r="K901" s="17">
        <f t="shared" si="154"/>
        <v>4.1724756800300869E-5</v>
      </c>
      <c r="L901" s="17">
        <f t="shared" si="155"/>
        <v>4.1724756800300863E-5</v>
      </c>
      <c r="M901" s="68">
        <f t="shared" si="156"/>
        <v>3.004182489621662</v>
      </c>
      <c r="N901" s="9">
        <f t="shared" si="157"/>
        <v>238</v>
      </c>
    </row>
    <row r="902" spans="1:14" hidden="1" x14ac:dyDescent="0.25">
      <c r="A902" s="23" t="s">
        <v>9</v>
      </c>
      <c r="B902" s="23" t="s">
        <v>162</v>
      </c>
      <c r="C902" s="23" t="s">
        <v>166</v>
      </c>
      <c r="D902" s="16" t="s">
        <v>167</v>
      </c>
      <c r="E902" s="23" t="s">
        <v>165</v>
      </c>
      <c r="F902" s="23" t="s">
        <v>14</v>
      </c>
      <c r="G902" s="22">
        <v>1232</v>
      </c>
      <c r="H902" s="22">
        <f t="shared" si="153"/>
        <v>1642.6666666666665</v>
      </c>
      <c r="I902" s="9">
        <v>413584.11</v>
      </c>
      <c r="J902" s="23" t="s">
        <v>46</v>
      </c>
      <c r="K902" s="17">
        <f t="shared" si="154"/>
        <v>1.713496679265689E-2</v>
      </c>
      <c r="L902" s="17">
        <f t="shared" si="155"/>
        <v>1.7134966792656886E-2</v>
      </c>
      <c r="M902" s="68">
        <f t="shared" si="156"/>
        <v>1233.7176090712958</v>
      </c>
      <c r="N902" s="9">
        <f t="shared" si="157"/>
        <v>335.70138798701299</v>
      </c>
    </row>
    <row r="903" spans="1:14" hidden="1" x14ac:dyDescent="0.25">
      <c r="A903" s="23" t="s">
        <v>9</v>
      </c>
      <c r="B903" s="23" t="s">
        <v>162</v>
      </c>
      <c r="C903" s="23" t="s">
        <v>166</v>
      </c>
      <c r="D903" s="16" t="s">
        <v>167</v>
      </c>
      <c r="E903" s="23" t="s">
        <v>165</v>
      </c>
      <c r="F903" s="23" t="s">
        <v>14</v>
      </c>
      <c r="G903" s="22">
        <v>24</v>
      </c>
      <c r="H903" s="22">
        <f t="shared" si="153"/>
        <v>32</v>
      </c>
      <c r="I903" s="9">
        <v>5616.81</v>
      </c>
      <c r="J903" s="23" t="s">
        <v>68</v>
      </c>
      <c r="K903" s="17">
        <f t="shared" si="154"/>
        <v>3.3379805440240695E-4</v>
      </c>
      <c r="L903" s="17">
        <f t="shared" si="155"/>
        <v>3.337980544024069E-4</v>
      </c>
      <c r="M903" s="68">
        <f t="shared" si="156"/>
        <v>24.033459916973296</v>
      </c>
      <c r="N903" s="9">
        <f t="shared" si="157"/>
        <v>234.03375000000003</v>
      </c>
    </row>
    <row r="904" spans="1:14" hidden="1" x14ac:dyDescent="0.25">
      <c r="A904" s="23" t="s">
        <v>9</v>
      </c>
      <c r="B904" s="23" t="s">
        <v>162</v>
      </c>
      <c r="C904" s="23" t="s">
        <v>166</v>
      </c>
      <c r="D904" s="16" t="s">
        <v>167</v>
      </c>
      <c r="E904" s="23" t="s">
        <v>165</v>
      </c>
      <c r="F904" s="23" t="s">
        <v>14</v>
      </c>
      <c r="G904" s="22">
        <v>37</v>
      </c>
      <c r="H904" s="22">
        <f t="shared" si="153"/>
        <v>49.333333333333329</v>
      </c>
      <c r="I904" s="9">
        <v>7371.7</v>
      </c>
      <c r="J904" s="23" t="s">
        <v>51</v>
      </c>
      <c r="K904" s="17">
        <f t="shared" si="154"/>
        <v>5.1460533387037732E-4</v>
      </c>
      <c r="L904" s="17">
        <f t="shared" si="155"/>
        <v>5.1460533387037732E-4</v>
      </c>
      <c r="M904" s="68">
        <f t="shared" si="156"/>
        <v>37.051584038667166</v>
      </c>
      <c r="N904" s="9">
        <f t="shared" si="157"/>
        <v>199.23513513513512</v>
      </c>
    </row>
    <row r="905" spans="1:14" hidden="1" x14ac:dyDescent="0.25">
      <c r="A905" s="23" t="s">
        <v>9</v>
      </c>
      <c r="B905" s="23" t="s">
        <v>162</v>
      </c>
      <c r="C905" s="23" t="s">
        <v>166</v>
      </c>
      <c r="D905" s="16" t="s">
        <v>167</v>
      </c>
      <c r="E905" s="23" t="s">
        <v>165</v>
      </c>
      <c r="F905" s="23" t="s">
        <v>14</v>
      </c>
      <c r="G905" s="22">
        <v>29.76</v>
      </c>
      <c r="H905" s="22">
        <f t="shared" si="153"/>
        <v>39.68</v>
      </c>
      <c r="I905" s="9">
        <v>5945.2752</v>
      </c>
      <c r="J905" s="23" t="s">
        <v>52</v>
      </c>
      <c r="K905" s="17">
        <f t="shared" si="154"/>
        <v>4.1390958745898463E-4</v>
      </c>
      <c r="L905" s="17">
        <f t="shared" si="155"/>
        <v>4.1390958745898457E-4</v>
      </c>
      <c r="M905" s="68">
        <f t="shared" si="156"/>
        <v>29.80149029704689</v>
      </c>
      <c r="N905" s="9">
        <f t="shared" si="157"/>
        <v>199.77403225806449</v>
      </c>
    </row>
    <row r="906" spans="1:14" hidden="1" x14ac:dyDescent="0.25">
      <c r="A906" s="23" t="s">
        <v>9</v>
      </c>
      <c r="B906" s="23" t="s">
        <v>162</v>
      </c>
      <c r="C906" s="23" t="s">
        <v>166</v>
      </c>
      <c r="D906" s="16" t="s">
        <v>167</v>
      </c>
      <c r="E906" s="23" t="s">
        <v>165</v>
      </c>
      <c r="F906" s="23" t="s">
        <v>14</v>
      </c>
      <c r="G906" s="22">
        <v>194</v>
      </c>
      <c r="H906" s="22">
        <f t="shared" si="153"/>
        <v>258.66666666666669</v>
      </c>
      <c r="I906" s="9">
        <v>76123.960000000006</v>
      </c>
      <c r="J906" s="23" t="s">
        <v>54</v>
      </c>
      <c r="K906" s="17">
        <f t="shared" si="154"/>
        <v>2.6982009397527895E-3</v>
      </c>
      <c r="L906" s="17">
        <f t="shared" si="155"/>
        <v>2.6982009397527895E-3</v>
      </c>
      <c r="M906" s="68">
        <f t="shared" si="156"/>
        <v>194.27046766220084</v>
      </c>
      <c r="N906" s="9">
        <f t="shared" si="157"/>
        <v>392.39154639175263</v>
      </c>
    </row>
    <row r="907" spans="1:14" hidden="1" x14ac:dyDescent="0.25">
      <c r="A907" s="28" t="s">
        <v>9</v>
      </c>
      <c r="B907" s="28" t="s">
        <v>162</v>
      </c>
      <c r="C907" s="28" t="s">
        <v>168</v>
      </c>
      <c r="D907" s="49" t="s">
        <v>169</v>
      </c>
      <c r="E907" s="28" t="s">
        <v>165</v>
      </c>
      <c r="F907" s="28" t="s">
        <v>170</v>
      </c>
      <c r="G907" s="29">
        <v>3</v>
      </c>
      <c r="H907" s="29">
        <f t="shared" si="153"/>
        <v>4</v>
      </c>
      <c r="I907" s="15">
        <v>591.05999999999995</v>
      </c>
      <c r="J907" s="28" t="s">
        <v>46</v>
      </c>
      <c r="K907" s="21">
        <f t="shared" si="154"/>
        <v>4.1724756800300869E-5</v>
      </c>
      <c r="L907" s="21">
        <f t="shared" si="155"/>
        <v>4.1724756800300863E-5</v>
      </c>
      <c r="M907" s="68">
        <f t="shared" si="156"/>
        <v>3.004182489621662</v>
      </c>
      <c r="N907" s="9">
        <f t="shared" si="157"/>
        <v>197.01999999999998</v>
      </c>
    </row>
    <row r="908" spans="1:14" hidden="1" x14ac:dyDescent="0.25">
      <c r="A908" s="23"/>
      <c r="B908" s="23"/>
      <c r="C908" s="23"/>
      <c r="D908" s="16"/>
      <c r="E908" s="23"/>
      <c r="F908" s="23"/>
      <c r="G908" s="24">
        <f>SUM(G867:G907)</f>
        <v>71899.759999999995</v>
      </c>
      <c r="H908" s="24">
        <f>SUM(H867:H907)</f>
        <v>95866.346666666665</v>
      </c>
      <c r="I908" s="25"/>
      <c r="J908" s="44"/>
      <c r="K908" s="26">
        <f>SUM(K867:K907)</f>
        <v>1.0000000000000002</v>
      </c>
      <c r="L908" s="26">
        <f>SUM(L867:L907)</f>
        <v>1.0000000000000002</v>
      </c>
      <c r="M908" s="71">
        <f>SUM(M867:M907)</f>
        <v>71999.999999999971</v>
      </c>
      <c r="N908" s="9"/>
    </row>
    <row r="909" spans="1:14" hidden="1" x14ac:dyDescent="0.25">
      <c r="A909" s="28" t="s">
        <v>9</v>
      </c>
      <c r="B909" s="28" t="s">
        <v>162</v>
      </c>
      <c r="C909" s="28" t="s">
        <v>171</v>
      </c>
      <c r="D909" s="49" t="s">
        <v>172</v>
      </c>
      <c r="E909" s="28" t="s">
        <v>165</v>
      </c>
      <c r="F909" s="28" t="s">
        <v>14</v>
      </c>
      <c r="G909" s="29">
        <v>15</v>
      </c>
      <c r="H909" s="29">
        <f t="shared" ref="H909:H940" si="158">G909/9*12</f>
        <v>20</v>
      </c>
      <c r="I909" s="15">
        <v>29700</v>
      </c>
      <c r="J909" s="28" t="s">
        <v>40</v>
      </c>
      <c r="K909" s="21">
        <f t="shared" ref="K909:K934" si="159">G909/$G$965</f>
        <v>2.2480683472726058E-3</v>
      </c>
      <c r="L909" s="21">
        <f t="shared" ref="L909:L934" si="160">H909/$H$965</f>
        <v>2.2480683472726058E-3</v>
      </c>
      <c r="M909" s="68">
        <f t="shared" ref="M909:M934" si="161">9000*L909</f>
        <v>20.232615125453453</v>
      </c>
      <c r="N909" s="9">
        <f t="shared" ref="N909:N940" si="162">+I909/G909</f>
        <v>1980</v>
      </c>
    </row>
    <row r="910" spans="1:14" hidden="1" x14ac:dyDescent="0.25">
      <c r="A910" s="28" t="s">
        <v>9</v>
      </c>
      <c r="B910" s="28" t="s">
        <v>162</v>
      </c>
      <c r="C910" s="28" t="s">
        <v>171</v>
      </c>
      <c r="D910" s="49" t="s">
        <v>172</v>
      </c>
      <c r="E910" s="28" t="s">
        <v>165</v>
      </c>
      <c r="F910" s="28" t="s">
        <v>14</v>
      </c>
      <c r="G910" s="29">
        <v>0.19</v>
      </c>
      <c r="H910" s="29">
        <f t="shared" si="158"/>
        <v>0.25333333333333335</v>
      </c>
      <c r="I910" s="15">
        <v>272.59780000000001</v>
      </c>
      <c r="J910" s="28" t="s">
        <v>53</v>
      </c>
      <c r="K910" s="21">
        <f t="shared" si="159"/>
        <v>2.847553239878634E-5</v>
      </c>
      <c r="L910" s="21">
        <f t="shared" si="160"/>
        <v>2.8475532398786347E-5</v>
      </c>
      <c r="M910" s="68">
        <f t="shared" si="161"/>
        <v>0.2562797915890771</v>
      </c>
      <c r="N910" s="9">
        <f t="shared" si="162"/>
        <v>1434.7252631578947</v>
      </c>
    </row>
    <row r="911" spans="1:14" hidden="1" x14ac:dyDescent="0.25">
      <c r="A911" s="28" t="s">
        <v>9</v>
      </c>
      <c r="B911" s="28" t="s">
        <v>162</v>
      </c>
      <c r="C911" s="28" t="s">
        <v>171</v>
      </c>
      <c r="D911" s="49" t="s">
        <v>172</v>
      </c>
      <c r="E911" s="28" t="s">
        <v>165</v>
      </c>
      <c r="F911" s="28" t="s">
        <v>14</v>
      </c>
      <c r="G911" s="29">
        <v>6</v>
      </c>
      <c r="H911" s="29">
        <f t="shared" si="158"/>
        <v>8</v>
      </c>
      <c r="I911" s="15">
        <v>11752.56</v>
      </c>
      <c r="J911" s="28" t="s">
        <v>54</v>
      </c>
      <c r="K911" s="21">
        <f t="shared" si="159"/>
        <v>8.9922733890904238E-4</v>
      </c>
      <c r="L911" s="21">
        <f t="shared" si="160"/>
        <v>8.9922733890904238E-4</v>
      </c>
      <c r="M911" s="68">
        <f t="shared" si="161"/>
        <v>8.0930460501813819</v>
      </c>
      <c r="N911" s="9">
        <f t="shared" si="162"/>
        <v>1958.76</v>
      </c>
    </row>
    <row r="912" spans="1:14" hidden="1" x14ac:dyDescent="0.25">
      <c r="A912" s="23" t="s">
        <v>9</v>
      </c>
      <c r="B912" s="23" t="s">
        <v>162</v>
      </c>
      <c r="C912" s="23" t="s">
        <v>173</v>
      </c>
      <c r="D912" s="16" t="s">
        <v>174</v>
      </c>
      <c r="E912" s="23" t="s">
        <v>165</v>
      </c>
      <c r="F912" s="23" t="s">
        <v>14</v>
      </c>
      <c r="G912" s="22">
        <v>27.51</v>
      </c>
      <c r="H912" s="22">
        <f t="shared" si="158"/>
        <v>36.68</v>
      </c>
      <c r="I912" s="9">
        <v>54077.479500000001</v>
      </c>
      <c r="J912" s="23" t="s">
        <v>18</v>
      </c>
      <c r="K912" s="17">
        <f t="shared" si="159"/>
        <v>4.1229573488979591E-3</v>
      </c>
      <c r="L912" s="17">
        <f t="shared" si="160"/>
        <v>4.1229573488979591E-3</v>
      </c>
      <c r="M912" s="68">
        <f t="shared" si="161"/>
        <v>37.106616140081634</v>
      </c>
      <c r="N912" s="9">
        <f t="shared" si="162"/>
        <v>1965.7389858233369</v>
      </c>
    </row>
    <row r="913" spans="1:14" hidden="1" x14ac:dyDescent="0.25">
      <c r="A913" s="23" t="s">
        <v>9</v>
      </c>
      <c r="B913" s="23" t="s">
        <v>162</v>
      </c>
      <c r="C913" s="23" t="s">
        <v>173</v>
      </c>
      <c r="D913" s="16" t="s">
        <v>174</v>
      </c>
      <c r="E913" s="23" t="s">
        <v>165</v>
      </c>
      <c r="F913" s="23" t="s">
        <v>14</v>
      </c>
      <c r="G913" s="22">
        <v>666.99599999999998</v>
      </c>
      <c r="H913" s="22">
        <f t="shared" si="158"/>
        <v>889.32799999999997</v>
      </c>
      <c r="I913" s="9">
        <v>1310410.2132000001</v>
      </c>
      <c r="J913" s="23" t="s">
        <v>20</v>
      </c>
      <c r="K913" s="17">
        <f t="shared" si="159"/>
        <v>9.9963506357162599E-2</v>
      </c>
      <c r="L913" s="17">
        <f t="shared" si="160"/>
        <v>9.9963506357162599E-2</v>
      </c>
      <c r="M913" s="68">
        <f t="shared" si="161"/>
        <v>899.67155721446341</v>
      </c>
      <c r="N913" s="9">
        <f t="shared" si="162"/>
        <v>1964.6447852760739</v>
      </c>
    </row>
    <row r="914" spans="1:14" hidden="1" x14ac:dyDescent="0.25">
      <c r="A914" s="23" t="s">
        <v>9</v>
      </c>
      <c r="B914" s="23" t="s">
        <v>162</v>
      </c>
      <c r="C914" s="23" t="s">
        <v>173</v>
      </c>
      <c r="D914" s="16" t="s">
        <v>174</v>
      </c>
      <c r="E914" s="23" t="s">
        <v>165</v>
      </c>
      <c r="F914" s="23" t="s">
        <v>14</v>
      </c>
      <c r="G914" s="22">
        <v>494.87700000000001</v>
      </c>
      <c r="H914" s="22">
        <f t="shared" si="158"/>
        <v>659.83600000000001</v>
      </c>
      <c r="I914" s="9">
        <v>971418.80715000001</v>
      </c>
      <c r="J914" s="23" t="s">
        <v>22</v>
      </c>
      <c r="K914" s="17">
        <f t="shared" si="159"/>
        <v>7.4167821299548353E-2</v>
      </c>
      <c r="L914" s="17">
        <f t="shared" si="160"/>
        <v>7.4167821299548367E-2</v>
      </c>
      <c r="M914" s="68">
        <f t="shared" si="161"/>
        <v>667.51039169593525</v>
      </c>
      <c r="N914" s="9">
        <f t="shared" si="162"/>
        <v>1962.95</v>
      </c>
    </row>
    <row r="915" spans="1:14" hidden="1" x14ac:dyDescent="0.25">
      <c r="A915" s="23" t="s">
        <v>9</v>
      </c>
      <c r="B915" s="23" t="s">
        <v>162</v>
      </c>
      <c r="C915" s="23" t="s">
        <v>173</v>
      </c>
      <c r="D915" s="16" t="s">
        <v>174</v>
      </c>
      <c r="E915" s="23" t="s">
        <v>165</v>
      </c>
      <c r="F915" s="23" t="s">
        <v>14</v>
      </c>
      <c r="G915" s="22">
        <v>370.14400000000001</v>
      </c>
      <c r="H915" s="22">
        <f t="shared" si="158"/>
        <v>493.52533333333338</v>
      </c>
      <c r="I915" s="9">
        <v>726574.16480000003</v>
      </c>
      <c r="J915" s="23" t="s">
        <v>23</v>
      </c>
      <c r="K915" s="17">
        <f t="shared" si="159"/>
        <v>5.5473934022191432E-2</v>
      </c>
      <c r="L915" s="17">
        <f t="shared" si="160"/>
        <v>5.5473934022191439E-2</v>
      </c>
      <c r="M915" s="68">
        <f t="shared" si="161"/>
        <v>499.26540619972297</v>
      </c>
      <c r="N915" s="9">
        <f t="shared" si="162"/>
        <v>1962.95</v>
      </c>
    </row>
    <row r="916" spans="1:14" hidden="1" x14ac:dyDescent="0.25">
      <c r="A916" s="23" t="s">
        <v>9</v>
      </c>
      <c r="B916" s="23" t="s">
        <v>162</v>
      </c>
      <c r="C916" s="23" t="s">
        <v>173</v>
      </c>
      <c r="D916" s="16" t="s">
        <v>174</v>
      </c>
      <c r="E916" s="23" t="s">
        <v>165</v>
      </c>
      <c r="F916" s="23" t="s">
        <v>14</v>
      </c>
      <c r="G916" s="22">
        <v>13</v>
      </c>
      <c r="H916" s="22">
        <f t="shared" si="158"/>
        <v>17.333333333333332</v>
      </c>
      <c r="I916" s="9">
        <v>16364.53</v>
      </c>
      <c r="J916" s="23" t="s">
        <v>25</v>
      </c>
      <c r="K916" s="17">
        <f t="shared" si="159"/>
        <v>1.9483259009695918E-3</v>
      </c>
      <c r="L916" s="17">
        <f t="shared" si="160"/>
        <v>1.9483259009695918E-3</v>
      </c>
      <c r="M916" s="68">
        <f t="shared" si="161"/>
        <v>17.534933108726324</v>
      </c>
      <c r="N916" s="9">
        <f t="shared" si="162"/>
        <v>1258.81</v>
      </c>
    </row>
    <row r="917" spans="1:14" hidden="1" x14ac:dyDescent="0.25">
      <c r="A917" s="23" t="s">
        <v>9</v>
      </c>
      <c r="B917" s="23" t="s">
        <v>162</v>
      </c>
      <c r="C917" s="23" t="s">
        <v>173</v>
      </c>
      <c r="D917" s="16" t="s">
        <v>174</v>
      </c>
      <c r="E917" s="23" t="s">
        <v>165</v>
      </c>
      <c r="F917" s="23" t="s">
        <v>14</v>
      </c>
      <c r="G917" s="22">
        <v>106.827</v>
      </c>
      <c r="H917" s="22">
        <f t="shared" si="158"/>
        <v>142.43600000000001</v>
      </c>
      <c r="I917" s="9">
        <v>209696.05965000001</v>
      </c>
      <c r="J917" s="23" t="s">
        <v>28</v>
      </c>
      <c r="K917" s="17">
        <f t="shared" si="159"/>
        <v>1.6010293155606044E-2</v>
      </c>
      <c r="L917" s="17">
        <f t="shared" si="160"/>
        <v>1.6010293155606047E-2</v>
      </c>
      <c r="M917" s="68">
        <f t="shared" si="161"/>
        <v>144.09263840045443</v>
      </c>
      <c r="N917" s="9">
        <f t="shared" si="162"/>
        <v>1962.95</v>
      </c>
    </row>
    <row r="918" spans="1:14" hidden="1" x14ac:dyDescent="0.25">
      <c r="A918" s="23" t="s">
        <v>9</v>
      </c>
      <c r="B918" s="23" t="s">
        <v>162</v>
      </c>
      <c r="C918" s="23" t="s">
        <v>173</v>
      </c>
      <c r="D918" s="16" t="s">
        <v>174</v>
      </c>
      <c r="E918" s="23" t="s">
        <v>165</v>
      </c>
      <c r="F918" s="23" t="s">
        <v>14</v>
      </c>
      <c r="G918" s="22">
        <v>56.65</v>
      </c>
      <c r="H918" s="22">
        <f t="shared" si="158"/>
        <v>75.533333333333331</v>
      </c>
      <c r="I918" s="9">
        <v>111178.4575</v>
      </c>
      <c r="J918" s="23" t="s">
        <v>30</v>
      </c>
      <c r="K918" s="17">
        <f t="shared" si="159"/>
        <v>8.4902047915328752E-3</v>
      </c>
      <c r="L918" s="17">
        <f t="shared" si="160"/>
        <v>8.4902047915328752E-3</v>
      </c>
      <c r="M918" s="68">
        <f t="shared" si="161"/>
        <v>76.411843123795876</v>
      </c>
      <c r="N918" s="9">
        <f t="shared" si="162"/>
        <v>1962.5500000000002</v>
      </c>
    </row>
    <row r="919" spans="1:14" hidden="1" x14ac:dyDescent="0.25">
      <c r="A919" s="23" t="s">
        <v>9</v>
      </c>
      <c r="B919" s="23" t="s">
        <v>162</v>
      </c>
      <c r="C919" s="23" t="s">
        <v>173</v>
      </c>
      <c r="D919" s="16" t="s">
        <v>174</v>
      </c>
      <c r="E919" s="23" t="s">
        <v>165</v>
      </c>
      <c r="F919" s="23" t="s">
        <v>14</v>
      </c>
      <c r="G919" s="22">
        <v>17.89</v>
      </c>
      <c r="H919" s="22">
        <f t="shared" si="158"/>
        <v>23.853333333333335</v>
      </c>
      <c r="I919" s="9">
        <v>35111.7595</v>
      </c>
      <c r="J919" s="23" t="s">
        <v>62</v>
      </c>
      <c r="K919" s="17">
        <f t="shared" si="159"/>
        <v>2.6811961821804615E-3</v>
      </c>
      <c r="L919" s="17">
        <f t="shared" si="160"/>
        <v>2.6811961821804615E-3</v>
      </c>
      <c r="M919" s="68">
        <f t="shared" si="161"/>
        <v>24.130765639624155</v>
      </c>
      <c r="N919" s="9">
        <f t="shared" si="162"/>
        <v>1962.647261039687</v>
      </c>
    </row>
    <row r="920" spans="1:14" hidden="1" x14ac:dyDescent="0.25">
      <c r="A920" s="23" t="s">
        <v>9</v>
      </c>
      <c r="B920" s="23" t="s">
        <v>162</v>
      </c>
      <c r="C920" s="23" t="s">
        <v>173</v>
      </c>
      <c r="D920" s="16" t="s">
        <v>174</v>
      </c>
      <c r="E920" s="23" t="s">
        <v>165</v>
      </c>
      <c r="F920" s="23" t="s">
        <v>14</v>
      </c>
      <c r="G920" s="22">
        <v>151.49</v>
      </c>
      <c r="H920" s="22">
        <f t="shared" si="158"/>
        <v>201.98666666666668</v>
      </c>
      <c r="I920" s="9">
        <v>297942.22149999999</v>
      </c>
      <c r="J920" s="23" t="s">
        <v>34</v>
      </c>
      <c r="K920" s="17">
        <f t="shared" si="159"/>
        <v>2.2703991595221806E-2</v>
      </c>
      <c r="L920" s="17">
        <f t="shared" si="160"/>
        <v>2.2703991595221806E-2</v>
      </c>
      <c r="M920" s="68">
        <f t="shared" si="161"/>
        <v>204.33592435699626</v>
      </c>
      <c r="N920" s="9">
        <f t="shared" si="162"/>
        <v>1966.7451415935043</v>
      </c>
    </row>
    <row r="921" spans="1:14" hidden="1" x14ac:dyDescent="0.25">
      <c r="A921" s="23" t="s">
        <v>9</v>
      </c>
      <c r="B921" s="23" t="s">
        <v>162</v>
      </c>
      <c r="C921" s="23" t="s">
        <v>173</v>
      </c>
      <c r="D921" s="16" t="s">
        <v>174</v>
      </c>
      <c r="E921" s="23" t="s">
        <v>165</v>
      </c>
      <c r="F921" s="23" t="s">
        <v>14</v>
      </c>
      <c r="G921" s="22">
        <v>74</v>
      </c>
      <c r="H921" s="22">
        <f t="shared" si="158"/>
        <v>98.666666666666657</v>
      </c>
      <c r="I921" s="9">
        <v>145735.70000000001</v>
      </c>
      <c r="J921" s="23" t="s">
        <v>35</v>
      </c>
      <c r="K921" s="17">
        <f t="shared" si="159"/>
        <v>1.1090470513211522E-2</v>
      </c>
      <c r="L921" s="17">
        <f t="shared" si="160"/>
        <v>1.1090470513211522E-2</v>
      </c>
      <c r="M921" s="68">
        <f t="shared" si="161"/>
        <v>99.814234618903697</v>
      </c>
      <c r="N921" s="9">
        <f t="shared" si="162"/>
        <v>1969.4013513513514</v>
      </c>
    </row>
    <row r="922" spans="1:14" hidden="1" x14ac:dyDescent="0.25">
      <c r="A922" s="23" t="s">
        <v>9</v>
      </c>
      <c r="B922" s="23" t="s">
        <v>162</v>
      </c>
      <c r="C922" s="23" t="s">
        <v>173</v>
      </c>
      <c r="D922" s="16" t="s">
        <v>174</v>
      </c>
      <c r="E922" s="23" t="s">
        <v>165</v>
      </c>
      <c r="F922" s="23" t="s">
        <v>14</v>
      </c>
      <c r="G922" s="22">
        <v>208.76499999999999</v>
      </c>
      <c r="H922" s="22">
        <f t="shared" si="158"/>
        <v>278.3533333333333</v>
      </c>
      <c r="I922" s="9">
        <v>410256.45925000001</v>
      </c>
      <c r="J922" s="23" t="s">
        <v>37</v>
      </c>
      <c r="K922" s="17">
        <f t="shared" si="159"/>
        <v>3.1287865901224371E-2</v>
      </c>
      <c r="L922" s="17">
        <f t="shared" si="160"/>
        <v>3.1287865901224371E-2</v>
      </c>
      <c r="M922" s="68">
        <f t="shared" si="161"/>
        <v>281.59079311101937</v>
      </c>
      <c r="N922" s="9">
        <f t="shared" si="162"/>
        <v>1965.1591945488949</v>
      </c>
    </row>
    <row r="923" spans="1:14" hidden="1" x14ac:dyDescent="0.25">
      <c r="A923" s="23" t="s">
        <v>9</v>
      </c>
      <c r="B923" s="23" t="s">
        <v>162</v>
      </c>
      <c r="C923" s="23" t="s">
        <v>173</v>
      </c>
      <c r="D923" s="16" t="s">
        <v>174</v>
      </c>
      <c r="E923" s="23" t="s">
        <v>165</v>
      </c>
      <c r="F923" s="23" t="s">
        <v>14</v>
      </c>
      <c r="G923" s="22">
        <v>32</v>
      </c>
      <c r="H923" s="22">
        <f t="shared" si="158"/>
        <v>42.666666666666664</v>
      </c>
      <c r="I923" s="9">
        <v>63325.9</v>
      </c>
      <c r="J923" s="23" t="s">
        <v>38</v>
      </c>
      <c r="K923" s="17">
        <f t="shared" si="159"/>
        <v>4.7958791408482257E-3</v>
      </c>
      <c r="L923" s="17">
        <f t="shared" si="160"/>
        <v>4.7958791408482257E-3</v>
      </c>
      <c r="M923" s="68">
        <f t="shared" si="161"/>
        <v>43.162912267634034</v>
      </c>
      <c r="N923" s="9">
        <f t="shared" si="162"/>
        <v>1978.934375</v>
      </c>
    </row>
    <row r="924" spans="1:14" hidden="1" x14ac:dyDescent="0.25">
      <c r="A924" s="23" t="s">
        <v>9</v>
      </c>
      <c r="B924" s="23" t="s">
        <v>162</v>
      </c>
      <c r="C924" s="23" t="s">
        <v>173</v>
      </c>
      <c r="D924" s="16" t="s">
        <v>174</v>
      </c>
      <c r="E924" s="23" t="s">
        <v>165</v>
      </c>
      <c r="F924" s="23" t="s">
        <v>14</v>
      </c>
      <c r="G924" s="22">
        <v>11</v>
      </c>
      <c r="H924" s="22">
        <f t="shared" si="158"/>
        <v>14.666666666666668</v>
      </c>
      <c r="I924" s="9">
        <v>21592.45</v>
      </c>
      <c r="J924" s="23" t="s">
        <v>39</v>
      </c>
      <c r="K924" s="17">
        <f t="shared" si="159"/>
        <v>1.6485834546665777E-3</v>
      </c>
      <c r="L924" s="17">
        <f t="shared" si="160"/>
        <v>1.6485834546665779E-3</v>
      </c>
      <c r="M924" s="68">
        <f t="shared" si="161"/>
        <v>14.837251091999201</v>
      </c>
      <c r="N924" s="9">
        <f t="shared" si="162"/>
        <v>1962.95</v>
      </c>
    </row>
    <row r="925" spans="1:14" hidden="1" x14ac:dyDescent="0.25">
      <c r="A925" s="23" t="s">
        <v>9</v>
      </c>
      <c r="B925" s="23" t="s">
        <v>162</v>
      </c>
      <c r="C925" s="23" t="s">
        <v>173</v>
      </c>
      <c r="D925" s="16" t="s">
        <v>174</v>
      </c>
      <c r="E925" s="23" t="s">
        <v>165</v>
      </c>
      <c r="F925" s="23" t="s">
        <v>14</v>
      </c>
      <c r="G925" s="22">
        <v>76.03</v>
      </c>
      <c r="H925" s="22">
        <f t="shared" si="158"/>
        <v>101.37333333333333</v>
      </c>
      <c r="I925" s="9">
        <v>148820.84849999999</v>
      </c>
      <c r="J925" s="23" t="s">
        <v>40</v>
      </c>
      <c r="K925" s="17">
        <f t="shared" si="159"/>
        <v>1.1394709096209082E-2</v>
      </c>
      <c r="L925" s="17">
        <f t="shared" si="160"/>
        <v>1.1394709096209082E-2</v>
      </c>
      <c r="M925" s="68">
        <f t="shared" si="161"/>
        <v>102.55238186588174</v>
      </c>
      <c r="N925" s="9">
        <f t="shared" si="162"/>
        <v>1957.396402735762</v>
      </c>
    </row>
    <row r="926" spans="1:14" hidden="1" x14ac:dyDescent="0.25">
      <c r="A926" s="23" t="s">
        <v>9</v>
      </c>
      <c r="B926" s="23" t="s">
        <v>162</v>
      </c>
      <c r="C926" s="23" t="s">
        <v>173</v>
      </c>
      <c r="D926" s="16" t="s">
        <v>174</v>
      </c>
      <c r="E926" s="23" t="s">
        <v>165</v>
      </c>
      <c r="F926" s="23" t="s">
        <v>14</v>
      </c>
      <c r="G926" s="22">
        <v>230.55799999999999</v>
      </c>
      <c r="H926" s="22">
        <f t="shared" si="158"/>
        <v>307.41066666666666</v>
      </c>
      <c r="I926" s="9">
        <v>453061.79710000003</v>
      </c>
      <c r="J926" s="23" t="s">
        <v>41</v>
      </c>
      <c r="K926" s="17">
        <f t="shared" si="159"/>
        <v>3.4554009467365164E-2</v>
      </c>
      <c r="L926" s="17">
        <f t="shared" si="160"/>
        <v>3.4554009467365164E-2</v>
      </c>
      <c r="M926" s="68">
        <f t="shared" si="161"/>
        <v>310.98608520628648</v>
      </c>
      <c r="N926" s="9">
        <f t="shared" si="162"/>
        <v>1965.066478283122</v>
      </c>
    </row>
    <row r="927" spans="1:14" hidden="1" x14ac:dyDescent="0.25">
      <c r="A927" s="23" t="s">
        <v>9</v>
      </c>
      <c r="B927" s="23" t="s">
        <v>162</v>
      </c>
      <c r="C927" s="23" t="s">
        <v>173</v>
      </c>
      <c r="D927" s="16" t="s">
        <v>174</v>
      </c>
      <c r="E927" s="23" t="s">
        <v>165</v>
      </c>
      <c r="F927" s="23" t="s">
        <v>14</v>
      </c>
      <c r="G927" s="30">
        <f>178670/5000</f>
        <v>35.734000000000002</v>
      </c>
      <c r="H927" s="30">
        <f t="shared" si="158"/>
        <v>47.645333333333333</v>
      </c>
      <c r="I927" s="9">
        <v>62534.5</v>
      </c>
      <c r="J927" s="23" t="s">
        <v>43</v>
      </c>
      <c r="K927" s="17">
        <f t="shared" si="159"/>
        <v>5.3554982880959535E-3</v>
      </c>
      <c r="L927" s="17">
        <f t="shared" si="160"/>
        <v>5.3554982880959535E-3</v>
      </c>
      <c r="M927" s="68">
        <f t="shared" si="161"/>
        <v>48.199484592863584</v>
      </c>
      <c r="N927" s="9">
        <f t="shared" si="162"/>
        <v>1750</v>
      </c>
    </row>
    <row r="928" spans="1:14" hidden="1" x14ac:dyDescent="0.25">
      <c r="A928" s="23" t="s">
        <v>9</v>
      </c>
      <c r="B928" s="23" t="s">
        <v>162</v>
      </c>
      <c r="C928" s="23" t="s">
        <v>173</v>
      </c>
      <c r="D928" s="16" t="s">
        <v>174</v>
      </c>
      <c r="E928" s="23" t="s">
        <v>165</v>
      </c>
      <c r="F928" s="23" t="s">
        <v>14</v>
      </c>
      <c r="G928" s="22">
        <v>6</v>
      </c>
      <c r="H928" s="22">
        <f t="shared" si="158"/>
        <v>8</v>
      </c>
      <c r="I928" s="9">
        <v>11880</v>
      </c>
      <c r="J928" s="23" t="s">
        <v>44</v>
      </c>
      <c r="K928" s="17">
        <f t="shared" si="159"/>
        <v>8.9922733890904238E-4</v>
      </c>
      <c r="L928" s="17">
        <f t="shared" si="160"/>
        <v>8.9922733890904238E-4</v>
      </c>
      <c r="M928" s="68">
        <f t="shared" si="161"/>
        <v>8.0930460501813819</v>
      </c>
      <c r="N928" s="9">
        <f t="shared" si="162"/>
        <v>1980</v>
      </c>
    </row>
    <row r="929" spans="1:14" hidden="1" x14ac:dyDescent="0.25">
      <c r="A929" s="23" t="s">
        <v>9</v>
      </c>
      <c r="B929" s="23" t="s">
        <v>162</v>
      </c>
      <c r="C929" s="23" t="s">
        <v>173</v>
      </c>
      <c r="D929" s="16" t="s">
        <v>174</v>
      </c>
      <c r="E929" s="23" t="s">
        <v>165</v>
      </c>
      <c r="F929" s="23" t="s">
        <v>14</v>
      </c>
      <c r="G929" s="22">
        <v>87.427999999999997</v>
      </c>
      <c r="H929" s="22">
        <f t="shared" si="158"/>
        <v>116.57066666666667</v>
      </c>
      <c r="I929" s="9">
        <v>172410.94750000001</v>
      </c>
      <c r="J929" s="23" t="s">
        <v>45</v>
      </c>
      <c r="K929" s="17">
        <f t="shared" si="159"/>
        <v>1.3102941297689959E-2</v>
      </c>
      <c r="L929" s="17">
        <f t="shared" si="160"/>
        <v>1.3102941297689959E-2</v>
      </c>
      <c r="M929" s="68">
        <f t="shared" si="161"/>
        <v>117.92647167920964</v>
      </c>
      <c r="N929" s="9">
        <f t="shared" si="162"/>
        <v>1972.0335304479115</v>
      </c>
    </row>
    <row r="930" spans="1:14" hidden="1" x14ac:dyDescent="0.25">
      <c r="A930" s="23" t="s">
        <v>9</v>
      </c>
      <c r="B930" s="23" t="s">
        <v>162</v>
      </c>
      <c r="C930" s="23" t="s">
        <v>173</v>
      </c>
      <c r="D930" s="16" t="s">
        <v>174</v>
      </c>
      <c r="E930" s="23" t="s">
        <v>165</v>
      </c>
      <c r="F930" s="23" t="s">
        <v>14</v>
      </c>
      <c r="G930" s="22">
        <v>181.12799999999999</v>
      </c>
      <c r="H930" s="22">
        <f t="shared" si="158"/>
        <v>241.50399999999996</v>
      </c>
      <c r="I930" s="9">
        <v>356214.42009999999</v>
      </c>
      <c r="J930" s="23" t="s">
        <v>47</v>
      </c>
      <c r="K930" s="17">
        <f t="shared" si="159"/>
        <v>2.7145874906986167E-2</v>
      </c>
      <c r="L930" s="17">
        <f t="shared" si="160"/>
        <v>2.7145874906986167E-2</v>
      </c>
      <c r="M930" s="68">
        <f t="shared" si="161"/>
        <v>244.31287416287552</v>
      </c>
      <c r="N930" s="9">
        <f t="shared" si="162"/>
        <v>1966.644693807694</v>
      </c>
    </row>
    <row r="931" spans="1:14" hidden="1" x14ac:dyDescent="0.25">
      <c r="A931" s="23" t="s">
        <v>9</v>
      </c>
      <c r="B931" s="23" t="s">
        <v>162</v>
      </c>
      <c r="C931" s="23" t="s">
        <v>173</v>
      </c>
      <c r="D931" s="16" t="s">
        <v>174</v>
      </c>
      <c r="E931" s="23" t="s">
        <v>165</v>
      </c>
      <c r="F931" s="23" t="s">
        <v>14</v>
      </c>
      <c r="G931" s="22">
        <v>9</v>
      </c>
      <c r="H931" s="22">
        <f t="shared" si="158"/>
        <v>12</v>
      </c>
      <c r="I931" s="9">
        <v>17820</v>
      </c>
      <c r="J931" s="23" t="s">
        <v>63</v>
      </c>
      <c r="K931" s="17">
        <f t="shared" si="159"/>
        <v>1.3488410083635635E-3</v>
      </c>
      <c r="L931" s="17">
        <f t="shared" si="160"/>
        <v>1.3488410083635637E-3</v>
      </c>
      <c r="M931" s="68">
        <f t="shared" si="161"/>
        <v>12.139569075272073</v>
      </c>
      <c r="N931" s="9">
        <f t="shared" si="162"/>
        <v>1980</v>
      </c>
    </row>
    <row r="932" spans="1:14" hidden="1" x14ac:dyDescent="0.25">
      <c r="A932" s="23" t="s">
        <v>9</v>
      </c>
      <c r="B932" s="23" t="s">
        <v>162</v>
      </c>
      <c r="C932" s="23" t="s">
        <v>173</v>
      </c>
      <c r="D932" s="16" t="s">
        <v>174</v>
      </c>
      <c r="E932" s="23" t="s">
        <v>165</v>
      </c>
      <c r="F932" s="23" t="s">
        <v>14</v>
      </c>
      <c r="G932" s="22">
        <v>77.744</v>
      </c>
      <c r="H932" s="22">
        <f t="shared" si="158"/>
        <v>103.65866666666666</v>
      </c>
      <c r="I932" s="9">
        <v>152607.58480000001</v>
      </c>
      <c r="J932" s="23" t="s">
        <v>48</v>
      </c>
      <c r="K932" s="17">
        <f t="shared" si="159"/>
        <v>1.1651588372690765E-2</v>
      </c>
      <c r="L932" s="17">
        <f t="shared" si="160"/>
        <v>1.1651588372690765E-2</v>
      </c>
      <c r="M932" s="68">
        <f t="shared" si="161"/>
        <v>104.86429535421688</v>
      </c>
      <c r="N932" s="9">
        <f t="shared" si="162"/>
        <v>1962.95</v>
      </c>
    </row>
    <row r="933" spans="1:14" hidden="1" x14ac:dyDescent="0.25">
      <c r="A933" s="23" t="s">
        <v>9</v>
      </c>
      <c r="B933" s="23" t="s">
        <v>162</v>
      </c>
      <c r="C933" s="23" t="s">
        <v>173</v>
      </c>
      <c r="D933" s="16" t="s">
        <v>174</v>
      </c>
      <c r="E933" s="23" t="s">
        <v>165</v>
      </c>
      <c r="F933" s="23" t="s">
        <v>14</v>
      </c>
      <c r="G933" s="30">
        <f>7480/5000</f>
        <v>1.496</v>
      </c>
      <c r="H933" s="30">
        <f t="shared" si="158"/>
        <v>1.9946666666666666</v>
      </c>
      <c r="I933" s="9">
        <v>2917.2</v>
      </c>
      <c r="J933" s="23" t="s">
        <v>68</v>
      </c>
      <c r="K933" s="17">
        <f t="shared" si="159"/>
        <v>2.2420734983465455E-4</v>
      </c>
      <c r="L933" s="17">
        <f t="shared" si="160"/>
        <v>2.2420734983465458E-4</v>
      </c>
      <c r="M933" s="68">
        <f t="shared" si="161"/>
        <v>2.0178661485118914</v>
      </c>
      <c r="N933" s="9">
        <f t="shared" si="162"/>
        <v>1949.9999999999998</v>
      </c>
    </row>
    <row r="934" spans="1:14" hidden="1" x14ac:dyDescent="0.25">
      <c r="A934" s="23" t="s">
        <v>9</v>
      </c>
      <c r="B934" s="23" t="s">
        <v>162</v>
      </c>
      <c r="C934" s="23" t="s">
        <v>173</v>
      </c>
      <c r="D934" s="16" t="s">
        <v>174</v>
      </c>
      <c r="E934" s="23" t="s">
        <v>165</v>
      </c>
      <c r="F934" s="23" t="s">
        <v>14</v>
      </c>
      <c r="G934" s="22">
        <v>172</v>
      </c>
      <c r="H934" s="22">
        <f t="shared" si="158"/>
        <v>229.33333333333331</v>
      </c>
      <c r="I934" s="9">
        <v>338326.45</v>
      </c>
      <c r="J934" s="23" t="s">
        <v>49</v>
      </c>
      <c r="K934" s="17">
        <f t="shared" si="159"/>
        <v>2.5777850382059216E-2</v>
      </c>
      <c r="L934" s="17">
        <f t="shared" si="160"/>
        <v>2.5777850382059212E-2</v>
      </c>
      <c r="M934" s="68">
        <f t="shared" si="161"/>
        <v>232.00065343853291</v>
      </c>
      <c r="N934" s="9">
        <f t="shared" si="162"/>
        <v>1967.0142441860467</v>
      </c>
    </row>
    <row r="935" spans="1:14" hidden="1" x14ac:dyDescent="0.25">
      <c r="A935" s="23" t="s">
        <v>9</v>
      </c>
      <c r="B935" s="23" t="s">
        <v>104</v>
      </c>
      <c r="C935" s="23" t="s">
        <v>105</v>
      </c>
      <c r="D935" s="16" t="s">
        <v>106</v>
      </c>
      <c r="E935" s="23" t="s">
        <v>107</v>
      </c>
      <c r="F935" s="23" t="s">
        <v>14</v>
      </c>
      <c r="G935" s="22">
        <v>230</v>
      </c>
      <c r="H935" s="22">
        <f t="shared" si="158"/>
        <v>306.66666666666669</v>
      </c>
      <c r="I935" s="9">
        <v>406419.20000000001</v>
      </c>
      <c r="J935" s="23" t="s">
        <v>50</v>
      </c>
      <c r="K935" s="17">
        <f>G935/$G$462</f>
        <v>1.355241339904722E-2</v>
      </c>
      <c r="L935" s="17">
        <f>H935/$H$462</f>
        <v>1.3802086599452108E-2</v>
      </c>
      <c r="M935" s="68">
        <f>18500*L935</f>
        <v>255.338602089864</v>
      </c>
      <c r="N935" s="9">
        <f t="shared" si="162"/>
        <v>1767.04</v>
      </c>
    </row>
    <row r="936" spans="1:14" hidden="1" x14ac:dyDescent="0.25">
      <c r="A936" s="23" t="s">
        <v>9</v>
      </c>
      <c r="B936" s="23" t="s">
        <v>162</v>
      </c>
      <c r="C936" s="23" t="s">
        <v>173</v>
      </c>
      <c r="D936" s="16" t="s">
        <v>174</v>
      </c>
      <c r="E936" s="23" t="s">
        <v>165</v>
      </c>
      <c r="F936" s="23" t="s">
        <v>14</v>
      </c>
      <c r="G936" s="22">
        <v>27</v>
      </c>
      <c r="H936" s="22">
        <f t="shared" si="158"/>
        <v>36</v>
      </c>
      <c r="I936" s="9">
        <v>51537.33</v>
      </c>
      <c r="J936" s="23" t="s">
        <v>51</v>
      </c>
      <c r="K936" s="17">
        <f t="shared" ref="K936:K959" si="163">G936/$G$965</f>
        <v>4.0465230250906906E-3</v>
      </c>
      <c r="L936" s="17">
        <f t="shared" ref="L936:L959" si="164">H936/$H$965</f>
        <v>4.0465230250906906E-3</v>
      </c>
      <c r="M936" s="68">
        <f t="shared" ref="M936:M959" si="165">9000*L936</f>
        <v>36.418707225816213</v>
      </c>
      <c r="N936" s="9">
        <f t="shared" si="162"/>
        <v>1908.79</v>
      </c>
    </row>
    <row r="937" spans="1:14" hidden="1" x14ac:dyDescent="0.25">
      <c r="A937" s="23" t="s">
        <v>9</v>
      </c>
      <c r="B937" s="23" t="s">
        <v>162</v>
      </c>
      <c r="C937" s="23" t="s">
        <v>173</v>
      </c>
      <c r="D937" s="16" t="s">
        <v>174</v>
      </c>
      <c r="E937" s="23" t="s">
        <v>165</v>
      </c>
      <c r="F937" s="23" t="s">
        <v>14</v>
      </c>
      <c r="G937" s="22">
        <v>135.99</v>
      </c>
      <c r="H937" s="22">
        <f t="shared" si="158"/>
        <v>181.32000000000002</v>
      </c>
      <c r="I937" s="9">
        <v>265573.6655</v>
      </c>
      <c r="J937" s="23" t="s">
        <v>53</v>
      </c>
      <c r="K937" s="17">
        <f t="shared" si="163"/>
        <v>2.0380987636373447E-2</v>
      </c>
      <c r="L937" s="17">
        <f t="shared" si="164"/>
        <v>2.038098763637345E-2</v>
      </c>
      <c r="M937" s="68">
        <f t="shared" si="165"/>
        <v>183.42888872736106</v>
      </c>
      <c r="N937" s="9">
        <f t="shared" si="162"/>
        <v>1952.8911353776011</v>
      </c>
    </row>
    <row r="938" spans="1:14" hidden="1" x14ac:dyDescent="0.25">
      <c r="A938" s="23" t="s">
        <v>9</v>
      </c>
      <c r="B938" s="23" t="s">
        <v>162</v>
      </c>
      <c r="C938" s="23" t="s">
        <v>173</v>
      </c>
      <c r="D938" s="16" t="s">
        <v>174</v>
      </c>
      <c r="E938" s="23" t="s">
        <v>165</v>
      </c>
      <c r="F938" s="23" t="s">
        <v>14</v>
      </c>
      <c r="G938" s="22">
        <v>2</v>
      </c>
      <c r="H938" s="22">
        <f t="shared" si="158"/>
        <v>2.6666666666666665</v>
      </c>
      <c r="I938" s="9">
        <v>3925.9</v>
      </c>
      <c r="J938" s="23" t="s">
        <v>54</v>
      </c>
      <c r="K938" s="17">
        <f t="shared" si="163"/>
        <v>2.9974244630301411E-4</v>
      </c>
      <c r="L938" s="17">
        <f t="shared" si="164"/>
        <v>2.9974244630301411E-4</v>
      </c>
      <c r="M938" s="68">
        <f t="shared" si="165"/>
        <v>2.6976820167271272</v>
      </c>
      <c r="N938" s="9">
        <f t="shared" si="162"/>
        <v>1962.95</v>
      </c>
    </row>
    <row r="939" spans="1:14" hidden="1" x14ac:dyDescent="0.25">
      <c r="A939" s="23" t="s">
        <v>9</v>
      </c>
      <c r="B939" s="23" t="s">
        <v>162</v>
      </c>
      <c r="C939" s="23" t="s">
        <v>173</v>
      </c>
      <c r="D939" s="16" t="s">
        <v>174</v>
      </c>
      <c r="E939" s="23" t="s">
        <v>165</v>
      </c>
      <c r="F939" s="23" t="s">
        <v>14</v>
      </c>
      <c r="G939" s="22">
        <v>99.584000000000003</v>
      </c>
      <c r="H939" s="22">
        <f t="shared" si="158"/>
        <v>132.77866666666668</v>
      </c>
      <c r="I939" s="9">
        <v>195495.63329999999</v>
      </c>
      <c r="J939" s="23" t="s">
        <v>55</v>
      </c>
      <c r="K939" s="17">
        <f t="shared" si="163"/>
        <v>1.4924775886319679E-2</v>
      </c>
      <c r="L939" s="17">
        <f t="shared" si="164"/>
        <v>1.4924775886319682E-2</v>
      </c>
      <c r="M939" s="68">
        <f t="shared" si="165"/>
        <v>134.32298297687714</v>
      </c>
      <c r="N939" s="9">
        <f t="shared" si="162"/>
        <v>1963.1229243653597</v>
      </c>
    </row>
    <row r="940" spans="1:14" hidden="1" x14ac:dyDescent="0.25">
      <c r="A940" s="23" t="s">
        <v>9</v>
      </c>
      <c r="B940" s="23" t="s">
        <v>162</v>
      </c>
      <c r="C940" s="23" t="s">
        <v>173</v>
      </c>
      <c r="D940" s="16" t="s">
        <v>174</v>
      </c>
      <c r="E940" s="23" t="s">
        <v>165</v>
      </c>
      <c r="F940" s="23" t="s">
        <v>14</v>
      </c>
      <c r="G940" s="22">
        <v>297</v>
      </c>
      <c r="H940" s="22">
        <f t="shared" si="158"/>
        <v>396</v>
      </c>
      <c r="I940" s="9">
        <v>583149.6</v>
      </c>
      <c r="J940" s="23" t="s">
        <v>56</v>
      </c>
      <c r="K940" s="17">
        <f t="shared" si="163"/>
        <v>4.4511753275997594E-2</v>
      </c>
      <c r="L940" s="17">
        <f t="shared" si="164"/>
        <v>4.4511753275997601E-2</v>
      </c>
      <c r="M940" s="68">
        <f t="shared" si="165"/>
        <v>400.60577948397838</v>
      </c>
      <c r="N940" s="9">
        <f t="shared" si="162"/>
        <v>1963.4666666666667</v>
      </c>
    </row>
    <row r="941" spans="1:14" hidden="1" x14ac:dyDescent="0.25">
      <c r="A941" s="23" t="s">
        <v>9</v>
      </c>
      <c r="B941" s="23" t="s">
        <v>162</v>
      </c>
      <c r="C941" s="23" t="s">
        <v>175</v>
      </c>
      <c r="D941" s="16" t="s">
        <v>176</v>
      </c>
      <c r="E941" s="23" t="s">
        <v>165</v>
      </c>
      <c r="F941" s="23" t="s">
        <v>14</v>
      </c>
      <c r="G941" s="22">
        <v>160.5</v>
      </c>
      <c r="H941" s="22">
        <f t="shared" ref="H941:H964" si="166">G941/9*12</f>
        <v>214</v>
      </c>
      <c r="I941" s="9">
        <v>317790</v>
      </c>
      <c r="J941" s="23" t="s">
        <v>20</v>
      </c>
      <c r="K941" s="17">
        <f t="shared" si="163"/>
        <v>2.4054331315816881E-2</v>
      </c>
      <c r="L941" s="17">
        <f t="shared" si="164"/>
        <v>2.4054331315816885E-2</v>
      </c>
      <c r="M941" s="68">
        <f t="shared" si="165"/>
        <v>216.48898184235196</v>
      </c>
      <c r="N941" s="9">
        <f t="shared" ref="N941:N964" si="167">+I941/G941</f>
        <v>1980</v>
      </c>
    </row>
    <row r="942" spans="1:14" hidden="1" x14ac:dyDescent="0.25">
      <c r="A942" s="23" t="s">
        <v>9</v>
      </c>
      <c r="B942" s="23" t="s">
        <v>162</v>
      </c>
      <c r="C942" s="23" t="s">
        <v>175</v>
      </c>
      <c r="D942" s="16" t="s">
        <v>176</v>
      </c>
      <c r="E942" s="23" t="s">
        <v>165</v>
      </c>
      <c r="F942" s="23" t="s">
        <v>14</v>
      </c>
      <c r="G942" s="22">
        <v>150.03899999999999</v>
      </c>
      <c r="H942" s="22">
        <f t="shared" si="166"/>
        <v>200.05199999999999</v>
      </c>
      <c r="I942" s="9">
        <v>296392.78185000003</v>
      </c>
      <c r="J942" s="23" t="s">
        <v>22</v>
      </c>
      <c r="K942" s="17">
        <f t="shared" si="163"/>
        <v>2.2486528450428967E-2</v>
      </c>
      <c r="L942" s="17">
        <f t="shared" si="164"/>
        <v>2.2486528450428967E-2</v>
      </c>
      <c r="M942" s="68">
        <f t="shared" si="165"/>
        <v>202.37875605386071</v>
      </c>
      <c r="N942" s="9">
        <f t="shared" si="167"/>
        <v>1975.438265051087</v>
      </c>
    </row>
    <row r="943" spans="1:14" hidden="1" x14ac:dyDescent="0.25">
      <c r="A943" s="23" t="s">
        <v>9</v>
      </c>
      <c r="B943" s="23" t="s">
        <v>162</v>
      </c>
      <c r="C943" s="23" t="s">
        <v>175</v>
      </c>
      <c r="D943" s="16" t="s">
        <v>176</v>
      </c>
      <c r="E943" s="23" t="s">
        <v>165</v>
      </c>
      <c r="F943" s="23" t="s">
        <v>14</v>
      </c>
      <c r="G943" s="22">
        <v>304.685</v>
      </c>
      <c r="H943" s="22">
        <f t="shared" si="166"/>
        <v>406.24666666666667</v>
      </c>
      <c r="I943" s="9">
        <v>601704.23884999997</v>
      </c>
      <c r="J943" s="23" t="s">
        <v>23</v>
      </c>
      <c r="K943" s="17">
        <f t="shared" si="163"/>
        <v>4.5663513625916925E-2</v>
      </c>
      <c r="L943" s="17">
        <f t="shared" si="164"/>
        <v>4.5663513625916932E-2</v>
      </c>
      <c r="M943" s="68">
        <f t="shared" si="165"/>
        <v>410.97162263325237</v>
      </c>
      <c r="N943" s="9">
        <f t="shared" si="167"/>
        <v>1974.8403723517731</v>
      </c>
    </row>
    <row r="944" spans="1:14" hidden="1" x14ac:dyDescent="0.25">
      <c r="A944" s="23" t="s">
        <v>9</v>
      </c>
      <c r="B944" s="23" t="s">
        <v>162</v>
      </c>
      <c r="C944" s="23" t="s">
        <v>175</v>
      </c>
      <c r="D944" s="16" t="s">
        <v>176</v>
      </c>
      <c r="E944" s="23" t="s">
        <v>165</v>
      </c>
      <c r="F944" s="23" t="s">
        <v>14</v>
      </c>
      <c r="G944" s="22">
        <v>2</v>
      </c>
      <c r="H944" s="22">
        <f t="shared" si="166"/>
        <v>2.6666666666666665</v>
      </c>
      <c r="I944" s="9">
        <v>3960</v>
      </c>
      <c r="J944" s="23" t="s">
        <v>27</v>
      </c>
      <c r="K944" s="17">
        <f t="shared" si="163"/>
        <v>2.9974244630301411E-4</v>
      </c>
      <c r="L944" s="17">
        <f t="shared" si="164"/>
        <v>2.9974244630301411E-4</v>
      </c>
      <c r="M944" s="68">
        <f t="shared" si="165"/>
        <v>2.6976820167271272</v>
      </c>
      <c r="N944" s="9">
        <f t="shared" si="167"/>
        <v>1980</v>
      </c>
    </row>
    <row r="945" spans="1:14" hidden="1" x14ac:dyDescent="0.25">
      <c r="A945" s="23" t="s">
        <v>9</v>
      </c>
      <c r="B945" s="23" t="s">
        <v>162</v>
      </c>
      <c r="C945" s="23" t="s">
        <v>175</v>
      </c>
      <c r="D945" s="16" t="s">
        <v>176</v>
      </c>
      <c r="E945" s="23" t="s">
        <v>165</v>
      </c>
      <c r="F945" s="23" t="s">
        <v>14</v>
      </c>
      <c r="G945" s="22">
        <v>98.52</v>
      </c>
      <c r="H945" s="22">
        <f t="shared" si="166"/>
        <v>131.35999999999999</v>
      </c>
      <c r="I945" s="9">
        <v>194294.848</v>
      </c>
      <c r="J945" s="23" t="s">
        <v>28</v>
      </c>
      <c r="K945" s="17">
        <f t="shared" si="163"/>
        <v>1.4765312904886474E-2</v>
      </c>
      <c r="L945" s="17">
        <f t="shared" si="164"/>
        <v>1.4765312904886474E-2</v>
      </c>
      <c r="M945" s="68">
        <f t="shared" si="165"/>
        <v>132.88781614397826</v>
      </c>
      <c r="N945" s="9">
        <f t="shared" si="167"/>
        <v>1972.1360941940723</v>
      </c>
    </row>
    <row r="946" spans="1:14" hidden="1" x14ac:dyDescent="0.25">
      <c r="A946" s="23" t="s">
        <v>9</v>
      </c>
      <c r="B946" s="23" t="s">
        <v>162</v>
      </c>
      <c r="C946" s="23" t="s">
        <v>175</v>
      </c>
      <c r="D946" s="16" t="s">
        <v>176</v>
      </c>
      <c r="E946" s="23" t="s">
        <v>165</v>
      </c>
      <c r="F946" s="23" t="s">
        <v>14</v>
      </c>
      <c r="G946" s="22">
        <v>24.8</v>
      </c>
      <c r="H946" s="22">
        <f t="shared" si="166"/>
        <v>33.066666666666663</v>
      </c>
      <c r="I946" s="9">
        <v>48968.452499999999</v>
      </c>
      <c r="J946" s="23" t="s">
        <v>30</v>
      </c>
      <c r="K946" s="17">
        <f t="shared" si="163"/>
        <v>3.716806334157375E-3</v>
      </c>
      <c r="L946" s="17">
        <f t="shared" si="164"/>
        <v>3.716806334157375E-3</v>
      </c>
      <c r="M946" s="68">
        <f t="shared" si="165"/>
        <v>33.451257007416373</v>
      </c>
      <c r="N946" s="9">
        <f t="shared" si="167"/>
        <v>1974.534375</v>
      </c>
    </row>
    <row r="947" spans="1:14" hidden="1" x14ac:dyDescent="0.25">
      <c r="A947" s="23" t="s">
        <v>9</v>
      </c>
      <c r="B947" s="23" t="s">
        <v>162</v>
      </c>
      <c r="C947" s="23" t="s">
        <v>175</v>
      </c>
      <c r="D947" s="16" t="s">
        <v>176</v>
      </c>
      <c r="E947" s="23" t="s">
        <v>165</v>
      </c>
      <c r="F947" s="23" t="s">
        <v>14</v>
      </c>
      <c r="G947" s="22">
        <v>17.625</v>
      </c>
      <c r="H947" s="22">
        <f t="shared" si="166"/>
        <v>23.5</v>
      </c>
      <c r="I947" s="9">
        <v>34813.955000000002</v>
      </c>
      <c r="J947" s="23" t="s">
        <v>62</v>
      </c>
      <c r="K947" s="17">
        <f t="shared" si="163"/>
        <v>2.6414803080453118E-3</v>
      </c>
      <c r="L947" s="17">
        <f t="shared" si="164"/>
        <v>2.6414803080453122E-3</v>
      </c>
      <c r="M947" s="68">
        <f t="shared" si="165"/>
        <v>23.773322772407809</v>
      </c>
      <c r="N947" s="9">
        <f t="shared" si="167"/>
        <v>1975.2598581560285</v>
      </c>
    </row>
    <row r="948" spans="1:14" hidden="1" x14ac:dyDescent="0.25">
      <c r="A948" s="23" t="s">
        <v>9</v>
      </c>
      <c r="B948" s="23" t="s">
        <v>162</v>
      </c>
      <c r="C948" s="23" t="s">
        <v>175</v>
      </c>
      <c r="D948" s="16" t="s">
        <v>176</v>
      </c>
      <c r="E948" s="23" t="s">
        <v>165</v>
      </c>
      <c r="F948" s="23" t="s">
        <v>14</v>
      </c>
      <c r="G948" s="22">
        <v>230</v>
      </c>
      <c r="H948" s="22">
        <f t="shared" si="166"/>
        <v>306.66666666666669</v>
      </c>
      <c r="I948" s="9">
        <v>441257.4</v>
      </c>
      <c r="J948" s="23" t="s">
        <v>35</v>
      </c>
      <c r="K948" s="17">
        <f t="shared" si="163"/>
        <v>3.4470381324846623E-2</v>
      </c>
      <c r="L948" s="17">
        <f t="shared" si="164"/>
        <v>3.447038132484663E-2</v>
      </c>
      <c r="M948" s="68">
        <f t="shared" si="165"/>
        <v>310.23343192361966</v>
      </c>
      <c r="N948" s="9">
        <f t="shared" si="167"/>
        <v>1918.5104347826089</v>
      </c>
    </row>
    <row r="949" spans="1:14" hidden="1" x14ac:dyDescent="0.25">
      <c r="A949" s="23" t="s">
        <v>9</v>
      </c>
      <c r="B949" s="23" t="s">
        <v>162</v>
      </c>
      <c r="C949" s="23" t="s">
        <v>175</v>
      </c>
      <c r="D949" s="16" t="s">
        <v>176</v>
      </c>
      <c r="E949" s="23" t="s">
        <v>165</v>
      </c>
      <c r="F949" s="23" t="s">
        <v>14</v>
      </c>
      <c r="G949" s="22">
        <v>158.59</v>
      </c>
      <c r="H949" s="22">
        <f t="shared" si="166"/>
        <v>211.45333333333335</v>
      </c>
      <c r="I949" s="9">
        <v>311302.65460000001</v>
      </c>
      <c r="J949" s="23" t="s">
        <v>36</v>
      </c>
      <c r="K949" s="17">
        <f t="shared" si="163"/>
        <v>2.3768077279597503E-2</v>
      </c>
      <c r="L949" s="17">
        <f t="shared" si="164"/>
        <v>2.3768077279597507E-2</v>
      </c>
      <c r="M949" s="68">
        <f t="shared" si="165"/>
        <v>213.91269551637757</v>
      </c>
      <c r="N949" s="9">
        <f t="shared" si="167"/>
        <v>1962.94</v>
      </c>
    </row>
    <row r="950" spans="1:14" hidden="1" x14ac:dyDescent="0.25">
      <c r="A950" s="23" t="s">
        <v>9</v>
      </c>
      <c r="B950" s="23" t="s">
        <v>162</v>
      </c>
      <c r="C950" s="23" t="s">
        <v>175</v>
      </c>
      <c r="D950" s="16" t="s">
        <v>176</v>
      </c>
      <c r="E950" s="23" t="s">
        <v>165</v>
      </c>
      <c r="F950" s="23" t="s">
        <v>14</v>
      </c>
      <c r="G950" s="22">
        <v>62.462000000000003</v>
      </c>
      <c r="H950" s="22">
        <f t="shared" si="166"/>
        <v>83.282666666666671</v>
      </c>
      <c r="I950" s="9">
        <v>122832.9333</v>
      </c>
      <c r="J950" s="23" t="s">
        <v>37</v>
      </c>
      <c r="K950" s="17">
        <f t="shared" si="163"/>
        <v>9.3612563404894336E-3</v>
      </c>
      <c r="L950" s="17">
        <f t="shared" si="164"/>
        <v>9.3612563404894353E-3</v>
      </c>
      <c r="M950" s="68">
        <f t="shared" si="165"/>
        <v>84.251307064404912</v>
      </c>
      <c r="N950" s="9">
        <f t="shared" si="167"/>
        <v>1966.5225785277448</v>
      </c>
    </row>
    <row r="951" spans="1:14" hidden="1" x14ac:dyDescent="0.25">
      <c r="A951" s="23" t="s">
        <v>9</v>
      </c>
      <c r="B951" s="23" t="s">
        <v>162</v>
      </c>
      <c r="C951" s="23" t="s">
        <v>175</v>
      </c>
      <c r="D951" s="16" t="s">
        <v>176</v>
      </c>
      <c r="E951" s="23" t="s">
        <v>165</v>
      </c>
      <c r="F951" s="23" t="s">
        <v>14</v>
      </c>
      <c r="G951" s="22">
        <v>137</v>
      </c>
      <c r="H951" s="22">
        <f t="shared" si="166"/>
        <v>182.66666666666666</v>
      </c>
      <c r="I951" s="9">
        <v>254841.35</v>
      </c>
      <c r="J951" s="23" t="s">
        <v>38</v>
      </c>
      <c r="K951" s="17">
        <f t="shared" si="163"/>
        <v>2.0532357571756466E-2</v>
      </c>
      <c r="L951" s="17">
        <f t="shared" si="164"/>
        <v>2.0532357571756466E-2</v>
      </c>
      <c r="M951" s="68">
        <f t="shared" si="165"/>
        <v>184.79121814580819</v>
      </c>
      <c r="N951" s="9">
        <f t="shared" si="167"/>
        <v>1860.1558394160584</v>
      </c>
    </row>
    <row r="952" spans="1:14" hidden="1" x14ac:dyDescent="0.25">
      <c r="A952" s="23" t="s">
        <v>9</v>
      </c>
      <c r="B952" s="23" t="s">
        <v>162</v>
      </c>
      <c r="C952" s="23" t="s">
        <v>175</v>
      </c>
      <c r="D952" s="16" t="s">
        <v>176</v>
      </c>
      <c r="E952" s="23" t="s">
        <v>165</v>
      </c>
      <c r="F952" s="23" t="s">
        <v>14</v>
      </c>
      <c r="G952" s="22">
        <v>31</v>
      </c>
      <c r="H952" s="22">
        <f t="shared" si="166"/>
        <v>41.333333333333336</v>
      </c>
      <c r="I952" s="9">
        <v>60953.75</v>
      </c>
      <c r="J952" s="23" t="s">
        <v>39</v>
      </c>
      <c r="K952" s="17">
        <f t="shared" si="163"/>
        <v>4.6460079176967187E-3</v>
      </c>
      <c r="L952" s="17">
        <f t="shared" si="164"/>
        <v>4.6460079176967196E-3</v>
      </c>
      <c r="M952" s="68">
        <f t="shared" si="165"/>
        <v>41.814071259270477</v>
      </c>
      <c r="N952" s="9">
        <f t="shared" si="167"/>
        <v>1966.25</v>
      </c>
    </row>
    <row r="953" spans="1:14" hidden="1" x14ac:dyDescent="0.25">
      <c r="A953" s="23" t="s">
        <v>9</v>
      </c>
      <c r="B953" s="23" t="s">
        <v>162</v>
      </c>
      <c r="C953" s="23" t="s">
        <v>175</v>
      </c>
      <c r="D953" s="16" t="s">
        <v>176</v>
      </c>
      <c r="E953" s="23" t="s">
        <v>165</v>
      </c>
      <c r="F953" s="23" t="s">
        <v>14</v>
      </c>
      <c r="G953" s="22">
        <v>245</v>
      </c>
      <c r="H953" s="22">
        <f t="shared" si="166"/>
        <v>326.66666666666663</v>
      </c>
      <c r="I953" s="9">
        <v>481314.9</v>
      </c>
      <c r="J953" s="23" t="s">
        <v>40</v>
      </c>
      <c r="K953" s="17">
        <f t="shared" si="163"/>
        <v>3.6718449672119229E-2</v>
      </c>
      <c r="L953" s="17">
        <f t="shared" si="164"/>
        <v>3.6718449672119229E-2</v>
      </c>
      <c r="M953" s="68">
        <f t="shared" si="165"/>
        <v>330.46604704907304</v>
      </c>
      <c r="N953" s="9">
        <f t="shared" si="167"/>
        <v>1964.550612244898</v>
      </c>
    </row>
    <row r="954" spans="1:14" hidden="1" x14ac:dyDescent="0.25">
      <c r="A954" s="23" t="s">
        <v>9</v>
      </c>
      <c r="B954" s="23" t="s">
        <v>162</v>
      </c>
      <c r="C954" s="23" t="s">
        <v>175</v>
      </c>
      <c r="D954" s="16" t="s">
        <v>176</v>
      </c>
      <c r="E954" s="23" t="s">
        <v>165</v>
      </c>
      <c r="F954" s="23" t="s">
        <v>14</v>
      </c>
      <c r="G954" s="22">
        <v>185.08</v>
      </c>
      <c r="H954" s="22">
        <f t="shared" si="166"/>
        <v>246.77333333333337</v>
      </c>
      <c r="I954" s="9">
        <v>363472.70630000002</v>
      </c>
      <c r="J954" s="23" t="s">
        <v>41</v>
      </c>
      <c r="K954" s="17">
        <f t="shared" si="163"/>
        <v>2.7738165980880927E-2</v>
      </c>
      <c r="L954" s="17">
        <f t="shared" si="164"/>
        <v>2.7738165980880931E-2</v>
      </c>
      <c r="M954" s="68">
        <f t="shared" si="165"/>
        <v>249.64349382792838</v>
      </c>
      <c r="N954" s="9">
        <f t="shared" si="167"/>
        <v>1963.8680910957423</v>
      </c>
    </row>
    <row r="955" spans="1:14" hidden="1" x14ac:dyDescent="0.25">
      <c r="A955" s="23" t="s">
        <v>9</v>
      </c>
      <c r="B955" s="23" t="s">
        <v>162</v>
      </c>
      <c r="C955" s="23" t="s">
        <v>175</v>
      </c>
      <c r="D955" s="16" t="s">
        <v>176</v>
      </c>
      <c r="E955" s="23" t="s">
        <v>165</v>
      </c>
      <c r="F955" s="23" t="s">
        <v>14</v>
      </c>
      <c r="G955" s="30">
        <f>51800/5000</f>
        <v>10.36</v>
      </c>
      <c r="H955" s="30">
        <f t="shared" si="166"/>
        <v>13.813333333333333</v>
      </c>
      <c r="I955" s="9">
        <v>20720</v>
      </c>
      <c r="J955" s="23" t="s">
        <v>43</v>
      </c>
      <c r="K955" s="17">
        <f t="shared" si="163"/>
        <v>1.5526658718496131E-3</v>
      </c>
      <c r="L955" s="17">
        <f t="shared" si="164"/>
        <v>1.5526658718496131E-3</v>
      </c>
      <c r="M955" s="68">
        <f t="shared" si="165"/>
        <v>13.973992846646517</v>
      </c>
      <c r="N955" s="9">
        <f t="shared" si="167"/>
        <v>2000</v>
      </c>
    </row>
    <row r="956" spans="1:14" hidden="1" x14ac:dyDescent="0.25">
      <c r="A956" s="23" t="s">
        <v>9</v>
      </c>
      <c r="B956" s="23" t="s">
        <v>162</v>
      </c>
      <c r="C956" s="23" t="s">
        <v>175</v>
      </c>
      <c r="D956" s="16" t="s">
        <v>176</v>
      </c>
      <c r="E956" s="23" t="s">
        <v>165</v>
      </c>
      <c r="F956" s="23" t="s">
        <v>14</v>
      </c>
      <c r="G956" s="22">
        <v>121.73</v>
      </c>
      <c r="H956" s="22">
        <f t="shared" si="166"/>
        <v>162.30666666666667</v>
      </c>
      <c r="I956" s="9">
        <v>240207.51149999999</v>
      </c>
      <c r="J956" s="23" t="s">
        <v>47</v>
      </c>
      <c r="K956" s="17">
        <f t="shared" si="163"/>
        <v>1.8243823994232956E-2</v>
      </c>
      <c r="L956" s="17">
        <f t="shared" si="164"/>
        <v>1.8243823994232956E-2</v>
      </c>
      <c r="M956" s="68">
        <f t="shared" si="165"/>
        <v>164.19441594809661</v>
      </c>
      <c r="N956" s="9">
        <f t="shared" si="167"/>
        <v>1973.281126263041</v>
      </c>
    </row>
    <row r="957" spans="1:14" hidden="1" x14ac:dyDescent="0.25">
      <c r="A957" s="23" t="s">
        <v>9</v>
      </c>
      <c r="B957" s="23" t="s">
        <v>162</v>
      </c>
      <c r="C957" s="23" t="s">
        <v>175</v>
      </c>
      <c r="D957" s="16" t="s">
        <v>176</v>
      </c>
      <c r="E957" s="23" t="s">
        <v>165</v>
      </c>
      <c r="F957" s="23" t="s">
        <v>14</v>
      </c>
      <c r="G957" s="22">
        <v>97</v>
      </c>
      <c r="H957" s="22">
        <f t="shared" si="166"/>
        <v>129.33333333333334</v>
      </c>
      <c r="I957" s="9">
        <v>190661.9</v>
      </c>
      <c r="J957" s="23" t="s">
        <v>63</v>
      </c>
      <c r="K957" s="17">
        <f t="shared" si="163"/>
        <v>1.4537508645696185E-2</v>
      </c>
      <c r="L957" s="17">
        <f t="shared" si="164"/>
        <v>1.4537508645696187E-2</v>
      </c>
      <c r="M957" s="68">
        <f t="shared" si="165"/>
        <v>130.83757781126567</v>
      </c>
      <c r="N957" s="9">
        <f t="shared" si="167"/>
        <v>1965.5865979381442</v>
      </c>
    </row>
    <row r="958" spans="1:14" hidden="1" x14ac:dyDescent="0.25">
      <c r="A958" s="23" t="s">
        <v>9</v>
      </c>
      <c r="B958" s="23" t="s">
        <v>162</v>
      </c>
      <c r="C958" s="23" t="s">
        <v>175</v>
      </c>
      <c r="D958" s="16" t="s">
        <v>176</v>
      </c>
      <c r="E958" s="23" t="s">
        <v>165</v>
      </c>
      <c r="F958" s="23" t="s">
        <v>14</v>
      </c>
      <c r="G958" s="22">
        <v>26.15</v>
      </c>
      <c r="H958" s="22">
        <f t="shared" si="166"/>
        <v>34.866666666666667</v>
      </c>
      <c r="I958" s="9">
        <v>51751.8001</v>
      </c>
      <c r="J958" s="23" t="s">
        <v>48</v>
      </c>
      <c r="K958" s="17">
        <f t="shared" si="163"/>
        <v>3.9191324854119091E-3</v>
      </c>
      <c r="L958" s="17">
        <f t="shared" si="164"/>
        <v>3.91913248541191E-3</v>
      </c>
      <c r="M958" s="68">
        <f t="shared" si="165"/>
        <v>35.272192368707188</v>
      </c>
      <c r="N958" s="9">
        <f t="shared" si="167"/>
        <v>1979.0363326959848</v>
      </c>
    </row>
    <row r="959" spans="1:14" hidden="1" x14ac:dyDescent="0.25">
      <c r="A959" s="23" t="s">
        <v>9</v>
      </c>
      <c r="B959" s="23" t="s">
        <v>162</v>
      </c>
      <c r="C959" s="23" t="s">
        <v>175</v>
      </c>
      <c r="D959" s="16" t="s">
        <v>176</v>
      </c>
      <c r="E959" s="23" t="s">
        <v>165</v>
      </c>
      <c r="F959" s="23" t="s">
        <v>14</v>
      </c>
      <c r="G959" s="22">
        <v>47</v>
      </c>
      <c r="H959" s="22">
        <f t="shared" si="166"/>
        <v>62.666666666666671</v>
      </c>
      <c r="I959" s="9">
        <v>92565.55</v>
      </c>
      <c r="J959" s="23" t="s">
        <v>49</v>
      </c>
      <c r="K959" s="17">
        <f t="shared" si="163"/>
        <v>7.043947488120832E-3</v>
      </c>
      <c r="L959" s="17">
        <f t="shared" si="164"/>
        <v>7.0439474881208329E-3</v>
      </c>
      <c r="M959" s="68">
        <f t="shared" si="165"/>
        <v>63.395527393087498</v>
      </c>
      <c r="N959" s="9">
        <f t="shared" si="167"/>
        <v>1969.4797872340425</v>
      </c>
    </row>
    <row r="960" spans="1:14" hidden="1" x14ac:dyDescent="0.25">
      <c r="A960" s="23" t="s">
        <v>9</v>
      </c>
      <c r="B960" s="23" t="s">
        <v>104</v>
      </c>
      <c r="C960" s="23" t="s">
        <v>108</v>
      </c>
      <c r="D960" s="16" t="s">
        <v>109</v>
      </c>
      <c r="E960" s="23" t="s">
        <v>107</v>
      </c>
      <c r="F960" s="23" t="s">
        <v>14</v>
      </c>
      <c r="G960" s="22">
        <v>2</v>
      </c>
      <c r="H960" s="22">
        <f t="shared" si="166"/>
        <v>2.6666666666666665</v>
      </c>
      <c r="I960" s="9">
        <v>3740</v>
      </c>
      <c r="J960" s="23" t="s">
        <v>50</v>
      </c>
      <c r="K960" s="17">
        <f>G960/$G$462</f>
        <v>1.1784707303519322E-4</v>
      </c>
      <c r="L960" s="17">
        <f>H960/$H$462</f>
        <v>1.200181443430618E-4</v>
      </c>
      <c r="M960" s="68">
        <f>18500*L960</f>
        <v>2.220335670346643</v>
      </c>
      <c r="N960" s="9">
        <f t="shared" si="167"/>
        <v>1870</v>
      </c>
    </row>
    <row r="961" spans="1:14" hidden="1" x14ac:dyDescent="0.25">
      <c r="A961" s="23" t="s">
        <v>9</v>
      </c>
      <c r="B961" s="23" t="s">
        <v>162</v>
      </c>
      <c r="C961" s="23" t="s">
        <v>175</v>
      </c>
      <c r="D961" s="16" t="s">
        <v>176</v>
      </c>
      <c r="E961" s="23" t="s">
        <v>165</v>
      </c>
      <c r="F961" s="23" t="s">
        <v>14</v>
      </c>
      <c r="G961" s="22">
        <v>321.82</v>
      </c>
      <c r="H961" s="22">
        <f t="shared" si="166"/>
        <v>429.09333333333331</v>
      </c>
      <c r="I961" s="9">
        <v>632974.44979999994</v>
      </c>
      <c r="J961" s="23" t="s">
        <v>52</v>
      </c>
      <c r="K961" s="17">
        <f>G961/$G$965</f>
        <v>4.8231557034617997E-2</v>
      </c>
      <c r="L961" s="17">
        <f>H961/$H$965</f>
        <v>4.8231557034618004E-2</v>
      </c>
      <c r="M961" s="68">
        <f>9000*L961</f>
        <v>434.08401331156205</v>
      </c>
      <c r="N961" s="9">
        <f t="shared" si="167"/>
        <v>1966.8586470697903</v>
      </c>
    </row>
    <row r="962" spans="1:14" hidden="1" x14ac:dyDescent="0.25">
      <c r="A962" s="23" t="s">
        <v>9</v>
      </c>
      <c r="B962" s="23" t="s">
        <v>162</v>
      </c>
      <c r="C962" s="23" t="s">
        <v>175</v>
      </c>
      <c r="D962" s="16" t="s">
        <v>176</v>
      </c>
      <c r="E962" s="23" t="s">
        <v>165</v>
      </c>
      <c r="F962" s="23" t="s">
        <v>14</v>
      </c>
      <c r="G962" s="22">
        <v>68</v>
      </c>
      <c r="H962" s="22">
        <f t="shared" si="166"/>
        <v>90.666666666666657</v>
      </c>
      <c r="I962" s="9">
        <v>134155.69475</v>
      </c>
      <c r="J962" s="23" t="s">
        <v>55</v>
      </c>
      <c r="K962" s="17">
        <f>G962/$G$965</f>
        <v>1.019124317430248E-2</v>
      </c>
      <c r="L962" s="17">
        <f>H962/$H$965</f>
        <v>1.019124317430248E-2</v>
      </c>
      <c r="M962" s="68">
        <f>9000*L962</f>
        <v>91.721188568722312</v>
      </c>
      <c r="N962" s="9">
        <f t="shared" si="167"/>
        <v>1972.8778639705881</v>
      </c>
    </row>
    <row r="963" spans="1:14" hidden="1" x14ac:dyDescent="0.25">
      <c r="A963" s="23" t="s">
        <v>9</v>
      </c>
      <c r="B963" s="23" t="s">
        <v>162</v>
      </c>
      <c r="C963" s="23" t="s">
        <v>175</v>
      </c>
      <c r="D963" s="16" t="s">
        <v>176</v>
      </c>
      <c r="E963" s="23" t="s">
        <v>165</v>
      </c>
      <c r="F963" s="23" t="s">
        <v>14</v>
      </c>
      <c r="G963" s="22">
        <v>80</v>
      </c>
      <c r="H963" s="22">
        <f t="shared" si="166"/>
        <v>106.66666666666667</v>
      </c>
      <c r="I963" s="9">
        <v>157905.54999999999</v>
      </c>
      <c r="J963" s="23" t="s">
        <v>56</v>
      </c>
      <c r="K963" s="17">
        <f>G963/$G$965</f>
        <v>1.1989697852120564E-2</v>
      </c>
      <c r="L963" s="17">
        <f>H963/$H$965</f>
        <v>1.1989697852120566E-2</v>
      </c>
      <c r="M963" s="68">
        <f>9000*L963</f>
        <v>107.9072806690851</v>
      </c>
      <c r="N963" s="9">
        <f t="shared" si="167"/>
        <v>1973.8193749999998</v>
      </c>
    </row>
    <row r="964" spans="1:14" hidden="1" x14ac:dyDescent="0.25">
      <c r="A964" s="23" t="s">
        <v>9</v>
      </c>
      <c r="B964" s="23" t="s">
        <v>162</v>
      </c>
      <c r="C964" s="23" t="s">
        <v>175</v>
      </c>
      <c r="D964" s="16" t="s">
        <v>176</v>
      </c>
      <c r="E964" s="23" t="s">
        <v>165</v>
      </c>
      <c r="F964" s="23" t="s">
        <v>14</v>
      </c>
      <c r="G964" s="22">
        <v>170.00299999999999</v>
      </c>
      <c r="H964" s="22">
        <f t="shared" si="166"/>
        <v>226.67066666666665</v>
      </c>
      <c r="I964" s="9">
        <v>334567.04985000001</v>
      </c>
      <c r="J964" s="23" t="s">
        <v>57</v>
      </c>
      <c r="K964" s="17">
        <f>G964/$G$965</f>
        <v>2.5478557549425653E-2</v>
      </c>
      <c r="L964" s="17">
        <f>H964/$H$965</f>
        <v>2.5478557549425653E-2</v>
      </c>
      <c r="M964" s="68">
        <f>9000*L964</f>
        <v>229.30701794483087</v>
      </c>
      <c r="N964" s="9">
        <f t="shared" si="167"/>
        <v>1968.0067401751735</v>
      </c>
    </row>
    <row r="965" spans="1:14" hidden="1" x14ac:dyDescent="0.25">
      <c r="A965" s="23"/>
      <c r="B965" s="23"/>
      <c r="C965" s="23"/>
      <c r="D965" s="16"/>
      <c r="E965" s="23"/>
      <c r="F965" s="23"/>
      <c r="G965" s="57">
        <f>SUM(G909:G964)</f>
        <v>6672.3950000000004</v>
      </c>
      <c r="H965" s="57">
        <f>SUM(H909:H964)</f>
        <v>8896.5266666666666</v>
      </c>
      <c r="I965" s="25"/>
      <c r="J965" s="44"/>
      <c r="K965" s="26">
        <f>SUM(K909:K964)</f>
        <v>0.9789001367009329</v>
      </c>
      <c r="L965" s="26">
        <f>SUM(L909:L964)</f>
        <v>0.97915198097264566</v>
      </c>
      <c r="M965" s="71">
        <f>SUM(M909:M964)</f>
        <v>8944.6278238198629</v>
      </c>
      <c r="N965" s="9"/>
    </row>
    <row r="966" spans="1:14" hidden="1" x14ac:dyDescent="0.25">
      <c r="A966" s="23" t="s">
        <v>9</v>
      </c>
      <c r="B966" s="23" t="s">
        <v>177</v>
      </c>
      <c r="C966" s="23" t="s">
        <v>178</v>
      </c>
      <c r="D966" s="16" t="s">
        <v>179</v>
      </c>
      <c r="E966" s="23" t="s">
        <v>180</v>
      </c>
      <c r="F966" s="23" t="s">
        <v>14</v>
      </c>
      <c r="G966" s="22">
        <v>6</v>
      </c>
      <c r="H966" s="22">
        <f t="shared" ref="H966:H972" si="168">G966/9*12</f>
        <v>8</v>
      </c>
      <c r="I966" s="9">
        <v>205609.14</v>
      </c>
      <c r="J966" s="23" t="s">
        <v>18</v>
      </c>
      <c r="K966" s="17">
        <f t="shared" ref="K966:K972" si="169">G966/$G$973</f>
        <v>0.04</v>
      </c>
      <c r="L966" s="17">
        <f t="shared" ref="L966:L972" si="170">H966/$H$973</f>
        <v>0.04</v>
      </c>
      <c r="M966" s="68">
        <f t="shared" ref="M966:M972" si="171">120*L966</f>
        <v>4.8</v>
      </c>
      <c r="N966" s="9">
        <f t="shared" ref="N966:N972" si="172">+I966/G966</f>
        <v>34268.19</v>
      </c>
    </row>
    <row r="967" spans="1:14" hidden="1" x14ac:dyDescent="0.25">
      <c r="A967" s="23" t="s">
        <v>9</v>
      </c>
      <c r="B967" s="23" t="s">
        <v>177</v>
      </c>
      <c r="C967" s="23" t="s">
        <v>178</v>
      </c>
      <c r="D967" s="16" t="s">
        <v>179</v>
      </c>
      <c r="E967" s="23" t="s">
        <v>180</v>
      </c>
      <c r="F967" s="23" t="s">
        <v>14</v>
      </c>
      <c r="G967" s="22">
        <v>10</v>
      </c>
      <c r="H967" s="22">
        <f t="shared" si="168"/>
        <v>13.333333333333334</v>
      </c>
      <c r="I967" s="9">
        <v>344168.2</v>
      </c>
      <c r="J967" s="23" t="s">
        <v>21</v>
      </c>
      <c r="K967" s="17">
        <f t="shared" si="169"/>
        <v>6.6666666666666666E-2</v>
      </c>
      <c r="L967" s="17">
        <f t="shared" si="170"/>
        <v>6.6666666666666666E-2</v>
      </c>
      <c r="M967" s="68">
        <f t="shared" si="171"/>
        <v>8</v>
      </c>
      <c r="N967" s="9">
        <f t="shared" si="172"/>
        <v>34416.82</v>
      </c>
    </row>
    <row r="968" spans="1:14" hidden="1" x14ac:dyDescent="0.25">
      <c r="A968" s="23" t="s">
        <v>9</v>
      </c>
      <c r="B968" s="23" t="s">
        <v>177</v>
      </c>
      <c r="C968" s="23" t="s">
        <v>178</v>
      </c>
      <c r="D968" s="16" t="s">
        <v>179</v>
      </c>
      <c r="E968" s="23" t="s">
        <v>180</v>
      </c>
      <c r="F968" s="23" t="s">
        <v>14</v>
      </c>
      <c r="G968" s="22">
        <v>25</v>
      </c>
      <c r="H968" s="22">
        <f t="shared" si="168"/>
        <v>33.333333333333329</v>
      </c>
      <c r="I968" s="9">
        <v>858191.05</v>
      </c>
      <c r="J968" s="23" t="s">
        <v>22</v>
      </c>
      <c r="K968" s="17">
        <f t="shared" si="169"/>
        <v>0.16666666666666666</v>
      </c>
      <c r="L968" s="17">
        <f t="shared" si="170"/>
        <v>0.16666666666666663</v>
      </c>
      <c r="M968" s="68">
        <f t="shared" si="171"/>
        <v>19.999999999999996</v>
      </c>
      <c r="N968" s="9">
        <f t="shared" si="172"/>
        <v>34327.642</v>
      </c>
    </row>
    <row r="969" spans="1:14" hidden="1" x14ac:dyDescent="0.25">
      <c r="A969" s="23" t="s">
        <v>9</v>
      </c>
      <c r="B969" s="23" t="s">
        <v>177</v>
      </c>
      <c r="C969" s="23" t="s">
        <v>178</v>
      </c>
      <c r="D969" s="16" t="s">
        <v>179</v>
      </c>
      <c r="E969" s="23" t="s">
        <v>180</v>
      </c>
      <c r="F969" s="23" t="s">
        <v>14</v>
      </c>
      <c r="G969" s="22">
        <v>27</v>
      </c>
      <c r="H969" s="22">
        <f t="shared" si="168"/>
        <v>36</v>
      </c>
      <c r="I969" s="9">
        <v>928213.73</v>
      </c>
      <c r="J969" s="23" t="s">
        <v>23</v>
      </c>
      <c r="K969" s="17">
        <f t="shared" si="169"/>
        <v>0.18</v>
      </c>
      <c r="L969" s="17">
        <f t="shared" si="170"/>
        <v>0.18</v>
      </c>
      <c r="M969" s="68">
        <f t="shared" si="171"/>
        <v>21.599999999999998</v>
      </c>
      <c r="N969" s="9">
        <f t="shared" si="172"/>
        <v>34378.286296296297</v>
      </c>
    </row>
    <row r="970" spans="1:14" x14ac:dyDescent="0.25">
      <c r="A970" s="23" t="s">
        <v>9</v>
      </c>
      <c r="B970" s="23" t="s">
        <v>177</v>
      </c>
      <c r="C970" s="23" t="s">
        <v>178</v>
      </c>
      <c r="D970" s="16" t="s">
        <v>179</v>
      </c>
      <c r="E970" s="23" t="s">
        <v>180</v>
      </c>
      <c r="F970" s="23" t="s">
        <v>14</v>
      </c>
      <c r="G970" s="22">
        <v>24</v>
      </c>
      <c r="H970" s="22">
        <f t="shared" si="168"/>
        <v>32</v>
      </c>
      <c r="I970" s="9">
        <v>824814.64</v>
      </c>
      <c r="J970" s="23" t="s">
        <v>24</v>
      </c>
      <c r="K970" s="17">
        <f t="shared" si="169"/>
        <v>0.16</v>
      </c>
      <c r="L970" s="17">
        <f t="shared" si="170"/>
        <v>0.16</v>
      </c>
      <c r="M970" s="68">
        <f t="shared" si="171"/>
        <v>19.2</v>
      </c>
      <c r="N970" s="9">
        <f t="shared" si="172"/>
        <v>34367.276666666665</v>
      </c>
    </row>
    <row r="971" spans="1:14" hidden="1" x14ac:dyDescent="0.25">
      <c r="A971" s="23" t="s">
        <v>9</v>
      </c>
      <c r="B971" s="23" t="s">
        <v>177</v>
      </c>
      <c r="C971" s="23" t="s">
        <v>178</v>
      </c>
      <c r="D971" s="16" t="s">
        <v>179</v>
      </c>
      <c r="E971" s="23" t="s">
        <v>180</v>
      </c>
      <c r="F971" s="23" t="s">
        <v>14</v>
      </c>
      <c r="G971" s="22">
        <v>52</v>
      </c>
      <c r="H971" s="22">
        <f t="shared" si="168"/>
        <v>69.333333333333329</v>
      </c>
      <c r="I971" s="9">
        <v>1787296.56</v>
      </c>
      <c r="J971" s="23" t="s">
        <v>25</v>
      </c>
      <c r="K971" s="17">
        <f t="shared" si="169"/>
        <v>0.34666666666666668</v>
      </c>
      <c r="L971" s="17">
        <f t="shared" si="170"/>
        <v>0.34666666666666662</v>
      </c>
      <c r="M971" s="68">
        <f t="shared" si="171"/>
        <v>41.599999999999994</v>
      </c>
      <c r="N971" s="9">
        <f t="shared" si="172"/>
        <v>34371.087692307694</v>
      </c>
    </row>
    <row r="972" spans="1:14" hidden="1" x14ac:dyDescent="0.25">
      <c r="A972" s="23" t="s">
        <v>9</v>
      </c>
      <c r="B972" s="23" t="s">
        <v>177</v>
      </c>
      <c r="C972" s="23" t="s">
        <v>178</v>
      </c>
      <c r="D972" s="16" t="s">
        <v>179</v>
      </c>
      <c r="E972" s="23" t="s">
        <v>180</v>
      </c>
      <c r="F972" s="23" t="s">
        <v>14</v>
      </c>
      <c r="G972" s="22">
        <v>6</v>
      </c>
      <c r="H972" s="22">
        <f t="shared" si="168"/>
        <v>8</v>
      </c>
      <c r="I972" s="9">
        <v>207392.7</v>
      </c>
      <c r="J972" s="23" t="s">
        <v>53</v>
      </c>
      <c r="K972" s="17">
        <f t="shared" si="169"/>
        <v>0.04</v>
      </c>
      <c r="L972" s="17">
        <f t="shared" si="170"/>
        <v>0.04</v>
      </c>
      <c r="M972" s="68">
        <f t="shared" si="171"/>
        <v>4.8</v>
      </c>
      <c r="N972" s="9">
        <f t="shared" si="172"/>
        <v>34565.450000000004</v>
      </c>
    </row>
    <row r="973" spans="1:14" hidden="1" x14ac:dyDescent="0.25">
      <c r="A973" s="23"/>
      <c r="B973" s="23"/>
      <c r="C973" s="23"/>
      <c r="D973" s="16"/>
      <c r="E973" s="23"/>
      <c r="F973" s="23"/>
      <c r="G973" s="24">
        <f>SUM(G966:G972)</f>
        <v>150</v>
      </c>
      <c r="H973" s="24">
        <f>SUM(H966:H972)</f>
        <v>200</v>
      </c>
      <c r="I973" s="25"/>
      <c r="J973" s="44"/>
      <c r="K973" s="26">
        <f>SUM(K966:K972)</f>
        <v>1</v>
      </c>
      <c r="L973" s="26">
        <f>SUM(L966:L972)</f>
        <v>1</v>
      </c>
      <c r="M973" s="71">
        <f>SUM(M966:M972)</f>
        <v>119.99999999999999</v>
      </c>
      <c r="N973" s="9"/>
    </row>
    <row r="974" spans="1:14" hidden="1" x14ac:dyDescent="0.25">
      <c r="A974" s="7" t="s">
        <v>9</v>
      </c>
      <c r="B974" s="7" t="s">
        <v>303</v>
      </c>
      <c r="C974" s="7" t="s">
        <v>304</v>
      </c>
      <c r="D974" s="16" t="s">
        <v>305</v>
      </c>
      <c r="E974" s="7" t="s">
        <v>306</v>
      </c>
      <c r="F974" s="7" t="s">
        <v>14</v>
      </c>
      <c r="G974" s="8">
        <v>3</v>
      </c>
      <c r="H974" s="8">
        <f t="shared" ref="H974:H1003" si="173">G974/9*12</f>
        <v>4</v>
      </c>
      <c r="I974" s="9">
        <v>8244.39</v>
      </c>
      <c r="J974" s="7" t="s">
        <v>49</v>
      </c>
      <c r="K974" s="17">
        <f t="shared" ref="K974:K1003" si="174">G974/$G$1038</f>
        <v>1.7056861321463276E-4</v>
      </c>
      <c r="L974" s="17">
        <f t="shared" ref="L974:L1003" si="175">H974/$H$1038</f>
        <v>1.845105826044653E-4</v>
      </c>
      <c r="M974" s="68">
        <f t="shared" ref="M974:M1003" si="176">19000*L974</f>
        <v>3.5057010694848407</v>
      </c>
      <c r="N974" s="9">
        <f t="shared" ref="N974:N1005" si="177">+I974/G974</f>
        <v>2748.1299999999997</v>
      </c>
    </row>
    <row r="975" spans="1:14" hidden="1" x14ac:dyDescent="0.25">
      <c r="A975" s="7" t="s">
        <v>9</v>
      </c>
      <c r="B975" s="7" t="s">
        <v>303</v>
      </c>
      <c r="C975" s="7" t="s">
        <v>304</v>
      </c>
      <c r="D975" s="16" t="s">
        <v>305</v>
      </c>
      <c r="E975" s="7" t="s">
        <v>306</v>
      </c>
      <c r="F975" s="7" t="s">
        <v>14</v>
      </c>
      <c r="G975" s="8">
        <v>24.5</v>
      </c>
      <c r="H975" s="8">
        <f t="shared" si="173"/>
        <v>32.666666666666671</v>
      </c>
      <c r="I975" s="9">
        <v>67610.373600000006</v>
      </c>
      <c r="J975" s="7" t="s">
        <v>53</v>
      </c>
      <c r="K975" s="17">
        <f t="shared" si="174"/>
        <v>1.3929770079195007E-3</v>
      </c>
      <c r="L975" s="17">
        <f t="shared" si="175"/>
        <v>1.5068364246031334E-3</v>
      </c>
      <c r="M975" s="68">
        <f t="shared" si="176"/>
        <v>28.629892067459533</v>
      </c>
      <c r="N975" s="9">
        <f t="shared" si="177"/>
        <v>2759.6070857142859</v>
      </c>
    </row>
    <row r="976" spans="1:14" hidden="1" x14ac:dyDescent="0.25">
      <c r="A976" s="7" t="s">
        <v>9</v>
      </c>
      <c r="B976" s="7" t="s">
        <v>303</v>
      </c>
      <c r="C976" s="7" t="s">
        <v>307</v>
      </c>
      <c r="D976" s="16" t="s">
        <v>308</v>
      </c>
      <c r="E976" s="7" t="s">
        <v>306</v>
      </c>
      <c r="F976" s="7" t="s">
        <v>14</v>
      </c>
      <c r="G976" s="8">
        <v>1648</v>
      </c>
      <c r="H976" s="8">
        <f t="shared" si="173"/>
        <v>2197.3333333333335</v>
      </c>
      <c r="I976" s="9">
        <v>2979204.96</v>
      </c>
      <c r="J976" s="7" t="s">
        <v>16</v>
      </c>
      <c r="K976" s="17">
        <f t="shared" si="174"/>
        <v>9.3699024859238256E-2</v>
      </c>
      <c r="L976" s="17">
        <f t="shared" si="175"/>
        <v>0.10135781337738628</v>
      </c>
      <c r="M976" s="68">
        <f t="shared" si="176"/>
        <v>1925.7984541703393</v>
      </c>
      <c r="N976" s="9">
        <f t="shared" si="177"/>
        <v>1807.77</v>
      </c>
    </row>
    <row r="977" spans="1:14" hidden="1" x14ac:dyDescent="0.25">
      <c r="A977" s="7" t="s">
        <v>9</v>
      </c>
      <c r="B977" s="7" t="s">
        <v>303</v>
      </c>
      <c r="C977" s="7" t="s">
        <v>307</v>
      </c>
      <c r="D977" s="16" t="s">
        <v>308</v>
      </c>
      <c r="E977" s="7" t="s">
        <v>306</v>
      </c>
      <c r="F977" s="7" t="s">
        <v>14</v>
      </c>
      <c r="G977" s="8">
        <v>683</v>
      </c>
      <c r="H977" s="8">
        <f t="shared" si="173"/>
        <v>910.66666666666663</v>
      </c>
      <c r="I977" s="9">
        <v>1234706.9099999999</v>
      </c>
      <c r="J977" s="7" t="s">
        <v>18</v>
      </c>
      <c r="K977" s="17">
        <f t="shared" si="174"/>
        <v>3.8832787608531386E-2</v>
      </c>
      <c r="L977" s="17">
        <f t="shared" si="175"/>
        <v>4.2006909306283265E-2</v>
      </c>
      <c r="M977" s="68">
        <f t="shared" si="176"/>
        <v>798.13127681938204</v>
      </c>
      <c r="N977" s="9">
        <f t="shared" si="177"/>
        <v>1807.77</v>
      </c>
    </row>
    <row r="978" spans="1:14" hidden="1" x14ac:dyDescent="0.25">
      <c r="A978" s="7" t="s">
        <v>9</v>
      </c>
      <c r="B978" s="7" t="s">
        <v>303</v>
      </c>
      <c r="C978" s="7" t="s">
        <v>307</v>
      </c>
      <c r="D978" s="16" t="s">
        <v>308</v>
      </c>
      <c r="E978" s="7" t="s">
        <v>306</v>
      </c>
      <c r="F978" s="7" t="s">
        <v>14</v>
      </c>
      <c r="G978" s="8">
        <v>460</v>
      </c>
      <c r="H978" s="8">
        <f t="shared" si="173"/>
        <v>613.33333333333337</v>
      </c>
      <c r="I978" s="9">
        <v>831574.2</v>
      </c>
      <c r="J978" s="7" t="s">
        <v>20</v>
      </c>
      <c r="K978" s="17">
        <f t="shared" si="174"/>
        <v>2.6153854026243688E-2</v>
      </c>
      <c r="L978" s="17">
        <f t="shared" si="175"/>
        <v>2.8291622666018014E-2</v>
      </c>
      <c r="M978" s="68">
        <f t="shared" si="176"/>
        <v>537.54083065434224</v>
      </c>
      <c r="N978" s="9">
        <f t="shared" si="177"/>
        <v>1807.77</v>
      </c>
    </row>
    <row r="979" spans="1:14" hidden="1" x14ac:dyDescent="0.25">
      <c r="A979" s="7" t="s">
        <v>9</v>
      </c>
      <c r="B979" s="7" t="s">
        <v>303</v>
      </c>
      <c r="C979" s="7" t="s">
        <v>307</v>
      </c>
      <c r="D979" s="16" t="s">
        <v>308</v>
      </c>
      <c r="E979" s="7" t="s">
        <v>306</v>
      </c>
      <c r="F979" s="7" t="s">
        <v>14</v>
      </c>
      <c r="G979" s="8">
        <v>826</v>
      </c>
      <c r="H979" s="8">
        <f t="shared" si="173"/>
        <v>1101.3333333333333</v>
      </c>
      <c r="I979" s="9">
        <v>1493218.02</v>
      </c>
      <c r="J979" s="7" t="s">
        <v>22</v>
      </c>
      <c r="K979" s="17">
        <f t="shared" si="174"/>
        <v>4.696322483842888E-2</v>
      </c>
      <c r="L979" s="17">
        <f t="shared" si="175"/>
        <v>5.0801913743762778E-2</v>
      </c>
      <c r="M979" s="68">
        <f t="shared" si="176"/>
        <v>965.2363611314928</v>
      </c>
      <c r="N979" s="9">
        <f t="shared" si="177"/>
        <v>1807.77</v>
      </c>
    </row>
    <row r="980" spans="1:14" hidden="1" x14ac:dyDescent="0.25">
      <c r="A980" s="7" t="s">
        <v>9</v>
      </c>
      <c r="B980" s="7" t="s">
        <v>303</v>
      </c>
      <c r="C980" s="7" t="s">
        <v>307</v>
      </c>
      <c r="D980" s="16" t="s">
        <v>308</v>
      </c>
      <c r="E980" s="7" t="s">
        <v>306</v>
      </c>
      <c r="F980" s="7" t="s">
        <v>14</v>
      </c>
      <c r="G980" s="8">
        <v>886</v>
      </c>
      <c r="H980" s="8">
        <f t="shared" si="173"/>
        <v>1181.3333333333333</v>
      </c>
      <c r="I980" s="9">
        <v>1601684.22</v>
      </c>
      <c r="J980" s="7" t="s">
        <v>23</v>
      </c>
      <c r="K980" s="17">
        <f t="shared" si="174"/>
        <v>5.037459710272154E-2</v>
      </c>
      <c r="L980" s="17">
        <f t="shared" si="175"/>
        <v>5.4492125395852083E-2</v>
      </c>
      <c r="M980" s="68">
        <f t="shared" si="176"/>
        <v>1035.3503825211897</v>
      </c>
      <c r="N980" s="9">
        <f t="shared" si="177"/>
        <v>1807.77</v>
      </c>
    </row>
    <row r="981" spans="1:14" hidden="1" x14ac:dyDescent="0.25">
      <c r="A981" s="7" t="s">
        <v>9</v>
      </c>
      <c r="B981" s="7" t="s">
        <v>303</v>
      </c>
      <c r="C981" s="7" t="s">
        <v>307</v>
      </c>
      <c r="D981" s="16" t="s">
        <v>308</v>
      </c>
      <c r="E981" s="7" t="s">
        <v>306</v>
      </c>
      <c r="F981" s="7" t="s">
        <v>14</v>
      </c>
      <c r="G981" s="8">
        <v>1247.5</v>
      </c>
      <c r="H981" s="8">
        <f t="shared" si="173"/>
        <v>1663.3333333333335</v>
      </c>
      <c r="I981" s="9">
        <v>2255193.0750000002</v>
      </c>
      <c r="J981" s="7" t="s">
        <v>25</v>
      </c>
      <c r="K981" s="17">
        <f t="shared" si="174"/>
        <v>7.0928114995084779E-2</v>
      </c>
      <c r="L981" s="17">
        <f t="shared" si="175"/>
        <v>7.6725650599690165E-2</v>
      </c>
      <c r="M981" s="68">
        <f t="shared" si="176"/>
        <v>1457.7873613941131</v>
      </c>
      <c r="N981" s="9">
        <f t="shared" si="177"/>
        <v>1807.7700000000002</v>
      </c>
    </row>
    <row r="982" spans="1:14" hidden="1" x14ac:dyDescent="0.25">
      <c r="A982" s="7" t="s">
        <v>9</v>
      </c>
      <c r="B982" s="7" t="s">
        <v>303</v>
      </c>
      <c r="C982" s="7" t="s">
        <v>307</v>
      </c>
      <c r="D982" s="16" t="s">
        <v>308</v>
      </c>
      <c r="E982" s="7" t="s">
        <v>306</v>
      </c>
      <c r="F982" s="7" t="s">
        <v>14</v>
      </c>
      <c r="G982" s="8">
        <v>185</v>
      </c>
      <c r="H982" s="8">
        <f t="shared" si="173"/>
        <v>246.66666666666669</v>
      </c>
      <c r="I982" s="9">
        <v>334437.45</v>
      </c>
      <c r="J982" s="7" t="s">
        <v>27</v>
      </c>
      <c r="K982" s="17">
        <f t="shared" si="174"/>
        <v>1.0518397814902353E-2</v>
      </c>
      <c r="L982" s="17">
        <f t="shared" si="175"/>
        <v>1.1378152593942027E-2</v>
      </c>
      <c r="M982" s="68">
        <f t="shared" si="176"/>
        <v>216.18489928489851</v>
      </c>
      <c r="N982" s="9">
        <f t="shared" si="177"/>
        <v>1807.77</v>
      </c>
    </row>
    <row r="983" spans="1:14" hidden="1" x14ac:dyDescent="0.25">
      <c r="A983" s="7" t="s">
        <v>9</v>
      </c>
      <c r="B983" s="7" t="s">
        <v>303</v>
      </c>
      <c r="C983" s="7" t="s">
        <v>307</v>
      </c>
      <c r="D983" s="16" t="s">
        <v>308</v>
      </c>
      <c r="E983" s="7" t="s">
        <v>306</v>
      </c>
      <c r="F983" s="7" t="s">
        <v>14</v>
      </c>
      <c r="G983" s="8">
        <v>524.38</v>
      </c>
      <c r="H983" s="8">
        <f t="shared" si="173"/>
        <v>699.17333333333329</v>
      </c>
      <c r="I983" s="9">
        <v>947958.43259999994</v>
      </c>
      <c r="J983" s="7" t="s">
        <v>28</v>
      </c>
      <c r="K983" s="17">
        <f t="shared" si="174"/>
        <v>2.9814256465829705E-2</v>
      </c>
      <c r="L983" s="17">
        <f t="shared" si="175"/>
        <v>3.2251219768709836E-2</v>
      </c>
      <c r="M983" s="68">
        <f t="shared" si="176"/>
        <v>612.77317560548693</v>
      </c>
      <c r="N983" s="9">
        <f t="shared" si="177"/>
        <v>1807.77</v>
      </c>
    </row>
    <row r="984" spans="1:14" hidden="1" x14ac:dyDescent="0.25">
      <c r="A984" s="7" t="s">
        <v>9</v>
      </c>
      <c r="B984" s="7" t="s">
        <v>303</v>
      </c>
      <c r="C984" s="7" t="s">
        <v>307</v>
      </c>
      <c r="D984" s="16" t="s">
        <v>308</v>
      </c>
      <c r="E984" s="7" t="s">
        <v>306</v>
      </c>
      <c r="F984" s="7" t="s">
        <v>14</v>
      </c>
      <c r="G984" s="8">
        <v>222</v>
      </c>
      <c r="H984" s="8">
        <f t="shared" si="173"/>
        <v>296</v>
      </c>
      <c r="I984" s="9">
        <v>394093.86</v>
      </c>
      <c r="J984" s="7" t="s">
        <v>30</v>
      </c>
      <c r="K984" s="17">
        <f t="shared" si="174"/>
        <v>1.2622077377882823E-2</v>
      </c>
      <c r="L984" s="17">
        <f t="shared" si="175"/>
        <v>1.3653783112730432E-2</v>
      </c>
      <c r="M984" s="68">
        <f t="shared" si="176"/>
        <v>259.42187914187821</v>
      </c>
      <c r="N984" s="9">
        <f t="shared" si="177"/>
        <v>1775.1975675675676</v>
      </c>
    </row>
    <row r="985" spans="1:14" hidden="1" x14ac:dyDescent="0.25">
      <c r="A985" s="7" t="s">
        <v>9</v>
      </c>
      <c r="B985" s="7" t="s">
        <v>303</v>
      </c>
      <c r="C985" s="7" t="s">
        <v>307</v>
      </c>
      <c r="D985" s="16" t="s">
        <v>308</v>
      </c>
      <c r="E985" s="7" t="s">
        <v>306</v>
      </c>
      <c r="F985" s="7" t="s">
        <v>14</v>
      </c>
      <c r="G985" s="8">
        <v>381</v>
      </c>
      <c r="H985" s="8">
        <f t="shared" si="173"/>
        <v>508</v>
      </c>
      <c r="I985" s="9">
        <v>688760.37</v>
      </c>
      <c r="J985" s="7" t="s">
        <v>31</v>
      </c>
      <c r="K985" s="17">
        <f t="shared" si="174"/>
        <v>2.1662213878258358E-2</v>
      </c>
      <c r="L985" s="17">
        <f t="shared" si="175"/>
        <v>2.3432843990767092E-2</v>
      </c>
      <c r="M985" s="68">
        <f t="shared" si="176"/>
        <v>445.22403582457474</v>
      </c>
      <c r="N985" s="9">
        <f t="shared" si="177"/>
        <v>1807.77</v>
      </c>
    </row>
    <row r="986" spans="1:14" hidden="1" x14ac:dyDescent="0.25">
      <c r="A986" s="7" t="s">
        <v>9</v>
      </c>
      <c r="B986" s="7" t="s">
        <v>303</v>
      </c>
      <c r="C986" s="7" t="s">
        <v>307</v>
      </c>
      <c r="D986" s="16" t="s">
        <v>308</v>
      </c>
      <c r="E986" s="7" t="s">
        <v>306</v>
      </c>
      <c r="F986" s="7" t="s">
        <v>14</v>
      </c>
      <c r="G986" s="8">
        <v>81</v>
      </c>
      <c r="H986" s="8">
        <f t="shared" si="173"/>
        <v>108</v>
      </c>
      <c r="I986" s="9">
        <v>146429.37</v>
      </c>
      <c r="J986" s="7" t="s">
        <v>32</v>
      </c>
      <c r="K986" s="17">
        <f t="shared" si="174"/>
        <v>4.6053525567950841E-3</v>
      </c>
      <c r="L986" s="17">
        <f t="shared" si="175"/>
        <v>4.9817857303205626E-3</v>
      </c>
      <c r="M986" s="68">
        <f t="shared" si="176"/>
        <v>94.653928876090689</v>
      </c>
      <c r="N986" s="9">
        <f t="shared" si="177"/>
        <v>1807.77</v>
      </c>
    </row>
    <row r="987" spans="1:14" hidden="1" x14ac:dyDescent="0.25">
      <c r="A987" s="7" t="s">
        <v>9</v>
      </c>
      <c r="B987" s="7" t="s">
        <v>303</v>
      </c>
      <c r="C987" s="7" t="s">
        <v>307</v>
      </c>
      <c r="D987" s="16" t="s">
        <v>308</v>
      </c>
      <c r="E987" s="7" t="s">
        <v>306</v>
      </c>
      <c r="F987" s="7" t="s">
        <v>14</v>
      </c>
      <c r="G987" s="8">
        <v>80</v>
      </c>
      <c r="H987" s="8">
        <f t="shared" si="173"/>
        <v>106.66666666666667</v>
      </c>
      <c r="I987" s="9">
        <v>144621.6</v>
      </c>
      <c r="J987" s="7" t="s">
        <v>62</v>
      </c>
      <c r="K987" s="17">
        <f t="shared" si="174"/>
        <v>4.5484963523902064E-3</v>
      </c>
      <c r="L987" s="17">
        <f t="shared" si="175"/>
        <v>4.9202822027857411E-3</v>
      </c>
      <c r="M987" s="68">
        <f t="shared" si="176"/>
        <v>93.485361852929074</v>
      </c>
      <c r="N987" s="9">
        <f t="shared" si="177"/>
        <v>1807.77</v>
      </c>
    </row>
    <row r="988" spans="1:14" hidden="1" x14ac:dyDescent="0.25">
      <c r="A988" s="7" t="s">
        <v>9</v>
      </c>
      <c r="B988" s="7" t="s">
        <v>303</v>
      </c>
      <c r="C988" s="7" t="s">
        <v>307</v>
      </c>
      <c r="D988" s="16" t="s">
        <v>308</v>
      </c>
      <c r="E988" s="7" t="s">
        <v>306</v>
      </c>
      <c r="F988" s="7" t="s">
        <v>14</v>
      </c>
      <c r="G988" s="8">
        <v>101</v>
      </c>
      <c r="H988" s="8">
        <f t="shared" si="173"/>
        <v>134.66666666666666</v>
      </c>
      <c r="I988" s="9">
        <v>182584.77</v>
      </c>
      <c r="J988" s="7" t="s">
        <v>33</v>
      </c>
      <c r="K988" s="17">
        <f t="shared" si="174"/>
        <v>5.7424766448926357E-3</v>
      </c>
      <c r="L988" s="17">
        <f t="shared" si="175"/>
        <v>6.2118562810169978E-3</v>
      </c>
      <c r="M988" s="68">
        <f t="shared" si="176"/>
        <v>118.02526933932296</v>
      </c>
      <c r="N988" s="9">
        <f t="shared" si="177"/>
        <v>1807.77</v>
      </c>
    </row>
    <row r="989" spans="1:14" hidden="1" x14ac:dyDescent="0.25">
      <c r="A989" s="7" t="s">
        <v>9</v>
      </c>
      <c r="B989" s="7" t="s">
        <v>303</v>
      </c>
      <c r="C989" s="7" t="s">
        <v>307</v>
      </c>
      <c r="D989" s="16" t="s">
        <v>308</v>
      </c>
      <c r="E989" s="7" t="s">
        <v>306</v>
      </c>
      <c r="F989" s="7" t="s">
        <v>14</v>
      </c>
      <c r="G989" s="8">
        <v>811.5</v>
      </c>
      <c r="H989" s="8">
        <f t="shared" si="173"/>
        <v>1082</v>
      </c>
      <c r="I989" s="9">
        <v>1467005.355</v>
      </c>
      <c r="J989" s="7" t="s">
        <v>34</v>
      </c>
      <c r="K989" s="17">
        <f t="shared" si="174"/>
        <v>4.6138809874558158E-2</v>
      </c>
      <c r="L989" s="17">
        <f t="shared" si="175"/>
        <v>4.9910112594507859E-2</v>
      </c>
      <c r="M989" s="68">
        <f t="shared" si="176"/>
        <v>948.29213929564935</v>
      </c>
      <c r="N989" s="9">
        <f t="shared" si="177"/>
        <v>1807.77</v>
      </c>
    </row>
    <row r="990" spans="1:14" hidden="1" x14ac:dyDescent="0.25">
      <c r="A990" s="7" t="s">
        <v>9</v>
      </c>
      <c r="B990" s="7" t="s">
        <v>303</v>
      </c>
      <c r="C990" s="7" t="s">
        <v>307</v>
      </c>
      <c r="D990" s="16" t="s">
        <v>308</v>
      </c>
      <c r="E990" s="7" t="s">
        <v>306</v>
      </c>
      <c r="F990" s="7" t="s">
        <v>14</v>
      </c>
      <c r="G990" s="8">
        <v>589</v>
      </c>
      <c r="H990" s="8">
        <f t="shared" si="173"/>
        <v>785.33333333333326</v>
      </c>
      <c r="I990" s="9">
        <v>1064776.53</v>
      </c>
      <c r="J990" s="7" t="s">
        <v>35</v>
      </c>
      <c r="K990" s="17">
        <f t="shared" si="174"/>
        <v>3.3488304394472895E-2</v>
      </c>
      <c r="L990" s="17">
        <f t="shared" si="175"/>
        <v>3.6225577718010014E-2</v>
      </c>
      <c r="M990" s="68">
        <f t="shared" si="176"/>
        <v>688.28597664219023</v>
      </c>
      <c r="N990" s="9">
        <f t="shared" si="177"/>
        <v>1807.77</v>
      </c>
    </row>
    <row r="991" spans="1:14" hidden="1" x14ac:dyDescent="0.25">
      <c r="A991" s="7" t="s">
        <v>9</v>
      </c>
      <c r="B991" s="7" t="s">
        <v>303</v>
      </c>
      <c r="C991" s="7" t="s">
        <v>307</v>
      </c>
      <c r="D991" s="16" t="s">
        <v>308</v>
      </c>
      <c r="E991" s="7" t="s">
        <v>306</v>
      </c>
      <c r="F991" s="7" t="s">
        <v>14</v>
      </c>
      <c r="G991" s="8">
        <v>522</v>
      </c>
      <c r="H991" s="8">
        <f t="shared" si="173"/>
        <v>696</v>
      </c>
      <c r="I991" s="9">
        <v>943655.94</v>
      </c>
      <c r="J991" s="7" t="s">
        <v>36</v>
      </c>
      <c r="K991" s="17">
        <f t="shared" si="174"/>
        <v>2.9678938699346097E-2</v>
      </c>
      <c r="L991" s="17">
        <f t="shared" si="175"/>
        <v>3.2104841373176964E-2</v>
      </c>
      <c r="M991" s="68">
        <f t="shared" si="176"/>
        <v>609.99198609036227</v>
      </c>
      <c r="N991" s="9">
        <f t="shared" si="177"/>
        <v>1807.77</v>
      </c>
    </row>
    <row r="992" spans="1:14" hidden="1" x14ac:dyDescent="0.25">
      <c r="A992" s="7" t="s">
        <v>9</v>
      </c>
      <c r="B992" s="7" t="s">
        <v>303</v>
      </c>
      <c r="C992" s="7" t="s">
        <v>307</v>
      </c>
      <c r="D992" s="16" t="s">
        <v>308</v>
      </c>
      <c r="E992" s="7" t="s">
        <v>306</v>
      </c>
      <c r="F992" s="7" t="s">
        <v>14</v>
      </c>
      <c r="G992" s="8">
        <v>382</v>
      </c>
      <c r="H992" s="8">
        <f t="shared" si="173"/>
        <v>509.33333333333331</v>
      </c>
      <c r="I992" s="9">
        <v>690568.14</v>
      </c>
      <c r="J992" s="7" t="s">
        <v>37</v>
      </c>
      <c r="K992" s="17">
        <f t="shared" si="174"/>
        <v>2.1719070082663237E-2</v>
      </c>
      <c r="L992" s="17">
        <f t="shared" si="175"/>
        <v>2.3494347518301914E-2</v>
      </c>
      <c r="M992" s="68">
        <f t="shared" si="176"/>
        <v>446.39260284773638</v>
      </c>
      <c r="N992" s="9">
        <f t="shared" si="177"/>
        <v>1807.77</v>
      </c>
    </row>
    <row r="993" spans="1:14" hidden="1" x14ac:dyDescent="0.25">
      <c r="A993" s="7" t="s">
        <v>9</v>
      </c>
      <c r="B993" s="7" t="s">
        <v>303</v>
      </c>
      <c r="C993" s="7" t="s">
        <v>307</v>
      </c>
      <c r="D993" s="16" t="s">
        <v>308</v>
      </c>
      <c r="E993" s="7" t="s">
        <v>306</v>
      </c>
      <c r="F993" s="7" t="s">
        <v>14</v>
      </c>
      <c r="G993" s="8">
        <v>410</v>
      </c>
      <c r="H993" s="8">
        <f t="shared" si="173"/>
        <v>546.66666666666674</v>
      </c>
      <c r="I993" s="9">
        <v>741185.7</v>
      </c>
      <c r="J993" s="7" t="s">
        <v>38</v>
      </c>
      <c r="K993" s="17">
        <f t="shared" si="174"/>
        <v>2.3311043805999809E-2</v>
      </c>
      <c r="L993" s="17">
        <f t="shared" si="175"/>
        <v>2.5216446289276925E-2</v>
      </c>
      <c r="M993" s="68">
        <f t="shared" si="176"/>
        <v>479.11247949626159</v>
      </c>
      <c r="N993" s="9">
        <f t="shared" si="177"/>
        <v>1807.77</v>
      </c>
    </row>
    <row r="994" spans="1:14" hidden="1" x14ac:dyDescent="0.25">
      <c r="A994" s="7" t="s">
        <v>9</v>
      </c>
      <c r="B994" s="7" t="s">
        <v>303</v>
      </c>
      <c r="C994" s="7" t="s">
        <v>307</v>
      </c>
      <c r="D994" s="16" t="s">
        <v>308</v>
      </c>
      <c r="E994" s="7" t="s">
        <v>306</v>
      </c>
      <c r="F994" s="7" t="s">
        <v>14</v>
      </c>
      <c r="G994" s="8">
        <v>249</v>
      </c>
      <c r="H994" s="8">
        <f t="shared" si="173"/>
        <v>332</v>
      </c>
      <c r="I994" s="9">
        <v>450134.73</v>
      </c>
      <c r="J994" s="7" t="s">
        <v>39</v>
      </c>
      <c r="K994" s="17">
        <f t="shared" si="174"/>
        <v>1.4157194896814518E-2</v>
      </c>
      <c r="L994" s="17">
        <f t="shared" si="175"/>
        <v>1.5314378356170619E-2</v>
      </c>
      <c r="M994" s="68">
        <f t="shared" si="176"/>
        <v>290.97318876724177</v>
      </c>
      <c r="N994" s="9">
        <f t="shared" si="177"/>
        <v>1807.77</v>
      </c>
    </row>
    <row r="995" spans="1:14" hidden="1" x14ac:dyDescent="0.25">
      <c r="A995" s="7" t="s">
        <v>9</v>
      </c>
      <c r="B995" s="7" t="s">
        <v>303</v>
      </c>
      <c r="C995" s="7" t="s">
        <v>307</v>
      </c>
      <c r="D995" s="16" t="s">
        <v>308</v>
      </c>
      <c r="E995" s="7" t="s">
        <v>306</v>
      </c>
      <c r="F995" s="7" t="s">
        <v>14</v>
      </c>
      <c r="G995" s="8">
        <v>188</v>
      </c>
      <c r="H995" s="8">
        <f t="shared" si="173"/>
        <v>250.66666666666669</v>
      </c>
      <c r="I995" s="9">
        <v>339860.76</v>
      </c>
      <c r="J995" s="7" t="s">
        <v>40</v>
      </c>
      <c r="K995" s="17">
        <f t="shared" si="174"/>
        <v>1.0688966428116986E-2</v>
      </c>
      <c r="L995" s="17">
        <f t="shared" si="175"/>
        <v>1.1562663176546494E-2</v>
      </c>
      <c r="M995" s="68">
        <f t="shared" si="176"/>
        <v>219.69060035438338</v>
      </c>
      <c r="N995" s="9">
        <f t="shared" si="177"/>
        <v>1807.77</v>
      </c>
    </row>
    <row r="996" spans="1:14" hidden="1" x14ac:dyDescent="0.25">
      <c r="A996" s="7" t="s">
        <v>9</v>
      </c>
      <c r="B996" s="7" t="s">
        <v>303</v>
      </c>
      <c r="C996" s="7" t="s">
        <v>307</v>
      </c>
      <c r="D996" s="16" t="s">
        <v>308</v>
      </c>
      <c r="E996" s="7" t="s">
        <v>306</v>
      </c>
      <c r="F996" s="7" t="s">
        <v>14</v>
      </c>
      <c r="G996" s="8">
        <v>809</v>
      </c>
      <c r="H996" s="8">
        <f t="shared" si="173"/>
        <v>1078.6666666666665</v>
      </c>
      <c r="I996" s="9">
        <v>1462485.93</v>
      </c>
      <c r="J996" s="7" t="s">
        <v>41</v>
      </c>
      <c r="K996" s="17">
        <f t="shared" si="174"/>
        <v>4.5996669363545961E-2</v>
      </c>
      <c r="L996" s="17">
        <f t="shared" si="175"/>
        <v>4.9756353775670802E-2</v>
      </c>
      <c r="M996" s="68">
        <f t="shared" si="176"/>
        <v>945.37072173774527</v>
      </c>
      <c r="N996" s="9">
        <f t="shared" si="177"/>
        <v>1807.77</v>
      </c>
    </row>
    <row r="997" spans="1:14" hidden="1" x14ac:dyDescent="0.25">
      <c r="A997" s="7" t="s">
        <v>9</v>
      </c>
      <c r="B997" s="7" t="s">
        <v>303</v>
      </c>
      <c r="C997" s="7" t="s">
        <v>307</v>
      </c>
      <c r="D997" s="16" t="s">
        <v>308</v>
      </c>
      <c r="E997" s="7" t="s">
        <v>306</v>
      </c>
      <c r="F997" s="7" t="s">
        <v>14</v>
      </c>
      <c r="G997" s="8">
        <v>542</v>
      </c>
      <c r="H997" s="8">
        <f t="shared" si="173"/>
        <v>722.66666666666663</v>
      </c>
      <c r="I997" s="9">
        <v>979811.34</v>
      </c>
      <c r="J997" s="7" t="s">
        <v>42</v>
      </c>
      <c r="K997" s="17">
        <f t="shared" si="174"/>
        <v>3.081606278744365E-2</v>
      </c>
      <c r="L997" s="17">
        <f t="shared" si="175"/>
        <v>3.3334911923873396E-2</v>
      </c>
      <c r="M997" s="68">
        <f t="shared" si="176"/>
        <v>633.36332655359456</v>
      </c>
      <c r="N997" s="9">
        <f t="shared" si="177"/>
        <v>1807.77</v>
      </c>
    </row>
    <row r="998" spans="1:14" hidden="1" x14ac:dyDescent="0.25">
      <c r="A998" s="7" t="s">
        <v>9</v>
      </c>
      <c r="B998" s="7" t="s">
        <v>303</v>
      </c>
      <c r="C998" s="7" t="s">
        <v>307</v>
      </c>
      <c r="D998" s="16" t="s">
        <v>308</v>
      </c>
      <c r="E998" s="7" t="s">
        <v>306</v>
      </c>
      <c r="F998" s="7" t="s">
        <v>14</v>
      </c>
      <c r="G998" s="8">
        <v>30</v>
      </c>
      <c r="H998" s="8">
        <f t="shared" si="173"/>
        <v>40</v>
      </c>
      <c r="I998" s="9">
        <v>54233.1</v>
      </c>
      <c r="J998" s="7" t="s">
        <v>43</v>
      </c>
      <c r="K998" s="17">
        <f t="shared" si="174"/>
        <v>1.7056861321463274E-3</v>
      </c>
      <c r="L998" s="17">
        <f t="shared" si="175"/>
        <v>1.8451058260446529E-3</v>
      </c>
      <c r="M998" s="68">
        <f t="shared" si="176"/>
        <v>35.057010694848408</v>
      </c>
      <c r="N998" s="9">
        <f t="shared" si="177"/>
        <v>1807.77</v>
      </c>
    </row>
    <row r="999" spans="1:14" hidden="1" x14ac:dyDescent="0.25">
      <c r="A999" s="7" t="s">
        <v>9</v>
      </c>
      <c r="B999" s="7" t="s">
        <v>303</v>
      </c>
      <c r="C999" s="7" t="s">
        <v>307</v>
      </c>
      <c r="D999" s="16" t="s">
        <v>308</v>
      </c>
      <c r="E999" s="7" t="s">
        <v>306</v>
      </c>
      <c r="F999" s="7" t="s">
        <v>14</v>
      </c>
      <c r="G999" s="8">
        <v>133</v>
      </c>
      <c r="H999" s="8">
        <f t="shared" si="173"/>
        <v>177.33333333333334</v>
      </c>
      <c r="I999" s="9">
        <v>240433.41</v>
      </c>
      <c r="J999" s="7" t="s">
        <v>44</v>
      </c>
      <c r="K999" s="17">
        <f t="shared" si="174"/>
        <v>7.5618751858487184E-3</v>
      </c>
      <c r="L999" s="17">
        <f t="shared" si="175"/>
        <v>8.179969162131295E-3</v>
      </c>
      <c r="M999" s="68">
        <f t="shared" si="176"/>
        <v>155.41941408049462</v>
      </c>
      <c r="N999" s="9">
        <f t="shared" si="177"/>
        <v>1807.77</v>
      </c>
    </row>
    <row r="1000" spans="1:14" hidden="1" x14ac:dyDescent="0.25">
      <c r="A1000" s="7" t="s">
        <v>9</v>
      </c>
      <c r="B1000" s="7" t="s">
        <v>303</v>
      </c>
      <c r="C1000" s="7" t="s">
        <v>307</v>
      </c>
      <c r="D1000" s="16" t="s">
        <v>308</v>
      </c>
      <c r="E1000" s="7" t="s">
        <v>306</v>
      </c>
      <c r="F1000" s="7" t="s">
        <v>14</v>
      </c>
      <c r="G1000" s="8">
        <v>29</v>
      </c>
      <c r="H1000" s="8">
        <f t="shared" si="173"/>
        <v>38.666666666666671</v>
      </c>
      <c r="I1000" s="9">
        <v>52425.33</v>
      </c>
      <c r="J1000" s="7" t="s">
        <v>46</v>
      </c>
      <c r="K1000" s="17">
        <f t="shared" si="174"/>
        <v>1.6488299277414499E-3</v>
      </c>
      <c r="L1000" s="17">
        <f t="shared" si="175"/>
        <v>1.7836022985098315E-3</v>
      </c>
      <c r="M1000" s="68">
        <f t="shared" si="176"/>
        <v>33.888443671686801</v>
      </c>
      <c r="N1000" s="9">
        <f t="shared" si="177"/>
        <v>1807.77</v>
      </c>
    </row>
    <row r="1001" spans="1:14" hidden="1" x14ac:dyDescent="0.25">
      <c r="A1001" s="7" t="s">
        <v>9</v>
      </c>
      <c r="B1001" s="7" t="s">
        <v>303</v>
      </c>
      <c r="C1001" s="7" t="s">
        <v>307</v>
      </c>
      <c r="D1001" s="16" t="s">
        <v>308</v>
      </c>
      <c r="E1001" s="7" t="s">
        <v>306</v>
      </c>
      <c r="F1001" s="7" t="s">
        <v>14</v>
      </c>
      <c r="G1001" s="8">
        <v>574</v>
      </c>
      <c r="H1001" s="8">
        <f t="shared" si="173"/>
        <v>765.33333333333337</v>
      </c>
      <c r="I1001" s="9">
        <v>1037659.98</v>
      </c>
      <c r="J1001" s="7" t="s">
        <v>47</v>
      </c>
      <c r="K1001" s="17">
        <f t="shared" si="174"/>
        <v>3.2635461328399729E-2</v>
      </c>
      <c r="L1001" s="17">
        <f t="shared" si="175"/>
        <v>3.5303024804987697E-2</v>
      </c>
      <c r="M1001" s="68">
        <f t="shared" si="176"/>
        <v>670.75747129476622</v>
      </c>
      <c r="N1001" s="9">
        <f t="shared" si="177"/>
        <v>1807.77</v>
      </c>
    </row>
    <row r="1002" spans="1:14" hidden="1" x14ac:dyDescent="0.25">
      <c r="A1002" s="7" t="s">
        <v>9</v>
      </c>
      <c r="B1002" s="7" t="s">
        <v>303</v>
      </c>
      <c r="C1002" s="7" t="s">
        <v>307</v>
      </c>
      <c r="D1002" s="16" t="s">
        <v>308</v>
      </c>
      <c r="E1002" s="7" t="s">
        <v>306</v>
      </c>
      <c r="F1002" s="7" t="s">
        <v>14</v>
      </c>
      <c r="G1002" s="8">
        <v>195</v>
      </c>
      <c r="H1002" s="8">
        <f t="shared" si="173"/>
        <v>260</v>
      </c>
      <c r="I1002" s="9">
        <v>352515.15</v>
      </c>
      <c r="J1002" s="7" t="s">
        <v>63</v>
      </c>
      <c r="K1002" s="17">
        <f t="shared" si="174"/>
        <v>1.1086959858951128E-2</v>
      </c>
      <c r="L1002" s="17">
        <f t="shared" si="175"/>
        <v>1.1993187869290245E-2</v>
      </c>
      <c r="M1002" s="68">
        <f t="shared" si="176"/>
        <v>227.87056951651465</v>
      </c>
      <c r="N1002" s="9">
        <f t="shared" si="177"/>
        <v>1807.7700000000002</v>
      </c>
    </row>
    <row r="1003" spans="1:14" hidden="1" x14ac:dyDescent="0.25">
      <c r="A1003" s="7" t="s">
        <v>9</v>
      </c>
      <c r="B1003" s="7" t="s">
        <v>303</v>
      </c>
      <c r="C1003" s="7" t="s">
        <v>307</v>
      </c>
      <c r="D1003" s="16" t="s">
        <v>308</v>
      </c>
      <c r="E1003" s="7" t="s">
        <v>306</v>
      </c>
      <c r="F1003" s="7" t="s">
        <v>14</v>
      </c>
      <c r="G1003" s="8">
        <v>342</v>
      </c>
      <c r="H1003" s="8">
        <f t="shared" si="173"/>
        <v>456</v>
      </c>
      <c r="I1003" s="9">
        <v>618257.34</v>
      </c>
      <c r="J1003" s="7" t="s">
        <v>48</v>
      </c>
      <c r="K1003" s="17">
        <f t="shared" si="174"/>
        <v>1.9444821906468134E-2</v>
      </c>
      <c r="L1003" s="17">
        <f t="shared" si="175"/>
        <v>2.1034206416909045E-2</v>
      </c>
      <c r="M1003" s="68">
        <f t="shared" si="176"/>
        <v>399.64992192127187</v>
      </c>
      <c r="N1003" s="9">
        <f t="shared" si="177"/>
        <v>1807.77</v>
      </c>
    </row>
    <row r="1004" spans="1:14" hidden="1" x14ac:dyDescent="0.25">
      <c r="A1004" s="7" t="s">
        <v>9</v>
      </c>
      <c r="B1004" s="7" t="s">
        <v>414</v>
      </c>
      <c r="C1004" s="7" t="s">
        <v>415</v>
      </c>
      <c r="D1004" s="16" t="s">
        <v>416</v>
      </c>
      <c r="E1004" s="7" t="s">
        <v>417</v>
      </c>
      <c r="F1004" s="7" t="s">
        <v>418</v>
      </c>
      <c r="G1004" s="8">
        <v>1329</v>
      </c>
      <c r="H1004" s="8"/>
      <c r="I1004" s="9">
        <v>82889.73</v>
      </c>
      <c r="J1004" s="7" t="s">
        <v>50</v>
      </c>
      <c r="K1004" s="17">
        <f>+G1004/$G$1940</f>
        <v>1.531411214447119E-3</v>
      </c>
      <c r="L1004" s="20"/>
      <c r="M1004" s="68">
        <f>1010000*K1004</f>
        <v>1546.7253265915901</v>
      </c>
      <c r="N1004" s="9">
        <f t="shared" si="177"/>
        <v>62.37</v>
      </c>
    </row>
    <row r="1005" spans="1:14" hidden="1" x14ac:dyDescent="0.25">
      <c r="A1005" s="7" t="s">
        <v>9</v>
      </c>
      <c r="B1005" s="7" t="s">
        <v>303</v>
      </c>
      <c r="C1005" s="7" t="s">
        <v>307</v>
      </c>
      <c r="D1005" s="16" t="s">
        <v>308</v>
      </c>
      <c r="E1005" s="7" t="s">
        <v>306</v>
      </c>
      <c r="F1005" s="7" t="s">
        <v>14</v>
      </c>
      <c r="G1005" s="8">
        <v>259</v>
      </c>
      <c r="H1005" s="8">
        <f t="shared" ref="H1005:H1037" si="178">G1005/9*12</f>
        <v>345.33333333333337</v>
      </c>
      <c r="I1005" s="9">
        <v>468212.43</v>
      </c>
      <c r="J1005" s="7" t="s">
        <v>51</v>
      </c>
      <c r="K1005" s="17">
        <f t="shared" ref="K1005:K1037" si="179">G1005/$G$1038</f>
        <v>1.4725756940863293E-2</v>
      </c>
      <c r="L1005" s="17">
        <f t="shared" ref="L1005:L1037" si="180">H1005/$H$1038</f>
        <v>1.5929413631518837E-2</v>
      </c>
      <c r="M1005" s="68">
        <f t="shared" ref="M1005:M1037" si="181">19000*L1005</f>
        <v>302.65885899885791</v>
      </c>
      <c r="N1005" s="9">
        <f t="shared" si="177"/>
        <v>1807.77</v>
      </c>
    </row>
    <row r="1006" spans="1:14" hidden="1" x14ac:dyDescent="0.25">
      <c r="A1006" s="7" t="s">
        <v>9</v>
      </c>
      <c r="B1006" s="7" t="s">
        <v>303</v>
      </c>
      <c r="C1006" s="7" t="s">
        <v>307</v>
      </c>
      <c r="D1006" s="16" t="s">
        <v>308</v>
      </c>
      <c r="E1006" s="7" t="s">
        <v>306</v>
      </c>
      <c r="F1006" s="7" t="s">
        <v>14</v>
      </c>
      <c r="G1006" s="8">
        <v>294.7</v>
      </c>
      <c r="H1006" s="8">
        <f t="shared" si="178"/>
        <v>392.93333333333328</v>
      </c>
      <c r="I1006" s="9">
        <v>532749.81900000002</v>
      </c>
      <c r="J1006" s="7" t="s">
        <v>52</v>
      </c>
      <c r="K1006" s="17">
        <f t="shared" si="179"/>
        <v>1.6755523438117422E-2</v>
      </c>
      <c r="L1006" s="17">
        <f t="shared" si="180"/>
        <v>1.8125089564511972E-2</v>
      </c>
      <c r="M1006" s="68">
        <f t="shared" si="181"/>
        <v>344.37670172572746</v>
      </c>
      <c r="N1006" s="9">
        <f t="shared" ref="N1006:N1037" si="182">+I1006/G1006</f>
        <v>1807.7700000000002</v>
      </c>
    </row>
    <row r="1007" spans="1:14" hidden="1" x14ac:dyDescent="0.25">
      <c r="A1007" s="7" t="s">
        <v>9</v>
      </c>
      <c r="B1007" s="7" t="s">
        <v>303</v>
      </c>
      <c r="C1007" s="7" t="s">
        <v>307</v>
      </c>
      <c r="D1007" s="16" t="s">
        <v>308</v>
      </c>
      <c r="E1007" s="7" t="s">
        <v>306</v>
      </c>
      <c r="F1007" s="7" t="s">
        <v>14</v>
      </c>
      <c r="G1007" s="8">
        <v>408</v>
      </c>
      <c r="H1007" s="8">
        <f t="shared" si="178"/>
        <v>544</v>
      </c>
      <c r="I1007" s="9">
        <v>737570.16</v>
      </c>
      <c r="J1007" s="7" t="s">
        <v>64</v>
      </c>
      <c r="K1007" s="17">
        <f t="shared" si="179"/>
        <v>2.3197331397190053E-2</v>
      </c>
      <c r="L1007" s="17">
        <f t="shared" si="180"/>
        <v>2.5093439234207281E-2</v>
      </c>
      <c r="M1007" s="68">
        <f t="shared" si="181"/>
        <v>476.77534544993836</v>
      </c>
      <c r="N1007" s="9">
        <f t="shared" si="182"/>
        <v>1807.77</v>
      </c>
    </row>
    <row r="1008" spans="1:14" hidden="1" x14ac:dyDescent="0.25">
      <c r="A1008" s="7" t="s">
        <v>9</v>
      </c>
      <c r="B1008" s="7" t="s">
        <v>303</v>
      </c>
      <c r="C1008" s="7" t="s">
        <v>307</v>
      </c>
      <c r="D1008" s="16" t="s">
        <v>308</v>
      </c>
      <c r="E1008" s="7" t="s">
        <v>306</v>
      </c>
      <c r="F1008" s="7" t="s">
        <v>14</v>
      </c>
      <c r="G1008" s="8">
        <v>18.350000000000001</v>
      </c>
      <c r="H1008" s="8">
        <f t="shared" si="178"/>
        <v>24.466666666666669</v>
      </c>
      <c r="I1008" s="9">
        <v>33172.5795</v>
      </c>
      <c r="J1008" s="7" t="s">
        <v>53</v>
      </c>
      <c r="K1008" s="17">
        <f t="shared" si="179"/>
        <v>1.0433113508295038E-3</v>
      </c>
      <c r="L1008" s="17">
        <f t="shared" si="180"/>
        <v>1.1285897302639794E-3</v>
      </c>
      <c r="M1008" s="68">
        <f t="shared" si="181"/>
        <v>21.44320487501561</v>
      </c>
      <c r="N1008" s="9">
        <f t="shared" si="182"/>
        <v>1807.7699999999998</v>
      </c>
    </row>
    <row r="1009" spans="1:14" hidden="1" x14ac:dyDescent="0.25">
      <c r="A1009" s="7" t="s">
        <v>9</v>
      </c>
      <c r="B1009" s="7" t="s">
        <v>303</v>
      </c>
      <c r="C1009" s="7" t="s">
        <v>307</v>
      </c>
      <c r="D1009" s="16" t="s">
        <v>308</v>
      </c>
      <c r="E1009" s="7" t="s">
        <v>306</v>
      </c>
      <c r="F1009" s="7" t="s">
        <v>14</v>
      </c>
      <c r="G1009" s="8">
        <v>4</v>
      </c>
      <c r="H1009" s="8">
        <f t="shared" si="178"/>
        <v>5.333333333333333</v>
      </c>
      <c r="I1009" s="9">
        <v>7231.08</v>
      </c>
      <c r="J1009" s="7" t="s">
        <v>54</v>
      </c>
      <c r="K1009" s="17">
        <f t="shared" si="179"/>
        <v>2.2742481761951031E-4</v>
      </c>
      <c r="L1009" s="17">
        <f t="shared" si="180"/>
        <v>2.4601411013928703E-4</v>
      </c>
      <c r="M1009" s="68">
        <f t="shared" si="181"/>
        <v>4.6742680926464537</v>
      </c>
      <c r="N1009" s="9">
        <f t="shared" si="182"/>
        <v>1807.77</v>
      </c>
    </row>
    <row r="1010" spans="1:14" hidden="1" x14ac:dyDescent="0.25">
      <c r="A1010" s="7" t="s">
        <v>9</v>
      </c>
      <c r="B1010" s="7" t="s">
        <v>303</v>
      </c>
      <c r="C1010" s="7" t="s">
        <v>307</v>
      </c>
      <c r="D1010" s="16" t="s">
        <v>308</v>
      </c>
      <c r="E1010" s="7" t="s">
        <v>306</v>
      </c>
      <c r="F1010" s="7" t="s">
        <v>14</v>
      </c>
      <c r="G1010" s="8">
        <v>195</v>
      </c>
      <c r="H1010" s="8">
        <f t="shared" si="178"/>
        <v>260</v>
      </c>
      <c r="I1010" s="9">
        <v>352515.15</v>
      </c>
      <c r="J1010" s="7" t="s">
        <v>55</v>
      </c>
      <c r="K1010" s="17">
        <f t="shared" si="179"/>
        <v>1.1086959858951128E-2</v>
      </c>
      <c r="L1010" s="17">
        <f t="shared" si="180"/>
        <v>1.1993187869290245E-2</v>
      </c>
      <c r="M1010" s="68">
        <f t="shared" si="181"/>
        <v>227.87056951651465</v>
      </c>
      <c r="N1010" s="9">
        <f t="shared" si="182"/>
        <v>1807.7700000000002</v>
      </c>
    </row>
    <row r="1011" spans="1:14" hidden="1" x14ac:dyDescent="0.25">
      <c r="A1011" s="7" t="s">
        <v>9</v>
      </c>
      <c r="B1011" s="7" t="s">
        <v>303</v>
      </c>
      <c r="C1011" s="7" t="s">
        <v>307</v>
      </c>
      <c r="D1011" s="16" t="s">
        <v>308</v>
      </c>
      <c r="E1011" s="7" t="s">
        <v>306</v>
      </c>
      <c r="F1011" s="7" t="s">
        <v>14</v>
      </c>
      <c r="G1011" s="8">
        <v>432</v>
      </c>
      <c r="H1011" s="8">
        <f t="shared" si="178"/>
        <v>576</v>
      </c>
      <c r="I1011" s="9">
        <v>780956.64</v>
      </c>
      <c r="J1011" s="7" t="s">
        <v>56</v>
      </c>
      <c r="K1011" s="17">
        <f t="shared" si="179"/>
        <v>2.4561880302907114E-2</v>
      </c>
      <c r="L1011" s="17">
        <f t="shared" si="180"/>
        <v>2.6569523895043003E-2</v>
      </c>
      <c r="M1011" s="68">
        <f t="shared" si="181"/>
        <v>504.82095400581704</v>
      </c>
      <c r="N1011" s="9">
        <f t="shared" si="182"/>
        <v>1807.77</v>
      </c>
    </row>
    <row r="1012" spans="1:14" hidden="1" x14ac:dyDescent="0.25">
      <c r="A1012" s="7" t="s">
        <v>9</v>
      </c>
      <c r="B1012" s="7" t="s">
        <v>303</v>
      </c>
      <c r="C1012" s="7" t="s">
        <v>307</v>
      </c>
      <c r="D1012" s="16" t="s">
        <v>308</v>
      </c>
      <c r="E1012" s="7" t="s">
        <v>306</v>
      </c>
      <c r="F1012" s="7" t="s">
        <v>14</v>
      </c>
      <c r="G1012" s="8">
        <v>303</v>
      </c>
      <c r="H1012" s="8">
        <f t="shared" si="178"/>
        <v>404</v>
      </c>
      <c r="I1012" s="9">
        <v>547754.31000000006</v>
      </c>
      <c r="J1012" s="7" t="s">
        <v>65</v>
      </c>
      <c r="K1012" s="17">
        <f t="shared" si="179"/>
        <v>1.7227429934677907E-2</v>
      </c>
      <c r="L1012" s="17">
        <f t="shared" si="180"/>
        <v>1.8635568843050995E-2</v>
      </c>
      <c r="M1012" s="68">
        <f t="shared" si="181"/>
        <v>354.07580801796888</v>
      </c>
      <c r="N1012" s="9">
        <f t="shared" si="182"/>
        <v>1807.7700000000002</v>
      </c>
    </row>
    <row r="1013" spans="1:14" hidden="1" x14ac:dyDescent="0.25">
      <c r="A1013" s="7" t="s">
        <v>9</v>
      </c>
      <c r="B1013" s="7" t="s">
        <v>303</v>
      </c>
      <c r="C1013" s="7" t="s">
        <v>309</v>
      </c>
      <c r="D1013" s="16" t="s">
        <v>310</v>
      </c>
      <c r="E1013" s="7" t="s">
        <v>306</v>
      </c>
      <c r="F1013" s="7" t="s">
        <v>14</v>
      </c>
      <c r="G1013" s="8">
        <v>4</v>
      </c>
      <c r="H1013" s="8">
        <f t="shared" si="178"/>
        <v>5.333333333333333</v>
      </c>
      <c r="I1013" s="9">
        <v>11088</v>
      </c>
      <c r="J1013" s="7" t="s">
        <v>27</v>
      </c>
      <c r="K1013" s="17">
        <f t="shared" si="179"/>
        <v>2.2742481761951031E-4</v>
      </c>
      <c r="L1013" s="17">
        <f t="shared" si="180"/>
        <v>2.4601411013928703E-4</v>
      </c>
      <c r="M1013" s="68">
        <f t="shared" si="181"/>
        <v>4.6742680926464537</v>
      </c>
      <c r="N1013" s="9">
        <f t="shared" si="182"/>
        <v>2772</v>
      </c>
    </row>
    <row r="1014" spans="1:14" hidden="1" x14ac:dyDescent="0.25">
      <c r="A1014" s="7" t="s">
        <v>9</v>
      </c>
      <c r="B1014" s="7" t="s">
        <v>303</v>
      </c>
      <c r="C1014" s="7" t="s">
        <v>309</v>
      </c>
      <c r="D1014" s="16" t="s">
        <v>310</v>
      </c>
      <c r="E1014" s="7" t="s">
        <v>306</v>
      </c>
      <c r="F1014" s="7" t="s">
        <v>14</v>
      </c>
      <c r="G1014" s="8">
        <v>12</v>
      </c>
      <c r="H1014" s="8">
        <f t="shared" si="178"/>
        <v>16</v>
      </c>
      <c r="I1014" s="9">
        <v>29570.76</v>
      </c>
      <c r="J1014" s="7" t="s">
        <v>29</v>
      </c>
      <c r="K1014" s="17">
        <f t="shared" si="179"/>
        <v>6.8227445285853102E-4</v>
      </c>
      <c r="L1014" s="17">
        <f t="shared" si="180"/>
        <v>7.3804233041786121E-4</v>
      </c>
      <c r="M1014" s="68">
        <f t="shared" si="181"/>
        <v>14.022804277939363</v>
      </c>
      <c r="N1014" s="9">
        <f t="shared" si="182"/>
        <v>2464.23</v>
      </c>
    </row>
    <row r="1015" spans="1:14" hidden="1" x14ac:dyDescent="0.25">
      <c r="A1015" s="7" t="s">
        <v>9</v>
      </c>
      <c r="B1015" s="7" t="s">
        <v>303</v>
      </c>
      <c r="C1015" s="7" t="s">
        <v>309</v>
      </c>
      <c r="D1015" s="16" t="s">
        <v>310</v>
      </c>
      <c r="E1015" s="7" t="s">
        <v>306</v>
      </c>
      <c r="F1015" s="7" t="s">
        <v>14</v>
      </c>
      <c r="G1015" s="8">
        <v>1</v>
      </c>
      <c r="H1015" s="8">
        <f t="shared" si="178"/>
        <v>1.3333333333333333</v>
      </c>
      <c r="I1015" s="9">
        <v>2772</v>
      </c>
      <c r="J1015" s="7" t="s">
        <v>32</v>
      </c>
      <c r="K1015" s="17">
        <f t="shared" si="179"/>
        <v>5.6856204404877578E-5</v>
      </c>
      <c r="L1015" s="17">
        <f t="shared" si="180"/>
        <v>6.1503527534821758E-5</v>
      </c>
      <c r="M1015" s="68">
        <f t="shared" si="181"/>
        <v>1.1685670231616134</v>
      </c>
      <c r="N1015" s="9">
        <f t="shared" si="182"/>
        <v>2772</v>
      </c>
    </row>
    <row r="1016" spans="1:14" hidden="1" x14ac:dyDescent="0.25">
      <c r="A1016" s="7" t="s">
        <v>9</v>
      </c>
      <c r="B1016" s="7" t="s">
        <v>303</v>
      </c>
      <c r="C1016" s="7" t="s">
        <v>309</v>
      </c>
      <c r="D1016" s="16" t="s">
        <v>310</v>
      </c>
      <c r="E1016" s="7" t="s">
        <v>306</v>
      </c>
      <c r="F1016" s="7" t="s">
        <v>14</v>
      </c>
      <c r="G1016" s="8">
        <v>10</v>
      </c>
      <c r="H1016" s="8">
        <f t="shared" si="178"/>
        <v>13.333333333333334</v>
      </c>
      <c r="I1016" s="9">
        <v>24642.3</v>
      </c>
      <c r="J1016" s="7" t="s">
        <v>33</v>
      </c>
      <c r="K1016" s="17">
        <f t="shared" si="179"/>
        <v>5.685620440487758E-4</v>
      </c>
      <c r="L1016" s="17">
        <f t="shared" si="180"/>
        <v>6.1503527534821764E-4</v>
      </c>
      <c r="M1016" s="68">
        <f t="shared" si="181"/>
        <v>11.685670231616134</v>
      </c>
      <c r="N1016" s="9">
        <f t="shared" si="182"/>
        <v>2464.23</v>
      </c>
    </row>
    <row r="1017" spans="1:14" hidden="1" x14ac:dyDescent="0.25">
      <c r="A1017" s="7" t="s">
        <v>9</v>
      </c>
      <c r="B1017" s="7" t="s">
        <v>303</v>
      </c>
      <c r="C1017" s="7" t="s">
        <v>309</v>
      </c>
      <c r="D1017" s="16" t="s">
        <v>310</v>
      </c>
      <c r="E1017" s="7" t="s">
        <v>306</v>
      </c>
      <c r="F1017" s="7" t="s">
        <v>14</v>
      </c>
      <c r="G1017" s="8">
        <v>50</v>
      </c>
      <c r="H1017" s="8">
        <f t="shared" si="178"/>
        <v>66.666666666666657</v>
      </c>
      <c r="I1017" s="9">
        <v>138600</v>
      </c>
      <c r="J1017" s="7" t="s">
        <v>37</v>
      </c>
      <c r="K1017" s="17">
        <f t="shared" si="179"/>
        <v>2.842810220243879E-3</v>
      </c>
      <c r="L1017" s="17">
        <f t="shared" si="180"/>
        <v>3.0751763767410878E-3</v>
      </c>
      <c r="M1017" s="68">
        <f t="shared" si="181"/>
        <v>58.428351158080666</v>
      </c>
      <c r="N1017" s="9">
        <f t="shared" si="182"/>
        <v>2772</v>
      </c>
    </row>
    <row r="1018" spans="1:14" hidden="1" x14ac:dyDescent="0.25">
      <c r="A1018" s="7" t="s">
        <v>9</v>
      </c>
      <c r="B1018" s="7" t="s">
        <v>303</v>
      </c>
      <c r="C1018" s="7" t="s">
        <v>309</v>
      </c>
      <c r="D1018" s="16" t="s">
        <v>310</v>
      </c>
      <c r="E1018" s="7" t="s">
        <v>306</v>
      </c>
      <c r="F1018" s="7" t="s">
        <v>14</v>
      </c>
      <c r="G1018" s="8">
        <v>1</v>
      </c>
      <c r="H1018" s="8">
        <f t="shared" si="178"/>
        <v>1.3333333333333333</v>
      </c>
      <c r="I1018" s="9">
        <v>2464.23</v>
      </c>
      <c r="J1018" s="7" t="s">
        <v>41</v>
      </c>
      <c r="K1018" s="17">
        <f t="shared" si="179"/>
        <v>5.6856204404877578E-5</v>
      </c>
      <c r="L1018" s="17">
        <f t="shared" si="180"/>
        <v>6.1503527534821758E-5</v>
      </c>
      <c r="M1018" s="68">
        <f t="shared" si="181"/>
        <v>1.1685670231616134</v>
      </c>
      <c r="N1018" s="9">
        <f t="shared" si="182"/>
        <v>2464.23</v>
      </c>
    </row>
    <row r="1019" spans="1:14" hidden="1" x14ac:dyDescent="0.25">
      <c r="A1019" s="7" t="s">
        <v>9</v>
      </c>
      <c r="B1019" s="7" t="s">
        <v>303</v>
      </c>
      <c r="C1019" s="7" t="s">
        <v>309</v>
      </c>
      <c r="D1019" s="16" t="s">
        <v>310</v>
      </c>
      <c r="E1019" s="7" t="s">
        <v>306</v>
      </c>
      <c r="F1019" s="7" t="s">
        <v>14</v>
      </c>
      <c r="G1019" s="8">
        <v>2</v>
      </c>
      <c r="H1019" s="8">
        <f t="shared" si="178"/>
        <v>2.6666666666666665</v>
      </c>
      <c r="I1019" s="9">
        <v>4928.46</v>
      </c>
      <c r="J1019" s="7" t="s">
        <v>47</v>
      </c>
      <c r="K1019" s="17">
        <f t="shared" si="179"/>
        <v>1.1371240880975516E-4</v>
      </c>
      <c r="L1019" s="17">
        <f t="shared" si="180"/>
        <v>1.2300705506964352E-4</v>
      </c>
      <c r="M1019" s="68">
        <f t="shared" si="181"/>
        <v>2.3371340463232269</v>
      </c>
      <c r="N1019" s="9">
        <f t="shared" si="182"/>
        <v>2464.23</v>
      </c>
    </row>
    <row r="1020" spans="1:14" hidden="1" x14ac:dyDescent="0.25">
      <c r="A1020" s="7" t="s">
        <v>9</v>
      </c>
      <c r="B1020" s="7" t="s">
        <v>303</v>
      </c>
      <c r="C1020" s="7" t="s">
        <v>309</v>
      </c>
      <c r="D1020" s="16" t="s">
        <v>310</v>
      </c>
      <c r="E1020" s="7" t="s">
        <v>306</v>
      </c>
      <c r="F1020" s="7" t="s">
        <v>14</v>
      </c>
      <c r="G1020" s="8">
        <v>2</v>
      </c>
      <c r="H1020" s="8">
        <f t="shared" si="178"/>
        <v>2.6666666666666665</v>
      </c>
      <c r="I1020" s="9">
        <v>5544</v>
      </c>
      <c r="J1020" s="7" t="s">
        <v>53</v>
      </c>
      <c r="K1020" s="17">
        <f t="shared" si="179"/>
        <v>1.1371240880975516E-4</v>
      </c>
      <c r="L1020" s="17">
        <f t="shared" si="180"/>
        <v>1.2300705506964352E-4</v>
      </c>
      <c r="M1020" s="68">
        <f t="shared" si="181"/>
        <v>2.3371340463232269</v>
      </c>
      <c r="N1020" s="9">
        <f t="shared" si="182"/>
        <v>2772</v>
      </c>
    </row>
    <row r="1021" spans="1:14" hidden="1" x14ac:dyDescent="0.25">
      <c r="A1021" s="7" t="s">
        <v>9</v>
      </c>
      <c r="B1021" s="7" t="s">
        <v>303</v>
      </c>
      <c r="C1021" s="7" t="s">
        <v>309</v>
      </c>
      <c r="D1021" s="16" t="s">
        <v>310</v>
      </c>
      <c r="E1021" s="7" t="s">
        <v>306</v>
      </c>
      <c r="F1021" s="7" t="s">
        <v>14</v>
      </c>
      <c r="G1021" s="8">
        <v>42</v>
      </c>
      <c r="H1021" s="8">
        <f t="shared" si="178"/>
        <v>56</v>
      </c>
      <c r="I1021" s="9">
        <v>116065.95</v>
      </c>
      <c r="J1021" s="7" t="s">
        <v>54</v>
      </c>
      <c r="K1021" s="17">
        <f t="shared" si="179"/>
        <v>2.3879605850048585E-3</v>
      </c>
      <c r="L1021" s="17">
        <f t="shared" si="180"/>
        <v>2.5831481564625139E-3</v>
      </c>
      <c r="M1021" s="68">
        <f t="shared" si="181"/>
        <v>49.079814972787766</v>
      </c>
      <c r="N1021" s="9">
        <f t="shared" si="182"/>
        <v>2763.4749999999999</v>
      </c>
    </row>
    <row r="1022" spans="1:14" hidden="1" x14ac:dyDescent="0.25">
      <c r="A1022" s="7" t="s">
        <v>9</v>
      </c>
      <c r="B1022" s="7" t="s">
        <v>303</v>
      </c>
      <c r="C1022" s="7" t="s">
        <v>309</v>
      </c>
      <c r="D1022" s="16" t="s">
        <v>310</v>
      </c>
      <c r="E1022" s="7" t="s">
        <v>306</v>
      </c>
      <c r="F1022" s="7" t="s">
        <v>14</v>
      </c>
      <c r="G1022" s="8">
        <v>1</v>
      </c>
      <c r="H1022" s="8">
        <f t="shared" si="178"/>
        <v>1.3333333333333333</v>
      </c>
      <c r="I1022" s="9">
        <v>2464.23</v>
      </c>
      <c r="J1022" s="7" t="s">
        <v>55</v>
      </c>
      <c r="K1022" s="17">
        <f t="shared" si="179"/>
        <v>5.6856204404877578E-5</v>
      </c>
      <c r="L1022" s="17">
        <f t="shared" si="180"/>
        <v>6.1503527534821758E-5</v>
      </c>
      <c r="M1022" s="68">
        <f t="shared" si="181"/>
        <v>1.1685670231616134</v>
      </c>
      <c r="N1022" s="9">
        <f t="shared" si="182"/>
        <v>2464.23</v>
      </c>
    </row>
    <row r="1023" spans="1:14" hidden="1" x14ac:dyDescent="0.25">
      <c r="A1023" s="7" t="s">
        <v>9</v>
      </c>
      <c r="B1023" s="7" t="s">
        <v>303</v>
      </c>
      <c r="C1023" s="7" t="s">
        <v>309</v>
      </c>
      <c r="D1023" s="16" t="s">
        <v>310</v>
      </c>
      <c r="E1023" s="7" t="s">
        <v>306</v>
      </c>
      <c r="F1023" s="7" t="s">
        <v>14</v>
      </c>
      <c r="G1023" s="8">
        <v>1</v>
      </c>
      <c r="H1023" s="8">
        <f t="shared" si="178"/>
        <v>1.3333333333333333</v>
      </c>
      <c r="I1023" s="9">
        <v>2464.23</v>
      </c>
      <c r="J1023" s="7" t="s">
        <v>56</v>
      </c>
      <c r="K1023" s="17">
        <f t="shared" si="179"/>
        <v>5.6856204404877578E-5</v>
      </c>
      <c r="L1023" s="17">
        <f t="shared" si="180"/>
        <v>6.1503527534821758E-5</v>
      </c>
      <c r="M1023" s="68">
        <f t="shared" si="181"/>
        <v>1.1685670231616134</v>
      </c>
      <c r="N1023" s="9">
        <f t="shared" si="182"/>
        <v>2464.23</v>
      </c>
    </row>
    <row r="1024" spans="1:14" hidden="1" x14ac:dyDescent="0.25">
      <c r="A1024" s="7" t="s">
        <v>9</v>
      </c>
      <c r="B1024" s="7" t="s">
        <v>303</v>
      </c>
      <c r="C1024" s="7" t="s">
        <v>311</v>
      </c>
      <c r="D1024" s="16" t="s">
        <v>312</v>
      </c>
      <c r="E1024" s="7" t="s">
        <v>306</v>
      </c>
      <c r="F1024" s="7" t="s">
        <v>14</v>
      </c>
      <c r="G1024" s="8">
        <v>20</v>
      </c>
      <c r="H1024" s="8">
        <f t="shared" si="178"/>
        <v>26.666666666666668</v>
      </c>
      <c r="I1024" s="9">
        <v>49284.6</v>
      </c>
      <c r="J1024" s="7" t="s">
        <v>23</v>
      </c>
      <c r="K1024" s="17">
        <f t="shared" si="179"/>
        <v>1.1371240880975516E-3</v>
      </c>
      <c r="L1024" s="17">
        <f t="shared" si="180"/>
        <v>1.2300705506964353E-3</v>
      </c>
      <c r="M1024" s="68">
        <f t="shared" si="181"/>
        <v>23.371340463232269</v>
      </c>
      <c r="N1024" s="9">
        <f t="shared" si="182"/>
        <v>2464.23</v>
      </c>
    </row>
    <row r="1025" spans="1:14" hidden="1" x14ac:dyDescent="0.25">
      <c r="A1025" s="7" t="s">
        <v>9</v>
      </c>
      <c r="B1025" s="7" t="s">
        <v>303</v>
      </c>
      <c r="C1025" s="7" t="s">
        <v>311</v>
      </c>
      <c r="D1025" s="16" t="s">
        <v>312</v>
      </c>
      <c r="E1025" s="7" t="s">
        <v>306</v>
      </c>
      <c r="F1025" s="7" t="s">
        <v>14</v>
      </c>
      <c r="G1025" s="8">
        <v>206.7</v>
      </c>
      <c r="H1025" s="8">
        <f t="shared" si="178"/>
        <v>275.59999999999997</v>
      </c>
      <c r="I1025" s="9">
        <v>373666.05900000001</v>
      </c>
      <c r="J1025" s="7" t="s">
        <v>25</v>
      </c>
      <c r="K1025" s="17">
        <f t="shared" si="179"/>
        <v>1.1752177450488196E-2</v>
      </c>
      <c r="L1025" s="17">
        <f t="shared" si="180"/>
        <v>1.2712779141447658E-2</v>
      </c>
      <c r="M1025" s="68">
        <f t="shared" si="181"/>
        <v>241.54280368750551</v>
      </c>
      <c r="N1025" s="9">
        <f t="shared" si="182"/>
        <v>1807.7700000000002</v>
      </c>
    </row>
    <row r="1026" spans="1:14" hidden="1" x14ac:dyDescent="0.25">
      <c r="A1026" s="7" t="s">
        <v>9</v>
      </c>
      <c r="B1026" s="7" t="s">
        <v>303</v>
      </c>
      <c r="C1026" s="7" t="s">
        <v>311</v>
      </c>
      <c r="D1026" s="16" t="s">
        <v>312</v>
      </c>
      <c r="E1026" s="7" t="s">
        <v>306</v>
      </c>
      <c r="F1026" s="7" t="s">
        <v>14</v>
      </c>
      <c r="G1026" s="8">
        <v>5</v>
      </c>
      <c r="H1026" s="8">
        <f t="shared" si="178"/>
        <v>6.666666666666667</v>
      </c>
      <c r="I1026" s="9">
        <v>12321.15</v>
      </c>
      <c r="J1026" s="7" t="s">
        <v>26</v>
      </c>
      <c r="K1026" s="17">
        <f t="shared" si="179"/>
        <v>2.842810220243879E-4</v>
      </c>
      <c r="L1026" s="17">
        <f t="shared" si="180"/>
        <v>3.0751763767410882E-4</v>
      </c>
      <c r="M1026" s="68">
        <f t="shared" si="181"/>
        <v>5.8428351158080671</v>
      </c>
      <c r="N1026" s="9">
        <f t="shared" si="182"/>
        <v>2464.23</v>
      </c>
    </row>
    <row r="1027" spans="1:14" hidden="1" x14ac:dyDescent="0.25">
      <c r="A1027" s="7" t="s">
        <v>9</v>
      </c>
      <c r="B1027" s="7" t="s">
        <v>303</v>
      </c>
      <c r="C1027" s="7" t="s">
        <v>311</v>
      </c>
      <c r="D1027" s="16" t="s">
        <v>312</v>
      </c>
      <c r="E1027" s="7" t="s">
        <v>306</v>
      </c>
      <c r="F1027" s="7" t="s">
        <v>14</v>
      </c>
      <c r="G1027" s="8">
        <v>26</v>
      </c>
      <c r="H1027" s="8">
        <f t="shared" si="178"/>
        <v>34.666666666666664</v>
      </c>
      <c r="I1027" s="9">
        <v>72072</v>
      </c>
      <c r="J1027" s="7" t="s">
        <v>32</v>
      </c>
      <c r="K1027" s="17">
        <f t="shared" si="179"/>
        <v>1.4782613145268172E-3</v>
      </c>
      <c r="L1027" s="17">
        <f t="shared" si="180"/>
        <v>1.5990917159053658E-3</v>
      </c>
      <c r="M1027" s="68">
        <f t="shared" si="181"/>
        <v>30.382742602201951</v>
      </c>
      <c r="N1027" s="9">
        <f t="shared" si="182"/>
        <v>2772</v>
      </c>
    </row>
    <row r="1028" spans="1:14" hidden="1" x14ac:dyDescent="0.25">
      <c r="A1028" s="7" t="s">
        <v>9</v>
      </c>
      <c r="B1028" s="7" t="s">
        <v>303</v>
      </c>
      <c r="C1028" s="7" t="s">
        <v>311</v>
      </c>
      <c r="D1028" s="16" t="s">
        <v>312</v>
      </c>
      <c r="E1028" s="7" t="s">
        <v>306</v>
      </c>
      <c r="F1028" s="7" t="s">
        <v>14</v>
      </c>
      <c r="G1028" s="8">
        <v>3</v>
      </c>
      <c r="H1028" s="8">
        <f t="shared" si="178"/>
        <v>4</v>
      </c>
      <c r="I1028" s="9">
        <v>8316</v>
      </c>
      <c r="J1028" s="7" t="s">
        <v>37</v>
      </c>
      <c r="K1028" s="17">
        <f t="shared" si="179"/>
        <v>1.7056861321463276E-4</v>
      </c>
      <c r="L1028" s="17">
        <f t="shared" si="180"/>
        <v>1.845105826044653E-4</v>
      </c>
      <c r="M1028" s="68">
        <f t="shared" si="181"/>
        <v>3.5057010694848407</v>
      </c>
      <c r="N1028" s="9">
        <f t="shared" si="182"/>
        <v>2772</v>
      </c>
    </row>
    <row r="1029" spans="1:14" hidden="1" x14ac:dyDescent="0.25">
      <c r="A1029" s="7" t="s">
        <v>9</v>
      </c>
      <c r="B1029" s="7" t="s">
        <v>303</v>
      </c>
      <c r="C1029" s="7" t="s">
        <v>311</v>
      </c>
      <c r="D1029" s="16" t="s">
        <v>312</v>
      </c>
      <c r="E1029" s="7" t="s">
        <v>306</v>
      </c>
      <c r="F1029" s="7" t="s">
        <v>14</v>
      </c>
      <c r="G1029" s="8">
        <v>6</v>
      </c>
      <c r="H1029" s="8">
        <f t="shared" si="178"/>
        <v>8</v>
      </c>
      <c r="I1029" s="9">
        <v>11400.54</v>
      </c>
      <c r="J1029" s="7" t="s">
        <v>40</v>
      </c>
      <c r="K1029" s="17">
        <f t="shared" si="179"/>
        <v>3.4113722642926551E-4</v>
      </c>
      <c r="L1029" s="17">
        <f t="shared" si="180"/>
        <v>3.690211652089306E-4</v>
      </c>
      <c r="M1029" s="68">
        <f t="shared" si="181"/>
        <v>7.0114021389696815</v>
      </c>
      <c r="N1029" s="9">
        <f t="shared" si="182"/>
        <v>1900.0900000000001</v>
      </c>
    </row>
    <row r="1030" spans="1:14" hidden="1" x14ac:dyDescent="0.25">
      <c r="A1030" s="7" t="s">
        <v>9</v>
      </c>
      <c r="B1030" s="7" t="s">
        <v>303</v>
      </c>
      <c r="C1030" s="7" t="s">
        <v>311</v>
      </c>
      <c r="D1030" s="16" t="s">
        <v>312</v>
      </c>
      <c r="E1030" s="7" t="s">
        <v>306</v>
      </c>
      <c r="F1030" s="7" t="s">
        <v>14</v>
      </c>
      <c r="G1030" s="8">
        <v>54</v>
      </c>
      <c r="H1030" s="8">
        <f t="shared" si="178"/>
        <v>72</v>
      </c>
      <c r="I1030" s="9">
        <v>149449.29999999999</v>
      </c>
      <c r="J1030" s="7" t="s">
        <v>43</v>
      </c>
      <c r="K1030" s="17">
        <f t="shared" si="179"/>
        <v>3.0702350378633892E-3</v>
      </c>
      <c r="L1030" s="17">
        <f t="shared" si="180"/>
        <v>3.3211904868803753E-3</v>
      </c>
      <c r="M1030" s="68">
        <f t="shared" si="181"/>
        <v>63.10261925072713</v>
      </c>
      <c r="N1030" s="9">
        <f t="shared" si="182"/>
        <v>2767.5796296296294</v>
      </c>
    </row>
    <row r="1031" spans="1:14" hidden="1" x14ac:dyDescent="0.25">
      <c r="A1031" s="7" t="s">
        <v>9</v>
      </c>
      <c r="B1031" s="7" t="s">
        <v>303</v>
      </c>
      <c r="C1031" s="7" t="s">
        <v>311</v>
      </c>
      <c r="D1031" s="16" t="s">
        <v>312</v>
      </c>
      <c r="E1031" s="7" t="s">
        <v>306</v>
      </c>
      <c r="F1031" s="7" t="s">
        <v>14</v>
      </c>
      <c r="G1031" s="8">
        <v>337</v>
      </c>
      <c r="H1031" s="8">
        <f t="shared" si="178"/>
        <v>449.33333333333331</v>
      </c>
      <c r="I1031" s="9">
        <v>594756.32999999996</v>
      </c>
      <c r="J1031" s="7" t="s">
        <v>45</v>
      </c>
      <c r="K1031" s="17">
        <f t="shared" si="179"/>
        <v>1.9160540884443744E-2</v>
      </c>
      <c r="L1031" s="17">
        <f t="shared" si="180"/>
        <v>2.0726688779234934E-2</v>
      </c>
      <c r="M1031" s="68">
        <f t="shared" si="181"/>
        <v>393.80708680546371</v>
      </c>
      <c r="N1031" s="9">
        <f t="shared" si="182"/>
        <v>1764.8555786350148</v>
      </c>
    </row>
    <row r="1032" spans="1:14" hidden="1" x14ac:dyDescent="0.25">
      <c r="A1032" s="7" t="s">
        <v>9</v>
      </c>
      <c r="B1032" s="7" t="s">
        <v>303</v>
      </c>
      <c r="C1032" s="7" t="s">
        <v>311</v>
      </c>
      <c r="D1032" s="16" t="s">
        <v>312</v>
      </c>
      <c r="E1032" s="7" t="s">
        <v>306</v>
      </c>
      <c r="F1032" s="7" t="s">
        <v>14</v>
      </c>
      <c r="G1032" s="8">
        <v>57</v>
      </c>
      <c r="H1032" s="8">
        <f t="shared" si="178"/>
        <v>76</v>
      </c>
      <c r="I1032" s="9">
        <v>157311.76999999999</v>
      </c>
      <c r="J1032" s="7" t="s">
        <v>46</v>
      </c>
      <c r="K1032" s="17">
        <f t="shared" si="179"/>
        <v>3.2408036510780222E-3</v>
      </c>
      <c r="L1032" s="17">
        <f t="shared" si="180"/>
        <v>3.5057010694848406E-3</v>
      </c>
      <c r="M1032" s="68">
        <f t="shared" si="181"/>
        <v>66.608320320211973</v>
      </c>
      <c r="N1032" s="9">
        <f t="shared" si="182"/>
        <v>2759.8556140350875</v>
      </c>
    </row>
    <row r="1033" spans="1:14" hidden="1" x14ac:dyDescent="0.25">
      <c r="A1033" s="7" t="s">
        <v>9</v>
      </c>
      <c r="B1033" s="7" t="s">
        <v>303</v>
      </c>
      <c r="C1033" s="7" t="s">
        <v>311</v>
      </c>
      <c r="D1033" s="16" t="s">
        <v>312</v>
      </c>
      <c r="E1033" s="7" t="s">
        <v>306</v>
      </c>
      <c r="F1033" s="7" t="s">
        <v>14</v>
      </c>
      <c r="G1033" s="8">
        <v>14</v>
      </c>
      <c r="H1033" s="8">
        <f t="shared" si="178"/>
        <v>18.666666666666668</v>
      </c>
      <c r="I1033" s="9">
        <v>34499.22</v>
      </c>
      <c r="J1033" s="7" t="s">
        <v>47</v>
      </c>
      <c r="K1033" s="17">
        <f t="shared" si="179"/>
        <v>7.9598686166828614E-4</v>
      </c>
      <c r="L1033" s="17">
        <f t="shared" si="180"/>
        <v>8.6104938548750478E-4</v>
      </c>
      <c r="M1033" s="68">
        <f t="shared" si="181"/>
        <v>16.35993832426259</v>
      </c>
      <c r="N1033" s="9">
        <f t="shared" si="182"/>
        <v>2464.23</v>
      </c>
    </row>
    <row r="1034" spans="1:14" hidden="1" x14ac:dyDescent="0.25">
      <c r="A1034" s="7" t="s">
        <v>9</v>
      </c>
      <c r="B1034" s="7" t="s">
        <v>303</v>
      </c>
      <c r="C1034" s="7" t="s">
        <v>311</v>
      </c>
      <c r="D1034" s="16" t="s">
        <v>312</v>
      </c>
      <c r="E1034" s="7" t="s">
        <v>306</v>
      </c>
      <c r="F1034" s="7" t="s">
        <v>14</v>
      </c>
      <c r="G1034" s="8">
        <v>2</v>
      </c>
      <c r="H1034" s="8">
        <f t="shared" si="178"/>
        <v>2.6666666666666665</v>
      </c>
      <c r="I1034" s="9">
        <v>5496.26</v>
      </c>
      <c r="J1034" s="7" t="s">
        <v>68</v>
      </c>
      <c r="K1034" s="17">
        <f t="shared" si="179"/>
        <v>1.1371240880975516E-4</v>
      </c>
      <c r="L1034" s="17">
        <f t="shared" si="180"/>
        <v>1.2300705506964352E-4</v>
      </c>
      <c r="M1034" s="68">
        <f t="shared" si="181"/>
        <v>2.3371340463232269</v>
      </c>
      <c r="N1034" s="9">
        <f t="shared" si="182"/>
        <v>2748.13</v>
      </c>
    </row>
    <row r="1035" spans="1:14" hidden="1" x14ac:dyDescent="0.25">
      <c r="A1035" s="7" t="s">
        <v>9</v>
      </c>
      <c r="B1035" s="7" t="s">
        <v>303</v>
      </c>
      <c r="C1035" s="7" t="s">
        <v>311</v>
      </c>
      <c r="D1035" s="16" t="s">
        <v>312</v>
      </c>
      <c r="E1035" s="7" t="s">
        <v>306</v>
      </c>
      <c r="F1035" s="7" t="s">
        <v>14</v>
      </c>
      <c r="G1035" s="8">
        <v>281</v>
      </c>
      <c r="H1035" s="8">
        <f t="shared" si="178"/>
        <v>374.66666666666663</v>
      </c>
      <c r="I1035" s="9">
        <v>692448.63</v>
      </c>
      <c r="J1035" s="7" t="s">
        <v>49</v>
      </c>
      <c r="K1035" s="17">
        <f t="shared" si="179"/>
        <v>1.5976593437770602E-2</v>
      </c>
      <c r="L1035" s="17">
        <f t="shared" si="180"/>
        <v>1.7282491237284914E-2</v>
      </c>
      <c r="M1035" s="68">
        <f t="shared" si="181"/>
        <v>328.36733350841337</v>
      </c>
      <c r="N1035" s="9">
        <f t="shared" si="182"/>
        <v>2464.23</v>
      </c>
    </row>
    <row r="1036" spans="1:14" hidden="1" x14ac:dyDescent="0.25">
      <c r="A1036" s="7" t="s">
        <v>9</v>
      </c>
      <c r="B1036" s="7" t="s">
        <v>303</v>
      </c>
      <c r="C1036" s="7" t="s">
        <v>311</v>
      </c>
      <c r="D1036" s="16" t="s">
        <v>312</v>
      </c>
      <c r="E1036" s="7" t="s">
        <v>306</v>
      </c>
      <c r="F1036" s="7" t="s">
        <v>14</v>
      </c>
      <c r="G1036" s="8">
        <v>22.6</v>
      </c>
      <c r="H1036" s="8">
        <f t="shared" si="178"/>
        <v>30.133333333333333</v>
      </c>
      <c r="I1036" s="9">
        <v>62575.59</v>
      </c>
      <c r="J1036" s="7" t="s">
        <v>53</v>
      </c>
      <c r="K1036" s="17">
        <f t="shared" si="179"/>
        <v>1.2849502195502334E-3</v>
      </c>
      <c r="L1036" s="17">
        <f t="shared" si="180"/>
        <v>1.3899797222869719E-3</v>
      </c>
      <c r="M1036" s="68">
        <f t="shared" si="181"/>
        <v>26.409614723452467</v>
      </c>
      <c r="N1036" s="9">
        <f t="shared" si="182"/>
        <v>2768.8314159292031</v>
      </c>
    </row>
    <row r="1037" spans="1:14" hidden="1" x14ac:dyDescent="0.25">
      <c r="A1037" s="7" t="s">
        <v>9</v>
      </c>
      <c r="B1037" s="7" t="s">
        <v>303</v>
      </c>
      <c r="C1037" s="7" t="s">
        <v>311</v>
      </c>
      <c r="D1037" s="16" t="s">
        <v>312</v>
      </c>
      <c r="E1037" s="7" t="s">
        <v>306</v>
      </c>
      <c r="F1037" s="7" t="s">
        <v>14</v>
      </c>
      <c r="G1037" s="8">
        <v>27</v>
      </c>
      <c r="H1037" s="8">
        <f t="shared" si="178"/>
        <v>36</v>
      </c>
      <c r="I1037" s="9">
        <v>74414.34</v>
      </c>
      <c r="J1037" s="7" t="s">
        <v>54</v>
      </c>
      <c r="K1037" s="17">
        <f t="shared" si="179"/>
        <v>1.5351175189316946E-3</v>
      </c>
      <c r="L1037" s="17">
        <f t="shared" si="180"/>
        <v>1.6605952434401877E-3</v>
      </c>
      <c r="M1037" s="68">
        <f t="shared" si="181"/>
        <v>31.551309625363565</v>
      </c>
      <c r="N1037" s="9">
        <f t="shared" si="182"/>
        <v>2756.0866666666666</v>
      </c>
    </row>
    <row r="1038" spans="1:14" hidden="1" x14ac:dyDescent="0.25">
      <c r="A1038" s="7"/>
      <c r="B1038" s="7"/>
      <c r="C1038" s="7"/>
      <c r="D1038" s="16"/>
      <c r="E1038" s="7"/>
      <c r="F1038" s="7"/>
      <c r="G1038" s="18">
        <f>SUM(G974:G1037)</f>
        <v>17588.23</v>
      </c>
      <c r="H1038" s="18">
        <f>SUM(H974:H1037)</f>
        <v>21678.973333333332</v>
      </c>
      <c r="I1038" s="9"/>
      <c r="J1038" s="7"/>
      <c r="K1038" s="19">
        <f>SUM(K974:K1037)</f>
        <v>0.92596951556036444</v>
      </c>
      <c r="L1038" s="19">
        <f>SUM(L974:L1037)</f>
        <v>1</v>
      </c>
      <c r="M1038" s="72">
        <f>SUM(M974:M1037)</f>
        <v>20546.725326591582</v>
      </c>
      <c r="N1038" s="9"/>
    </row>
    <row r="1039" spans="1:14" hidden="1" x14ac:dyDescent="0.25">
      <c r="A1039" s="7" t="s">
        <v>9</v>
      </c>
      <c r="B1039" s="7" t="s">
        <v>303</v>
      </c>
      <c r="C1039" s="7" t="s">
        <v>313</v>
      </c>
      <c r="D1039" s="16" t="s">
        <v>314</v>
      </c>
      <c r="E1039" s="7" t="s">
        <v>306</v>
      </c>
      <c r="F1039" s="7" t="s">
        <v>14</v>
      </c>
      <c r="G1039" s="8">
        <v>3</v>
      </c>
      <c r="H1039" s="8">
        <f t="shared" ref="H1039:H1085" si="183">G1039/9*12</f>
        <v>4</v>
      </c>
      <c r="I1039" s="9">
        <v>1758.57</v>
      </c>
      <c r="J1039" s="7" t="s">
        <v>53</v>
      </c>
      <c r="K1039" s="17">
        <f t="shared" ref="K1039:K1085" si="184">G1039/$G$1086</f>
        <v>2.2573618212395172E-4</v>
      </c>
      <c r="L1039" s="17">
        <f t="shared" ref="L1039:L1085" si="185">H1039/$H$1086</f>
        <v>2.2573618212395175E-4</v>
      </c>
      <c r="M1039" s="68">
        <f t="shared" ref="M1039:M1085" si="186">18000*L1039</f>
        <v>4.0632512782311316</v>
      </c>
      <c r="N1039" s="9">
        <f t="shared" ref="N1039:N1085" si="187">+I1039/G1039</f>
        <v>586.18999999999994</v>
      </c>
    </row>
    <row r="1040" spans="1:14" hidden="1" x14ac:dyDescent="0.25">
      <c r="A1040" s="7" t="s">
        <v>9</v>
      </c>
      <c r="B1040" s="7" t="s">
        <v>303</v>
      </c>
      <c r="C1040" s="7" t="s">
        <v>315</v>
      </c>
      <c r="D1040" s="16" t="s">
        <v>316</v>
      </c>
      <c r="E1040" s="7" t="s">
        <v>306</v>
      </c>
      <c r="F1040" s="7" t="s">
        <v>14</v>
      </c>
      <c r="G1040" s="8">
        <v>285.39999999999998</v>
      </c>
      <c r="H1040" s="8">
        <f t="shared" si="183"/>
        <v>380.5333333333333</v>
      </c>
      <c r="I1040" s="9">
        <v>131726.37</v>
      </c>
      <c r="J1040" s="7" t="s">
        <v>25</v>
      </c>
      <c r="K1040" s="17">
        <f t="shared" si="184"/>
        <v>2.1475035459391941E-2</v>
      </c>
      <c r="L1040" s="17">
        <f t="shared" si="185"/>
        <v>2.1475035459391941E-2</v>
      </c>
      <c r="M1040" s="68">
        <f t="shared" si="186"/>
        <v>386.55063826905496</v>
      </c>
      <c r="N1040" s="9">
        <f t="shared" si="187"/>
        <v>461.55</v>
      </c>
    </row>
    <row r="1041" spans="1:14" hidden="1" x14ac:dyDescent="0.25">
      <c r="A1041" s="7" t="s">
        <v>9</v>
      </c>
      <c r="B1041" s="7" t="s">
        <v>303</v>
      </c>
      <c r="C1041" s="7" t="s">
        <v>315</v>
      </c>
      <c r="D1041" s="16" t="s">
        <v>316</v>
      </c>
      <c r="E1041" s="7" t="s">
        <v>306</v>
      </c>
      <c r="F1041" s="7" t="s">
        <v>14</v>
      </c>
      <c r="G1041" s="8">
        <v>4</v>
      </c>
      <c r="H1041" s="8">
        <f t="shared" si="183"/>
        <v>5.333333333333333</v>
      </c>
      <c r="I1041" s="9">
        <v>2344.7600000000002</v>
      </c>
      <c r="J1041" s="7" t="s">
        <v>34</v>
      </c>
      <c r="K1041" s="17">
        <f t="shared" si="184"/>
        <v>3.00981576165269E-4</v>
      </c>
      <c r="L1041" s="17">
        <f t="shared" si="185"/>
        <v>3.00981576165269E-4</v>
      </c>
      <c r="M1041" s="68">
        <f t="shared" si="186"/>
        <v>5.4176683709748419</v>
      </c>
      <c r="N1041" s="9">
        <f t="shared" si="187"/>
        <v>586.19000000000005</v>
      </c>
    </row>
    <row r="1042" spans="1:14" hidden="1" x14ac:dyDescent="0.25">
      <c r="A1042" s="7" t="s">
        <v>9</v>
      </c>
      <c r="B1042" s="7" t="s">
        <v>303</v>
      </c>
      <c r="C1042" s="7" t="s">
        <v>315</v>
      </c>
      <c r="D1042" s="16" t="s">
        <v>316</v>
      </c>
      <c r="E1042" s="7" t="s">
        <v>306</v>
      </c>
      <c r="F1042" s="7" t="s">
        <v>14</v>
      </c>
      <c r="G1042" s="8">
        <v>19</v>
      </c>
      <c r="H1042" s="8">
        <f t="shared" si="183"/>
        <v>25.333333333333336</v>
      </c>
      <c r="I1042" s="9">
        <v>11137.61</v>
      </c>
      <c r="J1042" s="7" t="s">
        <v>37</v>
      </c>
      <c r="K1042" s="17">
        <f t="shared" si="184"/>
        <v>1.4296624867850276E-3</v>
      </c>
      <c r="L1042" s="17">
        <f t="shared" si="185"/>
        <v>1.4296624867850278E-3</v>
      </c>
      <c r="M1042" s="68">
        <f t="shared" si="186"/>
        <v>25.733924762130499</v>
      </c>
      <c r="N1042" s="9">
        <f t="shared" si="187"/>
        <v>586.19000000000005</v>
      </c>
    </row>
    <row r="1043" spans="1:14" hidden="1" x14ac:dyDescent="0.25">
      <c r="A1043" s="7" t="s">
        <v>9</v>
      </c>
      <c r="B1043" s="7" t="s">
        <v>303</v>
      </c>
      <c r="C1043" s="7" t="s">
        <v>315</v>
      </c>
      <c r="D1043" s="16" t="s">
        <v>316</v>
      </c>
      <c r="E1043" s="7" t="s">
        <v>306</v>
      </c>
      <c r="F1043" s="7" t="s">
        <v>14</v>
      </c>
      <c r="G1043" s="8">
        <v>3</v>
      </c>
      <c r="H1043" s="8">
        <f t="shared" si="183"/>
        <v>4</v>
      </c>
      <c r="I1043" s="9">
        <v>1384.65</v>
      </c>
      <c r="J1043" s="7" t="s">
        <v>40</v>
      </c>
      <c r="K1043" s="17">
        <f t="shared" si="184"/>
        <v>2.2573618212395172E-4</v>
      </c>
      <c r="L1043" s="17">
        <f t="shared" si="185"/>
        <v>2.2573618212395175E-4</v>
      </c>
      <c r="M1043" s="68">
        <f t="shared" si="186"/>
        <v>4.0632512782311316</v>
      </c>
      <c r="N1043" s="9">
        <f t="shared" si="187"/>
        <v>461.55</v>
      </c>
    </row>
    <row r="1044" spans="1:14" hidden="1" x14ac:dyDescent="0.25">
      <c r="A1044" s="7" t="s">
        <v>9</v>
      </c>
      <c r="B1044" s="7" t="s">
        <v>303</v>
      </c>
      <c r="C1044" s="7" t="s">
        <v>315</v>
      </c>
      <c r="D1044" s="16" t="s">
        <v>316</v>
      </c>
      <c r="E1044" s="7" t="s">
        <v>306</v>
      </c>
      <c r="F1044" s="7" t="s">
        <v>14</v>
      </c>
      <c r="G1044" s="8">
        <v>27</v>
      </c>
      <c r="H1044" s="8">
        <f t="shared" si="183"/>
        <v>36</v>
      </c>
      <c r="I1044" s="9">
        <v>15827.13</v>
      </c>
      <c r="J1044" s="7" t="s">
        <v>43</v>
      </c>
      <c r="K1044" s="17">
        <f t="shared" si="184"/>
        <v>2.0316256391155656E-3</v>
      </c>
      <c r="L1044" s="17">
        <f t="shared" si="185"/>
        <v>2.0316256391155656E-3</v>
      </c>
      <c r="M1044" s="68">
        <f t="shared" si="186"/>
        <v>36.569261504080181</v>
      </c>
      <c r="N1044" s="9">
        <f t="shared" si="187"/>
        <v>586.18999999999994</v>
      </c>
    </row>
    <row r="1045" spans="1:14" hidden="1" x14ac:dyDescent="0.25">
      <c r="A1045" s="7" t="s">
        <v>9</v>
      </c>
      <c r="B1045" s="7" t="s">
        <v>303</v>
      </c>
      <c r="C1045" s="7" t="s">
        <v>315</v>
      </c>
      <c r="D1045" s="16" t="s">
        <v>316</v>
      </c>
      <c r="E1045" s="7" t="s">
        <v>306</v>
      </c>
      <c r="F1045" s="7" t="s">
        <v>14</v>
      </c>
      <c r="G1045" s="8">
        <v>442</v>
      </c>
      <c r="H1045" s="8">
        <f t="shared" si="183"/>
        <v>589.33333333333337</v>
      </c>
      <c r="I1045" s="9">
        <v>193389.45</v>
      </c>
      <c r="J1045" s="7" t="s">
        <v>45</v>
      </c>
      <c r="K1045" s="17">
        <f t="shared" si="184"/>
        <v>3.3258464166262221E-2</v>
      </c>
      <c r="L1045" s="17">
        <f t="shared" si="185"/>
        <v>3.3258464166262228E-2</v>
      </c>
      <c r="M1045" s="68">
        <f t="shared" si="186"/>
        <v>598.65235499272012</v>
      </c>
      <c r="N1045" s="9">
        <f t="shared" si="187"/>
        <v>437.53269230769234</v>
      </c>
    </row>
    <row r="1046" spans="1:14" hidden="1" x14ac:dyDescent="0.25">
      <c r="A1046" s="7" t="s">
        <v>9</v>
      </c>
      <c r="B1046" s="7" t="s">
        <v>303</v>
      </c>
      <c r="C1046" s="7" t="s">
        <v>315</v>
      </c>
      <c r="D1046" s="16" t="s">
        <v>316</v>
      </c>
      <c r="E1046" s="7" t="s">
        <v>306</v>
      </c>
      <c r="F1046" s="7" t="s">
        <v>14</v>
      </c>
      <c r="G1046" s="8">
        <v>87</v>
      </c>
      <c r="H1046" s="8">
        <f t="shared" si="183"/>
        <v>116</v>
      </c>
      <c r="I1046" s="9">
        <v>50669.63</v>
      </c>
      <c r="J1046" s="7" t="s">
        <v>46</v>
      </c>
      <c r="K1046" s="17">
        <f t="shared" si="184"/>
        <v>6.5463492815946E-3</v>
      </c>
      <c r="L1046" s="17">
        <f t="shared" si="185"/>
        <v>6.5463492815946009E-3</v>
      </c>
      <c r="M1046" s="68">
        <f t="shared" si="186"/>
        <v>117.83428706870282</v>
      </c>
      <c r="N1046" s="9">
        <f t="shared" si="187"/>
        <v>582.40954022988501</v>
      </c>
    </row>
    <row r="1047" spans="1:14" hidden="1" x14ac:dyDescent="0.25">
      <c r="A1047" s="7" t="s">
        <v>9</v>
      </c>
      <c r="B1047" s="7" t="s">
        <v>303</v>
      </c>
      <c r="C1047" s="7" t="s">
        <v>315</v>
      </c>
      <c r="D1047" s="16" t="s">
        <v>316</v>
      </c>
      <c r="E1047" s="7" t="s">
        <v>306</v>
      </c>
      <c r="F1047" s="7" t="s">
        <v>14</v>
      </c>
      <c r="G1047" s="8">
        <v>9</v>
      </c>
      <c r="H1047" s="8">
        <f t="shared" si="183"/>
        <v>12</v>
      </c>
      <c r="I1047" s="9">
        <v>4693.68</v>
      </c>
      <c r="J1047" s="7" t="s">
        <v>47</v>
      </c>
      <c r="K1047" s="17">
        <f t="shared" si="184"/>
        <v>6.772085463718552E-4</v>
      </c>
      <c r="L1047" s="17">
        <f t="shared" si="185"/>
        <v>6.772085463718552E-4</v>
      </c>
      <c r="M1047" s="68">
        <f t="shared" si="186"/>
        <v>12.189753834693393</v>
      </c>
      <c r="N1047" s="9">
        <f t="shared" si="187"/>
        <v>521.52</v>
      </c>
    </row>
    <row r="1048" spans="1:14" hidden="1" x14ac:dyDescent="0.25">
      <c r="A1048" s="7" t="s">
        <v>9</v>
      </c>
      <c r="B1048" s="7" t="s">
        <v>303</v>
      </c>
      <c r="C1048" s="7" t="s">
        <v>315</v>
      </c>
      <c r="D1048" s="16" t="s">
        <v>316</v>
      </c>
      <c r="E1048" s="7" t="s">
        <v>306</v>
      </c>
      <c r="F1048" s="7" t="s">
        <v>14</v>
      </c>
      <c r="G1048" s="8">
        <v>48</v>
      </c>
      <c r="H1048" s="8">
        <f t="shared" si="183"/>
        <v>64</v>
      </c>
      <c r="I1048" s="9">
        <v>25032.959999999999</v>
      </c>
      <c r="J1048" s="7" t="s">
        <v>49</v>
      </c>
      <c r="K1048" s="17">
        <f t="shared" si="184"/>
        <v>3.6117789139832276E-3</v>
      </c>
      <c r="L1048" s="17">
        <f t="shared" si="185"/>
        <v>3.611778913983228E-3</v>
      </c>
      <c r="M1048" s="68">
        <f t="shared" si="186"/>
        <v>65.012020451698106</v>
      </c>
      <c r="N1048" s="9">
        <f t="shared" si="187"/>
        <v>521.52</v>
      </c>
    </row>
    <row r="1049" spans="1:14" hidden="1" x14ac:dyDescent="0.25">
      <c r="A1049" s="7" t="s">
        <v>9</v>
      </c>
      <c r="B1049" s="7" t="s">
        <v>303</v>
      </c>
      <c r="C1049" s="7" t="s">
        <v>315</v>
      </c>
      <c r="D1049" s="16" t="s">
        <v>316</v>
      </c>
      <c r="E1049" s="7" t="s">
        <v>306</v>
      </c>
      <c r="F1049" s="7" t="s">
        <v>14</v>
      </c>
      <c r="G1049" s="8">
        <v>4</v>
      </c>
      <c r="H1049" s="8">
        <f t="shared" si="183"/>
        <v>5.333333333333333</v>
      </c>
      <c r="I1049" s="9">
        <v>2344.7600000000002</v>
      </c>
      <c r="J1049" s="7" t="s">
        <v>53</v>
      </c>
      <c r="K1049" s="17">
        <f t="shared" si="184"/>
        <v>3.00981576165269E-4</v>
      </c>
      <c r="L1049" s="17">
        <f t="shared" si="185"/>
        <v>3.00981576165269E-4</v>
      </c>
      <c r="M1049" s="68">
        <f t="shared" si="186"/>
        <v>5.4176683709748419</v>
      </c>
      <c r="N1049" s="9">
        <f t="shared" si="187"/>
        <v>586.19000000000005</v>
      </c>
    </row>
    <row r="1050" spans="1:14" hidden="1" x14ac:dyDescent="0.25">
      <c r="A1050" s="7" t="s">
        <v>9</v>
      </c>
      <c r="B1050" s="7" t="s">
        <v>303</v>
      </c>
      <c r="C1050" s="7" t="s">
        <v>315</v>
      </c>
      <c r="D1050" s="16" t="s">
        <v>316</v>
      </c>
      <c r="E1050" s="7" t="s">
        <v>306</v>
      </c>
      <c r="F1050" s="7" t="s">
        <v>14</v>
      </c>
      <c r="G1050" s="8">
        <v>18</v>
      </c>
      <c r="H1050" s="8">
        <f t="shared" si="183"/>
        <v>24</v>
      </c>
      <c r="I1050" s="9">
        <v>10516</v>
      </c>
      <c r="J1050" s="7" t="s">
        <v>54</v>
      </c>
      <c r="K1050" s="17">
        <f t="shared" si="184"/>
        <v>1.3544170927437104E-3</v>
      </c>
      <c r="L1050" s="17">
        <f t="shared" si="185"/>
        <v>1.3544170927437104E-3</v>
      </c>
      <c r="M1050" s="68">
        <f t="shared" si="186"/>
        <v>24.379507669386786</v>
      </c>
      <c r="N1050" s="9">
        <f t="shared" si="187"/>
        <v>584.22222222222217</v>
      </c>
    </row>
    <row r="1051" spans="1:14" hidden="1" x14ac:dyDescent="0.25">
      <c r="A1051" s="7" t="s">
        <v>9</v>
      </c>
      <c r="B1051" s="7" t="s">
        <v>303</v>
      </c>
      <c r="C1051" s="7" t="s">
        <v>315</v>
      </c>
      <c r="D1051" s="16" t="s">
        <v>316</v>
      </c>
      <c r="E1051" s="7" t="s">
        <v>306</v>
      </c>
      <c r="F1051" s="7" t="s">
        <v>14</v>
      </c>
      <c r="G1051" s="8">
        <v>1</v>
      </c>
      <c r="H1051" s="8">
        <f t="shared" si="183"/>
        <v>1.3333333333333333</v>
      </c>
      <c r="I1051" s="9">
        <v>521.52</v>
      </c>
      <c r="J1051" s="7" t="s">
        <v>65</v>
      </c>
      <c r="K1051" s="17">
        <f t="shared" si="184"/>
        <v>7.5245394041317251E-5</v>
      </c>
      <c r="L1051" s="17">
        <f t="shared" si="185"/>
        <v>7.5245394041317251E-5</v>
      </c>
      <c r="M1051" s="68">
        <f t="shared" si="186"/>
        <v>1.3544170927437105</v>
      </c>
      <c r="N1051" s="9">
        <f t="shared" si="187"/>
        <v>521.52</v>
      </c>
    </row>
    <row r="1052" spans="1:14" hidden="1" x14ac:dyDescent="0.25">
      <c r="A1052" s="7" t="s">
        <v>9</v>
      </c>
      <c r="B1052" s="7" t="s">
        <v>303</v>
      </c>
      <c r="C1052" s="7" t="s">
        <v>317</v>
      </c>
      <c r="D1052" s="16" t="s">
        <v>318</v>
      </c>
      <c r="E1052" s="7" t="s">
        <v>306</v>
      </c>
      <c r="F1052" s="7" t="s">
        <v>14</v>
      </c>
      <c r="G1052" s="8">
        <v>997</v>
      </c>
      <c r="H1052" s="8">
        <f t="shared" si="183"/>
        <v>1329.3333333333333</v>
      </c>
      <c r="I1052" s="9">
        <v>460165.35</v>
      </c>
      <c r="J1052" s="7" t="s">
        <v>16</v>
      </c>
      <c r="K1052" s="17">
        <f t="shared" si="184"/>
        <v>7.5019657859193289E-2</v>
      </c>
      <c r="L1052" s="17">
        <f t="shared" si="185"/>
        <v>7.5019657859193289E-2</v>
      </c>
      <c r="M1052" s="68">
        <f t="shared" si="186"/>
        <v>1350.3538414654793</v>
      </c>
      <c r="N1052" s="9">
        <f t="shared" si="187"/>
        <v>461.54999999999995</v>
      </c>
    </row>
    <row r="1053" spans="1:14" hidden="1" x14ac:dyDescent="0.25">
      <c r="A1053" s="7" t="s">
        <v>9</v>
      </c>
      <c r="B1053" s="7" t="s">
        <v>303</v>
      </c>
      <c r="C1053" s="7" t="s">
        <v>317</v>
      </c>
      <c r="D1053" s="16" t="s">
        <v>318</v>
      </c>
      <c r="E1053" s="7" t="s">
        <v>306</v>
      </c>
      <c r="F1053" s="7" t="s">
        <v>14</v>
      </c>
      <c r="G1053" s="8">
        <v>524</v>
      </c>
      <c r="H1053" s="8">
        <f t="shared" si="183"/>
        <v>698.66666666666663</v>
      </c>
      <c r="I1053" s="9">
        <v>241852.2</v>
      </c>
      <c r="J1053" s="7" t="s">
        <v>18</v>
      </c>
      <c r="K1053" s="17">
        <f t="shared" si="184"/>
        <v>3.9428586477650233E-2</v>
      </c>
      <c r="L1053" s="17">
        <f t="shared" si="185"/>
        <v>3.9428586477650233E-2</v>
      </c>
      <c r="M1053" s="68">
        <f t="shared" si="186"/>
        <v>709.71455659770425</v>
      </c>
      <c r="N1053" s="9">
        <f t="shared" si="187"/>
        <v>461.55</v>
      </c>
    </row>
    <row r="1054" spans="1:14" hidden="1" x14ac:dyDescent="0.25">
      <c r="A1054" s="7" t="s">
        <v>9</v>
      </c>
      <c r="B1054" s="7" t="s">
        <v>303</v>
      </c>
      <c r="C1054" s="7" t="s">
        <v>317</v>
      </c>
      <c r="D1054" s="16" t="s">
        <v>318</v>
      </c>
      <c r="E1054" s="7" t="s">
        <v>306</v>
      </c>
      <c r="F1054" s="7" t="s">
        <v>14</v>
      </c>
      <c r="G1054" s="8">
        <v>67</v>
      </c>
      <c r="H1054" s="8">
        <f t="shared" si="183"/>
        <v>89.333333333333343</v>
      </c>
      <c r="I1054" s="9">
        <v>30923.85</v>
      </c>
      <c r="J1054" s="7" t="s">
        <v>20</v>
      </c>
      <c r="K1054" s="17">
        <f t="shared" si="184"/>
        <v>5.0414414007682552E-3</v>
      </c>
      <c r="L1054" s="17">
        <f t="shared" si="185"/>
        <v>5.0414414007682561E-3</v>
      </c>
      <c r="M1054" s="68">
        <f t="shared" si="186"/>
        <v>90.745945213828605</v>
      </c>
      <c r="N1054" s="9">
        <f t="shared" si="187"/>
        <v>461.54999999999995</v>
      </c>
    </row>
    <row r="1055" spans="1:14" hidden="1" x14ac:dyDescent="0.25">
      <c r="A1055" s="7" t="s">
        <v>9</v>
      </c>
      <c r="B1055" s="7" t="s">
        <v>303</v>
      </c>
      <c r="C1055" s="7" t="s">
        <v>317</v>
      </c>
      <c r="D1055" s="16" t="s">
        <v>318</v>
      </c>
      <c r="E1055" s="7" t="s">
        <v>306</v>
      </c>
      <c r="F1055" s="7" t="s">
        <v>14</v>
      </c>
      <c r="G1055" s="8">
        <v>884</v>
      </c>
      <c r="H1055" s="8">
        <f t="shared" si="183"/>
        <v>1178.6666666666667</v>
      </c>
      <c r="I1055" s="9">
        <v>408010.2</v>
      </c>
      <c r="J1055" s="7" t="s">
        <v>22</v>
      </c>
      <c r="K1055" s="17">
        <f t="shared" si="184"/>
        <v>6.6516928332524441E-2</v>
      </c>
      <c r="L1055" s="17">
        <f t="shared" si="185"/>
        <v>6.6516928332524455E-2</v>
      </c>
      <c r="M1055" s="68">
        <f t="shared" si="186"/>
        <v>1197.3047099854402</v>
      </c>
      <c r="N1055" s="9">
        <f t="shared" si="187"/>
        <v>461.55</v>
      </c>
    </row>
    <row r="1056" spans="1:14" hidden="1" x14ac:dyDescent="0.25">
      <c r="A1056" s="7" t="s">
        <v>9</v>
      </c>
      <c r="B1056" s="7" t="s">
        <v>303</v>
      </c>
      <c r="C1056" s="7" t="s">
        <v>317</v>
      </c>
      <c r="D1056" s="16" t="s">
        <v>318</v>
      </c>
      <c r="E1056" s="7" t="s">
        <v>306</v>
      </c>
      <c r="F1056" s="7" t="s">
        <v>14</v>
      </c>
      <c r="G1056" s="8">
        <v>841</v>
      </c>
      <c r="H1056" s="8">
        <f t="shared" si="183"/>
        <v>1121.3333333333333</v>
      </c>
      <c r="I1056" s="9">
        <v>388163.55</v>
      </c>
      <c r="J1056" s="7" t="s">
        <v>23</v>
      </c>
      <c r="K1056" s="17">
        <f t="shared" si="184"/>
        <v>6.3281376388747798E-2</v>
      </c>
      <c r="L1056" s="17">
        <f t="shared" si="185"/>
        <v>6.3281376388747798E-2</v>
      </c>
      <c r="M1056" s="68">
        <f t="shared" si="186"/>
        <v>1139.0647749974603</v>
      </c>
      <c r="N1056" s="9">
        <f t="shared" si="187"/>
        <v>461.55</v>
      </c>
    </row>
    <row r="1057" spans="1:14" hidden="1" x14ac:dyDescent="0.25">
      <c r="A1057" s="7" t="s">
        <v>9</v>
      </c>
      <c r="B1057" s="7" t="s">
        <v>303</v>
      </c>
      <c r="C1057" s="7" t="s">
        <v>317</v>
      </c>
      <c r="D1057" s="16" t="s">
        <v>318</v>
      </c>
      <c r="E1057" s="7" t="s">
        <v>306</v>
      </c>
      <c r="F1057" s="7" t="s">
        <v>14</v>
      </c>
      <c r="G1057" s="8">
        <v>1788.5</v>
      </c>
      <c r="H1057" s="8">
        <f t="shared" si="183"/>
        <v>2384.666666666667</v>
      </c>
      <c r="I1057" s="9">
        <v>825482.17500000005</v>
      </c>
      <c r="J1057" s="7" t="s">
        <v>25</v>
      </c>
      <c r="K1057" s="17">
        <f t="shared" si="184"/>
        <v>0.13457638724289589</v>
      </c>
      <c r="L1057" s="17">
        <f t="shared" si="185"/>
        <v>0.13457638724289592</v>
      </c>
      <c r="M1057" s="68">
        <f t="shared" si="186"/>
        <v>2422.3749703721264</v>
      </c>
      <c r="N1057" s="9">
        <f t="shared" si="187"/>
        <v>461.55</v>
      </c>
    </row>
    <row r="1058" spans="1:14" hidden="1" x14ac:dyDescent="0.25">
      <c r="A1058" s="7" t="s">
        <v>9</v>
      </c>
      <c r="B1058" s="7" t="s">
        <v>303</v>
      </c>
      <c r="C1058" s="7" t="s">
        <v>317</v>
      </c>
      <c r="D1058" s="16" t="s">
        <v>318</v>
      </c>
      <c r="E1058" s="7" t="s">
        <v>306</v>
      </c>
      <c r="F1058" s="7" t="s">
        <v>14</v>
      </c>
      <c r="G1058" s="8">
        <v>54</v>
      </c>
      <c r="H1058" s="8">
        <f t="shared" si="183"/>
        <v>72</v>
      </c>
      <c r="I1058" s="9">
        <v>24923.7</v>
      </c>
      <c r="J1058" s="7" t="s">
        <v>27</v>
      </c>
      <c r="K1058" s="17">
        <f t="shared" si="184"/>
        <v>4.0632512782311312E-3</v>
      </c>
      <c r="L1058" s="17">
        <f t="shared" si="185"/>
        <v>4.0632512782311312E-3</v>
      </c>
      <c r="M1058" s="68">
        <f t="shared" si="186"/>
        <v>73.138523008160362</v>
      </c>
      <c r="N1058" s="9">
        <f t="shared" si="187"/>
        <v>461.55</v>
      </c>
    </row>
    <row r="1059" spans="1:14" hidden="1" x14ac:dyDescent="0.25">
      <c r="A1059" s="7" t="s">
        <v>9</v>
      </c>
      <c r="B1059" s="7" t="s">
        <v>303</v>
      </c>
      <c r="C1059" s="7" t="s">
        <v>317</v>
      </c>
      <c r="D1059" s="16" t="s">
        <v>318</v>
      </c>
      <c r="E1059" s="7" t="s">
        <v>306</v>
      </c>
      <c r="F1059" s="7" t="s">
        <v>14</v>
      </c>
      <c r="G1059" s="8">
        <v>63</v>
      </c>
      <c r="H1059" s="8">
        <f t="shared" si="183"/>
        <v>84</v>
      </c>
      <c r="I1059" s="9">
        <v>29077.65</v>
      </c>
      <c r="J1059" s="7" t="s">
        <v>28</v>
      </c>
      <c r="K1059" s="17">
        <f t="shared" si="184"/>
        <v>4.7404598246029864E-3</v>
      </c>
      <c r="L1059" s="17">
        <f t="shared" si="185"/>
        <v>4.7404598246029864E-3</v>
      </c>
      <c r="M1059" s="68">
        <f t="shared" si="186"/>
        <v>85.328276842853754</v>
      </c>
      <c r="N1059" s="9">
        <f t="shared" si="187"/>
        <v>461.55</v>
      </c>
    </row>
    <row r="1060" spans="1:14" hidden="1" x14ac:dyDescent="0.25">
      <c r="A1060" s="7" t="s">
        <v>9</v>
      </c>
      <c r="B1060" s="7" t="s">
        <v>303</v>
      </c>
      <c r="C1060" s="7" t="s">
        <v>317</v>
      </c>
      <c r="D1060" s="16" t="s">
        <v>318</v>
      </c>
      <c r="E1060" s="7" t="s">
        <v>306</v>
      </c>
      <c r="F1060" s="7" t="s">
        <v>14</v>
      </c>
      <c r="G1060" s="8">
        <v>42</v>
      </c>
      <c r="H1060" s="8">
        <f t="shared" si="183"/>
        <v>56</v>
      </c>
      <c r="I1060" s="9">
        <v>19385.099999999999</v>
      </c>
      <c r="J1060" s="7" t="s">
        <v>29</v>
      </c>
      <c r="K1060" s="17">
        <f t="shared" si="184"/>
        <v>3.1603065497353244E-3</v>
      </c>
      <c r="L1060" s="17">
        <f t="shared" si="185"/>
        <v>3.1603065497353244E-3</v>
      </c>
      <c r="M1060" s="68">
        <f t="shared" si="186"/>
        <v>56.885517895235843</v>
      </c>
      <c r="N1060" s="9">
        <f t="shared" si="187"/>
        <v>461.54999999999995</v>
      </c>
    </row>
    <row r="1061" spans="1:14" hidden="1" x14ac:dyDescent="0.25">
      <c r="A1061" s="7" t="s">
        <v>9</v>
      </c>
      <c r="B1061" s="7" t="s">
        <v>303</v>
      </c>
      <c r="C1061" s="7" t="s">
        <v>317</v>
      </c>
      <c r="D1061" s="16" t="s">
        <v>318</v>
      </c>
      <c r="E1061" s="7" t="s">
        <v>306</v>
      </c>
      <c r="F1061" s="7" t="s">
        <v>14</v>
      </c>
      <c r="G1061" s="8">
        <v>146</v>
      </c>
      <c r="H1061" s="8">
        <f t="shared" si="183"/>
        <v>194.66666666666666</v>
      </c>
      <c r="I1061" s="9">
        <v>67386.3</v>
      </c>
      <c r="J1061" s="7" t="s">
        <v>30</v>
      </c>
      <c r="K1061" s="17">
        <f t="shared" si="184"/>
        <v>1.0985827530032317E-2</v>
      </c>
      <c r="L1061" s="17">
        <f t="shared" si="185"/>
        <v>1.0985827530032318E-2</v>
      </c>
      <c r="M1061" s="68">
        <f t="shared" si="186"/>
        <v>197.74489554058172</v>
      </c>
      <c r="N1061" s="9">
        <f t="shared" si="187"/>
        <v>461.55</v>
      </c>
    </row>
    <row r="1062" spans="1:14" hidden="1" x14ac:dyDescent="0.25">
      <c r="A1062" s="7" t="s">
        <v>9</v>
      </c>
      <c r="B1062" s="7" t="s">
        <v>303</v>
      </c>
      <c r="C1062" s="7" t="s">
        <v>317</v>
      </c>
      <c r="D1062" s="16" t="s">
        <v>318</v>
      </c>
      <c r="E1062" s="7" t="s">
        <v>306</v>
      </c>
      <c r="F1062" s="7" t="s">
        <v>14</v>
      </c>
      <c r="G1062" s="8">
        <v>406</v>
      </c>
      <c r="H1062" s="8">
        <f t="shared" si="183"/>
        <v>541.33333333333337</v>
      </c>
      <c r="I1062" s="9">
        <v>187389.3</v>
      </c>
      <c r="J1062" s="7" t="s">
        <v>31</v>
      </c>
      <c r="K1062" s="17">
        <f t="shared" si="184"/>
        <v>3.05496299807748E-2</v>
      </c>
      <c r="L1062" s="17">
        <f t="shared" si="185"/>
        <v>3.0549629980774807E-2</v>
      </c>
      <c r="M1062" s="68">
        <f t="shared" si="186"/>
        <v>549.89333965394655</v>
      </c>
      <c r="N1062" s="9">
        <f t="shared" si="187"/>
        <v>461.54999999999995</v>
      </c>
    </row>
    <row r="1063" spans="1:14" hidden="1" x14ac:dyDescent="0.25">
      <c r="A1063" s="7" t="s">
        <v>9</v>
      </c>
      <c r="B1063" s="7" t="s">
        <v>303</v>
      </c>
      <c r="C1063" s="7" t="s">
        <v>317</v>
      </c>
      <c r="D1063" s="16" t="s">
        <v>318</v>
      </c>
      <c r="E1063" s="7" t="s">
        <v>306</v>
      </c>
      <c r="F1063" s="7" t="s">
        <v>14</v>
      </c>
      <c r="G1063" s="8">
        <v>56</v>
      </c>
      <c r="H1063" s="8">
        <f t="shared" si="183"/>
        <v>74.666666666666671</v>
      </c>
      <c r="I1063" s="9">
        <v>25846.799999999999</v>
      </c>
      <c r="J1063" s="7" t="s">
        <v>62</v>
      </c>
      <c r="K1063" s="17">
        <f t="shared" si="184"/>
        <v>4.2137420663137656E-3</v>
      </c>
      <c r="L1063" s="17">
        <f t="shared" si="185"/>
        <v>4.2137420663137665E-3</v>
      </c>
      <c r="M1063" s="68">
        <f t="shared" si="186"/>
        <v>75.847357193647795</v>
      </c>
      <c r="N1063" s="9">
        <f t="shared" si="187"/>
        <v>461.55</v>
      </c>
    </row>
    <row r="1064" spans="1:14" hidden="1" x14ac:dyDescent="0.25">
      <c r="A1064" s="7" t="s">
        <v>9</v>
      </c>
      <c r="B1064" s="7" t="s">
        <v>303</v>
      </c>
      <c r="C1064" s="7" t="s">
        <v>317</v>
      </c>
      <c r="D1064" s="16" t="s">
        <v>318</v>
      </c>
      <c r="E1064" s="7" t="s">
        <v>306</v>
      </c>
      <c r="F1064" s="7" t="s">
        <v>14</v>
      </c>
      <c r="G1064" s="8">
        <v>333</v>
      </c>
      <c r="H1064" s="8">
        <f t="shared" si="183"/>
        <v>444</v>
      </c>
      <c r="I1064" s="9">
        <v>153696.15</v>
      </c>
      <c r="J1064" s="7" t="s">
        <v>34</v>
      </c>
      <c r="K1064" s="17">
        <f t="shared" si="184"/>
        <v>2.5056716215758643E-2</v>
      </c>
      <c r="L1064" s="17">
        <f t="shared" si="185"/>
        <v>2.5056716215758643E-2</v>
      </c>
      <c r="M1064" s="68">
        <f t="shared" si="186"/>
        <v>451.02089188365557</v>
      </c>
      <c r="N1064" s="9">
        <f t="shared" si="187"/>
        <v>461.54999999999995</v>
      </c>
    </row>
    <row r="1065" spans="1:14" hidden="1" x14ac:dyDescent="0.25">
      <c r="A1065" s="7" t="s">
        <v>9</v>
      </c>
      <c r="B1065" s="7" t="s">
        <v>303</v>
      </c>
      <c r="C1065" s="7" t="s">
        <v>317</v>
      </c>
      <c r="D1065" s="16" t="s">
        <v>318</v>
      </c>
      <c r="E1065" s="7" t="s">
        <v>306</v>
      </c>
      <c r="F1065" s="7" t="s">
        <v>14</v>
      </c>
      <c r="G1065" s="8">
        <v>372</v>
      </c>
      <c r="H1065" s="8">
        <f t="shared" si="183"/>
        <v>496</v>
      </c>
      <c r="I1065" s="9">
        <v>171696.6</v>
      </c>
      <c r="J1065" s="7" t="s">
        <v>35</v>
      </c>
      <c r="K1065" s="17">
        <f t="shared" si="184"/>
        <v>2.7991286583370016E-2</v>
      </c>
      <c r="L1065" s="17">
        <f t="shared" si="185"/>
        <v>2.7991286583370016E-2</v>
      </c>
      <c r="M1065" s="68">
        <f t="shared" si="186"/>
        <v>503.84315850066031</v>
      </c>
      <c r="N1065" s="9">
        <f t="shared" si="187"/>
        <v>461.55</v>
      </c>
    </row>
    <row r="1066" spans="1:14" hidden="1" x14ac:dyDescent="0.25">
      <c r="A1066" s="7" t="s">
        <v>9</v>
      </c>
      <c r="B1066" s="7" t="s">
        <v>303</v>
      </c>
      <c r="C1066" s="7" t="s">
        <v>317</v>
      </c>
      <c r="D1066" s="16" t="s">
        <v>318</v>
      </c>
      <c r="E1066" s="7" t="s">
        <v>306</v>
      </c>
      <c r="F1066" s="7" t="s">
        <v>14</v>
      </c>
      <c r="G1066" s="8">
        <v>414</v>
      </c>
      <c r="H1066" s="8">
        <f t="shared" si="183"/>
        <v>552</v>
      </c>
      <c r="I1066" s="9">
        <v>191077.56</v>
      </c>
      <c r="J1066" s="7" t="s">
        <v>36</v>
      </c>
      <c r="K1066" s="17">
        <f t="shared" si="184"/>
        <v>3.1151593133105338E-2</v>
      </c>
      <c r="L1066" s="17">
        <f t="shared" si="185"/>
        <v>3.1151593133105341E-2</v>
      </c>
      <c r="M1066" s="68">
        <f t="shared" si="186"/>
        <v>560.72867639589617</v>
      </c>
      <c r="N1066" s="9">
        <f t="shared" si="187"/>
        <v>461.54</v>
      </c>
    </row>
    <row r="1067" spans="1:14" hidden="1" x14ac:dyDescent="0.25">
      <c r="A1067" s="7" t="s">
        <v>9</v>
      </c>
      <c r="B1067" s="7" t="s">
        <v>303</v>
      </c>
      <c r="C1067" s="7" t="s">
        <v>317</v>
      </c>
      <c r="D1067" s="16" t="s">
        <v>318</v>
      </c>
      <c r="E1067" s="7" t="s">
        <v>306</v>
      </c>
      <c r="F1067" s="7" t="s">
        <v>14</v>
      </c>
      <c r="G1067" s="8">
        <v>850</v>
      </c>
      <c r="H1067" s="8">
        <f t="shared" si="183"/>
        <v>1133.3333333333333</v>
      </c>
      <c r="I1067" s="9">
        <v>392317.5</v>
      </c>
      <c r="J1067" s="7" t="s">
        <v>37</v>
      </c>
      <c r="K1067" s="17">
        <f t="shared" si="184"/>
        <v>6.3958584935119661E-2</v>
      </c>
      <c r="L1067" s="17">
        <f t="shared" si="185"/>
        <v>6.3958584935119661E-2</v>
      </c>
      <c r="M1067" s="68">
        <f t="shared" si="186"/>
        <v>1151.2545288321539</v>
      </c>
      <c r="N1067" s="9">
        <f t="shared" si="187"/>
        <v>461.55</v>
      </c>
    </row>
    <row r="1068" spans="1:14" hidden="1" x14ac:dyDescent="0.25">
      <c r="A1068" s="7" t="s">
        <v>9</v>
      </c>
      <c r="B1068" s="7" t="s">
        <v>303</v>
      </c>
      <c r="C1068" s="7" t="s">
        <v>317</v>
      </c>
      <c r="D1068" s="16" t="s">
        <v>318</v>
      </c>
      <c r="E1068" s="7" t="s">
        <v>306</v>
      </c>
      <c r="F1068" s="7" t="s">
        <v>14</v>
      </c>
      <c r="G1068" s="8">
        <v>199</v>
      </c>
      <c r="H1068" s="8">
        <f t="shared" si="183"/>
        <v>265.33333333333331</v>
      </c>
      <c r="I1068" s="9">
        <v>91848.45</v>
      </c>
      <c r="J1068" s="7" t="s">
        <v>39</v>
      </c>
      <c r="K1068" s="17">
        <f t="shared" si="184"/>
        <v>1.4973833414222131E-2</v>
      </c>
      <c r="L1068" s="17">
        <f t="shared" si="185"/>
        <v>1.4973833414222131E-2</v>
      </c>
      <c r="M1068" s="68">
        <f t="shared" si="186"/>
        <v>269.52900145599835</v>
      </c>
      <c r="N1068" s="9">
        <f t="shared" si="187"/>
        <v>461.55</v>
      </c>
    </row>
    <row r="1069" spans="1:14" hidden="1" x14ac:dyDescent="0.25">
      <c r="A1069" s="7" t="s">
        <v>9</v>
      </c>
      <c r="B1069" s="7" t="s">
        <v>303</v>
      </c>
      <c r="C1069" s="7" t="s">
        <v>317</v>
      </c>
      <c r="D1069" s="16" t="s">
        <v>318</v>
      </c>
      <c r="E1069" s="7" t="s">
        <v>306</v>
      </c>
      <c r="F1069" s="7" t="s">
        <v>14</v>
      </c>
      <c r="G1069" s="8">
        <v>268</v>
      </c>
      <c r="H1069" s="8">
        <f t="shared" si="183"/>
        <v>357.33333333333337</v>
      </c>
      <c r="I1069" s="9">
        <v>123695.11</v>
      </c>
      <c r="J1069" s="7" t="s">
        <v>40</v>
      </c>
      <c r="K1069" s="17">
        <f t="shared" si="184"/>
        <v>2.0165765603073021E-2</v>
      </c>
      <c r="L1069" s="17">
        <f t="shared" si="185"/>
        <v>2.0165765603073024E-2</v>
      </c>
      <c r="M1069" s="68">
        <f t="shared" si="186"/>
        <v>362.98378085531442</v>
      </c>
      <c r="N1069" s="9">
        <f t="shared" si="187"/>
        <v>461.54891791044776</v>
      </c>
    </row>
    <row r="1070" spans="1:14" hidden="1" x14ac:dyDescent="0.25">
      <c r="A1070" s="7" t="s">
        <v>9</v>
      </c>
      <c r="B1070" s="7" t="s">
        <v>303</v>
      </c>
      <c r="C1070" s="7" t="s">
        <v>317</v>
      </c>
      <c r="D1070" s="16" t="s">
        <v>318</v>
      </c>
      <c r="E1070" s="7" t="s">
        <v>306</v>
      </c>
      <c r="F1070" s="7" t="s">
        <v>14</v>
      </c>
      <c r="G1070" s="8">
        <v>1313</v>
      </c>
      <c r="H1070" s="8">
        <f t="shared" si="183"/>
        <v>1750.6666666666665</v>
      </c>
      <c r="I1070" s="9">
        <v>606015.15</v>
      </c>
      <c r="J1070" s="7" t="s">
        <v>41</v>
      </c>
      <c r="K1070" s="17">
        <f t="shared" si="184"/>
        <v>9.8797202376249546E-2</v>
      </c>
      <c r="L1070" s="17">
        <f t="shared" si="185"/>
        <v>9.8797202376249546E-2</v>
      </c>
      <c r="M1070" s="68">
        <f t="shared" si="186"/>
        <v>1778.3496427724917</v>
      </c>
      <c r="N1070" s="9">
        <f t="shared" si="187"/>
        <v>461.55</v>
      </c>
    </row>
    <row r="1071" spans="1:14" hidden="1" x14ac:dyDescent="0.25">
      <c r="A1071" s="7" t="s">
        <v>9</v>
      </c>
      <c r="B1071" s="7" t="s">
        <v>303</v>
      </c>
      <c r="C1071" s="7" t="s">
        <v>317</v>
      </c>
      <c r="D1071" s="16" t="s">
        <v>318</v>
      </c>
      <c r="E1071" s="7" t="s">
        <v>306</v>
      </c>
      <c r="F1071" s="7" t="s">
        <v>14</v>
      </c>
      <c r="G1071" s="8">
        <v>485</v>
      </c>
      <c r="H1071" s="8">
        <f t="shared" si="183"/>
        <v>646.66666666666663</v>
      </c>
      <c r="I1071" s="9">
        <v>223851.75</v>
      </c>
      <c r="J1071" s="7" t="s">
        <v>42</v>
      </c>
      <c r="K1071" s="17">
        <f t="shared" si="184"/>
        <v>3.6494016110038864E-2</v>
      </c>
      <c r="L1071" s="17">
        <f t="shared" si="185"/>
        <v>3.6494016110038864E-2</v>
      </c>
      <c r="M1071" s="68">
        <f t="shared" si="186"/>
        <v>656.8922899806995</v>
      </c>
      <c r="N1071" s="9">
        <f t="shared" si="187"/>
        <v>461.55</v>
      </c>
    </row>
    <row r="1072" spans="1:14" hidden="1" x14ac:dyDescent="0.25">
      <c r="A1072" s="7" t="s">
        <v>9</v>
      </c>
      <c r="B1072" s="7" t="s">
        <v>303</v>
      </c>
      <c r="C1072" s="7" t="s">
        <v>317</v>
      </c>
      <c r="D1072" s="16" t="s">
        <v>318</v>
      </c>
      <c r="E1072" s="7" t="s">
        <v>306</v>
      </c>
      <c r="F1072" s="7" t="s">
        <v>14</v>
      </c>
      <c r="G1072" s="8">
        <v>13</v>
      </c>
      <c r="H1072" s="8">
        <f t="shared" si="183"/>
        <v>17.333333333333332</v>
      </c>
      <c r="I1072" s="9">
        <v>6000.15</v>
      </c>
      <c r="J1072" s="7" t="s">
        <v>43</v>
      </c>
      <c r="K1072" s="17">
        <f t="shared" si="184"/>
        <v>9.781901225371242E-4</v>
      </c>
      <c r="L1072" s="17">
        <f t="shared" si="185"/>
        <v>9.781901225371242E-4</v>
      </c>
      <c r="M1072" s="68">
        <f t="shared" si="186"/>
        <v>17.607422205668236</v>
      </c>
      <c r="N1072" s="9">
        <f t="shared" si="187"/>
        <v>461.54999999999995</v>
      </c>
    </row>
    <row r="1073" spans="1:14" hidden="1" x14ac:dyDescent="0.25">
      <c r="A1073" s="7" t="s">
        <v>9</v>
      </c>
      <c r="B1073" s="7" t="s">
        <v>303</v>
      </c>
      <c r="C1073" s="7" t="s">
        <v>317</v>
      </c>
      <c r="D1073" s="16" t="s">
        <v>318</v>
      </c>
      <c r="E1073" s="7" t="s">
        <v>306</v>
      </c>
      <c r="F1073" s="7" t="s">
        <v>14</v>
      </c>
      <c r="G1073" s="8">
        <v>149</v>
      </c>
      <c r="H1073" s="8">
        <f t="shared" si="183"/>
        <v>198.66666666666669</v>
      </c>
      <c r="I1073" s="9">
        <v>68770.95</v>
      </c>
      <c r="J1073" s="7" t="s">
        <v>44</v>
      </c>
      <c r="K1073" s="17">
        <f t="shared" si="184"/>
        <v>1.1211563712156269E-2</v>
      </c>
      <c r="L1073" s="17">
        <f t="shared" si="185"/>
        <v>1.121156371215627E-2</v>
      </c>
      <c r="M1073" s="68">
        <f t="shared" si="186"/>
        <v>201.80814681881287</v>
      </c>
      <c r="N1073" s="9">
        <f t="shared" si="187"/>
        <v>461.54999999999995</v>
      </c>
    </row>
    <row r="1074" spans="1:14" hidden="1" x14ac:dyDescent="0.25">
      <c r="A1074" s="7" t="s">
        <v>9</v>
      </c>
      <c r="B1074" s="7" t="s">
        <v>303</v>
      </c>
      <c r="C1074" s="7" t="s">
        <v>317</v>
      </c>
      <c r="D1074" s="16" t="s">
        <v>318</v>
      </c>
      <c r="E1074" s="7" t="s">
        <v>306</v>
      </c>
      <c r="F1074" s="7" t="s">
        <v>14</v>
      </c>
      <c r="G1074" s="8">
        <v>432</v>
      </c>
      <c r="H1074" s="8">
        <f t="shared" si="183"/>
        <v>576</v>
      </c>
      <c r="I1074" s="9">
        <v>199389.6</v>
      </c>
      <c r="J1074" s="7" t="s">
        <v>47</v>
      </c>
      <c r="K1074" s="17">
        <f t="shared" si="184"/>
        <v>3.250601022584905E-2</v>
      </c>
      <c r="L1074" s="17">
        <f t="shared" si="185"/>
        <v>3.250601022584905E-2</v>
      </c>
      <c r="M1074" s="68">
        <f t="shared" si="186"/>
        <v>585.1081840652829</v>
      </c>
      <c r="N1074" s="9">
        <f t="shared" si="187"/>
        <v>461.55</v>
      </c>
    </row>
    <row r="1075" spans="1:14" hidden="1" x14ac:dyDescent="0.25">
      <c r="A1075" s="7" t="s">
        <v>9</v>
      </c>
      <c r="B1075" s="7" t="s">
        <v>303</v>
      </c>
      <c r="C1075" s="7" t="s">
        <v>317</v>
      </c>
      <c r="D1075" s="16" t="s">
        <v>318</v>
      </c>
      <c r="E1075" s="7" t="s">
        <v>306</v>
      </c>
      <c r="F1075" s="7" t="s">
        <v>14</v>
      </c>
      <c r="G1075" s="8">
        <v>172</v>
      </c>
      <c r="H1075" s="8">
        <f t="shared" si="183"/>
        <v>229.33333333333331</v>
      </c>
      <c r="I1075" s="9">
        <v>79386.600000000006</v>
      </c>
      <c r="J1075" s="7" t="s">
        <v>48</v>
      </c>
      <c r="K1075" s="17">
        <f t="shared" si="184"/>
        <v>1.2942207775106566E-2</v>
      </c>
      <c r="L1075" s="17">
        <f t="shared" si="185"/>
        <v>1.2942207775106566E-2</v>
      </c>
      <c r="M1075" s="68">
        <f t="shared" si="186"/>
        <v>232.95973995191821</v>
      </c>
      <c r="N1075" s="9">
        <f t="shared" si="187"/>
        <v>461.55</v>
      </c>
    </row>
    <row r="1076" spans="1:14" hidden="1" x14ac:dyDescent="0.25">
      <c r="A1076" s="7" t="s">
        <v>9</v>
      </c>
      <c r="B1076" s="7" t="s">
        <v>303</v>
      </c>
      <c r="C1076" s="7" t="s">
        <v>317</v>
      </c>
      <c r="D1076" s="16" t="s">
        <v>318</v>
      </c>
      <c r="E1076" s="7" t="s">
        <v>306</v>
      </c>
      <c r="F1076" s="7" t="s">
        <v>14</v>
      </c>
      <c r="G1076" s="8">
        <v>245.95</v>
      </c>
      <c r="H1076" s="8">
        <f t="shared" si="183"/>
        <v>327.93333333333328</v>
      </c>
      <c r="I1076" s="9">
        <v>113518.2225</v>
      </c>
      <c r="J1076" s="7" t="s">
        <v>52</v>
      </c>
      <c r="K1076" s="17">
        <f t="shared" si="184"/>
        <v>1.8506604664461974E-2</v>
      </c>
      <c r="L1076" s="17">
        <f t="shared" si="185"/>
        <v>1.8506604664461974E-2</v>
      </c>
      <c r="M1076" s="68">
        <f t="shared" si="186"/>
        <v>333.11888396031554</v>
      </c>
      <c r="N1076" s="9">
        <f t="shared" si="187"/>
        <v>461.55</v>
      </c>
    </row>
    <row r="1077" spans="1:14" hidden="1" x14ac:dyDescent="0.25">
      <c r="A1077" s="7" t="s">
        <v>9</v>
      </c>
      <c r="B1077" s="7" t="s">
        <v>303</v>
      </c>
      <c r="C1077" s="7" t="s">
        <v>317</v>
      </c>
      <c r="D1077" s="16" t="s">
        <v>318</v>
      </c>
      <c r="E1077" s="7" t="s">
        <v>306</v>
      </c>
      <c r="F1077" s="7" t="s">
        <v>14</v>
      </c>
      <c r="G1077" s="8">
        <v>347</v>
      </c>
      <c r="H1077" s="8">
        <f t="shared" si="183"/>
        <v>462.66666666666669</v>
      </c>
      <c r="I1077" s="9">
        <v>160157.85</v>
      </c>
      <c r="J1077" s="7" t="s">
        <v>64</v>
      </c>
      <c r="K1077" s="17">
        <f t="shared" si="184"/>
        <v>2.6110151732337085E-2</v>
      </c>
      <c r="L1077" s="17">
        <f t="shared" si="185"/>
        <v>2.6110151732337085E-2</v>
      </c>
      <c r="M1077" s="68">
        <f t="shared" si="186"/>
        <v>469.98273118206754</v>
      </c>
      <c r="N1077" s="9">
        <f t="shared" si="187"/>
        <v>461.55</v>
      </c>
    </row>
    <row r="1078" spans="1:14" hidden="1" x14ac:dyDescent="0.25">
      <c r="A1078" s="7" t="s">
        <v>9</v>
      </c>
      <c r="B1078" s="7" t="s">
        <v>303</v>
      </c>
      <c r="C1078" s="7" t="s">
        <v>317</v>
      </c>
      <c r="D1078" s="16" t="s">
        <v>318</v>
      </c>
      <c r="E1078" s="7" t="s">
        <v>306</v>
      </c>
      <c r="F1078" s="7" t="s">
        <v>14</v>
      </c>
      <c r="G1078" s="8">
        <v>517</v>
      </c>
      <c r="H1078" s="8">
        <f t="shared" si="183"/>
        <v>689.33333333333326</v>
      </c>
      <c r="I1078" s="9">
        <v>238621.35</v>
      </c>
      <c r="J1078" s="7" t="s">
        <v>56</v>
      </c>
      <c r="K1078" s="17">
        <f t="shared" si="184"/>
        <v>3.8901868719361014E-2</v>
      </c>
      <c r="L1078" s="17">
        <f t="shared" si="185"/>
        <v>3.8901868719361014E-2</v>
      </c>
      <c r="M1078" s="68">
        <f t="shared" si="186"/>
        <v>700.23363694849832</v>
      </c>
      <c r="N1078" s="9">
        <f t="shared" si="187"/>
        <v>461.55</v>
      </c>
    </row>
    <row r="1079" spans="1:14" hidden="1" x14ac:dyDescent="0.25">
      <c r="A1079" s="7" t="s">
        <v>9</v>
      </c>
      <c r="B1079" s="7" t="s">
        <v>303</v>
      </c>
      <c r="C1079" s="7" t="s">
        <v>317</v>
      </c>
      <c r="D1079" s="16" t="s">
        <v>318</v>
      </c>
      <c r="E1079" s="7" t="s">
        <v>306</v>
      </c>
      <c r="F1079" s="7" t="s">
        <v>14</v>
      </c>
      <c r="G1079" s="8">
        <v>63</v>
      </c>
      <c r="H1079" s="8">
        <f t="shared" si="183"/>
        <v>84</v>
      </c>
      <c r="I1079" s="9">
        <v>29077.65</v>
      </c>
      <c r="J1079" s="7" t="s">
        <v>65</v>
      </c>
      <c r="K1079" s="17">
        <f t="shared" si="184"/>
        <v>4.7404598246029864E-3</v>
      </c>
      <c r="L1079" s="17">
        <f t="shared" si="185"/>
        <v>4.7404598246029864E-3</v>
      </c>
      <c r="M1079" s="68">
        <f t="shared" si="186"/>
        <v>85.328276842853754</v>
      </c>
      <c r="N1079" s="9">
        <f t="shared" si="187"/>
        <v>461.55</v>
      </c>
    </row>
    <row r="1080" spans="1:14" hidden="1" x14ac:dyDescent="0.25">
      <c r="A1080" s="7" t="s">
        <v>9</v>
      </c>
      <c r="B1080" s="7" t="s">
        <v>303</v>
      </c>
      <c r="C1080" s="7" t="s">
        <v>319</v>
      </c>
      <c r="D1080" s="16" t="s">
        <v>320</v>
      </c>
      <c r="E1080" s="7" t="s">
        <v>306</v>
      </c>
      <c r="F1080" s="7" t="s">
        <v>14</v>
      </c>
      <c r="G1080" s="8">
        <v>60</v>
      </c>
      <c r="H1080" s="8">
        <f t="shared" si="183"/>
        <v>80</v>
      </c>
      <c r="I1080" s="9">
        <v>35171.4</v>
      </c>
      <c r="J1080" s="7" t="s">
        <v>37</v>
      </c>
      <c r="K1080" s="17">
        <f t="shared" si="184"/>
        <v>4.5147236424790344E-3</v>
      </c>
      <c r="L1080" s="17">
        <f t="shared" si="185"/>
        <v>4.5147236424790353E-3</v>
      </c>
      <c r="M1080" s="68">
        <f t="shared" si="186"/>
        <v>81.265025564622633</v>
      </c>
      <c r="N1080" s="9">
        <f t="shared" si="187"/>
        <v>586.19000000000005</v>
      </c>
    </row>
    <row r="1081" spans="1:14" hidden="1" x14ac:dyDescent="0.25">
      <c r="A1081" s="7" t="s">
        <v>9</v>
      </c>
      <c r="B1081" s="7" t="s">
        <v>303</v>
      </c>
      <c r="C1081" s="7" t="s">
        <v>319</v>
      </c>
      <c r="D1081" s="16" t="s">
        <v>320</v>
      </c>
      <c r="E1081" s="7" t="s">
        <v>306</v>
      </c>
      <c r="F1081" s="7" t="s">
        <v>14</v>
      </c>
      <c r="G1081" s="8">
        <v>2</v>
      </c>
      <c r="H1081" s="8">
        <f t="shared" si="183"/>
        <v>2.6666666666666665</v>
      </c>
      <c r="I1081" s="9">
        <v>1043.04</v>
      </c>
      <c r="J1081" s="7" t="s">
        <v>38</v>
      </c>
      <c r="K1081" s="17">
        <f t="shared" si="184"/>
        <v>1.504907880826345E-4</v>
      </c>
      <c r="L1081" s="17">
        <f t="shared" si="185"/>
        <v>1.504907880826345E-4</v>
      </c>
      <c r="M1081" s="68">
        <f t="shared" si="186"/>
        <v>2.7088341854874209</v>
      </c>
      <c r="N1081" s="9">
        <f t="shared" si="187"/>
        <v>521.52</v>
      </c>
    </row>
    <row r="1082" spans="1:14" hidden="1" x14ac:dyDescent="0.25">
      <c r="A1082" s="7" t="s">
        <v>9</v>
      </c>
      <c r="B1082" s="7" t="s">
        <v>303</v>
      </c>
      <c r="C1082" s="7" t="s">
        <v>319</v>
      </c>
      <c r="D1082" s="16" t="s">
        <v>320</v>
      </c>
      <c r="E1082" s="7" t="s">
        <v>306</v>
      </c>
      <c r="F1082" s="7" t="s">
        <v>14</v>
      </c>
      <c r="G1082" s="8">
        <v>3</v>
      </c>
      <c r="H1082" s="8">
        <f t="shared" si="183"/>
        <v>4</v>
      </c>
      <c r="I1082" s="9">
        <v>1564.56</v>
      </c>
      <c r="J1082" s="7" t="s">
        <v>40</v>
      </c>
      <c r="K1082" s="17">
        <f t="shared" si="184"/>
        <v>2.2573618212395172E-4</v>
      </c>
      <c r="L1082" s="17">
        <f t="shared" si="185"/>
        <v>2.2573618212395175E-4</v>
      </c>
      <c r="M1082" s="68">
        <f t="shared" si="186"/>
        <v>4.0632512782311316</v>
      </c>
      <c r="N1082" s="9">
        <f t="shared" si="187"/>
        <v>521.52</v>
      </c>
    </row>
    <row r="1083" spans="1:14" hidden="1" x14ac:dyDescent="0.25">
      <c r="A1083" s="7" t="s">
        <v>9</v>
      </c>
      <c r="B1083" s="7" t="s">
        <v>303</v>
      </c>
      <c r="C1083" s="7" t="s">
        <v>319</v>
      </c>
      <c r="D1083" s="16" t="s">
        <v>320</v>
      </c>
      <c r="E1083" s="7" t="s">
        <v>306</v>
      </c>
      <c r="F1083" s="7" t="s">
        <v>14</v>
      </c>
      <c r="G1083" s="8">
        <v>4</v>
      </c>
      <c r="H1083" s="8">
        <f t="shared" si="183"/>
        <v>5.333333333333333</v>
      </c>
      <c r="I1083" s="9">
        <v>2344.7600000000002</v>
      </c>
      <c r="J1083" s="7" t="s">
        <v>43</v>
      </c>
      <c r="K1083" s="17">
        <f t="shared" si="184"/>
        <v>3.00981576165269E-4</v>
      </c>
      <c r="L1083" s="17">
        <f t="shared" si="185"/>
        <v>3.00981576165269E-4</v>
      </c>
      <c r="M1083" s="68">
        <f t="shared" si="186"/>
        <v>5.4176683709748419</v>
      </c>
      <c r="N1083" s="9">
        <f t="shared" si="187"/>
        <v>586.19000000000005</v>
      </c>
    </row>
    <row r="1084" spans="1:14" hidden="1" x14ac:dyDescent="0.25">
      <c r="A1084" s="7" t="s">
        <v>9</v>
      </c>
      <c r="B1084" s="7" t="s">
        <v>303</v>
      </c>
      <c r="C1084" s="7" t="s">
        <v>319</v>
      </c>
      <c r="D1084" s="16" t="s">
        <v>320</v>
      </c>
      <c r="E1084" s="7" t="s">
        <v>306</v>
      </c>
      <c r="F1084" s="7" t="s">
        <v>14</v>
      </c>
      <c r="G1084" s="8">
        <v>10</v>
      </c>
      <c r="H1084" s="8">
        <f t="shared" si="183"/>
        <v>13.333333333333334</v>
      </c>
      <c r="I1084" s="9">
        <v>5215.2</v>
      </c>
      <c r="J1084" s="7" t="s">
        <v>64</v>
      </c>
      <c r="K1084" s="17">
        <f t="shared" si="184"/>
        <v>7.524539404131724E-4</v>
      </c>
      <c r="L1084" s="17">
        <f t="shared" si="185"/>
        <v>7.5245394041317251E-4</v>
      </c>
      <c r="M1084" s="68">
        <f t="shared" si="186"/>
        <v>13.544170927437104</v>
      </c>
      <c r="N1084" s="9">
        <f t="shared" si="187"/>
        <v>521.52</v>
      </c>
    </row>
    <row r="1085" spans="1:14" hidden="1" x14ac:dyDescent="0.25">
      <c r="A1085" s="7" t="s">
        <v>9</v>
      </c>
      <c r="B1085" s="7" t="s">
        <v>303</v>
      </c>
      <c r="C1085" s="7" t="s">
        <v>319</v>
      </c>
      <c r="D1085" s="16" t="s">
        <v>320</v>
      </c>
      <c r="E1085" s="7" t="s">
        <v>306</v>
      </c>
      <c r="F1085" s="7" t="s">
        <v>14</v>
      </c>
      <c r="G1085" s="8">
        <v>219</v>
      </c>
      <c r="H1085" s="8">
        <f t="shared" si="183"/>
        <v>292</v>
      </c>
      <c r="I1085" s="9">
        <v>128284.53</v>
      </c>
      <c r="J1085" s="7" t="s">
        <v>54</v>
      </c>
      <c r="K1085" s="17">
        <f t="shared" si="184"/>
        <v>1.6478741295048477E-2</v>
      </c>
      <c r="L1085" s="17">
        <f t="shared" si="185"/>
        <v>1.6478741295048477E-2</v>
      </c>
      <c r="M1085" s="68">
        <f t="shared" si="186"/>
        <v>296.61734331087257</v>
      </c>
      <c r="N1085" s="9">
        <f t="shared" si="187"/>
        <v>585.77410958904113</v>
      </c>
    </row>
    <row r="1086" spans="1:14" hidden="1" x14ac:dyDescent="0.25">
      <c r="A1086" s="7"/>
      <c r="B1086" s="7"/>
      <c r="C1086" s="7"/>
      <c r="D1086" s="16"/>
      <c r="E1086" s="7"/>
      <c r="F1086" s="7"/>
      <c r="G1086" s="18">
        <f>SUM(G1039:G1085)</f>
        <v>13289.85</v>
      </c>
      <c r="H1086" s="18">
        <f>SUM(H1039:H1085)</f>
        <v>17719.8</v>
      </c>
      <c r="I1086" s="9"/>
      <c r="J1086" s="7"/>
      <c r="K1086" s="19">
        <f>SUM(K1039:K1085)</f>
        <v>1</v>
      </c>
      <c r="L1086" s="19">
        <f>SUM(L1039:L1085)</f>
        <v>1</v>
      </c>
      <c r="M1086" s="72">
        <f>SUM(M1039:M1085)</f>
        <v>18000.000000000004</v>
      </c>
      <c r="N1086" s="9"/>
    </row>
    <row r="1087" spans="1:14" hidden="1" x14ac:dyDescent="0.25">
      <c r="A1087" s="7" t="s">
        <v>9</v>
      </c>
      <c r="B1087" s="7" t="s">
        <v>321</v>
      </c>
      <c r="C1087" s="7" t="s">
        <v>322</v>
      </c>
      <c r="D1087" s="16" t="s">
        <v>323</v>
      </c>
      <c r="E1087" s="7" t="s">
        <v>324</v>
      </c>
      <c r="F1087" s="7" t="s">
        <v>184</v>
      </c>
      <c r="G1087" s="8">
        <v>194</v>
      </c>
      <c r="H1087" s="8"/>
      <c r="I1087" s="9">
        <v>6176270.7599999998</v>
      </c>
      <c r="J1087" s="7" t="s">
        <v>18</v>
      </c>
      <c r="K1087" s="17">
        <f t="shared" ref="K1087:K1109" si="188">+G1087/$G$1117</f>
        <v>2.4748054598800868E-2</v>
      </c>
      <c r="L1087" s="20"/>
      <c r="M1087" s="73">
        <f t="shared" ref="M1087:M1109" si="189">1250*K1087</f>
        <v>30.935068248501086</v>
      </c>
      <c r="N1087" s="9">
        <f t="shared" ref="N1087:N1116" si="190">+I1087/G1087</f>
        <v>31836.447216494846</v>
      </c>
    </row>
    <row r="1088" spans="1:14" hidden="1" x14ac:dyDescent="0.25">
      <c r="A1088" s="7" t="s">
        <v>9</v>
      </c>
      <c r="B1088" s="7" t="s">
        <v>321</v>
      </c>
      <c r="C1088" s="7" t="s">
        <v>322</v>
      </c>
      <c r="D1088" s="16" t="s">
        <v>323</v>
      </c>
      <c r="E1088" s="7" t="s">
        <v>324</v>
      </c>
      <c r="F1088" s="7" t="s">
        <v>184</v>
      </c>
      <c r="G1088" s="8">
        <v>51</v>
      </c>
      <c r="H1088" s="8"/>
      <c r="I1088" s="9">
        <v>1622750.14</v>
      </c>
      <c r="J1088" s="7" t="s">
        <v>19</v>
      </c>
      <c r="K1088" s="17">
        <f t="shared" si="188"/>
        <v>6.5059318790662074E-3</v>
      </c>
      <c r="L1088" s="20"/>
      <c r="M1088" s="73">
        <f t="shared" si="189"/>
        <v>8.1324148488327594</v>
      </c>
      <c r="N1088" s="9">
        <f t="shared" si="190"/>
        <v>31818.630196078429</v>
      </c>
    </row>
    <row r="1089" spans="1:14" hidden="1" x14ac:dyDescent="0.25">
      <c r="A1089" s="7" t="s">
        <v>9</v>
      </c>
      <c r="B1089" s="7" t="s">
        <v>321</v>
      </c>
      <c r="C1089" s="7" t="s">
        <v>322</v>
      </c>
      <c r="D1089" s="16" t="s">
        <v>323</v>
      </c>
      <c r="E1089" s="7" t="s">
        <v>324</v>
      </c>
      <c r="F1089" s="7" t="s">
        <v>184</v>
      </c>
      <c r="G1089" s="8">
        <v>4</v>
      </c>
      <c r="H1089" s="8"/>
      <c r="I1089" s="9">
        <v>127269.12</v>
      </c>
      <c r="J1089" s="7" t="s">
        <v>20</v>
      </c>
      <c r="K1089" s="17">
        <f t="shared" si="188"/>
        <v>5.1026916698558491E-4</v>
      </c>
      <c r="L1089" s="20"/>
      <c r="M1089" s="73">
        <f t="shared" si="189"/>
        <v>0.63783645873198114</v>
      </c>
      <c r="N1089" s="9">
        <f t="shared" si="190"/>
        <v>31817.279999999999</v>
      </c>
    </row>
    <row r="1090" spans="1:14" hidden="1" x14ac:dyDescent="0.25">
      <c r="A1090" s="7" t="s">
        <v>9</v>
      </c>
      <c r="B1090" s="7" t="s">
        <v>321</v>
      </c>
      <c r="C1090" s="7" t="s">
        <v>322</v>
      </c>
      <c r="D1090" s="16" t="s">
        <v>323</v>
      </c>
      <c r="E1090" s="7" t="s">
        <v>324</v>
      </c>
      <c r="F1090" s="7" t="s">
        <v>184</v>
      </c>
      <c r="G1090" s="8">
        <v>17</v>
      </c>
      <c r="H1090" s="8"/>
      <c r="I1090" s="9">
        <v>540549.46</v>
      </c>
      <c r="J1090" s="7" t="s">
        <v>21</v>
      </c>
      <c r="K1090" s="17">
        <f t="shared" si="188"/>
        <v>2.1686439596887356E-3</v>
      </c>
      <c r="L1090" s="20"/>
      <c r="M1090" s="73">
        <f t="shared" si="189"/>
        <v>2.7108049496109197</v>
      </c>
      <c r="N1090" s="9">
        <f t="shared" si="190"/>
        <v>31797.027058823529</v>
      </c>
    </row>
    <row r="1091" spans="1:14" hidden="1" x14ac:dyDescent="0.25">
      <c r="A1091" s="7" t="s">
        <v>9</v>
      </c>
      <c r="B1091" s="7" t="s">
        <v>321</v>
      </c>
      <c r="C1091" s="7" t="s">
        <v>322</v>
      </c>
      <c r="D1091" s="16" t="s">
        <v>323</v>
      </c>
      <c r="E1091" s="7" t="s">
        <v>324</v>
      </c>
      <c r="F1091" s="7" t="s">
        <v>184</v>
      </c>
      <c r="G1091" s="8">
        <v>27</v>
      </c>
      <c r="H1091" s="8"/>
      <c r="I1091" s="9">
        <v>859961.74</v>
      </c>
      <c r="J1091" s="7" t="s">
        <v>22</v>
      </c>
      <c r="K1091" s="17">
        <f t="shared" si="188"/>
        <v>3.4443168771526979E-3</v>
      </c>
      <c r="L1091" s="20"/>
      <c r="M1091" s="73">
        <f t="shared" si="189"/>
        <v>4.3053960964408722</v>
      </c>
      <c r="N1091" s="9">
        <f t="shared" si="190"/>
        <v>31850.434814814813</v>
      </c>
    </row>
    <row r="1092" spans="1:14" hidden="1" x14ac:dyDescent="0.25">
      <c r="A1092" s="7" t="s">
        <v>9</v>
      </c>
      <c r="B1092" s="7" t="s">
        <v>321</v>
      </c>
      <c r="C1092" s="7" t="s">
        <v>322</v>
      </c>
      <c r="D1092" s="16" t="s">
        <v>323</v>
      </c>
      <c r="E1092" s="7" t="s">
        <v>324</v>
      </c>
      <c r="F1092" s="7" t="s">
        <v>184</v>
      </c>
      <c r="G1092" s="8">
        <v>123</v>
      </c>
      <c r="H1092" s="8"/>
      <c r="I1092" s="9">
        <v>3916624.14</v>
      </c>
      <c r="J1092" s="7" t="s">
        <v>23</v>
      </c>
      <c r="K1092" s="17">
        <f t="shared" si="188"/>
        <v>1.5690776884806735E-2</v>
      </c>
      <c r="L1092" s="20"/>
      <c r="M1092" s="73">
        <f t="shared" si="189"/>
        <v>19.613471106008419</v>
      </c>
      <c r="N1092" s="9">
        <f t="shared" si="190"/>
        <v>31842.472682926829</v>
      </c>
    </row>
    <row r="1093" spans="1:14" x14ac:dyDescent="0.25">
      <c r="A1093" s="7" t="s">
        <v>9</v>
      </c>
      <c r="B1093" s="7" t="s">
        <v>321</v>
      </c>
      <c r="C1093" s="7" t="s">
        <v>322</v>
      </c>
      <c r="D1093" s="16" t="s">
        <v>323</v>
      </c>
      <c r="E1093" s="7" t="s">
        <v>324</v>
      </c>
      <c r="F1093" s="7" t="s">
        <v>184</v>
      </c>
      <c r="G1093" s="8">
        <v>26</v>
      </c>
      <c r="H1093" s="8"/>
      <c r="I1093" s="9">
        <v>827387</v>
      </c>
      <c r="J1093" s="7" t="s">
        <v>24</v>
      </c>
      <c r="K1093" s="17">
        <f t="shared" si="188"/>
        <v>3.3167495854063019E-3</v>
      </c>
      <c r="L1093" s="20"/>
      <c r="M1093" s="73">
        <f t="shared" si="189"/>
        <v>4.1459369817578775</v>
      </c>
      <c r="N1093" s="9">
        <f t="shared" si="190"/>
        <v>31822.576923076922</v>
      </c>
    </row>
    <row r="1094" spans="1:14" hidden="1" x14ac:dyDescent="0.25">
      <c r="A1094" s="7" t="s">
        <v>9</v>
      </c>
      <c r="B1094" s="7" t="s">
        <v>321</v>
      </c>
      <c r="C1094" s="7" t="s">
        <v>322</v>
      </c>
      <c r="D1094" s="16" t="s">
        <v>323</v>
      </c>
      <c r="E1094" s="7" t="s">
        <v>324</v>
      </c>
      <c r="F1094" s="7" t="s">
        <v>184</v>
      </c>
      <c r="G1094" s="8">
        <v>164</v>
      </c>
      <c r="H1094" s="8"/>
      <c r="I1094" s="9">
        <v>5220512.88</v>
      </c>
      <c r="J1094" s="7" t="s">
        <v>25</v>
      </c>
      <c r="K1094" s="17">
        <f t="shared" si="188"/>
        <v>2.0921035846408982E-2</v>
      </c>
      <c r="L1094" s="20"/>
      <c r="M1094" s="73">
        <f t="shared" si="189"/>
        <v>26.151294808011226</v>
      </c>
      <c r="N1094" s="9">
        <f t="shared" si="190"/>
        <v>31832.395609756099</v>
      </c>
    </row>
    <row r="1095" spans="1:14" hidden="1" x14ac:dyDescent="0.25">
      <c r="A1095" s="7" t="s">
        <v>9</v>
      </c>
      <c r="B1095" s="7" t="s">
        <v>321</v>
      </c>
      <c r="C1095" s="7" t="s">
        <v>322</v>
      </c>
      <c r="D1095" s="16" t="s">
        <v>323</v>
      </c>
      <c r="E1095" s="7" t="s">
        <v>324</v>
      </c>
      <c r="F1095" s="7" t="s">
        <v>184</v>
      </c>
      <c r="G1095" s="8">
        <v>17</v>
      </c>
      <c r="H1095" s="8"/>
      <c r="I1095" s="9">
        <v>541100.34</v>
      </c>
      <c r="J1095" s="7" t="s">
        <v>31</v>
      </c>
      <c r="K1095" s="17">
        <f t="shared" si="188"/>
        <v>2.1686439596887356E-3</v>
      </c>
      <c r="L1095" s="20"/>
      <c r="M1095" s="73">
        <f t="shared" si="189"/>
        <v>2.7108049496109197</v>
      </c>
      <c r="N1095" s="9">
        <f t="shared" si="190"/>
        <v>31829.431764705882</v>
      </c>
    </row>
    <row r="1096" spans="1:14" hidden="1" x14ac:dyDescent="0.25">
      <c r="A1096" s="7" t="s">
        <v>9</v>
      </c>
      <c r="B1096" s="7" t="s">
        <v>321</v>
      </c>
      <c r="C1096" s="7" t="s">
        <v>322</v>
      </c>
      <c r="D1096" s="16" t="s">
        <v>323</v>
      </c>
      <c r="E1096" s="7" t="s">
        <v>324</v>
      </c>
      <c r="F1096" s="7" t="s">
        <v>184</v>
      </c>
      <c r="G1096" s="8">
        <v>1</v>
      </c>
      <c r="H1096" s="8"/>
      <c r="I1096" s="9">
        <v>32023.86</v>
      </c>
      <c r="J1096" s="7" t="s">
        <v>62</v>
      </c>
      <c r="K1096" s="17">
        <f t="shared" si="188"/>
        <v>1.2756729174639623E-4</v>
      </c>
      <c r="L1096" s="20"/>
      <c r="M1096" s="73">
        <f t="shared" si="189"/>
        <v>0.15945911468299528</v>
      </c>
      <c r="N1096" s="9">
        <f t="shared" si="190"/>
        <v>32023.86</v>
      </c>
    </row>
    <row r="1097" spans="1:14" hidden="1" x14ac:dyDescent="0.25">
      <c r="A1097" s="7" t="s">
        <v>9</v>
      </c>
      <c r="B1097" s="7" t="s">
        <v>321</v>
      </c>
      <c r="C1097" s="7" t="s">
        <v>322</v>
      </c>
      <c r="D1097" s="16" t="s">
        <v>323</v>
      </c>
      <c r="E1097" s="7" t="s">
        <v>324</v>
      </c>
      <c r="F1097" s="7" t="s">
        <v>184</v>
      </c>
      <c r="G1097" s="8">
        <v>12</v>
      </c>
      <c r="H1097" s="8"/>
      <c r="I1097" s="9">
        <v>382358.24</v>
      </c>
      <c r="J1097" s="7" t="s">
        <v>34</v>
      </c>
      <c r="K1097" s="17">
        <f t="shared" si="188"/>
        <v>1.5308075009567547E-3</v>
      </c>
      <c r="L1097" s="20"/>
      <c r="M1097" s="73">
        <f t="shared" si="189"/>
        <v>1.9135093761959434</v>
      </c>
      <c r="N1097" s="9">
        <f t="shared" si="190"/>
        <v>31863.186666666665</v>
      </c>
    </row>
    <row r="1098" spans="1:14" hidden="1" x14ac:dyDescent="0.25">
      <c r="A1098" s="7" t="s">
        <v>9</v>
      </c>
      <c r="B1098" s="7" t="s">
        <v>321</v>
      </c>
      <c r="C1098" s="7" t="s">
        <v>322</v>
      </c>
      <c r="D1098" s="16" t="s">
        <v>323</v>
      </c>
      <c r="E1098" s="7" t="s">
        <v>324</v>
      </c>
      <c r="F1098" s="7" t="s">
        <v>184</v>
      </c>
      <c r="G1098" s="8">
        <v>10</v>
      </c>
      <c r="H1098" s="8"/>
      <c r="I1098" s="9">
        <v>318035.08</v>
      </c>
      <c r="J1098" s="7" t="s">
        <v>35</v>
      </c>
      <c r="K1098" s="17">
        <f t="shared" si="188"/>
        <v>1.2756729174639623E-3</v>
      </c>
      <c r="L1098" s="20"/>
      <c r="M1098" s="73">
        <f t="shared" si="189"/>
        <v>1.5945911468299527</v>
      </c>
      <c r="N1098" s="9">
        <f t="shared" si="190"/>
        <v>31803.508000000002</v>
      </c>
    </row>
    <row r="1099" spans="1:14" hidden="1" x14ac:dyDescent="0.25">
      <c r="A1099" s="7" t="s">
        <v>9</v>
      </c>
      <c r="B1099" s="7" t="s">
        <v>321</v>
      </c>
      <c r="C1099" s="7" t="s">
        <v>322</v>
      </c>
      <c r="D1099" s="16" t="s">
        <v>323</v>
      </c>
      <c r="E1099" s="7" t="s">
        <v>324</v>
      </c>
      <c r="F1099" s="7" t="s">
        <v>184</v>
      </c>
      <c r="G1099" s="8">
        <v>9</v>
      </c>
      <c r="H1099" s="8"/>
      <c r="I1099" s="9">
        <v>286837.53999999998</v>
      </c>
      <c r="J1099" s="7" t="s">
        <v>37</v>
      </c>
      <c r="K1099" s="17">
        <f t="shared" si="188"/>
        <v>1.148105625717566E-3</v>
      </c>
      <c r="L1099" s="20"/>
      <c r="M1099" s="73">
        <f t="shared" si="189"/>
        <v>1.4351320321469576</v>
      </c>
      <c r="N1099" s="9">
        <f t="shared" si="190"/>
        <v>31870.837777777775</v>
      </c>
    </row>
    <row r="1100" spans="1:14" hidden="1" x14ac:dyDescent="0.25">
      <c r="A1100" s="7" t="s">
        <v>9</v>
      </c>
      <c r="B1100" s="7" t="s">
        <v>321</v>
      </c>
      <c r="C1100" s="7" t="s">
        <v>322</v>
      </c>
      <c r="D1100" s="16" t="s">
        <v>323</v>
      </c>
      <c r="E1100" s="7" t="s">
        <v>324</v>
      </c>
      <c r="F1100" s="7" t="s">
        <v>184</v>
      </c>
      <c r="G1100" s="8">
        <v>6</v>
      </c>
      <c r="H1100" s="8"/>
      <c r="I1100" s="9">
        <v>191041.4</v>
      </c>
      <c r="J1100" s="7" t="s">
        <v>38</v>
      </c>
      <c r="K1100" s="17">
        <f t="shared" si="188"/>
        <v>7.6540375047837736E-4</v>
      </c>
      <c r="L1100" s="20"/>
      <c r="M1100" s="73">
        <f t="shared" si="189"/>
        <v>0.95675468809797171</v>
      </c>
      <c r="N1100" s="9">
        <f t="shared" si="190"/>
        <v>31840.233333333334</v>
      </c>
    </row>
    <row r="1101" spans="1:14" hidden="1" x14ac:dyDescent="0.25">
      <c r="A1101" s="7" t="s">
        <v>9</v>
      </c>
      <c r="B1101" s="7" t="s">
        <v>321</v>
      </c>
      <c r="C1101" s="7" t="s">
        <v>322</v>
      </c>
      <c r="D1101" s="16" t="s">
        <v>323</v>
      </c>
      <c r="E1101" s="7" t="s">
        <v>324</v>
      </c>
      <c r="F1101" s="7" t="s">
        <v>184</v>
      </c>
      <c r="G1101" s="8">
        <v>50</v>
      </c>
      <c r="H1101" s="8"/>
      <c r="I1101" s="9">
        <v>1591001.72</v>
      </c>
      <c r="J1101" s="7" t="s">
        <v>40</v>
      </c>
      <c r="K1101" s="17">
        <f t="shared" si="188"/>
        <v>6.3783645873198109E-3</v>
      </c>
      <c r="L1101" s="20"/>
      <c r="M1101" s="73">
        <f t="shared" si="189"/>
        <v>7.9729557341497639</v>
      </c>
      <c r="N1101" s="9">
        <f t="shared" si="190"/>
        <v>31820.0344</v>
      </c>
    </row>
    <row r="1102" spans="1:14" hidden="1" x14ac:dyDescent="0.25">
      <c r="A1102" s="7" t="s">
        <v>9</v>
      </c>
      <c r="B1102" s="7" t="s">
        <v>321</v>
      </c>
      <c r="C1102" s="7" t="s">
        <v>322</v>
      </c>
      <c r="D1102" s="16" t="s">
        <v>323</v>
      </c>
      <c r="E1102" s="7" t="s">
        <v>324</v>
      </c>
      <c r="F1102" s="7" t="s">
        <v>184</v>
      </c>
      <c r="G1102" s="8">
        <v>286</v>
      </c>
      <c r="H1102" s="8"/>
      <c r="I1102" s="9">
        <v>9103735.9600000009</v>
      </c>
      <c r="J1102" s="7" t="s">
        <v>41</v>
      </c>
      <c r="K1102" s="17">
        <f t="shared" si="188"/>
        <v>3.6484245439469321E-2</v>
      </c>
      <c r="L1102" s="20"/>
      <c r="M1102" s="73">
        <f t="shared" si="189"/>
        <v>45.605306799336653</v>
      </c>
      <c r="N1102" s="9">
        <f t="shared" si="190"/>
        <v>31831.244615384618</v>
      </c>
    </row>
    <row r="1103" spans="1:14" hidden="1" x14ac:dyDescent="0.25">
      <c r="A1103" s="7" t="s">
        <v>9</v>
      </c>
      <c r="B1103" s="7" t="s">
        <v>321</v>
      </c>
      <c r="C1103" s="7" t="s">
        <v>322</v>
      </c>
      <c r="D1103" s="16" t="s">
        <v>323</v>
      </c>
      <c r="E1103" s="7" t="s">
        <v>324</v>
      </c>
      <c r="F1103" s="7" t="s">
        <v>184</v>
      </c>
      <c r="G1103" s="8">
        <v>79</v>
      </c>
      <c r="H1103" s="8"/>
      <c r="I1103" s="9">
        <v>2514460.2999999998</v>
      </c>
      <c r="J1103" s="7" t="s">
        <v>42</v>
      </c>
      <c r="K1103" s="17">
        <f t="shared" si="188"/>
        <v>1.0077816047965302E-2</v>
      </c>
      <c r="L1103" s="20"/>
      <c r="M1103" s="73">
        <f t="shared" si="189"/>
        <v>12.597270059956626</v>
      </c>
      <c r="N1103" s="9">
        <f t="shared" si="190"/>
        <v>31828.611392405062</v>
      </c>
    </row>
    <row r="1104" spans="1:14" hidden="1" x14ac:dyDescent="0.25">
      <c r="A1104" s="7" t="s">
        <v>9</v>
      </c>
      <c r="B1104" s="7" t="s">
        <v>321</v>
      </c>
      <c r="C1104" s="7" t="s">
        <v>322</v>
      </c>
      <c r="D1104" s="16" t="s">
        <v>323</v>
      </c>
      <c r="E1104" s="7" t="s">
        <v>324</v>
      </c>
      <c r="F1104" s="7" t="s">
        <v>184</v>
      </c>
      <c r="G1104" s="8">
        <v>2</v>
      </c>
      <c r="H1104" s="8"/>
      <c r="I1104" s="9">
        <v>63496.84</v>
      </c>
      <c r="J1104" s="7" t="s">
        <v>44</v>
      </c>
      <c r="K1104" s="17">
        <f t="shared" si="188"/>
        <v>2.5513458349279245E-4</v>
      </c>
      <c r="L1104" s="20"/>
      <c r="M1104" s="73">
        <f t="shared" si="189"/>
        <v>0.31891822936599057</v>
      </c>
      <c r="N1104" s="9">
        <f t="shared" si="190"/>
        <v>31748.42</v>
      </c>
    </row>
    <row r="1105" spans="1:14" hidden="1" x14ac:dyDescent="0.25">
      <c r="A1105" s="7" t="s">
        <v>9</v>
      </c>
      <c r="B1105" s="7" t="s">
        <v>321</v>
      </c>
      <c r="C1105" s="7" t="s">
        <v>322</v>
      </c>
      <c r="D1105" s="16" t="s">
        <v>323</v>
      </c>
      <c r="E1105" s="7" t="s">
        <v>324</v>
      </c>
      <c r="F1105" s="7" t="s">
        <v>184</v>
      </c>
      <c r="G1105" s="8">
        <v>62</v>
      </c>
      <c r="H1105" s="8"/>
      <c r="I1105" s="9">
        <v>1973359.96</v>
      </c>
      <c r="J1105" s="7" t="s">
        <v>45</v>
      </c>
      <c r="K1105" s="17">
        <f t="shared" si="188"/>
        <v>7.9091720882765656E-3</v>
      </c>
      <c r="L1105" s="20"/>
      <c r="M1105" s="73">
        <f t="shared" si="189"/>
        <v>9.8864651103457071</v>
      </c>
      <c r="N1105" s="9">
        <f t="shared" si="190"/>
        <v>31828.386451612903</v>
      </c>
    </row>
    <row r="1106" spans="1:14" hidden="1" x14ac:dyDescent="0.25">
      <c r="A1106" s="7" t="s">
        <v>9</v>
      </c>
      <c r="B1106" s="7" t="s">
        <v>321</v>
      </c>
      <c r="C1106" s="7" t="s">
        <v>322</v>
      </c>
      <c r="D1106" s="16" t="s">
        <v>323</v>
      </c>
      <c r="E1106" s="7" t="s">
        <v>324</v>
      </c>
      <c r="F1106" s="7" t="s">
        <v>184</v>
      </c>
      <c r="G1106" s="8">
        <v>11</v>
      </c>
      <c r="H1106" s="8"/>
      <c r="I1106" s="9">
        <v>350609.82</v>
      </c>
      <c r="J1106" s="7" t="s">
        <v>47</v>
      </c>
      <c r="K1106" s="17">
        <f t="shared" si="188"/>
        <v>1.4032402092103585E-3</v>
      </c>
      <c r="L1106" s="20"/>
      <c r="M1106" s="73">
        <f t="shared" si="189"/>
        <v>1.7540502615129481</v>
      </c>
      <c r="N1106" s="9">
        <f t="shared" si="190"/>
        <v>31873.62</v>
      </c>
    </row>
    <row r="1107" spans="1:14" hidden="1" x14ac:dyDescent="0.25">
      <c r="A1107" s="7" t="s">
        <v>9</v>
      </c>
      <c r="B1107" s="7" t="s">
        <v>321</v>
      </c>
      <c r="C1107" s="7" t="s">
        <v>322</v>
      </c>
      <c r="D1107" s="16" t="s">
        <v>323</v>
      </c>
      <c r="E1107" s="7" t="s">
        <v>324</v>
      </c>
      <c r="F1107" s="7" t="s">
        <v>184</v>
      </c>
      <c r="G1107" s="8">
        <v>3</v>
      </c>
      <c r="H1107" s="8"/>
      <c r="I1107" s="9">
        <v>95245.26</v>
      </c>
      <c r="J1107" s="7" t="s">
        <v>63</v>
      </c>
      <c r="K1107" s="17">
        <f t="shared" si="188"/>
        <v>3.8270187523918868E-4</v>
      </c>
      <c r="L1107" s="20"/>
      <c r="M1107" s="73">
        <f t="shared" si="189"/>
        <v>0.47837734404898585</v>
      </c>
      <c r="N1107" s="9">
        <f t="shared" si="190"/>
        <v>31748.42</v>
      </c>
    </row>
    <row r="1108" spans="1:14" hidden="1" x14ac:dyDescent="0.25">
      <c r="A1108" s="7" t="s">
        <v>9</v>
      </c>
      <c r="B1108" s="7" t="s">
        <v>321</v>
      </c>
      <c r="C1108" s="7" t="s">
        <v>322</v>
      </c>
      <c r="D1108" s="16" t="s">
        <v>323</v>
      </c>
      <c r="E1108" s="7" t="s">
        <v>324</v>
      </c>
      <c r="F1108" s="7" t="s">
        <v>184</v>
      </c>
      <c r="G1108" s="8">
        <v>15</v>
      </c>
      <c r="H1108" s="8"/>
      <c r="I1108" s="9">
        <v>477603.5</v>
      </c>
      <c r="J1108" s="7" t="s">
        <v>48</v>
      </c>
      <c r="K1108" s="17">
        <f t="shared" si="188"/>
        <v>1.9135093761959434E-3</v>
      </c>
      <c r="L1108" s="20"/>
      <c r="M1108" s="73">
        <f t="shared" si="189"/>
        <v>2.3918867202449294</v>
      </c>
      <c r="N1108" s="9">
        <f t="shared" si="190"/>
        <v>31840.233333333334</v>
      </c>
    </row>
    <row r="1109" spans="1:14" hidden="1" x14ac:dyDescent="0.25">
      <c r="A1109" s="7" t="s">
        <v>9</v>
      </c>
      <c r="B1109" s="7" t="s">
        <v>321</v>
      </c>
      <c r="C1109" s="7" t="s">
        <v>322</v>
      </c>
      <c r="D1109" s="16" t="s">
        <v>323</v>
      </c>
      <c r="E1109" s="7" t="s">
        <v>324</v>
      </c>
      <c r="F1109" s="7" t="s">
        <v>184</v>
      </c>
      <c r="G1109" s="8">
        <v>5</v>
      </c>
      <c r="H1109" s="8"/>
      <c r="I1109" s="9">
        <v>159017.54</v>
      </c>
      <c r="J1109" s="7" t="s">
        <v>49</v>
      </c>
      <c r="K1109" s="17">
        <f t="shared" si="188"/>
        <v>6.3783645873198114E-4</v>
      </c>
      <c r="L1109" s="20"/>
      <c r="M1109" s="73">
        <f t="shared" si="189"/>
        <v>0.79729557341497637</v>
      </c>
      <c r="N1109" s="9">
        <f t="shared" si="190"/>
        <v>31803.508000000002</v>
      </c>
    </row>
    <row r="1110" spans="1:14" hidden="1" x14ac:dyDescent="0.25">
      <c r="A1110" s="7" t="s">
        <v>9</v>
      </c>
      <c r="B1110" s="7" t="s">
        <v>414</v>
      </c>
      <c r="C1110" s="7" t="s">
        <v>419</v>
      </c>
      <c r="D1110" s="16" t="s">
        <v>420</v>
      </c>
      <c r="E1110" s="7" t="s">
        <v>417</v>
      </c>
      <c r="F1110" s="7" t="s">
        <v>421</v>
      </c>
      <c r="G1110" s="8">
        <v>6534</v>
      </c>
      <c r="H1110" s="8"/>
      <c r="I1110" s="9">
        <v>407525.58</v>
      </c>
      <c r="J1110" s="7" t="s">
        <v>50</v>
      </c>
      <c r="K1110" s="17">
        <f>+G1110/$G$1940</f>
        <v>7.5291503951824502E-3</v>
      </c>
      <c r="L1110" s="20"/>
      <c r="M1110" s="68">
        <f>1010000*K1110</f>
        <v>7604.4418991342745</v>
      </c>
      <c r="N1110" s="9">
        <f t="shared" si="190"/>
        <v>62.370000000000005</v>
      </c>
    </row>
    <row r="1111" spans="1:14" hidden="1" x14ac:dyDescent="0.25">
      <c r="A1111" s="7" t="s">
        <v>9</v>
      </c>
      <c r="B1111" s="7" t="s">
        <v>321</v>
      </c>
      <c r="C1111" s="7" t="s">
        <v>322</v>
      </c>
      <c r="D1111" s="16" t="s">
        <v>323</v>
      </c>
      <c r="E1111" s="7" t="s">
        <v>324</v>
      </c>
      <c r="F1111" s="7" t="s">
        <v>184</v>
      </c>
      <c r="G1111" s="8">
        <v>10</v>
      </c>
      <c r="H1111" s="8"/>
      <c r="I1111" s="9">
        <v>318585.96000000002</v>
      </c>
      <c r="J1111" s="7" t="s">
        <v>51</v>
      </c>
      <c r="K1111" s="17">
        <f t="shared" ref="K1111:K1116" si="191">+G1111/$G$1117</f>
        <v>1.2756729174639623E-3</v>
      </c>
      <c r="L1111" s="20"/>
      <c r="M1111" s="73">
        <f t="shared" ref="M1111:M1116" si="192">1250*K1111</f>
        <v>1.5945911468299527</v>
      </c>
      <c r="N1111" s="9">
        <f t="shared" si="190"/>
        <v>31858.596000000001</v>
      </c>
    </row>
    <row r="1112" spans="1:14" hidden="1" x14ac:dyDescent="0.25">
      <c r="A1112" s="7" t="s">
        <v>9</v>
      </c>
      <c r="B1112" s="7" t="s">
        <v>321</v>
      </c>
      <c r="C1112" s="7" t="s">
        <v>322</v>
      </c>
      <c r="D1112" s="16" t="s">
        <v>323</v>
      </c>
      <c r="E1112" s="7" t="s">
        <v>324</v>
      </c>
      <c r="F1112" s="7" t="s">
        <v>184</v>
      </c>
      <c r="G1112" s="8">
        <v>1</v>
      </c>
      <c r="H1112" s="8"/>
      <c r="I1112" s="9">
        <v>31748.42</v>
      </c>
      <c r="J1112" s="7" t="s">
        <v>52</v>
      </c>
      <c r="K1112" s="17">
        <f t="shared" si="191"/>
        <v>1.2756729174639623E-4</v>
      </c>
      <c r="L1112" s="20"/>
      <c r="M1112" s="73">
        <f t="shared" si="192"/>
        <v>0.15945911468299528</v>
      </c>
      <c r="N1112" s="9">
        <f t="shared" si="190"/>
        <v>31748.42</v>
      </c>
    </row>
    <row r="1113" spans="1:14" hidden="1" x14ac:dyDescent="0.25">
      <c r="A1113" s="7" t="s">
        <v>9</v>
      </c>
      <c r="B1113" s="7" t="s">
        <v>321</v>
      </c>
      <c r="C1113" s="7" t="s">
        <v>322</v>
      </c>
      <c r="D1113" s="16" t="s">
        <v>323</v>
      </c>
      <c r="E1113" s="7" t="s">
        <v>324</v>
      </c>
      <c r="F1113" s="7" t="s">
        <v>184</v>
      </c>
      <c r="G1113" s="8">
        <v>51</v>
      </c>
      <c r="H1113" s="8"/>
      <c r="I1113" s="9">
        <v>1627708.06</v>
      </c>
      <c r="J1113" s="7" t="s">
        <v>53</v>
      </c>
      <c r="K1113" s="17">
        <f t="shared" si="191"/>
        <v>6.5059318790662074E-3</v>
      </c>
      <c r="L1113" s="20"/>
      <c r="M1113" s="73">
        <f t="shared" si="192"/>
        <v>8.1324148488327594</v>
      </c>
      <c r="N1113" s="9">
        <f t="shared" si="190"/>
        <v>31915.844313725491</v>
      </c>
    </row>
    <row r="1114" spans="1:14" hidden="1" x14ac:dyDescent="0.25">
      <c r="A1114" s="7" t="s">
        <v>9</v>
      </c>
      <c r="B1114" s="7" t="s">
        <v>321</v>
      </c>
      <c r="C1114" s="7" t="s">
        <v>322</v>
      </c>
      <c r="D1114" s="16" t="s">
        <v>323</v>
      </c>
      <c r="E1114" s="7" t="s">
        <v>324</v>
      </c>
      <c r="F1114" s="7" t="s">
        <v>184</v>
      </c>
      <c r="G1114" s="8">
        <v>8</v>
      </c>
      <c r="H1114" s="8"/>
      <c r="I1114" s="9">
        <v>254813.68</v>
      </c>
      <c r="J1114" s="7" t="s">
        <v>56</v>
      </c>
      <c r="K1114" s="17">
        <f t="shared" si="191"/>
        <v>1.0205383339711698E-3</v>
      </c>
      <c r="L1114" s="20"/>
      <c r="M1114" s="73">
        <f t="shared" si="192"/>
        <v>1.2756729174639623</v>
      </c>
      <c r="N1114" s="9">
        <f t="shared" si="190"/>
        <v>31851.71</v>
      </c>
    </row>
    <row r="1115" spans="1:14" hidden="1" x14ac:dyDescent="0.25">
      <c r="A1115" s="7" t="s">
        <v>9</v>
      </c>
      <c r="B1115" s="7" t="s">
        <v>321</v>
      </c>
      <c r="C1115" s="7" t="s">
        <v>322</v>
      </c>
      <c r="D1115" s="16" t="s">
        <v>323</v>
      </c>
      <c r="E1115" s="7" t="s">
        <v>324</v>
      </c>
      <c r="F1115" s="7" t="s">
        <v>184</v>
      </c>
      <c r="G1115" s="8">
        <v>59</v>
      </c>
      <c r="H1115" s="8"/>
      <c r="I1115" s="9">
        <v>1877839.26</v>
      </c>
      <c r="J1115" s="7" t="s">
        <v>57</v>
      </c>
      <c r="K1115" s="17">
        <f t="shared" si="191"/>
        <v>7.5264702130373772E-3</v>
      </c>
      <c r="L1115" s="20"/>
      <c r="M1115" s="73">
        <f t="shared" si="192"/>
        <v>9.4080877662967222</v>
      </c>
      <c r="N1115" s="9">
        <f t="shared" si="190"/>
        <v>31827.784067796609</v>
      </c>
    </row>
    <row r="1116" spans="1:14" hidden="1" x14ac:dyDescent="0.25">
      <c r="A1116" s="7" t="s">
        <v>9</v>
      </c>
      <c r="B1116" s="7" t="s">
        <v>321</v>
      </c>
      <c r="C1116" s="7" t="s">
        <v>322</v>
      </c>
      <c r="D1116" s="16" t="s">
        <v>323</v>
      </c>
      <c r="E1116" s="7" t="s">
        <v>324</v>
      </c>
      <c r="F1116" s="7" t="s">
        <v>184</v>
      </c>
      <c r="G1116" s="8">
        <v>2</v>
      </c>
      <c r="H1116" s="8"/>
      <c r="I1116" s="9">
        <v>63772.28</v>
      </c>
      <c r="J1116" s="7" t="s">
        <v>65</v>
      </c>
      <c r="K1116" s="17">
        <f t="shared" si="191"/>
        <v>2.5513458349279245E-4</v>
      </c>
      <c r="L1116" s="20"/>
      <c r="M1116" s="73">
        <f t="shared" si="192"/>
        <v>0.31891822936599057</v>
      </c>
      <c r="N1116" s="9">
        <f t="shared" si="190"/>
        <v>31886.14</v>
      </c>
    </row>
    <row r="1117" spans="1:14" hidden="1" x14ac:dyDescent="0.25">
      <c r="A1117" s="58"/>
      <c r="B1117" s="58"/>
      <c r="C1117" s="58"/>
      <c r="D1117" s="59"/>
      <c r="E1117" s="58"/>
      <c r="F1117" s="58"/>
      <c r="G1117" s="60">
        <f>SUM(G1087:G1116)</f>
        <v>7839</v>
      </c>
      <c r="H1117" s="60"/>
      <c r="I1117" s="25"/>
      <c r="J1117" s="58"/>
      <c r="K1117" s="26">
        <f>SUM(K1087:K1116)</f>
        <v>0.1740044661242296</v>
      </c>
      <c r="L1117" s="27"/>
      <c r="M1117" s="71">
        <f>SUM(M1087:M1116)</f>
        <v>7812.5360437955842</v>
      </c>
      <c r="N1117" s="9"/>
    </row>
    <row r="1118" spans="1:14" hidden="1" x14ac:dyDescent="0.25">
      <c r="A1118" s="7" t="s">
        <v>9</v>
      </c>
      <c r="B1118" s="7" t="s">
        <v>321</v>
      </c>
      <c r="C1118" s="7" t="s">
        <v>325</v>
      </c>
      <c r="D1118" s="16" t="s">
        <v>326</v>
      </c>
      <c r="E1118" s="7" t="s">
        <v>324</v>
      </c>
      <c r="F1118" s="7" t="s">
        <v>184</v>
      </c>
      <c r="G1118" s="8">
        <v>2</v>
      </c>
      <c r="H1118" s="8"/>
      <c r="I1118" s="9">
        <v>21672.42</v>
      </c>
      <c r="J1118" s="7" t="s">
        <v>300</v>
      </c>
      <c r="K1118" s="17">
        <f t="shared" ref="K1118:K1138" si="193">+G1118/$G$1139</f>
        <v>1.2961762799740765E-3</v>
      </c>
      <c r="L1118" s="20"/>
      <c r="M1118" s="73">
        <f>750*K1118</f>
        <v>0.97213220998055738</v>
      </c>
      <c r="N1118" s="9">
        <f t="shared" ref="N1118:N1138" si="194">+I1118/G1118</f>
        <v>10836.21</v>
      </c>
    </row>
    <row r="1119" spans="1:14" hidden="1" x14ac:dyDescent="0.25">
      <c r="A1119" s="7" t="s">
        <v>9</v>
      </c>
      <c r="B1119" s="7" t="s">
        <v>321</v>
      </c>
      <c r="C1119" s="7" t="s">
        <v>325</v>
      </c>
      <c r="D1119" s="16" t="s">
        <v>326</v>
      </c>
      <c r="E1119" s="7" t="s">
        <v>324</v>
      </c>
      <c r="F1119" s="7" t="s">
        <v>184</v>
      </c>
      <c r="G1119" s="8">
        <v>72</v>
      </c>
      <c r="H1119" s="8"/>
      <c r="I1119" s="9">
        <v>775175.94</v>
      </c>
      <c r="J1119" s="7" t="s">
        <v>18</v>
      </c>
      <c r="K1119" s="17">
        <f t="shared" si="193"/>
        <v>4.6662346079066754E-2</v>
      </c>
      <c r="L1119" s="20"/>
      <c r="M1119" s="73">
        <f>750*K1119</f>
        <v>34.996759559300067</v>
      </c>
      <c r="N1119" s="9">
        <f t="shared" si="194"/>
        <v>10766.332499999999</v>
      </c>
    </row>
    <row r="1120" spans="1:14" hidden="1" x14ac:dyDescent="0.25">
      <c r="A1120" s="7" t="s">
        <v>9</v>
      </c>
      <c r="B1120" s="7" t="s">
        <v>321</v>
      </c>
      <c r="C1120" s="7" t="s">
        <v>325</v>
      </c>
      <c r="D1120" s="16" t="s">
        <v>326</v>
      </c>
      <c r="E1120" s="7" t="s">
        <v>324</v>
      </c>
      <c r="F1120" s="7" t="s">
        <v>184</v>
      </c>
      <c r="G1120" s="8">
        <v>26</v>
      </c>
      <c r="H1120" s="8"/>
      <c r="I1120" s="9">
        <v>279598.55</v>
      </c>
      <c r="J1120" s="7" t="s">
        <v>22</v>
      </c>
      <c r="K1120" s="17">
        <f t="shared" si="193"/>
        <v>1.6850291639662993E-2</v>
      </c>
      <c r="L1120" s="20"/>
      <c r="M1120" s="73">
        <f>750*K1120</f>
        <v>12.637718729747245</v>
      </c>
      <c r="N1120" s="9">
        <f t="shared" si="194"/>
        <v>10753.790384615384</v>
      </c>
    </row>
    <row r="1121" spans="1:14" hidden="1" x14ac:dyDescent="0.25">
      <c r="A1121" s="7" t="s">
        <v>9</v>
      </c>
      <c r="B1121" s="7" t="s">
        <v>321</v>
      </c>
      <c r="C1121" s="7" t="s">
        <v>325</v>
      </c>
      <c r="D1121" s="16" t="s">
        <v>326</v>
      </c>
      <c r="E1121" s="7" t="s">
        <v>324</v>
      </c>
      <c r="F1121" s="7" t="s">
        <v>184</v>
      </c>
      <c r="G1121" s="8">
        <v>50</v>
      </c>
      <c r="H1121" s="8"/>
      <c r="I1121" s="9">
        <v>537338.34</v>
      </c>
      <c r="J1121" s="7" t="s">
        <v>23</v>
      </c>
      <c r="K1121" s="17">
        <f t="shared" si="193"/>
        <v>3.240440699935191E-2</v>
      </c>
      <c r="L1121" s="20"/>
      <c r="M1121" s="73">
        <f>750*K1121</f>
        <v>24.303305249513933</v>
      </c>
      <c r="N1121" s="9">
        <f t="shared" si="194"/>
        <v>10746.766799999999</v>
      </c>
    </row>
    <row r="1122" spans="1:14" hidden="1" x14ac:dyDescent="0.25">
      <c r="A1122" s="7" t="s">
        <v>9</v>
      </c>
      <c r="B1122" s="7" t="s">
        <v>321</v>
      </c>
      <c r="C1122" s="7" t="s">
        <v>325</v>
      </c>
      <c r="D1122" s="16" t="s">
        <v>326</v>
      </c>
      <c r="E1122" s="7" t="s">
        <v>324</v>
      </c>
      <c r="F1122" s="7" t="s">
        <v>184</v>
      </c>
      <c r="G1122" s="8">
        <v>1</v>
      </c>
      <c r="H1122" s="8"/>
      <c r="I1122" s="9">
        <v>10836.21</v>
      </c>
      <c r="J1122" s="7" t="s">
        <v>30</v>
      </c>
      <c r="K1122" s="17">
        <f t="shared" si="193"/>
        <v>6.4808813998703824E-4</v>
      </c>
      <c r="L1122" s="20"/>
      <c r="M1122" s="73">
        <v>1</v>
      </c>
      <c r="N1122" s="9">
        <f t="shared" si="194"/>
        <v>10836.21</v>
      </c>
    </row>
    <row r="1123" spans="1:14" hidden="1" x14ac:dyDescent="0.25">
      <c r="A1123" s="7" t="s">
        <v>9</v>
      </c>
      <c r="B1123" s="7" t="s">
        <v>321</v>
      </c>
      <c r="C1123" s="7" t="s">
        <v>325</v>
      </c>
      <c r="D1123" s="16" t="s">
        <v>326</v>
      </c>
      <c r="E1123" s="7" t="s">
        <v>324</v>
      </c>
      <c r="F1123" s="7" t="s">
        <v>184</v>
      </c>
      <c r="G1123" s="8">
        <v>9</v>
      </c>
      <c r="H1123" s="8"/>
      <c r="I1123" s="9">
        <v>97036.38</v>
      </c>
      <c r="J1123" s="7" t="s">
        <v>32</v>
      </c>
      <c r="K1123" s="17">
        <f t="shared" si="193"/>
        <v>5.8327932598833442E-3</v>
      </c>
      <c r="L1123" s="20"/>
      <c r="M1123" s="73">
        <f t="shared" ref="M1123:M1130" si="195">750*K1123</f>
        <v>4.3745949449125083</v>
      </c>
      <c r="N1123" s="9">
        <f t="shared" si="194"/>
        <v>10781.82</v>
      </c>
    </row>
    <row r="1124" spans="1:14" hidden="1" x14ac:dyDescent="0.25">
      <c r="A1124" s="7" t="s">
        <v>9</v>
      </c>
      <c r="B1124" s="7" t="s">
        <v>321</v>
      </c>
      <c r="C1124" s="7" t="s">
        <v>325</v>
      </c>
      <c r="D1124" s="16" t="s">
        <v>326</v>
      </c>
      <c r="E1124" s="7" t="s">
        <v>324</v>
      </c>
      <c r="F1124" s="7" t="s">
        <v>184</v>
      </c>
      <c r="G1124" s="8">
        <v>9</v>
      </c>
      <c r="H1124" s="8"/>
      <c r="I1124" s="9">
        <v>96966.87</v>
      </c>
      <c r="J1124" s="7" t="s">
        <v>33</v>
      </c>
      <c r="K1124" s="17">
        <f t="shared" si="193"/>
        <v>5.8327932598833442E-3</v>
      </c>
      <c r="L1124" s="20"/>
      <c r="M1124" s="73">
        <f t="shared" si="195"/>
        <v>4.3745949449125083</v>
      </c>
      <c r="N1124" s="9">
        <f t="shared" si="194"/>
        <v>10774.096666666666</v>
      </c>
    </row>
    <row r="1125" spans="1:14" hidden="1" x14ac:dyDescent="0.25">
      <c r="A1125" s="7" t="s">
        <v>9</v>
      </c>
      <c r="B1125" s="7" t="s">
        <v>321</v>
      </c>
      <c r="C1125" s="7" t="s">
        <v>325</v>
      </c>
      <c r="D1125" s="16" t="s">
        <v>326</v>
      </c>
      <c r="E1125" s="7" t="s">
        <v>324</v>
      </c>
      <c r="F1125" s="7" t="s">
        <v>184</v>
      </c>
      <c r="G1125" s="8">
        <v>20</v>
      </c>
      <c r="H1125" s="8"/>
      <c r="I1125" s="9">
        <v>215326.65</v>
      </c>
      <c r="J1125" s="7" t="s">
        <v>34</v>
      </c>
      <c r="K1125" s="17">
        <f t="shared" si="193"/>
        <v>1.2961762799740765E-2</v>
      </c>
      <c r="L1125" s="20"/>
      <c r="M1125" s="73">
        <f t="shared" si="195"/>
        <v>9.7213220998055743</v>
      </c>
      <c r="N1125" s="9">
        <f t="shared" si="194"/>
        <v>10766.3325</v>
      </c>
    </row>
    <row r="1126" spans="1:14" hidden="1" x14ac:dyDescent="0.25">
      <c r="A1126" s="7" t="s">
        <v>9</v>
      </c>
      <c r="B1126" s="7" t="s">
        <v>321</v>
      </c>
      <c r="C1126" s="7" t="s">
        <v>325</v>
      </c>
      <c r="D1126" s="16" t="s">
        <v>326</v>
      </c>
      <c r="E1126" s="7" t="s">
        <v>324</v>
      </c>
      <c r="F1126" s="7" t="s">
        <v>184</v>
      </c>
      <c r="G1126" s="8">
        <v>25</v>
      </c>
      <c r="H1126" s="8"/>
      <c r="I1126" s="9">
        <v>269228.19</v>
      </c>
      <c r="J1126" s="7" t="s">
        <v>35</v>
      </c>
      <c r="K1126" s="17">
        <f t="shared" si="193"/>
        <v>1.6202203499675955E-2</v>
      </c>
      <c r="L1126" s="20"/>
      <c r="M1126" s="73">
        <f t="shared" si="195"/>
        <v>12.151652624756967</v>
      </c>
      <c r="N1126" s="9">
        <f t="shared" si="194"/>
        <v>10769.1276</v>
      </c>
    </row>
    <row r="1127" spans="1:14" hidden="1" x14ac:dyDescent="0.25">
      <c r="A1127" s="7" t="s">
        <v>9</v>
      </c>
      <c r="B1127" s="7" t="s">
        <v>321</v>
      </c>
      <c r="C1127" s="7" t="s">
        <v>325</v>
      </c>
      <c r="D1127" s="16" t="s">
        <v>326</v>
      </c>
      <c r="E1127" s="7" t="s">
        <v>324</v>
      </c>
      <c r="F1127" s="7" t="s">
        <v>184</v>
      </c>
      <c r="G1127" s="8">
        <v>43</v>
      </c>
      <c r="H1127" s="8"/>
      <c r="I1127" s="9">
        <v>463348.27</v>
      </c>
      <c r="J1127" s="7" t="s">
        <v>37</v>
      </c>
      <c r="K1127" s="17">
        <f t="shared" si="193"/>
        <v>2.7867790019442645E-2</v>
      </c>
      <c r="L1127" s="20"/>
      <c r="M1127" s="73">
        <f t="shared" si="195"/>
        <v>20.900842514581985</v>
      </c>
      <c r="N1127" s="9">
        <f t="shared" si="194"/>
        <v>10775.541162790698</v>
      </c>
    </row>
    <row r="1128" spans="1:14" hidden="1" x14ac:dyDescent="0.25">
      <c r="A1128" s="7" t="s">
        <v>9</v>
      </c>
      <c r="B1128" s="7" t="s">
        <v>321</v>
      </c>
      <c r="C1128" s="7" t="s">
        <v>325</v>
      </c>
      <c r="D1128" s="16" t="s">
        <v>326</v>
      </c>
      <c r="E1128" s="7" t="s">
        <v>324</v>
      </c>
      <c r="F1128" s="7" t="s">
        <v>184</v>
      </c>
      <c r="G1128" s="8">
        <v>18</v>
      </c>
      <c r="H1128" s="8"/>
      <c r="I1128" s="9">
        <v>193933.74</v>
      </c>
      <c r="J1128" s="7" t="s">
        <v>38</v>
      </c>
      <c r="K1128" s="17">
        <f t="shared" si="193"/>
        <v>1.1665586519766688E-2</v>
      </c>
      <c r="L1128" s="20"/>
      <c r="M1128" s="73">
        <f t="shared" si="195"/>
        <v>8.7491898898250167</v>
      </c>
      <c r="N1128" s="9">
        <f t="shared" si="194"/>
        <v>10774.096666666666</v>
      </c>
    </row>
    <row r="1129" spans="1:14" hidden="1" x14ac:dyDescent="0.25">
      <c r="A1129" s="7" t="s">
        <v>9</v>
      </c>
      <c r="B1129" s="7" t="s">
        <v>321</v>
      </c>
      <c r="C1129" s="7" t="s">
        <v>325</v>
      </c>
      <c r="D1129" s="16" t="s">
        <v>326</v>
      </c>
      <c r="E1129" s="7" t="s">
        <v>324</v>
      </c>
      <c r="F1129" s="7" t="s">
        <v>184</v>
      </c>
      <c r="G1129" s="8">
        <v>28</v>
      </c>
      <c r="H1129" s="8"/>
      <c r="I1129" s="9">
        <v>291881.74</v>
      </c>
      <c r="J1129" s="7" t="s">
        <v>39</v>
      </c>
      <c r="K1129" s="17">
        <f t="shared" si="193"/>
        <v>1.8146467919637071E-2</v>
      </c>
      <c r="L1129" s="20"/>
      <c r="M1129" s="73">
        <f t="shared" si="195"/>
        <v>13.609850939727803</v>
      </c>
      <c r="N1129" s="9">
        <f t="shared" si="194"/>
        <v>10424.347857142857</v>
      </c>
    </row>
    <row r="1130" spans="1:14" hidden="1" x14ac:dyDescent="0.25">
      <c r="A1130" s="7" t="s">
        <v>9</v>
      </c>
      <c r="B1130" s="7" t="s">
        <v>321</v>
      </c>
      <c r="C1130" s="7" t="s">
        <v>325</v>
      </c>
      <c r="D1130" s="16" t="s">
        <v>326</v>
      </c>
      <c r="E1130" s="7" t="s">
        <v>324</v>
      </c>
      <c r="F1130" s="7" t="s">
        <v>184</v>
      </c>
      <c r="G1130" s="8">
        <v>43</v>
      </c>
      <c r="H1130" s="8"/>
      <c r="I1130" s="9">
        <v>463161.93</v>
      </c>
      <c r="J1130" s="7" t="s">
        <v>40</v>
      </c>
      <c r="K1130" s="17">
        <f t="shared" si="193"/>
        <v>2.7867790019442645E-2</v>
      </c>
      <c r="L1130" s="20"/>
      <c r="M1130" s="73">
        <f t="shared" si="195"/>
        <v>20.900842514581985</v>
      </c>
      <c r="N1130" s="9">
        <f t="shared" si="194"/>
        <v>10771.207674418605</v>
      </c>
    </row>
    <row r="1131" spans="1:14" hidden="1" x14ac:dyDescent="0.25">
      <c r="A1131" s="7" t="s">
        <v>9</v>
      </c>
      <c r="B1131" s="7" t="s">
        <v>321</v>
      </c>
      <c r="C1131" s="7" t="s">
        <v>325</v>
      </c>
      <c r="D1131" s="16" t="s">
        <v>326</v>
      </c>
      <c r="E1131" s="7" t="s">
        <v>324</v>
      </c>
      <c r="F1131" s="7" t="s">
        <v>184</v>
      </c>
      <c r="G1131" s="8">
        <v>861</v>
      </c>
      <c r="H1131" s="8"/>
      <c r="I1131" s="9">
        <v>9273236.2799999993</v>
      </c>
      <c r="J1131" s="7" t="s">
        <v>41</v>
      </c>
      <c r="K1131" s="17">
        <f t="shared" si="193"/>
        <v>0.55800388852883998</v>
      </c>
      <c r="L1131" s="20"/>
      <c r="M1131" s="73">
        <v>418</v>
      </c>
      <c r="N1131" s="9">
        <f t="shared" si="194"/>
        <v>10770.309268292682</v>
      </c>
    </row>
    <row r="1132" spans="1:14" hidden="1" x14ac:dyDescent="0.25">
      <c r="A1132" s="7" t="s">
        <v>9</v>
      </c>
      <c r="B1132" s="7" t="s">
        <v>321</v>
      </c>
      <c r="C1132" s="7" t="s">
        <v>325</v>
      </c>
      <c r="D1132" s="16" t="s">
        <v>326</v>
      </c>
      <c r="E1132" s="7" t="s">
        <v>324</v>
      </c>
      <c r="F1132" s="7" t="s">
        <v>184</v>
      </c>
      <c r="G1132" s="8">
        <v>159</v>
      </c>
      <c r="H1132" s="8"/>
      <c r="I1132" s="9">
        <v>1712522.35</v>
      </c>
      <c r="J1132" s="7" t="s">
        <v>42</v>
      </c>
      <c r="K1132" s="17">
        <f t="shared" si="193"/>
        <v>0.10304601425793908</v>
      </c>
      <c r="L1132" s="20"/>
      <c r="M1132" s="73">
        <v>76.599999999999994</v>
      </c>
      <c r="N1132" s="9">
        <f t="shared" si="194"/>
        <v>10770.580817610064</v>
      </c>
    </row>
    <row r="1133" spans="1:14" hidden="1" x14ac:dyDescent="0.25">
      <c r="A1133" s="7" t="s">
        <v>9</v>
      </c>
      <c r="B1133" s="7" t="s">
        <v>321</v>
      </c>
      <c r="C1133" s="7" t="s">
        <v>325</v>
      </c>
      <c r="D1133" s="16" t="s">
        <v>326</v>
      </c>
      <c r="E1133" s="7" t="s">
        <v>324</v>
      </c>
      <c r="F1133" s="7" t="s">
        <v>184</v>
      </c>
      <c r="G1133" s="8">
        <v>17</v>
      </c>
      <c r="H1133" s="8"/>
      <c r="I1133" s="9">
        <v>183190.7</v>
      </c>
      <c r="J1133" s="7" t="s">
        <v>43</v>
      </c>
      <c r="K1133" s="17">
        <f t="shared" si="193"/>
        <v>1.1017498379779649E-2</v>
      </c>
      <c r="L1133" s="20"/>
      <c r="M1133" s="73">
        <f>750*K1133</f>
        <v>8.2631237848347361</v>
      </c>
      <c r="N1133" s="9">
        <f t="shared" si="194"/>
        <v>10775.923529411766</v>
      </c>
    </row>
    <row r="1134" spans="1:14" hidden="1" x14ac:dyDescent="0.25">
      <c r="A1134" s="7" t="s">
        <v>9</v>
      </c>
      <c r="B1134" s="7" t="s">
        <v>321</v>
      </c>
      <c r="C1134" s="7" t="s">
        <v>325</v>
      </c>
      <c r="D1134" s="16" t="s">
        <v>326</v>
      </c>
      <c r="E1134" s="7" t="s">
        <v>324</v>
      </c>
      <c r="F1134" s="7" t="s">
        <v>184</v>
      </c>
      <c r="G1134" s="8">
        <v>1</v>
      </c>
      <c r="H1134" s="8"/>
      <c r="I1134" s="9">
        <v>0</v>
      </c>
      <c r="J1134" s="7" t="s">
        <v>45</v>
      </c>
      <c r="K1134" s="17">
        <f t="shared" si="193"/>
        <v>6.4808813998703824E-4</v>
      </c>
      <c r="L1134" s="20"/>
      <c r="M1134" s="73">
        <v>1</v>
      </c>
      <c r="N1134" s="9">
        <f t="shared" si="194"/>
        <v>0</v>
      </c>
    </row>
    <row r="1135" spans="1:14" hidden="1" x14ac:dyDescent="0.25">
      <c r="A1135" s="7" t="s">
        <v>9</v>
      </c>
      <c r="B1135" s="7" t="s">
        <v>321</v>
      </c>
      <c r="C1135" s="7" t="s">
        <v>325</v>
      </c>
      <c r="D1135" s="16" t="s">
        <v>326</v>
      </c>
      <c r="E1135" s="7" t="s">
        <v>324</v>
      </c>
      <c r="F1135" s="7" t="s">
        <v>184</v>
      </c>
      <c r="G1135" s="8">
        <v>61</v>
      </c>
      <c r="H1135" s="8"/>
      <c r="I1135" s="9">
        <v>656909.32999999996</v>
      </c>
      <c r="J1135" s="7" t="s">
        <v>47</v>
      </c>
      <c r="K1135" s="17">
        <f t="shared" si="193"/>
        <v>3.9533376539209332E-2</v>
      </c>
      <c r="L1135" s="20"/>
      <c r="M1135" s="73">
        <f>750*K1135</f>
        <v>29.650032404407</v>
      </c>
      <c r="N1135" s="9">
        <f t="shared" si="194"/>
        <v>10769.005409836065</v>
      </c>
    </row>
    <row r="1136" spans="1:14" hidden="1" x14ac:dyDescent="0.25">
      <c r="A1136" s="7" t="s">
        <v>9</v>
      </c>
      <c r="B1136" s="7" t="s">
        <v>321</v>
      </c>
      <c r="C1136" s="7" t="s">
        <v>325</v>
      </c>
      <c r="D1136" s="16" t="s">
        <v>326</v>
      </c>
      <c r="E1136" s="7" t="s">
        <v>324</v>
      </c>
      <c r="F1136" s="7" t="s">
        <v>184</v>
      </c>
      <c r="G1136" s="8">
        <v>5</v>
      </c>
      <c r="H1136" s="8"/>
      <c r="I1136" s="9">
        <v>53994.71</v>
      </c>
      <c r="J1136" s="7" t="s">
        <v>49</v>
      </c>
      <c r="K1136" s="17">
        <f t="shared" si="193"/>
        <v>3.2404406999351912E-3</v>
      </c>
      <c r="L1136" s="20"/>
      <c r="M1136" s="73">
        <f>750*K1136</f>
        <v>2.4303305249513936</v>
      </c>
      <c r="N1136" s="9">
        <f t="shared" si="194"/>
        <v>10798.941999999999</v>
      </c>
    </row>
    <row r="1137" spans="1:14" hidden="1" x14ac:dyDescent="0.25">
      <c r="A1137" s="7" t="s">
        <v>9</v>
      </c>
      <c r="B1137" s="7" t="s">
        <v>321</v>
      </c>
      <c r="C1137" s="7" t="s">
        <v>325</v>
      </c>
      <c r="D1137" s="16" t="s">
        <v>326</v>
      </c>
      <c r="E1137" s="7" t="s">
        <v>324</v>
      </c>
      <c r="F1137" s="7" t="s">
        <v>184</v>
      </c>
      <c r="G1137" s="8">
        <v>86</v>
      </c>
      <c r="H1137" s="8"/>
      <c r="I1137" s="9">
        <v>926510.2</v>
      </c>
      <c r="J1137" s="7" t="s">
        <v>52</v>
      </c>
      <c r="K1137" s="17">
        <f t="shared" si="193"/>
        <v>5.5735580038885291E-2</v>
      </c>
      <c r="L1137" s="20"/>
      <c r="M1137" s="73">
        <f>750*K1137</f>
        <v>41.80168502916397</v>
      </c>
      <c r="N1137" s="9">
        <f t="shared" si="194"/>
        <v>10773.374418604652</v>
      </c>
    </row>
    <row r="1138" spans="1:14" hidden="1" x14ac:dyDescent="0.25">
      <c r="A1138" s="7" t="s">
        <v>9</v>
      </c>
      <c r="B1138" s="7" t="s">
        <v>321</v>
      </c>
      <c r="C1138" s="7" t="s">
        <v>325</v>
      </c>
      <c r="D1138" s="16" t="s">
        <v>326</v>
      </c>
      <c r="E1138" s="7" t="s">
        <v>324</v>
      </c>
      <c r="F1138" s="7" t="s">
        <v>184</v>
      </c>
      <c r="G1138" s="8">
        <v>7</v>
      </c>
      <c r="H1138" s="8"/>
      <c r="I1138" s="9">
        <v>75573.960000000006</v>
      </c>
      <c r="J1138" s="7" t="s">
        <v>56</v>
      </c>
      <c r="K1138" s="17">
        <f t="shared" si="193"/>
        <v>4.5366169799092677E-3</v>
      </c>
      <c r="L1138" s="20"/>
      <c r="M1138" s="73">
        <f>750*K1138</f>
        <v>3.4024627349319507</v>
      </c>
      <c r="N1138" s="9">
        <f t="shared" si="194"/>
        <v>10796.28</v>
      </c>
    </row>
    <row r="1139" spans="1:14" hidden="1" x14ac:dyDescent="0.25">
      <c r="A1139" s="58"/>
      <c r="B1139" s="58"/>
      <c r="C1139" s="58"/>
      <c r="D1139" s="59"/>
      <c r="E1139" s="58"/>
      <c r="F1139" s="58"/>
      <c r="G1139" s="60">
        <f>SUM(G1118:G1138)</f>
        <v>1543</v>
      </c>
      <c r="H1139" s="60"/>
      <c r="I1139" s="25"/>
      <c r="J1139" s="58"/>
      <c r="K1139" s="26">
        <f>SUM(K1118:K1138)</f>
        <v>1</v>
      </c>
      <c r="L1139" s="27"/>
      <c r="M1139" s="71">
        <f>SUM(M1118:M1138)</f>
        <v>749.84044069993524</v>
      </c>
      <c r="N1139" s="9"/>
    </row>
    <row r="1140" spans="1:14" hidden="1" x14ac:dyDescent="0.25">
      <c r="A1140" s="7" t="s">
        <v>9</v>
      </c>
      <c r="B1140" s="7" t="s">
        <v>321</v>
      </c>
      <c r="C1140" s="7" t="s">
        <v>327</v>
      </c>
      <c r="D1140" s="16" t="s">
        <v>328</v>
      </c>
      <c r="E1140" s="7" t="s">
        <v>324</v>
      </c>
      <c r="F1140" s="7" t="s">
        <v>184</v>
      </c>
      <c r="G1140" s="8">
        <v>2</v>
      </c>
      <c r="H1140" s="8"/>
      <c r="I1140" s="9">
        <v>123333.98</v>
      </c>
      <c r="J1140" s="7" t="s">
        <v>18</v>
      </c>
      <c r="K1140" s="17">
        <f t="shared" ref="K1140:K1146" si="196">+G1140/$G$1147</f>
        <v>1.06951871657754E-2</v>
      </c>
      <c r="L1140" s="20"/>
      <c r="M1140" s="73">
        <f t="shared" ref="M1140:M1146" si="197">54*K1140</f>
        <v>0.57754010695187163</v>
      </c>
      <c r="N1140" s="9">
        <f t="shared" ref="N1140:N1146" si="198">+I1140/G1140</f>
        <v>61666.99</v>
      </c>
    </row>
    <row r="1141" spans="1:14" hidden="1" x14ac:dyDescent="0.25">
      <c r="A1141" s="7" t="s">
        <v>9</v>
      </c>
      <c r="B1141" s="7" t="s">
        <v>321</v>
      </c>
      <c r="C1141" s="7" t="s">
        <v>327</v>
      </c>
      <c r="D1141" s="16" t="s">
        <v>328</v>
      </c>
      <c r="E1141" s="7" t="s">
        <v>324</v>
      </c>
      <c r="F1141" s="7" t="s">
        <v>184</v>
      </c>
      <c r="G1141" s="8">
        <v>40</v>
      </c>
      <c r="H1141" s="8"/>
      <c r="I1141" s="9">
        <v>2473098.7599999998</v>
      </c>
      <c r="J1141" s="7" t="s">
        <v>19</v>
      </c>
      <c r="K1141" s="17">
        <f t="shared" si="196"/>
        <v>0.21390374331550802</v>
      </c>
      <c r="L1141" s="20"/>
      <c r="M1141" s="73">
        <f t="shared" si="197"/>
        <v>11.550802139037433</v>
      </c>
      <c r="N1141" s="9">
        <f t="shared" si="198"/>
        <v>61827.468999999997</v>
      </c>
    </row>
    <row r="1142" spans="1:14" hidden="1" x14ac:dyDescent="0.25">
      <c r="A1142" s="7" t="s">
        <v>9</v>
      </c>
      <c r="B1142" s="7" t="s">
        <v>321</v>
      </c>
      <c r="C1142" s="7" t="s">
        <v>327</v>
      </c>
      <c r="D1142" s="16" t="s">
        <v>328</v>
      </c>
      <c r="E1142" s="7" t="s">
        <v>324</v>
      </c>
      <c r="F1142" s="7" t="s">
        <v>184</v>
      </c>
      <c r="G1142" s="8">
        <v>14</v>
      </c>
      <c r="H1142" s="8"/>
      <c r="I1142" s="9">
        <v>866547.44</v>
      </c>
      <c r="J1142" s="7" t="s">
        <v>21</v>
      </c>
      <c r="K1142" s="17">
        <f t="shared" si="196"/>
        <v>7.4866310160427801E-2</v>
      </c>
      <c r="L1142" s="20"/>
      <c r="M1142" s="73">
        <f t="shared" si="197"/>
        <v>4.0427807486631009</v>
      </c>
      <c r="N1142" s="9">
        <f t="shared" si="198"/>
        <v>61896.245714285709</v>
      </c>
    </row>
    <row r="1143" spans="1:14" hidden="1" x14ac:dyDescent="0.25">
      <c r="A1143" s="7" t="s">
        <v>9</v>
      </c>
      <c r="B1143" s="7" t="s">
        <v>321</v>
      </c>
      <c r="C1143" s="7" t="s">
        <v>327</v>
      </c>
      <c r="D1143" s="16" t="s">
        <v>328</v>
      </c>
      <c r="E1143" s="7" t="s">
        <v>324</v>
      </c>
      <c r="F1143" s="7" t="s">
        <v>184</v>
      </c>
      <c r="G1143" s="8">
        <v>11</v>
      </c>
      <c r="H1143" s="8"/>
      <c r="I1143" s="9">
        <v>679941.68</v>
      </c>
      <c r="J1143" s="7" t="s">
        <v>23</v>
      </c>
      <c r="K1143" s="17">
        <f t="shared" si="196"/>
        <v>5.8823529411764705E-2</v>
      </c>
      <c r="L1143" s="20"/>
      <c r="M1143" s="73">
        <f t="shared" si="197"/>
        <v>3.1764705882352939</v>
      </c>
      <c r="N1143" s="9">
        <f t="shared" si="198"/>
        <v>61812.880000000005</v>
      </c>
    </row>
    <row r="1144" spans="1:14" x14ac:dyDescent="0.25">
      <c r="A1144" s="7" t="s">
        <v>9</v>
      </c>
      <c r="B1144" s="7" t="s">
        <v>321</v>
      </c>
      <c r="C1144" s="7" t="s">
        <v>327</v>
      </c>
      <c r="D1144" s="16" t="s">
        <v>328</v>
      </c>
      <c r="E1144" s="7" t="s">
        <v>324</v>
      </c>
      <c r="F1144" s="7" t="s">
        <v>184</v>
      </c>
      <c r="G1144" s="8">
        <v>34</v>
      </c>
      <c r="H1144" s="8"/>
      <c r="I1144" s="9">
        <v>2099887.2400000002</v>
      </c>
      <c r="J1144" s="7" t="s">
        <v>24</v>
      </c>
      <c r="K1144" s="17">
        <f t="shared" si="196"/>
        <v>0.18181818181818182</v>
      </c>
      <c r="L1144" s="20"/>
      <c r="M1144" s="73">
        <f t="shared" si="197"/>
        <v>9.8181818181818183</v>
      </c>
      <c r="N1144" s="9">
        <f t="shared" si="198"/>
        <v>61761.389411764714</v>
      </c>
    </row>
    <row r="1145" spans="1:14" hidden="1" x14ac:dyDescent="0.25">
      <c r="A1145" s="7" t="s">
        <v>9</v>
      </c>
      <c r="B1145" s="7" t="s">
        <v>321</v>
      </c>
      <c r="C1145" s="7" t="s">
        <v>327</v>
      </c>
      <c r="D1145" s="16" t="s">
        <v>328</v>
      </c>
      <c r="E1145" s="7" t="s">
        <v>324</v>
      </c>
      <c r="F1145" s="7" t="s">
        <v>184</v>
      </c>
      <c r="G1145" s="8">
        <v>70</v>
      </c>
      <c r="H1145" s="8"/>
      <c r="I1145" s="9">
        <v>4326318.04</v>
      </c>
      <c r="J1145" s="7" t="s">
        <v>25</v>
      </c>
      <c r="K1145" s="17">
        <f t="shared" si="196"/>
        <v>0.37433155080213903</v>
      </c>
      <c r="L1145" s="20"/>
      <c r="M1145" s="73">
        <f t="shared" si="197"/>
        <v>20.213903743315509</v>
      </c>
      <c r="N1145" s="9">
        <f t="shared" si="198"/>
        <v>61804.543428571429</v>
      </c>
    </row>
    <row r="1146" spans="1:14" hidden="1" x14ac:dyDescent="0.25">
      <c r="A1146" s="7" t="s">
        <v>9</v>
      </c>
      <c r="B1146" s="7" t="s">
        <v>321</v>
      </c>
      <c r="C1146" s="7" t="s">
        <v>327</v>
      </c>
      <c r="D1146" s="16" t="s">
        <v>328</v>
      </c>
      <c r="E1146" s="7" t="s">
        <v>324</v>
      </c>
      <c r="F1146" s="7" t="s">
        <v>184</v>
      </c>
      <c r="G1146" s="8">
        <v>16</v>
      </c>
      <c r="H1146" s="8"/>
      <c r="I1146" s="9">
        <v>989881.42</v>
      </c>
      <c r="J1146" s="7" t="s">
        <v>266</v>
      </c>
      <c r="K1146" s="17">
        <f t="shared" si="196"/>
        <v>8.5561497326203204E-2</v>
      </c>
      <c r="L1146" s="20"/>
      <c r="M1146" s="73">
        <f t="shared" si="197"/>
        <v>4.6203208556149731</v>
      </c>
      <c r="N1146" s="9">
        <f t="shared" si="198"/>
        <v>61867.588750000003</v>
      </c>
    </row>
    <row r="1147" spans="1:14" s="67" customFormat="1" hidden="1" x14ac:dyDescent="0.25">
      <c r="A1147" s="58"/>
      <c r="B1147" s="58"/>
      <c r="C1147" s="58"/>
      <c r="D1147" s="59"/>
      <c r="E1147" s="58"/>
      <c r="F1147" s="58"/>
      <c r="G1147" s="60">
        <f>SUM(G1140:G1146)</f>
        <v>187</v>
      </c>
      <c r="H1147" s="60"/>
      <c r="I1147" s="25"/>
      <c r="J1147" s="58"/>
      <c r="K1147" s="26">
        <f>SUM(K1140:K1146)</f>
        <v>0.99999999999999989</v>
      </c>
      <c r="L1147" s="27"/>
      <c r="M1147" s="71">
        <f>SUM(M1140:M1146)</f>
        <v>53.999999999999993</v>
      </c>
      <c r="N1147" s="25"/>
    </row>
    <row r="1148" spans="1:14" hidden="1" x14ac:dyDescent="0.25">
      <c r="A1148" s="7" t="s">
        <v>9</v>
      </c>
      <c r="B1148" s="7" t="s">
        <v>321</v>
      </c>
      <c r="C1148" s="7" t="s">
        <v>329</v>
      </c>
      <c r="D1148" s="16" t="s">
        <v>330</v>
      </c>
      <c r="E1148" s="7" t="s">
        <v>324</v>
      </c>
      <c r="F1148" s="7" t="s">
        <v>184</v>
      </c>
      <c r="G1148" s="8">
        <v>16</v>
      </c>
      <c r="H1148" s="8"/>
      <c r="I1148" s="9">
        <v>373446.24</v>
      </c>
      <c r="J1148" s="7" t="s">
        <v>25</v>
      </c>
      <c r="K1148" s="17">
        <f>+G1148/$G$1151</f>
        <v>0.5714285714285714</v>
      </c>
      <c r="L1148" s="20"/>
      <c r="M1148" s="73">
        <f>10*K1148</f>
        <v>5.7142857142857135</v>
      </c>
      <c r="N1148" s="9">
        <f>+I1148/G1148</f>
        <v>23340.39</v>
      </c>
    </row>
    <row r="1149" spans="1:14" hidden="1" x14ac:dyDescent="0.25">
      <c r="A1149" s="7" t="s">
        <v>9</v>
      </c>
      <c r="B1149" s="7" t="s">
        <v>321</v>
      </c>
      <c r="C1149" s="7" t="s">
        <v>329</v>
      </c>
      <c r="D1149" s="16" t="s">
        <v>330</v>
      </c>
      <c r="E1149" s="7" t="s">
        <v>324</v>
      </c>
      <c r="F1149" s="7" t="s">
        <v>184</v>
      </c>
      <c r="G1149" s="8">
        <v>1</v>
      </c>
      <c r="H1149" s="8"/>
      <c r="I1149" s="9">
        <v>23340.39</v>
      </c>
      <c r="J1149" s="7" t="s">
        <v>29</v>
      </c>
      <c r="K1149" s="17">
        <f>+G1149/$G$1151</f>
        <v>3.5714285714285712E-2</v>
      </c>
      <c r="L1149" s="20"/>
      <c r="M1149" s="73">
        <v>1</v>
      </c>
      <c r="N1149" s="9">
        <f>+I1149/G1149</f>
        <v>23340.39</v>
      </c>
    </row>
    <row r="1150" spans="1:14" hidden="1" x14ac:dyDescent="0.25">
      <c r="A1150" s="7" t="s">
        <v>9</v>
      </c>
      <c r="B1150" s="7" t="s">
        <v>321</v>
      </c>
      <c r="C1150" s="7" t="s">
        <v>329</v>
      </c>
      <c r="D1150" s="16" t="s">
        <v>330</v>
      </c>
      <c r="E1150" s="7" t="s">
        <v>324</v>
      </c>
      <c r="F1150" s="7" t="s">
        <v>184</v>
      </c>
      <c r="G1150" s="8">
        <v>11</v>
      </c>
      <c r="H1150" s="8"/>
      <c r="I1150" s="9">
        <v>256744.29</v>
      </c>
      <c r="J1150" s="7" t="s">
        <v>33</v>
      </c>
      <c r="K1150" s="17">
        <f>+G1150/$G$1151</f>
        <v>0.39285714285714285</v>
      </c>
      <c r="L1150" s="20"/>
      <c r="M1150" s="73">
        <v>3</v>
      </c>
      <c r="N1150" s="9">
        <f>+I1150/G1150</f>
        <v>23340.39</v>
      </c>
    </row>
    <row r="1151" spans="1:14" s="67" customFormat="1" hidden="1" x14ac:dyDescent="0.25">
      <c r="A1151" s="58"/>
      <c r="B1151" s="58"/>
      <c r="C1151" s="58"/>
      <c r="D1151" s="59"/>
      <c r="E1151" s="58"/>
      <c r="F1151" s="58"/>
      <c r="G1151" s="60">
        <f>SUM(G1148:G1150)</f>
        <v>28</v>
      </c>
      <c r="H1151" s="60"/>
      <c r="I1151" s="25"/>
      <c r="J1151" s="58"/>
      <c r="K1151" s="26">
        <f>SUM(K1148:K1150)</f>
        <v>1</v>
      </c>
      <c r="L1151" s="27"/>
      <c r="M1151" s="71">
        <f>SUM(M1148:M1150)</f>
        <v>9.7142857142857135</v>
      </c>
      <c r="N1151" s="25"/>
    </row>
    <row r="1152" spans="1:14" hidden="1" x14ac:dyDescent="0.25">
      <c r="A1152" s="7" t="s">
        <v>9</v>
      </c>
      <c r="B1152" s="7" t="s">
        <v>331</v>
      </c>
      <c r="C1152" s="7" t="s">
        <v>332</v>
      </c>
      <c r="D1152" s="16" t="s">
        <v>333</v>
      </c>
      <c r="E1152" s="7" t="s">
        <v>334</v>
      </c>
      <c r="F1152" s="7" t="s">
        <v>184</v>
      </c>
      <c r="G1152" s="8">
        <v>77</v>
      </c>
      <c r="H1152" s="8"/>
      <c r="I1152" s="9">
        <v>871552.99</v>
      </c>
      <c r="J1152" s="7" t="s">
        <v>300</v>
      </c>
      <c r="K1152" s="17">
        <f t="shared" ref="K1152:K1183" si="199">+G1152/$G$1196</f>
        <v>7.7138849929873771E-3</v>
      </c>
      <c r="L1152" s="20"/>
      <c r="M1152" s="73">
        <f t="shared" ref="M1152:M1183" si="200">3300*K1152</f>
        <v>25.455820476858346</v>
      </c>
      <c r="N1152" s="9">
        <f t="shared" ref="N1152:N1195" si="201">+I1152/G1152</f>
        <v>11318.869999999999</v>
      </c>
    </row>
    <row r="1153" spans="1:14" hidden="1" x14ac:dyDescent="0.25">
      <c r="A1153" s="7" t="s">
        <v>9</v>
      </c>
      <c r="B1153" s="7" t="s">
        <v>331</v>
      </c>
      <c r="C1153" s="7" t="s">
        <v>332</v>
      </c>
      <c r="D1153" s="16" t="s">
        <v>333</v>
      </c>
      <c r="E1153" s="7" t="s">
        <v>334</v>
      </c>
      <c r="F1153" s="7" t="s">
        <v>184</v>
      </c>
      <c r="G1153" s="8">
        <v>249</v>
      </c>
      <c r="H1153" s="8"/>
      <c r="I1153" s="9">
        <v>2818398.63</v>
      </c>
      <c r="J1153" s="7" t="s">
        <v>18</v>
      </c>
      <c r="K1153" s="17">
        <f t="shared" si="199"/>
        <v>2.4944900821478662E-2</v>
      </c>
      <c r="L1153" s="20"/>
      <c r="M1153" s="73">
        <f t="shared" si="200"/>
        <v>82.31817271087958</v>
      </c>
      <c r="N1153" s="9">
        <f t="shared" si="201"/>
        <v>11318.869999999999</v>
      </c>
    </row>
    <row r="1154" spans="1:14" hidden="1" x14ac:dyDescent="0.25">
      <c r="A1154" s="7" t="s">
        <v>9</v>
      </c>
      <c r="B1154" s="7" t="s">
        <v>331</v>
      </c>
      <c r="C1154" s="7" t="s">
        <v>332</v>
      </c>
      <c r="D1154" s="16" t="s">
        <v>333</v>
      </c>
      <c r="E1154" s="7" t="s">
        <v>334</v>
      </c>
      <c r="F1154" s="7" t="s">
        <v>184</v>
      </c>
      <c r="G1154" s="8">
        <v>13</v>
      </c>
      <c r="H1154" s="8"/>
      <c r="I1154" s="9">
        <v>147145.31</v>
      </c>
      <c r="J1154" s="7" t="s">
        <v>20</v>
      </c>
      <c r="K1154" s="17">
        <f t="shared" si="199"/>
        <v>1.3023442195952714E-3</v>
      </c>
      <c r="L1154" s="20"/>
      <c r="M1154" s="73">
        <f t="shared" si="200"/>
        <v>4.297735924664396</v>
      </c>
      <c r="N1154" s="9">
        <f t="shared" si="201"/>
        <v>11318.869999999999</v>
      </c>
    </row>
    <row r="1155" spans="1:14" hidden="1" x14ac:dyDescent="0.25">
      <c r="A1155" s="7" t="s">
        <v>9</v>
      </c>
      <c r="B1155" s="7" t="s">
        <v>331</v>
      </c>
      <c r="C1155" s="7" t="s">
        <v>332</v>
      </c>
      <c r="D1155" s="16" t="s">
        <v>333</v>
      </c>
      <c r="E1155" s="7" t="s">
        <v>334</v>
      </c>
      <c r="F1155" s="7" t="s">
        <v>184</v>
      </c>
      <c r="G1155" s="8">
        <v>262</v>
      </c>
      <c r="H1155" s="8"/>
      <c r="I1155" s="9">
        <v>2961427.98</v>
      </c>
      <c r="J1155" s="7" t="s">
        <v>22</v>
      </c>
      <c r="K1155" s="17">
        <f t="shared" si="199"/>
        <v>2.6247245041073931E-2</v>
      </c>
      <c r="L1155" s="20"/>
      <c r="M1155" s="73">
        <f t="shared" si="200"/>
        <v>86.615908635543974</v>
      </c>
      <c r="N1155" s="9">
        <f t="shared" si="201"/>
        <v>11303.160229007633</v>
      </c>
    </row>
    <row r="1156" spans="1:14" hidden="1" x14ac:dyDescent="0.25">
      <c r="A1156" s="7" t="s">
        <v>9</v>
      </c>
      <c r="B1156" s="7" t="s">
        <v>331</v>
      </c>
      <c r="C1156" s="7" t="s">
        <v>332</v>
      </c>
      <c r="D1156" s="16" t="s">
        <v>333</v>
      </c>
      <c r="E1156" s="7" t="s">
        <v>334</v>
      </c>
      <c r="F1156" s="7" t="s">
        <v>184</v>
      </c>
      <c r="G1156" s="8">
        <v>174</v>
      </c>
      <c r="H1156" s="8"/>
      <c r="I1156" s="9">
        <v>1969483.38</v>
      </c>
      <c r="J1156" s="7" t="s">
        <v>23</v>
      </c>
      <c r="K1156" s="17">
        <f t="shared" si="199"/>
        <v>1.7431376477659789E-2</v>
      </c>
      <c r="L1156" s="20"/>
      <c r="M1156" s="73">
        <f t="shared" si="200"/>
        <v>57.523542376277305</v>
      </c>
      <c r="N1156" s="9">
        <f t="shared" si="201"/>
        <v>11318.869999999999</v>
      </c>
    </row>
    <row r="1157" spans="1:14" hidden="1" x14ac:dyDescent="0.25">
      <c r="A1157" s="7" t="s">
        <v>9</v>
      </c>
      <c r="B1157" s="7" t="s">
        <v>331</v>
      </c>
      <c r="C1157" s="7" t="s">
        <v>332</v>
      </c>
      <c r="D1157" s="16" t="s">
        <v>333</v>
      </c>
      <c r="E1157" s="7" t="s">
        <v>334</v>
      </c>
      <c r="F1157" s="7" t="s">
        <v>184</v>
      </c>
      <c r="G1157" s="8">
        <v>142</v>
      </c>
      <c r="H1157" s="8"/>
      <c r="I1157" s="9">
        <v>1607279.54</v>
      </c>
      <c r="J1157" s="7" t="s">
        <v>25</v>
      </c>
      <c r="K1157" s="17">
        <f t="shared" si="199"/>
        <v>1.4225606090963735E-2</v>
      </c>
      <c r="L1157" s="20"/>
      <c r="M1157" s="73">
        <f t="shared" si="200"/>
        <v>46.944500100180328</v>
      </c>
      <c r="N1157" s="9">
        <f t="shared" si="201"/>
        <v>11318.87</v>
      </c>
    </row>
    <row r="1158" spans="1:14" hidden="1" x14ac:dyDescent="0.25">
      <c r="A1158" s="7" t="s">
        <v>9</v>
      </c>
      <c r="B1158" s="7" t="s">
        <v>331</v>
      </c>
      <c r="C1158" s="7" t="s">
        <v>332</v>
      </c>
      <c r="D1158" s="16" t="s">
        <v>333</v>
      </c>
      <c r="E1158" s="7" t="s">
        <v>334</v>
      </c>
      <c r="F1158" s="7" t="s">
        <v>184</v>
      </c>
      <c r="G1158" s="8">
        <v>17</v>
      </c>
      <c r="H1158" s="8"/>
      <c r="I1158" s="9">
        <v>192420.79</v>
      </c>
      <c r="J1158" s="7" t="s">
        <v>27</v>
      </c>
      <c r="K1158" s="17">
        <f t="shared" si="199"/>
        <v>1.7030655179322781E-3</v>
      </c>
      <c r="L1158" s="20"/>
      <c r="M1158" s="73">
        <f t="shared" si="200"/>
        <v>5.6201162091765182</v>
      </c>
      <c r="N1158" s="9">
        <f t="shared" si="201"/>
        <v>11318.87</v>
      </c>
    </row>
    <row r="1159" spans="1:14" hidden="1" x14ac:dyDescent="0.25">
      <c r="A1159" s="7" t="s">
        <v>9</v>
      </c>
      <c r="B1159" s="7" t="s">
        <v>331</v>
      </c>
      <c r="C1159" s="7" t="s">
        <v>332</v>
      </c>
      <c r="D1159" s="16" t="s">
        <v>333</v>
      </c>
      <c r="E1159" s="7" t="s">
        <v>334</v>
      </c>
      <c r="F1159" s="7" t="s">
        <v>184</v>
      </c>
      <c r="G1159" s="8">
        <v>119</v>
      </c>
      <c r="H1159" s="8"/>
      <c r="I1159" s="9">
        <v>1346945.53</v>
      </c>
      <c r="J1159" s="7" t="s">
        <v>28</v>
      </c>
      <c r="K1159" s="17">
        <f t="shared" si="199"/>
        <v>1.1921458625525946E-2</v>
      </c>
      <c r="L1159" s="20"/>
      <c r="M1159" s="73">
        <f t="shared" si="200"/>
        <v>39.340813464235623</v>
      </c>
      <c r="N1159" s="9">
        <f t="shared" si="201"/>
        <v>11318.87</v>
      </c>
    </row>
    <row r="1160" spans="1:14" hidden="1" x14ac:dyDescent="0.25">
      <c r="A1160" s="7" t="s">
        <v>9</v>
      </c>
      <c r="B1160" s="7" t="s">
        <v>331</v>
      </c>
      <c r="C1160" s="7" t="s">
        <v>332</v>
      </c>
      <c r="D1160" s="16" t="s">
        <v>333</v>
      </c>
      <c r="E1160" s="7" t="s">
        <v>334</v>
      </c>
      <c r="F1160" s="7" t="s">
        <v>184</v>
      </c>
      <c r="G1160" s="8">
        <v>14</v>
      </c>
      <c r="H1160" s="8"/>
      <c r="I1160" s="9">
        <v>158464.18</v>
      </c>
      <c r="J1160" s="7" t="s">
        <v>29</v>
      </c>
      <c r="K1160" s="17">
        <f t="shared" si="199"/>
        <v>1.4025245441795231E-3</v>
      </c>
      <c r="L1160" s="20"/>
      <c r="M1160" s="73">
        <f t="shared" si="200"/>
        <v>4.6283309957924264</v>
      </c>
      <c r="N1160" s="9">
        <f t="shared" si="201"/>
        <v>11318.869999999999</v>
      </c>
    </row>
    <row r="1161" spans="1:14" hidden="1" x14ac:dyDescent="0.25">
      <c r="A1161" s="7" t="s">
        <v>9</v>
      </c>
      <c r="B1161" s="7" t="s">
        <v>331</v>
      </c>
      <c r="C1161" s="7" t="s">
        <v>332</v>
      </c>
      <c r="D1161" s="16" t="s">
        <v>333</v>
      </c>
      <c r="E1161" s="7" t="s">
        <v>334</v>
      </c>
      <c r="F1161" s="7" t="s">
        <v>184</v>
      </c>
      <c r="G1161" s="8">
        <v>88</v>
      </c>
      <c r="H1161" s="8"/>
      <c r="I1161" s="9">
        <v>996060.56</v>
      </c>
      <c r="J1161" s="7" t="s">
        <v>30</v>
      </c>
      <c r="K1161" s="17">
        <f t="shared" si="199"/>
        <v>8.8158685634141462E-3</v>
      </c>
      <c r="L1161" s="20"/>
      <c r="M1161" s="73">
        <f t="shared" si="200"/>
        <v>29.092366259266683</v>
      </c>
      <c r="N1161" s="9">
        <f t="shared" si="201"/>
        <v>11318.87</v>
      </c>
    </row>
    <row r="1162" spans="1:14" hidden="1" x14ac:dyDescent="0.25">
      <c r="A1162" s="7" t="s">
        <v>9</v>
      </c>
      <c r="B1162" s="7" t="s">
        <v>331</v>
      </c>
      <c r="C1162" s="7" t="s">
        <v>332</v>
      </c>
      <c r="D1162" s="16" t="s">
        <v>333</v>
      </c>
      <c r="E1162" s="7" t="s">
        <v>334</v>
      </c>
      <c r="F1162" s="7" t="s">
        <v>184</v>
      </c>
      <c r="G1162" s="8">
        <v>71</v>
      </c>
      <c r="H1162" s="8"/>
      <c r="I1162" s="9">
        <v>803639.77</v>
      </c>
      <c r="J1162" s="7" t="s">
        <v>31</v>
      </c>
      <c r="K1162" s="17">
        <f t="shared" si="199"/>
        <v>7.1128030454818674E-3</v>
      </c>
      <c r="L1162" s="20"/>
      <c r="M1162" s="73">
        <f t="shared" si="200"/>
        <v>23.472250050090164</v>
      </c>
      <c r="N1162" s="9">
        <f t="shared" si="201"/>
        <v>11318.87</v>
      </c>
    </row>
    <row r="1163" spans="1:14" hidden="1" x14ac:dyDescent="0.25">
      <c r="A1163" s="7" t="s">
        <v>9</v>
      </c>
      <c r="B1163" s="7" t="s">
        <v>331</v>
      </c>
      <c r="C1163" s="7" t="s">
        <v>332</v>
      </c>
      <c r="D1163" s="16" t="s">
        <v>333</v>
      </c>
      <c r="E1163" s="7" t="s">
        <v>334</v>
      </c>
      <c r="F1163" s="7" t="s">
        <v>184</v>
      </c>
      <c r="G1163" s="8">
        <v>118</v>
      </c>
      <c r="H1163" s="8"/>
      <c r="I1163" s="9">
        <v>1335626.6599999999</v>
      </c>
      <c r="J1163" s="7" t="s">
        <v>32</v>
      </c>
      <c r="K1163" s="17">
        <f t="shared" si="199"/>
        <v>1.1821278300941694E-2</v>
      </c>
      <c r="L1163" s="20"/>
      <c r="M1163" s="73">
        <f t="shared" si="200"/>
        <v>39.010218393107593</v>
      </c>
      <c r="N1163" s="9">
        <f t="shared" si="201"/>
        <v>11318.869999999999</v>
      </c>
    </row>
    <row r="1164" spans="1:14" hidden="1" x14ac:dyDescent="0.25">
      <c r="A1164" s="7" t="s">
        <v>9</v>
      </c>
      <c r="B1164" s="7" t="s">
        <v>331</v>
      </c>
      <c r="C1164" s="7" t="s">
        <v>332</v>
      </c>
      <c r="D1164" s="16" t="s">
        <v>333</v>
      </c>
      <c r="E1164" s="7" t="s">
        <v>334</v>
      </c>
      <c r="F1164" s="7" t="s">
        <v>184</v>
      </c>
      <c r="G1164" s="8">
        <v>21</v>
      </c>
      <c r="H1164" s="8"/>
      <c r="I1164" s="9">
        <v>237696.27</v>
      </c>
      <c r="J1164" s="7" t="s">
        <v>62</v>
      </c>
      <c r="K1164" s="17">
        <f t="shared" si="199"/>
        <v>2.1037868162692847E-3</v>
      </c>
      <c r="L1164" s="20"/>
      <c r="M1164" s="73">
        <f t="shared" si="200"/>
        <v>6.9424964936886395</v>
      </c>
      <c r="N1164" s="9">
        <f t="shared" si="201"/>
        <v>11318.869999999999</v>
      </c>
    </row>
    <row r="1165" spans="1:14" hidden="1" x14ac:dyDescent="0.25">
      <c r="A1165" s="7" t="s">
        <v>9</v>
      </c>
      <c r="B1165" s="7" t="s">
        <v>331</v>
      </c>
      <c r="C1165" s="7" t="s">
        <v>332</v>
      </c>
      <c r="D1165" s="16" t="s">
        <v>333</v>
      </c>
      <c r="E1165" s="7" t="s">
        <v>334</v>
      </c>
      <c r="F1165" s="7" t="s">
        <v>184</v>
      </c>
      <c r="G1165" s="8">
        <v>85</v>
      </c>
      <c r="H1165" s="8"/>
      <c r="I1165" s="9">
        <v>962103.95</v>
      </c>
      <c r="J1165" s="7" t="s">
        <v>33</v>
      </c>
      <c r="K1165" s="17">
        <f t="shared" si="199"/>
        <v>8.5153275896613905E-3</v>
      </c>
      <c r="L1165" s="20"/>
      <c r="M1165" s="73">
        <f t="shared" si="200"/>
        <v>28.100581045882588</v>
      </c>
      <c r="N1165" s="9">
        <f t="shared" si="201"/>
        <v>11318.869999999999</v>
      </c>
    </row>
    <row r="1166" spans="1:14" hidden="1" x14ac:dyDescent="0.25">
      <c r="A1166" s="7" t="s">
        <v>9</v>
      </c>
      <c r="B1166" s="7" t="s">
        <v>331</v>
      </c>
      <c r="C1166" s="7" t="s">
        <v>332</v>
      </c>
      <c r="D1166" s="16" t="s">
        <v>333</v>
      </c>
      <c r="E1166" s="7" t="s">
        <v>334</v>
      </c>
      <c r="F1166" s="7" t="s">
        <v>184</v>
      </c>
      <c r="G1166" s="8">
        <v>80</v>
      </c>
      <c r="H1166" s="8"/>
      <c r="I1166" s="9">
        <v>905509.6</v>
      </c>
      <c r="J1166" s="7" t="s">
        <v>34</v>
      </c>
      <c r="K1166" s="17">
        <f t="shared" si="199"/>
        <v>8.0144259667401328E-3</v>
      </c>
      <c r="L1166" s="20"/>
      <c r="M1166" s="73">
        <f t="shared" si="200"/>
        <v>26.447605690242437</v>
      </c>
      <c r="N1166" s="9">
        <f t="shared" si="201"/>
        <v>11318.869999999999</v>
      </c>
    </row>
    <row r="1167" spans="1:14" hidden="1" x14ac:dyDescent="0.25">
      <c r="A1167" s="7" t="s">
        <v>9</v>
      </c>
      <c r="B1167" s="7" t="s">
        <v>331</v>
      </c>
      <c r="C1167" s="7" t="s">
        <v>332</v>
      </c>
      <c r="D1167" s="16" t="s">
        <v>333</v>
      </c>
      <c r="E1167" s="7" t="s">
        <v>334</v>
      </c>
      <c r="F1167" s="7" t="s">
        <v>184</v>
      </c>
      <c r="G1167" s="8">
        <v>94</v>
      </c>
      <c r="H1167" s="8"/>
      <c r="I1167" s="9">
        <v>1063973.78</v>
      </c>
      <c r="J1167" s="7" t="s">
        <v>35</v>
      </c>
      <c r="K1167" s="17">
        <f t="shared" si="199"/>
        <v>9.4169505109196559E-3</v>
      </c>
      <c r="L1167" s="20"/>
      <c r="M1167" s="73">
        <f t="shared" si="200"/>
        <v>31.075936686034865</v>
      </c>
      <c r="N1167" s="9">
        <f t="shared" si="201"/>
        <v>11318.87</v>
      </c>
    </row>
    <row r="1168" spans="1:14" hidden="1" x14ac:dyDescent="0.25">
      <c r="A1168" s="7" t="s">
        <v>9</v>
      </c>
      <c r="B1168" s="7" t="s">
        <v>331</v>
      </c>
      <c r="C1168" s="7" t="s">
        <v>332</v>
      </c>
      <c r="D1168" s="16" t="s">
        <v>333</v>
      </c>
      <c r="E1168" s="7" t="s">
        <v>334</v>
      </c>
      <c r="F1168" s="7" t="s">
        <v>184</v>
      </c>
      <c r="G1168" s="8">
        <v>224</v>
      </c>
      <c r="H1168" s="8"/>
      <c r="I1168" s="9">
        <v>2535426.88</v>
      </c>
      <c r="J1168" s="7" t="s">
        <v>36</v>
      </c>
      <c r="K1168" s="17">
        <f t="shared" si="199"/>
        <v>2.244039270687237E-2</v>
      </c>
      <c r="L1168" s="20"/>
      <c r="M1168" s="73">
        <f t="shared" si="200"/>
        <v>74.053295932678822</v>
      </c>
      <c r="N1168" s="9">
        <f t="shared" si="201"/>
        <v>11318.869999999999</v>
      </c>
    </row>
    <row r="1169" spans="1:14" hidden="1" x14ac:dyDescent="0.25">
      <c r="A1169" s="7" t="s">
        <v>9</v>
      </c>
      <c r="B1169" s="7" t="s">
        <v>331</v>
      </c>
      <c r="C1169" s="7" t="s">
        <v>332</v>
      </c>
      <c r="D1169" s="16" t="s">
        <v>333</v>
      </c>
      <c r="E1169" s="7" t="s">
        <v>334</v>
      </c>
      <c r="F1169" s="7" t="s">
        <v>184</v>
      </c>
      <c r="G1169" s="8">
        <v>150</v>
      </c>
      <c r="H1169" s="8"/>
      <c r="I1169" s="9">
        <v>1697830.5</v>
      </c>
      <c r="J1169" s="7" t="s">
        <v>37</v>
      </c>
      <c r="K1169" s="17">
        <f t="shared" si="199"/>
        <v>1.5027048687637748E-2</v>
      </c>
      <c r="L1169" s="20"/>
      <c r="M1169" s="73">
        <f t="shared" si="200"/>
        <v>49.58926066920457</v>
      </c>
      <c r="N1169" s="9">
        <f t="shared" si="201"/>
        <v>11318.87</v>
      </c>
    </row>
    <row r="1170" spans="1:14" hidden="1" x14ac:dyDescent="0.25">
      <c r="A1170" s="7" t="s">
        <v>9</v>
      </c>
      <c r="B1170" s="7" t="s">
        <v>331</v>
      </c>
      <c r="C1170" s="7" t="s">
        <v>332</v>
      </c>
      <c r="D1170" s="16" t="s">
        <v>333</v>
      </c>
      <c r="E1170" s="7" t="s">
        <v>334</v>
      </c>
      <c r="F1170" s="7" t="s">
        <v>184</v>
      </c>
      <c r="G1170" s="8">
        <v>6</v>
      </c>
      <c r="H1170" s="8"/>
      <c r="I1170" s="9">
        <v>67913.210000000006</v>
      </c>
      <c r="J1170" s="7" t="s">
        <v>38</v>
      </c>
      <c r="K1170" s="17">
        <f t="shared" si="199"/>
        <v>6.0108194750550987E-4</v>
      </c>
      <c r="L1170" s="20"/>
      <c r="M1170" s="73">
        <f t="shared" si="200"/>
        <v>1.9835704267681826</v>
      </c>
      <c r="N1170" s="9">
        <f t="shared" si="201"/>
        <v>11318.868333333334</v>
      </c>
    </row>
    <row r="1171" spans="1:14" hidden="1" x14ac:dyDescent="0.25">
      <c r="A1171" s="7" t="s">
        <v>9</v>
      </c>
      <c r="B1171" s="7" t="s">
        <v>331</v>
      </c>
      <c r="C1171" s="7" t="s">
        <v>332</v>
      </c>
      <c r="D1171" s="16" t="s">
        <v>333</v>
      </c>
      <c r="E1171" s="7" t="s">
        <v>334</v>
      </c>
      <c r="F1171" s="7" t="s">
        <v>184</v>
      </c>
      <c r="G1171" s="8">
        <v>54</v>
      </c>
      <c r="H1171" s="8"/>
      <c r="I1171" s="9">
        <v>611218.98</v>
      </c>
      <c r="J1171" s="7" t="s">
        <v>39</v>
      </c>
      <c r="K1171" s="17">
        <f t="shared" si="199"/>
        <v>5.4097375275495895E-3</v>
      </c>
      <c r="L1171" s="20"/>
      <c r="M1171" s="73">
        <f t="shared" si="200"/>
        <v>17.852133840913645</v>
      </c>
      <c r="N1171" s="9">
        <f t="shared" si="201"/>
        <v>11318.869999999999</v>
      </c>
    </row>
    <row r="1172" spans="1:14" hidden="1" x14ac:dyDescent="0.25">
      <c r="A1172" s="7" t="s">
        <v>9</v>
      </c>
      <c r="B1172" s="7" t="s">
        <v>331</v>
      </c>
      <c r="C1172" s="7" t="s">
        <v>332</v>
      </c>
      <c r="D1172" s="16" t="s">
        <v>333</v>
      </c>
      <c r="E1172" s="7" t="s">
        <v>334</v>
      </c>
      <c r="F1172" s="7" t="s">
        <v>184</v>
      </c>
      <c r="G1172" s="8">
        <v>142</v>
      </c>
      <c r="H1172" s="8"/>
      <c r="I1172" s="9">
        <v>1607279.54</v>
      </c>
      <c r="J1172" s="7" t="s">
        <v>40</v>
      </c>
      <c r="K1172" s="17">
        <f t="shared" si="199"/>
        <v>1.4225606090963735E-2</v>
      </c>
      <c r="L1172" s="20"/>
      <c r="M1172" s="73">
        <f t="shared" si="200"/>
        <v>46.944500100180328</v>
      </c>
      <c r="N1172" s="9">
        <f t="shared" si="201"/>
        <v>11318.87</v>
      </c>
    </row>
    <row r="1173" spans="1:14" hidden="1" x14ac:dyDescent="0.25">
      <c r="A1173" s="7" t="s">
        <v>9</v>
      </c>
      <c r="B1173" s="7" t="s">
        <v>331</v>
      </c>
      <c r="C1173" s="7" t="s">
        <v>332</v>
      </c>
      <c r="D1173" s="16" t="s">
        <v>333</v>
      </c>
      <c r="E1173" s="7" t="s">
        <v>334</v>
      </c>
      <c r="F1173" s="7" t="s">
        <v>184</v>
      </c>
      <c r="G1173" s="8">
        <v>307</v>
      </c>
      <c r="H1173" s="8"/>
      <c r="I1173" s="9">
        <v>3474893.09</v>
      </c>
      <c r="J1173" s="7" t="s">
        <v>41</v>
      </c>
      <c r="K1173" s="17">
        <f t="shared" si="199"/>
        <v>3.0755359647365258E-2</v>
      </c>
      <c r="L1173" s="20"/>
      <c r="M1173" s="73">
        <f t="shared" si="200"/>
        <v>101.49268683630535</v>
      </c>
      <c r="N1173" s="9">
        <f t="shared" si="201"/>
        <v>11318.869999999999</v>
      </c>
    </row>
    <row r="1174" spans="1:14" hidden="1" x14ac:dyDescent="0.25">
      <c r="A1174" s="7" t="s">
        <v>9</v>
      </c>
      <c r="B1174" s="7" t="s">
        <v>331</v>
      </c>
      <c r="C1174" s="7" t="s">
        <v>332</v>
      </c>
      <c r="D1174" s="16" t="s">
        <v>333</v>
      </c>
      <c r="E1174" s="7" t="s">
        <v>334</v>
      </c>
      <c r="F1174" s="7" t="s">
        <v>184</v>
      </c>
      <c r="G1174" s="8">
        <v>431</v>
      </c>
      <c r="H1174" s="8"/>
      <c r="I1174" s="9">
        <v>4878432.97</v>
      </c>
      <c r="J1174" s="7" t="s">
        <v>42</v>
      </c>
      <c r="K1174" s="17">
        <f t="shared" si="199"/>
        <v>4.3177719895812462E-2</v>
      </c>
      <c r="L1174" s="20"/>
      <c r="M1174" s="73">
        <f t="shared" si="200"/>
        <v>142.48647565618111</v>
      </c>
      <c r="N1174" s="9">
        <f t="shared" si="201"/>
        <v>11318.869999999999</v>
      </c>
    </row>
    <row r="1175" spans="1:14" hidden="1" x14ac:dyDescent="0.25">
      <c r="A1175" s="7" t="s">
        <v>9</v>
      </c>
      <c r="B1175" s="7" t="s">
        <v>331</v>
      </c>
      <c r="C1175" s="7" t="s">
        <v>332</v>
      </c>
      <c r="D1175" s="16" t="s">
        <v>333</v>
      </c>
      <c r="E1175" s="7" t="s">
        <v>334</v>
      </c>
      <c r="F1175" s="7" t="s">
        <v>184</v>
      </c>
      <c r="G1175" s="8">
        <v>55</v>
      </c>
      <c r="H1175" s="8"/>
      <c r="I1175" s="9">
        <v>622537.85</v>
      </c>
      <c r="J1175" s="7" t="s">
        <v>43</v>
      </c>
      <c r="K1175" s="17">
        <f t="shared" si="199"/>
        <v>5.5099178521338405E-3</v>
      </c>
      <c r="L1175" s="20"/>
      <c r="M1175" s="73">
        <f t="shared" si="200"/>
        <v>18.182728912041675</v>
      </c>
      <c r="N1175" s="9">
        <f t="shared" si="201"/>
        <v>11318.869999999999</v>
      </c>
    </row>
    <row r="1176" spans="1:14" hidden="1" x14ac:dyDescent="0.25">
      <c r="A1176" s="7" t="s">
        <v>9</v>
      </c>
      <c r="B1176" s="7" t="s">
        <v>331</v>
      </c>
      <c r="C1176" s="7" t="s">
        <v>332</v>
      </c>
      <c r="D1176" s="16" t="s">
        <v>333</v>
      </c>
      <c r="E1176" s="7" t="s">
        <v>334</v>
      </c>
      <c r="F1176" s="7" t="s">
        <v>184</v>
      </c>
      <c r="G1176" s="8">
        <v>47</v>
      </c>
      <c r="H1176" s="8"/>
      <c r="I1176" s="9">
        <v>531986.89</v>
      </c>
      <c r="J1176" s="7" t="s">
        <v>44</v>
      </c>
      <c r="K1176" s="17">
        <f t="shared" si="199"/>
        <v>4.7084752554598279E-3</v>
      </c>
      <c r="L1176" s="20"/>
      <c r="M1176" s="73">
        <f t="shared" si="200"/>
        <v>15.537968343017432</v>
      </c>
      <c r="N1176" s="9">
        <f t="shared" si="201"/>
        <v>11318.87</v>
      </c>
    </row>
    <row r="1177" spans="1:14" hidden="1" x14ac:dyDescent="0.25">
      <c r="A1177" s="7" t="s">
        <v>9</v>
      </c>
      <c r="B1177" s="7" t="s">
        <v>331</v>
      </c>
      <c r="C1177" s="7" t="s">
        <v>332</v>
      </c>
      <c r="D1177" s="16" t="s">
        <v>333</v>
      </c>
      <c r="E1177" s="7" t="s">
        <v>334</v>
      </c>
      <c r="F1177" s="7" t="s">
        <v>184</v>
      </c>
      <c r="G1177" s="8">
        <v>102</v>
      </c>
      <c r="H1177" s="8"/>
      <c r="I1177" s="9">
        <v>1109249.26</v>
      </c>
      <c r="J1177" s="7" t="s">
        <v>45</v>
      </c>
      <c r="K1177" s="17">
        <f t="shared" si="199"/>
        <v>1.0218393107593669E-2</v>
      </c>
      <c r="L1177" s="20"/>
      <c r="M1177" s="73">
        <f t="shared" si="200"/>
        <v>33.720697255059108</v>
      </c>
      <c r="N1177" s="9">
        <f t="shared" si="201"/>
        <v>10874.992745098039</v>
      </c>
    </row>
    <row r="1178" spans="1:14" hidden="1" x14ac:dyDescent="0.25">
      <c r="A1178" s="7" t="s">
        <v>9</v>
      </c>
      <c r="B1178" s="7" t="s">
        <v>331</v>
      </c>
      <c r="C1178" s="7" t="s">
        <v>332</v>
      </c>
      <c r="D1178" s="16" t="s">
        <v>333</v>
      </c>
      <c r="E1178" s="7" t="s">
        <v>334</v>
      </c>
      <c r="F1178" s="7" t="s">
        <v>184</v>
      </c>
      <c r="G1178" s="8">
        <v>97</v>
      </c>
      <c r="H1178" s="8"/>
      <c r="I1178" s="9">
        <v>1097930.3899999999</v>
      </c>
      <c r="J1178" s="7" t="s">
        <v>46</v>
      </c>
      <c r="K1178" s="17">
        <f t="shared" si="199"/>
        <v>9.7174914846724098E-3</v>
      </c>
      <c r="L1178" s="20"/>
      <c r="M1178" s="73">
        <f t="shared" si="200"/>
        <v>32.067721899418956</v>
      </c>
      <c r="N1178" s="9">
        <f t="shared" si="201"/>
        <v>11318.869999999999</v>
      </c>
    </row>
    <row r="1179" spans="1:14" hidden="1" x14ac:dyDescent="0.25">
      <c r="A1179" s="7" t="s">
        <v>9</v>
      </c>
      <c r="B1179" s="7" t="s">
        <v>331</v>
      </c>
      <c r="C1179" s="7" t="s">
        <v>332</v>
      </c>
      <c r="D1179" s="16" t="s">
        <v>333</v>
      </c>
      <c r="E1179" s="7" t="s">
        <v>334</v>
      </c>
      <c r="F1179" s="7" t="s">
        <v>184</v>
      </c>
      <c r="G1179" s="8">
        <v>99</v>
      </c>
      <c r="H1179" s="8"/>
      <c r="I1179" s="9">
        <v>1109249.26</v>
      </c>
      <c r="J1179" s="7" t="s">
        <v>47</v>
      </c>
      <c r="K1179" s="17">
        <f t="shared" si="199"/>
        <v>9.9178521338409136E-3</v>
      </c>
      <c r="L1179" s="20"/>
      <c r="M1179" s="73">
        <f t="shared" si="200"/>
        <v>32.728912041675017</v>
      </c>
      <c r="N1179" s="9">
        <f t="shared" si="201"/>
        <v>11204.53797979798</v>
      </c>
    </row>
    <row r="1180" spans="1:14" hidden="1" x14ac:dyDescent="0.25">
      <c r="A1180" s="7" t="s">
        <v>9</v>
      </c>
      <c r="B1180" s="7" t="s">
        <v>331</v>
      </c>
      <c r="C1180" s="7" t="s">
        <v>332</v>
      </c>
      <c r="D1180" s="16" t="s">
        <v>333</v>
      </c>
      <c r="E1180" s="7" t="s">
        <v>334</v>
      </c>
      <c r="F1180" s="7" t="s">
        <v>184</v>
      </c>
      <c r="G1180" s="8">
        <v>35</v>
      </c>
      <c r="H1180" s="8"/>
      <c r="I1180" s="9">
        <v>396160.45</v>
      </c>
      <c r="J1180" s="7" t="s">
        <v>63</v>
      </c>
      <c r="K1180" s="17">
        <f t="shared" si="199"/>
        <v>3.5063113604488078E-3</v>
      </c>
      <c r="L1180" s="20"/>
      <c r="M1180" s="73">
        <f t="shared" si="200"/>
        <v>11.570827489481065</v>
      </c>
      <c r="N1180" s="9">
        <f t="shared" si="201"/>
        <v>11318.87</v>
      </c>
    </row>
    <row r="1181" spans="1:14" hidden="1" x14ac:dyDescent="0.25">
      <c r="A1181" s="7" t="s">
        <v>9</v>
      </c>
      <c r="B1181" s="7" t="s">
        <v>331</v>
      </c>
      <c r="C1181" s="7" t="s">
        <v>332</v>
      </c>
      <c r="D1181" s="16" t="s">
        <v>333</v>
      </c>
      <c r="E1181" s="7" t="s">
        <v>334</v>
      </c>
      <c r="F1181" s="7" t="s">
        <v>184</v>
      </c>
      <c r="G1181" s="8">
        <v>40</v>
      </c>
      <c r="H1181" s="8"/>
      <c r="I1181" s="9">
        <v>452754.8</v>
      </c>
      <c r="J1181" s="7" t="s">
        <v>48</v>
      </c>
      <c r="K1181" s="17">
        <f t="shared" si="199"/>
        <v>4.0072129833700664E-3</v>
      </c>
      <c r="L1181" s="20"/>
      <c r="M1181" s="73">
        <f t="shared" si="200"/>
        <v>13.223802845121218</v>
      </c>
      <c r="N1181" s="9">
        <f t="shared" si="201"/>
        <v>11318.869999999999</v>
      </c>
    </row>
    <row r="1182" spans="1:14" hidden="1" x14ac:dyDescent="0.25">
      <c r="A1182" s="7" t="s">
        <v>9</v>
      </c>
      <c r="B1182" s="7" t="s">
        <v>331</v>
      </c>
      <c r="C1182" s="7" t="s">
        <v>332</v>
      </c>
      <c r="D1182" s="16" t="s">
        <v>333</v>
      </c>
      <c r="E1182" s="7" t="s">
        <v>334</v>
      </c>
      <c r="F1182" s="7" t="s">
        <v>184</v>
      </c>
      <c r="G1182" s="8">
        <v>45</v>
      </c>
      <c r="H1182" s="8"/>
      <c r="I1182" s="9">
        <v>509349.15</v>
      </c>
      <c r="J1182" s="7" t="s">
        <v>68</v>
      </c>
      <c r="K1182" s="17">
        <f t="shared" si="199"/>
        <v>4.5081146062913241E-3</v>
      </c>
      <c r="L1182" s="20"/>
      <c r="M1182" s="73">
        <f t="shared" si="200"/>
        <v>14.87677820076137</v>
      </c>
      <c r="N1182" s="9">
        <f t="shared" si="201"/>
        <v>11318.87</v>
      </c>
    </row>
    <row r="1183" spans="1:14" hidden="1" x14ac:dyDescent="0.25">
      <c r="A1183" s="7" t="s">
        <v>9</v>
      </c>
      <c r="B1183" s="7" t="s">
        <v>331</v>
      </c>
      <c r="C1183" s="7" t="s">
        <v>332</v>
      </c>
      <c r="D1183" s="16" t="s">
        <v>333</v>
      </c>
      <c r="E1183" s="7" t="s">
        <v>334</v>
      </c>
      <c r="F1183" s="7" t="s">
        <v>184</v>
      </c>
      <c r="G1183" s="8">
        <v>12</v>
      </c>
      <c r="H1183" s="8"/>
      <c r="I1183" s="9">
        <v>135826.44</v>
      </c>
      <c r="J1183" s="7" t="s">
        <v>49</v>
      </c>
      <c r="K1183" s="17">
        <f t="shared" si="199"/>
        <v>1.2021638950110197E-3</v>
      </c>
      <c r="L1183" s="20"/>
      <c r="M1183" s="73">
        <f t="shared" si="200"/>
        <v>3.9671408535363653</v>
      </c>
      <c r="N1183" s="9">
        <f t="shared" si="201"/>
        <v>11318.87</v>
      </c>
    </row>
    <row r="1184" spans="1:14" hidden="1" x14ac:dyDescent="0.25">
      <c r="A1184" s="7" t="s">
        <v>9</v>
      </c>
      <c r="B1184" s="7" t="s">
        <v>414</v>
      </c>
      <c r="C1184" s="7" t="s">
        <v>422</v>
      </c>
      <c r="D1184" s="16" t="s">
        <v>423</v>
      </c>
      <c r="E1184" s="7" t="s">
        <v>417</v>
      </c>
      <c r="F1184" s="7" t="s">
        <v>421</v>
      </c>
      <c r="G1184" s="8">
        <v>5898</v>
      </c>
      <c r="H1184" s="8"/>
      <c r="I1184" s="9">
        <v>366214.38</v>
      </c>
      <c r="J1184" s="7" t="s">
        <v>50</v>
      </c>
      <c r="K1184" s="17">
        <f>+G1184/$G$1940</f>
        <v>6.796285434769833E-3</v>
      </c>
      <c r="L1184" s="20"/>
      <c r="M1184" s="68">
        <f>1010000*K1184</f>
        <v>6864.2482891175314</v>
      </c>
      <c r="N1184" s="9">
        <f t="shared" si="201"/>
        <v>62.091281790437435</v>
      </c>
    </row>
    <row r="1185" spans="1:14" hidden="1" x14ac:dyDescent="0.25">
      <c r="A1185" s="7" t="s">
        <v>9</v>
      </c>
      <c r="B1185" s="7" t="s">
        <v>331</v>
      </c>
      <c r="C1185" s="7" t="s">
        <v>332</v>
      </c>
      <c r="D1185" s="16" t="s">
        <v>333</v>
      </c>
      <c r="E1185" s="7" t="s">
        <v>334</v>
      </c>
      <c r="F1185" s="7" t="s">
        <v>184</v>
      </c>
      <c r="G1185" s="8">
        <v>283</v>
      </c>
      <c r="H1185" s="8"/>
      <c r="I1185" s="9">
        <v>3203240.21</v>
      </c>
      <c r="J1185" s="7" t="s">
        <v>51</v>
      </c>
      <c r="K1185" s="17">
        <f t="shared" ref="K1185:K1195" si="202">+G1185/$G$1196</f>
        <v>2.8351031857343219E-2</v>
      </c>
      <c r="L1185" s="20"/>
      <c r="M1185" s="73">
        <f t="shared" ref="M1185:M1195" si="203">3300*K1185</f>
        <v>93.558405129232625</v>
      </c>
      <c r="N1185" s="9">
        <f t="shared" si="201"/>
        <v>11318.869999999999</v>
      </c>
    </row>
    <row r="1186" spans="1:14" hidden="1" x14ac:dyDescent="0.25">
      <c r="A1186" s="7" t="s">
        <v>9</v>
      </c>
      <c r="B1186" s="7" t="s">
        <v>331</v>
      </c>
      <c r="C1186" s="7" t="s">
        <v>332</v>
      </c>
      <c r="D1186" s="16" t="s">
        <v>333</v>
      </c>
      <c r="E1186" s="7" t="s">
        <v>334</v>
      </c>
      <c r="F1186" s="7" t="s">
        <v>184</v>
      </c>
      <c r="G1186" s="8">
        <v>21</v>
      </c>
      <c r="H1186" s="8"/>
      <c r="I1186" s="9">
        <v>237696.27</v>
      </c>
      <c r="J1186" s="7" t="s">
        <v>52</v>
      </c>
      <c r="K1186" s="17">
        <f t="shared" si="202"/>
        <v>2.1037868162692847E-3</v>
      </c>
      <c r="L1186" s="20"/>
      <c r="M1186" s="73">
        <f t="shared" si="203"/>
        <v>6.9424964936886395</v>
      </c>
      <c r="N1186" s="9">
        <f t="shared" si="201"/>
        <v>11318.869999999999</v>
      </c>
    </row>
    <row r="1187" spans="1:14" hidden="1" x14ac:dyDescent="0.25">
      <c r="A1187" s="7" t="s">
        <v>9</v>
      </c>
      <c r="B1187" s="7" t="s">
        <v>331</v>
      </c>
      <c r="C1187" s="7" t="s">
        <v>332</v>
      </c>
      <c r="D1187" s="16" t="s">
        <v>333</v>
      </c>
      <c r="E1187" s="7" t="s">
        <v>334</v>
      </c>
      <c r="F1187" s="7" t="s">
        <v>184</v>
      </c>
      <c r="G1187" s="8">
        <v>3</v>
      </c>
      <c r="H1187" s="8"/>
      <c r="I1187" s="9">
        <v>33956.61</v>
      </c>
      <c r="J1187" s="7" t="s">
        <v>53</v>
      </c>
      <c r="K1187" s="17">
        <f t="shared" si="202"/>
        <v>3.0054097375275494E-4</v>
      </c>
      <c r="L1187" s="20"/>
      <c r="M1187" s="73">
        <f t="shared" si="203"/>
        <v>0.99178521338409131</v>
      </c>
      <c r="N1187" s="9">
        <f t="shared" si="201"/>
        <v>11318.87</v>
      </c>
    </row>
    <row r="1188" spans="1:14" hidden="1" x14ac:dyDescent="0.25">
      <c r="A1188" s="7" t="s">
        <v>9</v>
      </c>
      <c r="B1188" s="7" t="s">
        <v>331</v>
      </c>
      <c r="C1188" s="7" t="s">
        <v>332</v>
      </c>
      <c r="D1188" s="16" t="s">
        <v>333</v>
      </c>
      <c r="E1188" s="7" t="s">
        <v>334</v>
      </c>
      <c r="F1188" s="7" t="s">
        <v>184</v>
      </c>
      <c r="G1188" s="8">
        <v>10</v>
      </c>
      <c r="H1188" s="8"/>
      <c r="I1188" s="9">
        <v>113188.7</v>
      </c>
      <c r="J1188" s="7" t="s">
        <v>266</v>
      </c>
      <c r="K1188" s="17">
        <f t="shared" si="202"/>
        <v>1.0018032458425166E-3</v>
      </c>
      <c r="L1188" s="20"/>
      <c r="M1188" s="73">
        <f t="shared" si="203"/>
        <v>3.3059507112803046</v>
      </c>
      <c r="N1188" s="9">
        <f t="shared" si="201"/>
        <v>11318.869999999999</v>
      </c>
    </row>
    <row r="1189" spans="1:14" hidden="1" x14ac:dyDescent="0.25">
      <c r="A1189" s="7" t="s">
        <v>9</v>
      </c>
      <c r="B1189" s="7" t="s">
        <v>331</v>
      </c>
      <c r="C1189" s="7" t="s">
        <v>332</v>
      </c>
      <c r="D1189" s="16" t="s">
        <v>333</v>
      </c>
      <c r="E1189" s="7" t="s">
        <v>334</v>
      </c>
      <c r="F1189" s="7" t="s">
        <v>184</v>
      </c>
      <c r="G1189" s="8">
        <v>48</v>
      </c>
      <c r="H1189" s="8"/>
      <c r="I1189" s="9">
        <v>543305.76</v>
      </c>
      <c r="J1189" s="7" t="s">
        <v>54</v>
      </c>
      <c r="K1189" s="17">
        <f t="shared" si="202"/>
        <v>4.808655580044079E-3</v>
      </c>
      <c r="L1189" s="20"/>
      <c r="M1189" s="73">
        <f t="shared" si="203"/>
        <v>15.868563414145461</v>
      </c>
      <c r="N1189" s="9">
        <f t="shared" si="201"/>
        <v>11318.87</v>
      </c>
    </row>
    <row r="1190" spans="1:14" hidden="1" x14ac:dyDescent="0.25">
      <c r="A1190" s="7" t="s">
        <v>9</v>
      </c>
      <c r="B1190" s="7" t="s">
        <v>331</v>
      </c>
      <c r="C1190" s="7" t="s">
        <v>332</v>
      </c>
      <c r="D1190" s="16" t="s">
        <v>333</v>
      </c>
      <c r="E1190" s="7" t="s">
        <v>334</v>
      </c>
      <c r="F1190" s="7" t="s">
        <v>184</v>
      </c>
      <c r="G1190" s="8">
        <v>15</v>
      </c>
      <c r="H1190" s="8"/>
      <c r="I1190" s="9">
        <v>169783.05</v>
      </c>
      <c r="J1190" s="7" t="s">
        <v>55</v>
      </c>
      <c r="K1190" s="17">
        <f t="shared" si="202"/>
        <v>1.5027048687637748E-3</v>
      </c>
      <c r="L1190" s="20"/>
      <c r="M1190" s="73">
        <f t="shared" si="203"/>
        <v>4.9589260669204567</v>
      </c>
      <c r="N1190" s="9">
        <f t="shared" si="201"/>
        <v>11318.869999999999</v>
      </c>
    </row>
    <row r="1191" spans="1:14" hidden="1" x14ac:dyDescent="0.25">
      <c r="A1191" s="7" t="s">
        <v>9</v>
      </c>
      <c r="B1191" s="7" t="s">
        <v>331</v>
      </c>
      <c r="C1191" s="7" t="s">
        <v>332</v>
      </c>
      <c r="D1191" s="16" t="s">
        <v>333</v>
      </c>
      <c r="E1191" s="7" t="s">
        <v>334</v>
      </c>
      <c r="F1191" s="7" t="s">
        <v>184</v>
      </c>
      <c r="G1191" s="8">
        <v>16</v>
      </c>
      <c r="H1191" s="8"/>
      <c r="I1191" s="9">
        <v>181101.92</v>
      </c>
      <c r="J1191" s="7" t="s">
        <v>144</v>
      </c>
      <c r="K1191" s="17">
        <f t="shared" si="202"/>
        <v>1.6028851933480265E-3</v>
      </c>
      <c r="L1191" s="20"/>
      <c r="M1191" s="73">
        <f t="shared" si="203"/>
        <v>5.289521138048487</v>
      </c>
      <c r="N1191" s="9">
        <f t="shared" si="201"/>
        <v>11318.87</v>
      </c>
    </row>
    <row r="1192" spans="1:14" hidden="1" x14ac:dyDescent="0.25">
      <c r="A1192" s="7" t="s">
        <v>9</v>
      </c>
      <c r="B1192" s="7" t="s">
        <v>331</v>
      </c>
      <c r="C1192" s="7" t="s">
        <v>332</v>
      </c>
      <c r="D1192" s="16" t="s">
        <v>333</v>
      </c>
      <c r="E1192" s="7" t="s">
        <v>334</v>
      </c>
      <c r="F1192" s="7" t="s">
        <v>184</v>
      </c>
      <c r="G1192" s="8">
        <v>5</v>
      </c>
      <c r="H1192" s="8"/>
      <c r="I1192" s="9">
        <v>56594.35</v>
      </c>
      <c r="J1192" s="7" t="s">
        <v>335</v>
      </c>
      <c r="K1192" s="17">
        <f t="shared" si="202"/>
        <v>5.009016229212583E-4</v>
      </c>
      <c r="L1192" s="20"/>
      <c r="M1192" s="73">
        <f t="shared" si="203"/>
        <v>1.6529753556401523</v>
      </c>
      <c r="N1192" s="9">
        <f t="shared" si="201"/>
        <v>11318.869999999999</v>
      </c>
    </row>
    <row r="1193" spans="1:14" hidden="1" x14ac:dyDescent="0.25">
      <c r="A1193" s="7" t="s">
        <v>9</v>
      </c>
      <c r="B1193" s="7" t="s">
        <v>331</v>
      </c>
      <c r="C1193" s="7" t="s">
        <v>332</v>
      </c>
      <c r="D1193" s="16" t="s">
        <v>333</v>
      </c>
      <c r="E1193" s="7" t="s">
        <v>334</v>
      </c>
      <c r="F1193" s="7" t="s">
        <v>184</v>
      </c>
      <c r="G1193" s="8">
        <v>157</v>
      </c>
      <c r="H1193" s="8"/>
      <c r="I1193" s="9">
        <v>1777062.59</v>
      </c>
      <c r="J1193" s="7" t="s">
        <v>56</v>
      </c>
      <c r="K1193" s="17">
        <f t="shared" si="202"/>
        <v>1.5728310959727508E-2</v>
      </c>
      <c r="L1193" s="20"/>
      <c r="M1193" s="73">
        <f t="shared" si="203"/>
        <v>51.903426167100776</v>
      </c>
      <c r="N1193" s="9">
        <f t="shared" si="201"/>
        <v>11318.87</v>
      </c>
    </row>
    <row r="1194" spans="1:14" hidden="1" x14ac:dyDescent="0.25">
      <c r="A1194" s="7" t="s">
        <v>9</v>
      </c>
      <c r="B1194" s="7" t="s">
        <v>331</v>
      </c>
      <c r="C1194" s="7" t="s">
        <v>332</v>
      </c>
      <c r="D1194" s="16" t="s">
        <v>333</v>
      </c>
      <c r="E1194" s="7" t="s">
        <v>334</v>
      </c>
      <c r="F1194" s="7" t="s">
        <v>184</v>
      </c>
      <c r="G1194" s="8">
        <v>5</v>
      </c>
      <c r="H1194" s="8"/>
      <c r="I1194" s="9">
        <v>56594.35</v>
      </c>
      <c r="J1194" s="7" t="s">
        <v>57</v>
      </c>
      <c r="K1194" s="17">
        <f t="shared" si="202"/>
        <v>5.009016229212583E-4</v>
      </c>
      <c r="L1194" s="20"/>
      <c r="M1194" s="73">
        <f t="shared" si="203"/>
        <v>1.6529753556401523</v>
      </c>
      <c r="N1194" s="9">
        <f t="shared" si="201"/>
        <v>11318.869999999999</v>
      </c>
    </row>
    <row r="1195" spans="1:14" hidden="1" x14ac:dyDescent="0.25">
      <c r="A1195" s="7" t="s">
        <v>9</v>
      </c>
      <c r="B1195" s="7" t="s">
        <v>331</v>
      </c>
      <c r="C1195" s="7" t="s">
        <v>332</v>
      </c>
      <c r="D1195" s="16" t="s">
        <v>333</v>
      </c>
      <c r="E1195" s="7" t="s">
        <v>334</v>
      </c>
      <c r="F1195" s="7" t="s">
        <v>184</v>
      </c>
      <c r="G1195" s="8">
        <v>51</v>
      </c>
      <c r="H1195" s="8"/>
      <c r="I1195" s="9">
        <v>577262.37</v>
      </c>
      <c r="J1195" s="7" t="s">
        <v>65</v>
      </c>
      <c r="K1195" s="17">
        <f t="shared" si="202"/>
        <v>5.1091965537968347E-3</v>
      </c>
      <c r="L1195" s="20"/>
      <c r="M1195" s="73">
        <f t="shared" si="203"/>
        <v>16.860348627529554</v>
      </c>
      <c r="N1195" s="9">
        <f t="shared" si="201"/>
        <v>11318.87</v>
      </c>
    </row>
    <row r="1196" spans="1:14" s="67" customFormat="1" hidden="1" x14ac:dyDescent="0.25">
      <c r="A1196" s="58"/>
      <c r="B1196" s="58"/>
      <c r="C1196" s="58"/>
      <c r="D1196" s="59"/>
      <c r="E1196" s="58"/>
      <c r="F1196" s="58"/>
      <c r="G1196" s="60">
        <f>SUM(G1152:G1195)</f>
        <v>9982</v>
      </c>
      <c r="H1196" s="60"/>
      <c r="I1196" s="25"/>
      <c r="J1196" s="58"/>
      <c r="K1196" s="26">
        <f>SUM(K1152:K1195)</f>
        <v>0.41593273103685358</v>
      </c>
      <c r="L1196" s="27"/>
      <c r="M1196" s="71">
        <f>SUM(M1152:M1195)</f>
        <v>8214.3985596044095</v>
      </c>
      <c r="N1196" s="25"/>
    </row>
    <row r="1197" spans="1:14" hidden="1" x14ac:dyDescent="0.25">
      <c r="A1197" s="7" t="s">
        <v>9</v>
      </c>
      <c r="B1197" s="7" t="s">
        <v>331</v>
      </c>
      <c r="C1197" s="7" t="s">
        <v>336</v>
      </c>
      <c r="D1197" s="16" t="s">
        <v>337</v>
      </c>
      <c r="E1197" s="7" t="s">
        <v>334</v>
      </c>
      <c r="F1197" s="7" t="s">
        <v>184</v>
      </c>
      <c r="G1197" s="8">
        <v>29</v>
      </c>
      <c r="H1197" s="8"/>
      <c r="I1197" s="9">
        <v>986054.81</v>
      </c>
      <c r="J1197" s="7" t="s">
        <v>19</v>
      </c>
      <c r="K1197" s="17">
        <f t="shared" ref="K1197:K1215" si="204">+G1197/$G$1221</f>
        <v>2.0480225988700564E-2</v>
      </c>
      <c r="L1197" s="20"/>
      <c r="M1197" s="73">
        <f t="shared" ref="M1197:M1215" si="205">495*K1197</f>
        <v>10.137711864406779</v>
      </c>
      <c r="N1197" s="9">
        <f t="shared" ref="N1197:N1220" si="206">+I1197/G1197</f>
        <v>34001.89</v>
      </c>
    </row>
    <row r="1198" spans="1:14" hidden="1" x14ac:dyDescent="0.25">
      <c r="A1198" s="7" t="s">
        <v>9</v>
      </c>
      <c r="B1198" s="7" t="s">
        <v>331</v>
      </c>
      <c r="C1198" s="7" t="s">
        <v>336</v>
      </c>
      <c r="D1198" s="16" t="s">
        <v>337</v>
      </c>
      <c r="E1198" s="7" t="s">
        <v>334</v>
      </c>
      <c r="F1198" s="7" t="s">
        <v>184</v>
      </c>
      <c r="G1198" s="8">
        <v>19</v>
      </c>
      <c r="H1198" s="8"/>
      <c r="I1198" s="9">
        <v>646035.91</v>
      </c>
      <c r="J1198" s="7" t="s">
        <v>21</v>
      </c>
      <c r="K1198" s="17">
        <f t="shared" si="204"/>
        <v>1.3418079096045197E-2</v>
      </c>
      <c r="L1198" s="20"/>
      <c r="M1198" s="73">
        <f t="shared" si="205"/>
        <v>6.6419491525423728</v>
      </c>
      <c r="N1198" s="9">
        <f t="shared" si="206"/>
        <v>34001.89</v>
      </c>
    </row>
    <row r="1199" spans="1:14" hidden="1" x14ac:dyDescent="0.25">
      <c r="A1199" s="7" t="s">
        <v>9</v>
      </c>
      <c r="B1199" s="7" t="s">
        <v>331</v>
      </c>
      <c r="C1199" s="7" t="s">
        <v>336</v>
      </c>
      <c r="D1199" s="16" t="s">
        <v>337</v>
      </c>
      <c r="E1199" s="7" t="s">
        <v>334</v>
      </c>
      <c r="F1199" s="7" t="s">
        <v>184</v>
      </c>
      <c r="G1199" s="8">
        <v>7</v>
      </c>
      <c r="H1199" s="8"/>
      <c r="I1199" s="9">
        <v>238013.23</v>
      </c>
      <c r="J1199" s="7" t="s">
        <v>22</v>
      </c>
      <c r="K1199" s="17">
        <f t="shared" si="204"/>
        <v>4.9435028248587575E-3</v>
      </c>
      <c r="L1199" s="20"/>
      <c r="M1199" s="73">
        <f t="shared" si="205"/>
        <v>2.4470338983050848</v>
      </c>
      <c r="N1199" s="9">
        <f t="shared" si="206"/>
        <v>34001.89</v>
      </c>
    </row>
    <row r="1200" spans="1:14" hidden="1" x14ac:dyDescent="0.25">
      <c r="A1200" s="7" t="s">
        <v>9</v>
      </c>
      <c r="B1200" s="7" t="s">
        <v>331</v>
      </c>
      <c r="C1200" s="7" t="s">
        <v>336</v>
      </c>
      <c r="D1200" s="16" t="s">
        <v>337</v>
      </c>
      <c r="E1200" s="7" t="s">
        <v>334</v>
      </c>
      <c r="F1200" s="7" t="s">
        <v>184</v>
      </c>
      <c r="G1200" s="8">
        <v>132</v>
      </c>
      <c r="H1200" s="8"/>
      <c r="I1200" s="9">
        <v>4488249.4800000004</v>
      </c>
      <c r="J1200" s="7" t="s">
        <v>23</v>
      </c>
      <c r="K1200" s="17">
        <f t="shared" si="204"/>
        <v>9.3220338983050849E-2</v>
      </c>
      <c r="L1200" s="20"/>
      <c r="M1200" s="73">
        <f t="shared" si="205"/>
        <v>46.144067796610173</v>
      </c>
      <c r="N1200" s="9">
        <f t="shared" si="206"/>
        <v>34001.890000000007</v>
      </c>
    </row>
    <row r="1201" spans="1:14" x14ac:dyDescent="0.25">
      <c r="A1201" s="7" t="s">
        <v>9</v>
      </c>
      <c r="B1201" s="7" t="s">
        <v>331</v>
      </c>
      <c r="C1201" s="7" t="s">
        <v>336</v>
      </c>
      <c r="D1201" s="16" t="s">
        <v>337</v>
      </c>
      <c r="E1201" s="7" t="s">
        <v>334</v>
      </c>
      <c r="F1201" s="7" t="s">
        <v>184</v>
      </c>
      <c r="G1201" s="8">
        <v>11</v>
      </c>
      <c r="H1201" s="8"/>
      <c r="I1201" s="9">
        <v>374020.79</v>
      </c>
      <c r="J1201" s="7" t="s">
        <v>24</v>
      </c>
      <c r="K1201" s="17">
        <f t="shared" si="204"/>
        <v>7.7683615819209044E-3</v>
      </c>
      <c r="L1201" s="20"/>
      <c r="M1201" s="73">
        <f t="shared" si="205"/>
        <v>3.8453389830508478</v>
      </c>
      <c r="N1201" s="9">
        <f t="shared" si="206"/>
        <v>34001.89</v>
      </c>
    </row>
    <row r="1202" spans="1:14" hidden="1" x14ac:dyDescent="0.25">
      <c r="A1202" s="7" t="s">
        <v>9</v>
      </c>
      <c r="B1202" s="7" t="s">
        <v>331</v>
      </c>
      <c r="C1202" s="7" t="s">
        <v>336</v>
      </c>
      <c r="D1202" s="16" t="s">
        <v>337</v>
      </c>
      <c r="E1202" s="7" t="s">
        <v>334</v>
      </c>
      <c r="F1202" s="7" t="s">
        <v>184</v>
      </c>
      <c r="G1202" s="8">
        <v>37</v>
      </c>
      <c r="H1202" s="8"/>
      <c r="I1202" s="9">
        <v>1258069.93</v>
      </c>
      <c r="J1202" s="7" t="s">
        <v>25</v>
      </c>
      <c r="K1202" s="17">
        <f t="shared" si="204"/>
        <v>2.6129943502824857E-2</v>
      </c>
      <c r="L1202" s="20"/>
      <c r="M1202" s="73">
        <f t="shared" si="205"/>
        <v>12.934322033898304</v>
      </c>
      <c r="N1202" s="9">
        <f t="shared" si="206"/>
        <v>34001.89</v>
      </c>
    </row>
    <row r="1203" spans="1:14" hidden="1" x14ac:dyDescent="0.25">
      <c r="A1203" s="7" t="s">
        <v>9</v>
      </c>
      <c r="B1203" s="7" t="s">
        <v>331</v>
      </c>
      <c r="C1203" s="7" t="s">
        <v>336</v>
      </c>
      <c r="D1203" s="16" t="s">
        <v>337</v>
      </c>
      <c r="E1203" s="7" t="s">
        <v>334</v>
      </c>
      <c r="F1203" s="7" t="s">
        <v>184</v>
      </c>
      <c r="G1203" s="8">
        <v>3</v>
      </c>
      <c r="H1203" s="8"/>
      <c r="I1203" s="9">
        <v>102005.67</v>
      </c>
      <c r="J1203" s="7" t="s">
        <v>29</v>
      </c>
      <c r="K1203" s="17">
        <f t="shared" si="204"/>
        <v>2.1186440677966102E-3</v>
      </c>
      <c r="L1203" s="20"/>
      <c r="M1203" s="73">
        <f t="shared" si="205"/>
        <v>1.048728813559322</v>
      </c>
      <c r="N1203" s="9">
        <f t="shared" si="206"/>
        <v>34001.89</v>
      </c>
    </row>
    <row r="1204" spans="1:14" hidden="1" x14ac:dyDescent="0.25">
      <c r="A1204" s="7" t="s">
        <v>9</v>
      </c>
      <c r="B1204" s="7" t="s">
        <v>331</v>
      </c>
      <c r="C1204" s="7" t="s">
        <v>336</v>
      </c>
      <c r="D1204" s="16" t="s">
        <v>337</v>
      </c>
      <c r="E1204" s="7" t="s">
        <v>334</v>
      </c>
      <c r="F1204" s="7" t="s">
        <v>184</v>
      </c>
      <c r="G1204" s="8">
        <v>9</v>
      </c>
      <c r="H1204" s="8"/>
      <c r="I1204" s="9">
        <v>306017.01</v>
      </c>
      <c r="J1204" s="7" t="s">
        <v>30</v>
      </c>
      <c r="K1204" s="17">
        <f t="shared" si="204"/>
        <v>6.3559322033898309E-3</v>
      </c>
      <c r="L1204" s="20"/>
      <c r="M1204" s="73">
        <f t="shared" si="205"/>
        <v>3.1461864406779663</v>
      </c>
      <c r="N1204" s="9">
        <f t="shared" si="206"/>
        <v>34001.89</v>
      </c>
    </row>
    <row r="1205" spans="1:14" hidden="1" x14ac:dyDescent="0.25">
      <c r="A1205" s="7" t="s">
        <v>9</v>
      </c>
      <c r="B1205" s="7" t="s">
        <v>331</v>
      </c>
      <c r="C1205" s="7" t="s">
        <v>336</v>
      </c>
      <c r="D1205" s="16" t="s">
        <v>337</v>
      </c>
      <c r="E1205" s="7" t="s">
        <v>334</v>
      </c>
      <c r="F1205" s="7" t="s">
        <v>184</v>
      </c>
      <c r="G1205" s="8">
        <v>11</v>
      </c>
      <c r="H1205" s="8"/>
      <c r="I1205" s="9">
        <v>374020.79</v>
      </c>
      <c r="J1205" s="7" t="s">
        <v>31</v>
      </c>
      <c r="K1205" s="17">
        <f t="shared" si="204"/>
        <v>7.7683615819209044E-3</v>
      </c>
      <c r="L1205" s="20"/>
      <c r="M1205" s="73">
        <f t="shared" si="205"/>
        <v>3.8453389830508478</v>
      </c>
      <c r="N1205" s="9">
        <f t="shared" si="206"/>
        <v>34001.89</v>
      </c>
    </row>
    <row r="1206" spans="1:14" hidden="1" x14ac:dyDescent="0.25">
      <c r="A1206" s="7" t="s">
        <v>9</v>
      </c>
      <c r="B1206" s="7" t="s">
        <v>331</v>
      </c>
      <c r="C1206" s="7" t="s">
        <v>336</v>
      </c>
      <c r="D1206" s="16" t="s">
        <v>337</v>
      </c>
      <c r="E1206" s="7" t="s">
        <v>334</v>
      </c>
      <c r="F1206" s="7" t="s">
        <v>184</v>
      </c>
      <c r="G1206" s="8">
        <v>1</v>
      </c>
      <c r="H1206" s="8"/>
      <c r="I1206" s="9">
        <v>34001.89</v>
      </c>
      <c r="J1206" s="7" t="s">
        <v>32</v>
      </c>
      <c r="K1206" s="17">
        <f t="shared" si="204"/>
        <v>7.0621468926553672E-4</v>
      </c>
      <c r="L1206" s="20"/>
      <c r="M1206" s="73">
        <f t="shared" si="205"/>
        <v>0.34957627118644069</v>
      </c>
      <c r="N1206" s="9">
        <f t="shared" si="206"/>
        <v>34001.89</v>
      </c>
    </row>
    <row r="1207" spans="1:14" hidden="1" x14ac:dyDescent="0.25">
      <c r="A1207" s="7" t="s">
        <v>9</v>
      </c>
      <c r="B1207" s="7" t="s">
        <v>331</v>
      </c>
      <c r="C1207" s="7" t="s">
        <v>336</v>
      </c>
      <c r="D1207" s="16" t="s">
        <v>337</v>
      </c>
      <c r="E1207" s="7" t="s">
        <v>334</v>
      </c>
      <c r="F1207" s="7" t="s">
        <v>184</v>
      </c>
      <c r="G1207" s="8">
        <v>5</v>
      </c>
      <c r="H1207" s="8"/>
      <c r="I1207" s="9">
        <v>170009.45</v>
      </c>
      <c r="J1207" s="7" t="s">
        <v>34</v>
      </c>
      <c r="K1207" s="17">
        <f t="shared" si="204"/>
        <v>3.5310734463276836E-3</v>
      </c>
      <c r="L1207" s="20"/>
      <c r="M1207" s="73">
        <f t="shared" si="205"/>
        <v>1.7478813559322033</v>
      </c>
      <c r="N1207" s="9">
        <f t="shared" si="206"/>
        <v>34001.89</v>
      </c>
    </row>
    <row r="1208" spans="1:14" hidden="1" x14ac:dyDescent="0.25">
      <c r="A1208" s="7" t="s">
        <v>9</v>
      </c>
      <c r="B1208" s="7" t="s">
        <v>331</v>
      </c>
      <c r="C1208" s="7" t="s">
        <v>336</v>
      </c>
      <c r="D1208" s="16" t="s">
        <v>337</v>
      </c>
      <c r="E1208" s="7" t="s">
        <v>334</v>
      </c>
      <c r="F1208" s="7" t="s">
        <v>184</v>
      </c>
      <c r="G1208" s="8">
        <v>9</v>
      </c>
      <c r="H1208" s="8"/>
      <c r="I1208" s="9">
        <v>306017.01</v>
      </c>
      <c r="J1208" s="7" t="s">
        <v>36</v>
      </c>
      <c r="K1208" s="17">
        <f t="shared" si="204"/>
        <v>6.3559322033898309E-3</v>
      </c>
      <c r="L1208" s="20"/>
      <c r="M1208" s="73">
        <f t="shared" si="205"/>
        <v>3.1461864406779663</v>
      </c>
      <c r="N1208" s="9">
        <f t="shared" si="206"/>
        <v>34001.89</v>
      </c>
    </row>
    <row r="1209" spans="1:14" hidden="1" x14ac:dyDescent="0.25">
      <c r="A1209" s="7" t="s">
        <v>9</v>
      </c>
      <c r="B1209" s="7" t="s">
        <v>331</v>
      </c>
      <c r="C1209" s="7" t="s">
        <v>336</v>
      </c>
      <c r="D1209" s="16" t="s">
        <v>337</v>
      </c>
      <c r="E1209" s="7" t="s">
        <v>334</v>
      </c>
      <c r="F1209" s="7" t="s">
        <v>184</v>
      </c>
      <c r="G1209" s="8">
        <v>10</v>
      </c>
      <c r="H1209" s="8"/>
      <c r="I1209" s="9">
        <v>340018.9</v>
      </c>
      <c r="J1209" s="7" t="s">
        <v>39</v>
      </c>
      <c r="K1209" s="17">
        <f t="shared" si="204"/>
        <v>7.0621468926553672E-3</v>
      </c>
      <c r="L1209" s="20"/>
      <c r="M1209" s="73">
        <f t="shared" si="205"/>
        <v>3.4957627118644066</v>
      </c>
      <c r="N1209" s="9">
        <f t="shared" si="206"/>
        <v>34001.89</v>
      </c>
    </row>
    <row r="1210" spans="1:14" hidden="1" x14ac:dyDescent="0.25">
      <c r="A1210" s="7" t="s">
        <v>9</v>
      </c>
      <c r="B1210" s="7" t="s">
        <v>331</v>
      </c>
      <c r="C1210" s="7" t="s">
        <v>336</v>
      </c>
      <c r="D1210" s="16" t="s">
        <v>337</v>
      </c>
      <c r="E1210" s="7" t="s">
        <v>334</v>
      </c>
      <c r="F1210" s="7" t="s">
        <v>184</v>
      </c>
      <c r="G1210" s="8">
        <v>8</v>
      </c>
      <c r="H1210" s="8"/>
      <c r="I1210" s="9">
        <v>272015.12</v>
      </c>
      <c r="J1210" s="7" t="s">
        <v>40</v>
      </c>
      <c r="K1210" s="17">
        <f t="shared" si="204"/>
        <v>5.6497175141242938E-3</v>
      </c>
      <c r="L1210" s="20"/>
      <c r="M1210" s="73">
        <f t="shared" si="205"/>
        <v>2.7966101694915255</v>
      </c>
      <c r="N1210" s="9">
        <f t="shared" si="206"/>
        <v>34001.89</v>
      </c>
    </row>
    <row r="1211" spans="1:14" hidden="1" x14ac:dyDescent="0.25">
      <c r="A1211" s="7" t="s">
        <v>9</v>
      </c>
      <c r="B1211" s="7" t="s">
        <v>331</v>
      </c>
      <c r="C1211" s="7" t="s">
        <v>336</v>
      </c>
      <c r="D1211" s="16" t="s">
        <v>337</v>
      </c>
      <c r="E1211" s="7" t="s">
        <v>334</v>
      </c>
      <c r="F1211" s="7" t="s">
        <v>184</v>
      </c>
      <c r="G1211" s="8">
        <v>18</v>
      </c>
      <c r="H1211" s="8"/>
      <c r="I1211" s="9">
        <v>612034.02</v>
      </c>
      <c r="J1211" s="7" t="s">
        <v>41</v>
      </c>
      <c r="K1211" s="17">
        <f t="shared" si="204"/>
        <v>1.2711864406779662E-2</v>
      </c>
      <c r="L1211" s="20"/>
      <c r="M1211" s="73">
        <f t="shared" si="205"/>
        <v>6.2923728813559325</v>
      </c>
      <c r="N1211" s="9">
        <f t="shared" si="206"/>
        <v>34001.89</v>
      </c>
    </row>
    <row r="1212" spans="1:14" hidden="1" x14ac:dyDescent="0.25">
      <c r="A1212" s="7" t="s">
        <v>9</v>
      </c>
      <c r="B1212" s="7" t="s">
        <v>331</v>
      </c>
      <c r="C1212" s="7" t="s">
        <v>336</v>
      </c>
      <c r="D1212" s="16" t="s">
        <v>337</v>
      </c>
      <c r="E1212" s="7" t="s">
        <v>334</v>
      </c>
      <c r="F1212" s="7" t="s">
        <v>184</v>
      </c>
      <c r="G1212" s="8">
        <v>26</v>
      </c>
      <c r="H1212" s="8"/>
      <c r="I1212" s="9">
        <v>869741.48</v>
      </c>
      <c r="J1212" s="7" t="s">
        <v>45</v>
      </c>
      <c r="K1212" s="17">
        <f t="shared" si="204"/>
        <v>1.8361581920903956E-2</v>
      </c>
      <c r="L1212" s="20"/>
      <c r="M1212" s="73">
        <f t="shared" si="205"/>
        <v>9.0889830508474585</v>
      </c>
      <c r="N1212" s="9">
        <f t="shared" si="206"/>
        <v>33451.595384615386</v>
      </c>
    </row>
    <row r="1213" spans="1:14" hidden="1" x14ac:dyDescent="0.25">
      <c r="A1213" s="7" t="s">
        <v>9</v>
      </c>
      <c r="B1213" s="7" t="s">
        <v>331</v>
      </c>
      <c r="C1213" s="7" t="s">
        <v>336</v>
      </c>
      <c r="D1213" s="16" t="s">
        <v>337</v>
      </c>
      <c r="E1213" s="7" t="s">
        <v>334</v>
      </c>
      <c r="F1213" s="7" t="s">
        <v>184</v>
      </c>
      <c r="G1213" s="8">
        <v>18</v>
      </c>
      <c r="H1213" s="8"/>
      <c r="I1213" s="9">
        <v>612034.02</v>
      </c>
      <c r="J1213" s="7" t="s">
        <v>47</v>
      </c>
      <c r="K1213" s="17">
        <f t="shared" si="204"/>
        <v>1.2711864406779662E-2</v>
      </c>
      <c r="L1213" s="20"/>
      <c r="M1213" s="73">
        <f t="shared" si="205"/>
        <v>6.2923728813559325</v>
      </c>
      <c r="N1213" s="9">
        <f t="shared" si="206"/>
        <v>34001.89</v>
      </c>
    </row>
    <row r="1214" spans="1:14" hidden="1" x14ac:dyDescent="0.25">
      <c r="A1214" s="7" t="s">
        <v>9</v>
      </c>
      <c r="B1214" s="7" t="s">
        <v>331</v>
      </c>
      <c r="C1214" s="7" t="s">
        <v>336</v>
      </c>
      <c r="D1214" s="16" t="s">
        <v>337</v>
      </c>
      <c r="E1214" s="7" t="s">
        <v>334</v>
      </c>
      <c r="F1214" s="7" t="s">
        <v>184</v>
      </c>
      <c r="G1214" s="8">
        <v>12</v>
      </c>
      <c r="H1214" s="8"/>
      <c r="I1214" s="9">
        <v>408022.68</v>
      </c>
      <c r="J1214" s="7" t="s">
        <v>63</v>
      </c>
      <c r="K1214" s="17">
        <f t="shared" si="204"/>
        <v>8.4745762711864406E-3</v>
      </c>
      <c r="L1214" s="20"/>
      <c r="M1214" s="73">
        <f t="shared" si="205"/>
        <v>4.1949152542372881</v>
      </c>
      <c r="N1214" s="9">
        <f t="shared" si="206"/>
        <v>34001.89</v>
      </c>
    </row>
    <row r="1215" spans="1:14" hidden="1" x14ac:dyDescent="0.25">
      <c r="A1215" s="7" t="s">
        <v>9</v>
      </c>
      <c r="B1215" s="7" t="s">
        <v>331</v>
      </c>
      <c r="C1215" s="7" t="s">
        <v>336</v>
      </c>
      <c r="D1215" s="16" t="s">
        <v>337</v>
      </c>
      <c r="E1215" s="7" t="s">
        <v>334</v>
      </c>
      <c r="F1215" s="7" t="s">
        <v>184</v>
      </c>
      <c r="G1215" s="8">
        <v>3</v>
      </c>
      <c r="H1215" s="8"/>
      <c r="I1215" s="9">
        <v>102005.67</v>
      </c>
      <c r="J1215" s="7" t="s">
        <v>48</v>
      </c>
      <c r="K1215" s="17">
        <f t="shared" si="204"/>
        <v>2.1186440677966102E-3</v>
      </c>
      <c r="L1215" s="20"/>
      <c r="M1215" s="73">
        <f t="shared" si="205"/>
        <v>1.048728813559322</v>
      </c>
      <c r="N1215" s="9">
        <f t="shared" si="206"/>
        <v>34001.89</v>
      </c>
    </row>
    <row r="1216" spans="1:14" hidden="1" x14ac:dyDescent="0.25">
      <c r="A1216" s="7" t="s">
        <v>9</v>
      </c>
      <c r="B1216" s="7" t="s">
        <v>410</v>
      </c>
      <c r="C1216" s="7" t="s">
        <v>411</v>
      </c>
      <c r="D1216" s="16" t="s">
        <v>412</v>
      </c>
      <c r="E1216" s="7" t="s">
        <v>413</v>
      </c>
      <c r="F1216" s="7" t="s">
        <v>170</v>
      </c>
      <c r="G1216" s="8">
        <v>950</v>
      </c>
      <c r="H1216" s="8"/>
      <c r="I1216" s="9">
        <v>252671.5</v>
      </c>
      <c r="J1216" s="7" t="s">
        <v>50</v>
      </c>
      <c r="K1216" s="17">
        <f>+G1216/$G$1837</f>
        <v>7.2055328176750654E-3</v>
      </c>
      <c r="L1216" s="20"/>
      <c r="M1216" s="68">
        <f>156000*K1216</f>
        <v>1124.0631195573103</v>
      </c>
      <c r="N1216" s="9">
        <f t="shared" si="206"/>
        <v>265.97000000000003</v>
      </c>
    </row>
    <row r="1217" spans="1:14" hidden="1" x14ac:dyDescent="0.25">
      <c r="A1217" s="7" t="s">
        <v>9</v>
      </c>
      <c r="B1217" s="7" t="s">
        <v>331</v>
      </c>
      <c r="C1217" s="7" t="s">
        <v>336</v>
      </c>
      <c r="D1217" s="16" t="s">
        <v>337</v>
      </c>
      <c r="E1217" s="7" t="s">
        <v>334</v>
      </c>
      <c r="F1217" s="7" t="s">
        <v>184</v>
      </c>
      <c r="G1217" s="8">
        <v>9</v>
      </c>
      <c r="H1217" s="8"/>
      <c r="I1217" s="9">
        <v>306017.01</v>
      </c>
      <c r="J1217" s="7" t="s">
        <v>51</v>
      </c>
      <c r="K1217" s="17">
        <f>+G1217/$G$1221</f>
        <v>6.3559322033898309E-3</v>
      </c>
      <c r="L1217" s="20"/>
      <c r="M1217" s="73">
        <f>495*K1217</f>
        <v>3.1461864406779663</v>
      </c>
      <c r="N1217" s="9">
        <f t="shared" si="206"/>
        <v>34001.89</v>
      </c>
    </row>
    <row r="1218" spans="1:14" hidden="1" x14ac:dyDescent="0.25">
      <c r="A1218" s="7" t="s">
        <v>9</v>
      </c>
      <c r="B1218" s="7" t="s">
        <v>331</v>
      </c>
      <c r="C1218" s="7" t="s">
        <v>336</v>
      </c>
      <c r="D1218" s="16" t="s">
        <v>337</v>
      </c>
      <c r="E1218" s="7" t="s">
        <v>334</v>
      </c>
      <c r="F1218" s="7" t="s">
        <v>184</v>
      </c>
      <c r="G1218" s="8">
        <v>36</v>
      </c>
      <c r="H1218" s="8"/>
      <c r="I1218" s="9">
        <v>1224068.04</v>
      </c>
      <c r="J1218" s="7" t="s">
        <v>53</v>
      </c>
      <c r="K1218" s="17">
        <f>+G1218/$G$1221</f>
        <v>2.5423728813559324E-2</v>
      </c>
      <c r="L1218" s="20"/>
      <c r="M1218" s="73">
        <f>495*K1218</f>
        <v>12.584745762711865</v>
      </c>
      <c r="N1218" s="9">
        <f t="shared" si="206"/>
        <v>34001.89</v>
      </c>
    </row>
    <row r="1219" spans="1:14" hidden="1" x14ac:dyDescent="0.25">
      <c r="A1219" s="7" t="s">
        <v>9</v>
      </c>
      <c r="B1219" s="7" t="s">
        <v>331</v>
      </c>
      <c r="C1219" s="7" t="s">
        <v>336</v>
      </c>
      <c r="D1219" s="16" t="s">
        <v>337</v>
      </c>
      <c r="E1219" s="7" t="s">
        <v>334</v>
      </c>
      <c r="F1219" s="7" t="s">
        <v>184</v>
      </c>
      <c r="G1219" s="8">
        <v>47</v>
      </c>
      <c r="H1219" s="8"/>
      <c r="I1219" s="9">
        <v>1598088.83</v>
      </c>
      <c r="J1219" s="7" t="s">
        <v>56</v>
      </c>
      <c r="K1219" s="17">
        <f>+G1219/$G$1221</f>
        <v>3.3192090395480225E-2</v>
      </c>
      <c r="L1219" s="20"/>
      <c r="M1219" s="73">
        <f>495*K1219</f>
        <v>16.430084745762713</v>
      </c>
      <c r="N1219" s="9">
        <f t="shared" si="206"/>
        <v>34001.89</v>
      </c>
    </row>
    <row r="1220" spans="1:14" hidden="1" x14ac:dyDescent="0.25">
      <c r="A1220" s="7" t="s">
        <v>9</v>
      </c>
      <c r="B1220" s="7" t="s">
        <v>331</v>
      </c>
      <c r="C1220" s="7" t="s">
        <v>336</v>
      </c>
      <c r="D1220" s="16" t="s">
        <v>337</v>
      </c>
      <c r="E1220" s="7" t="s">
        <v>334</v>
      </c>
      <c r="F1220" s="7" t="s">
        <v>184</v>
      </c>
      <c r="G1220" s="8">
        <v>6</v>
      </c>
      <c r="H1220" s="8"/>
      <c r="I1220" s="9">
        <v>204011.34</v>
      </c>
      <c r="J1220" s="7" t="s">
        <v>65</v>
      </c>
      <c r="K1220" s="17">
        <f>+G1220/$G$1221</f>
        <v>4.2372881355932203E-3</v>
      </c>
      <c r="L1220" s="20"/>
      <c r="M1220" s="73">
        <f>495*K1220</f>
        <v>2.097457627118644</v>
      </c>
      <c r="N1220" s="9">
        <f t="shared" si="206"/>
        <v>34001.89</v>
      </c>
    </row>
    <row r="1221" spans="1:14" s="67" customFormat="1" hidden="1" x14ac:dyDescent="0.25">
      <c r="A1221" s="58"/>
      <c r="B1221" s="58"/>
      <c r="C1221" s="58"/>
      <c r="D1221" s="59"/>
      <c r="E1221" s="58"/>
      <c r="F1221" s="58"/>
      <c r="G1221" s="60">
        <f>SUM(G1197:G1220)</f>
        <v>1416</v>
      </c>
      <c r="H1221" s="60"/>
      <c r="I1221" s="25"/>
      <c r="J1221" s="58"/>
      <c r="K1221" s="26">
        <f>SUM(K1197:K1220)</f>
        <v>0.3363015780154151</v>
      </c>
      <c r="L1221" s="27"/>
      <c r="M1221" s="71">
        <f>SUM(M1197:M1220)</f>
        <v>1286.9656619301918</v>
      </c>
      <c r="N1221" s="25"/>
    </row>
    <row r="1222" spans="1:14" hidden="1" x14ac:dyDescent="0.25">
      <c r="A1222" s="7" t="s">
        <v>9</v>
      </c>
      <c r="B1222" s="7" t="s">
        <v>338</v>
      </c>
      <c r="C1222" s="7" t="s">
        <v>339</v>
      </c>
      <c r="D1222" s="16" t="s">
        <v>340</v>
      </c>
      <c r="E1222" s="7" t="s">
        <v>341</v>
      </c>
      <c r="F1222" s="7" t="s">
        <v>14</v>
      </c>
      <c r="G1222" s="8">
        <v>603</v>
      </c>
      <c r="H1222" s="8"/>
      <c r="I1222" s="9">
        <v>312016.32</v>
      </c>
      <c r="J1222" s="7" t="s">
        <v>300</v>
      </c>
      <c r="K1222" s="17">
        <f>+G1222/$G$1227</f>
        <v>0.22160970231532526</v>
      </c>
      <c r="L1222" s="20"/>
      <c r="M1222" s="73">
        <f>4500*K1222</f>
        <v>997.24366041896371</v>
      </c>
      <c r="N1222" s="9">
        <f>+I1222/G1222</f>
        <v>517.44000000000005</v>
      </c>
    </row>
    <row r="1223" spans="1:14" hidden="1" x14ac:dyDescent="0.25">
      <c r="A1223" s="7" t="s">
        <v>9</v>
      </c>
      <c r="B1223" s="7" t="s">
        <v>338</v>
      </c>
      <c r="C1223" s="7" t="s">
        <v>339</v>
      </c>
      <c r="D1223" s="16" t="s">
        <v>340</v>
      </c>
      <c r="E1223" s="7" t="s">
        <v>341</v>
      </c>
      <c r="F1223" s="7" t="s">
        <v>14</v>
      </c>
      <c r="G1223" s="8">
        <v>1187</v>
      </c>
      <c r="H1223" s="8"/>
      <c r="I1223" s="9">
        <v>617083.86</v>
      </c>
      <c r="J1223" s="7" t="s">
        <v>23</v>
      </c>
      <c r="K1223" s="17">
        <f>+G1223/$G$1227</f>
        <v>0.43623667769202501</v>
      </c>
      <c r="L1223" s="20"/>
      <c r="M1223" s="73">
        <f>4500*K1223</f>
        <v>1963.0650496141125</v>
      </c>
      <c r="N1223" s="9">
        <f>+I1223/G1223</f>
        <v>519.86845829823085</v>
      </c>
    </row>
    <row r="1224" spans="1:14" x14ac:dyDescent="0.25">
      <c r="A1224" s="7" t="s">
        <v>9</v>
      </c>
      <c r="B1224" s="7" t="s">
        <v>338</v>
      </c>
      <c r="C1224" s="7" t="s">
        <v>339</v>
      </c>
      <c r="D1224" s="16" t="s">
        <v>340</v>
      </c>
      <c r="E1224" s="7" t="s">
        <v>341</v>
      </c>
      <c r="F1224" s="7" t="s">
        <v>14</v>
      </c>
      <c r="G1224" s="8">
        <v>156</v>
      </c>
      <c r="H1224" s="8"/>
      <c r="I1224" s="9">
        <v>80949.63</v>
      </c>
      <c r="J1224" s="7" t="s">
        <v>24</v>
      </c>
      <c r="K1224" s="17">
        <f>+G1224/$G$1227</f>
        <v>5.7331863285556783E-2</v>
      </c>
      <c r="L1224" s="20"/>
      <c r="M1224" s="73">
        <f>4500*K1224</f>
        <v>257.9933847850055</v>
      </c>
      <c r="N1224" s="9">
        <f>+I1224/G1224</f>
        <v>518.90788461538466</v>
      </c>
    </row>
    <row r="1225" spans="1:14" hidden="1" x14ac:dyDescent="0.25">
      <c r="A1225" s="7" t="s">
        <v>9</v>
      </c>
      <c r="B1225" s="7" t="s">
        <v>338</v>
      </c>
      <c r="C1225" s="7" t="s">
        <v>339</v>
      </c>
      <c r="D1225" s="16" t="s">
        <v>340</v>
      </c>
      <c r="E1225" s="7" t="s">
        <v>341</v>
      </c>
      <c r="F1225" s="7" t="s">
        <v>14</v>
      </c>
      <c r="G1225" s="8">
        <v>87</v>
      </c>
      <c r="H1225" s="8"/>
      <c r="I1225" s="9">
        <v>45017.279999999999</v>
      </c>
      <c r="J1225" s="7" t="s">
        <v>25</v>
      </c>
      <c r="K1225" s="17">
        <f>+G1225/$G$1227</f>
        <v>3.1973539140022052E-2</v>
      </c>
      <c r="L1225" s="20"/>
      <c r="M1225" s="73">
        <f>4500*K1225</f>
        <v>143.88092613009923</v>
      </c>
      <c r="N1225" s="9">
        <f>+I1225/G1225</f>
        <v>517.43999999999994</v>
      </c>
    </row>
    <row r="1226" spans="1:14" hidden="1" x14ac:dyDescent="0.25">
      <c r="A1226" s="7" t="s">
        <v>9</v>
      </c>
      <c r="B1226" s="7" t="s">
        <v>338</v>
      </c>
      <c r="C1226" s="7" t="s">
        <v>339</v>
      </c>
      <c r="D1226" s="16" t="s">
        <v>340</v>
      </c>
      <c r="E1226" s="7" t="s">
        <v>341</v>
      </c>
      <c r="F1226" s="7" t="s">
        <v>14</v>
      </c>
      <c r="G1226" s="8">
        <v>688</v>
      </c>
      <c r="H1226" s="8"/>
      <c r="I1226" s="9">
        <v>357484.91</v>
      </c>
      <c r="J1226" s="7" t="s">
        <v>52</v>
      </c>
      <c r="K1226" s="17">
        <f>+G1226/$G$1227</f>
        <v>0.25284821756707093</v>
      </c>
      <c r="L1226" s="20"/>
      <c r="M1226" s="73">
        <f>4500*K1226</f>
        <v>1137.8169790518191</v>
      </c>
      <c r="N1226" s="9">
        <f>+I1226/G1226</f>
        <v>519.60015988372095</v>
      </c>
    </row>
    <row r="1227" spans="1:14" s="67" customFormat="1" hidden="1" x14ac:dyDescent="0.25">
      <c r="A1227" s="58"/>
      <c r="B1227" s="58"/>
      <c r="C1227" s="58"/>
      <c r="D1227" s="59"/>
      <c r="E1227" s="58"/>
      <c r="F1227" s="58"/>
      <c r="G1227" s="60">
        <f>SUM(G1222:G1226)</f>
        <v>2721</v>
      </c>
      <c r="H1227" s="60"/>
      <c r="I1227" s="25"/>
      <c r="J1227" s="58"/>
      <c r="K1227" s="26">
        <f>SUM(K1222:K1226)</f>
        <v>1</v>
      </c>
      <c r="L1227" s="27"/>
      <c r="M1227" s="74">
        <f>SUM(M1222:M1226)</f>
        <v>4500</v>
      </c>
      <c r="N1227" s="25"/>
    </row>
    <row r="1228" spans="1:14" hidden="1" x14ac:dyDescent="0.25">
      <c r="A1228" s="7" t="s">
        <v>9</v>
      </c>
      <c r="B1228" s="7" t="s">
        <v>338</v>
      </c>
      <c r="C1228" s="7" t="s">
        <v>342</v>
      </c>
      <c r="D1228" s="16" t="s">
        <v>343</v>
      </c>
      <c r="E1228" s="7" t="s">
        <v>341</v>
      </c>
      <c r="F1228" s="7" t="s">
        <v>14</v>
      </c>
      <c r="G1228" s="8">
        <v>39</v>
      </c>
      <c r="H1228" s="8"/>
      <c r="I1228" s="9">
        <v>437106.89</v>
      </c>
      <c r="J1228" s="7" t="s">
        <v>15</v>
      </c>
      <c r="K1228" s="17">
        <f t="shared" ref="K1228:K1260" si="207">+G1228/$G$1271</f>
        <v>9.8584428715874622E-3</v>
      </c>
      <c r="L1228" s="20"/>
      <c r="M1228" s="73">
        <f t="shared" ref="M1228:M1260" si="208">3600*K1228</f>
        <v>35.490394337714861</v>
      </c>
      <c r="N1228" s="9">
        <f t="shared" ref="N1228:N1270" si="209">+I1228/G1228</f>
        <v>11207.868974358975</v>
      </c>
    </row>
    <row r="1229" spans="1:14" hidden="1" x14ac:dyDescent="0.25">
      <c r="A1229" s="7" t="s">
        <v>9</v>
      </c>
      <c r="B1229" s="7" t="s">
        <v>338</v>
      </c>
      <c r="C1229" s="7" t="s">
        <v>342</v>
      </c>
      <c r="D1229" s="16" t="s">
        <v>343</v>
      </c>
      <c r="E1229" s="7" t="s">
        <v>341</v>
      </c>
      <c r="F1229" s="7" t="s">
        <v>14</v>
      </c>
      <c r="G1229" s="8">
        <v>230</v>
      </c>
      <c r="H1229" s="8"/>
      <c r="I1229" s="9">
        <v>2577998.5</v>
      </c>
      <c r="J1229" s="7" t="s">
        <v>300</v>
      </c>
      <c r="K1229" s="17">
        <f t="shared" si="207"/>
        <v>5.8139534883720929E-2</v>
      </c>
      <c r="L1229" s="20"/>
      <c r="M1229" s="73">
        <f t="shared" si="208"/>
        <v>209.30232558139534</v>
      </c>
      <c r="N1229" s="9">
        <f t="shared" si="209"/>
        <v>11208.689130434783</v>
      </c>
    </row>
    <row r="1230" spans="1:14" hidden="1" x14ac:dyDescent="0.25">
      <c r="A1230" s="7" t="s">
        <v>9</v>
      </c>
      <c r="B1230" s="7" t="s">
        <v>338</v>
      </c>
      <c r="C1230" s="7" t="s">
        <v>342</v>
      </c>
      <c r="D1230" s="16" t="s">
        <v>343</v>
      </c>
      <c r="E1230" s="7" t="s">
        <v>341</v>
      </c>
      <c r="F1230" s="7" t="s">
        <v>14</v>
      </c>
      <c r="G1230" s="8">
        <v>103</v>
      </c>
      <c r="H1230" s="8"/>
      <c r="I1230" s="9">
        <v>1155361.1299999999</v>
      </c>
      <c r="J1230" s="7" t="s">
        <v>18</v>
      </c>
      <c r="K1230" s="17">
        <f t="shared" si="207"/>
        <v>2.6036400404448937E-2</v>
      </c>
      <c r="L1230" s="20"/>
      <c r="M1230" s="73">
        <f t="shared" si="208"/>
        <v>93.731041456016172</v>
      </c>
      <c r="N1230" s="9">
        <f t="shared" si="209"/>
        <v>11217.098349514563</v>
      </c>
    </row>
    <row r="1231" spans="1:14" hidden="1" x14ac:dyDescent="0.25">
      <c r="A1231" s="7" t="s">
        <v>9</v>
      </c>
      <c r="B1231" s="7" t="s">
        <v>338</v>
      </c>
      <c r="C1231" s="7" t="s">
        <v>342</v>
      </c>
      <c r="D1231" s="16" t="s">
        <v>343</v>
      </c>
      <c r="E1231" s="7" t="s">
        <v>341</v>
      </c>
      <c r="F1231" s="7" t="s">
        <v>14</v>
      </c>
      <c r="G1231" s="8">
        <v>34</v>
      </c>
      <c r="H1231" s="8"/>
      <c r="I1231" s="9">
        <v>380335.34</v>
      </c>
      <c r="J1231" s="7" t="s">
        <v>19</v>
      </c>
      <c r="K1231" s="17">
        <f t="shared" si="207"/>
        <v>8.5945399393326585E-3</v>
      </c>
      <c r="L1231" s="20"/>
      <c r="M1231" s="73">
        <f t="shared" si="208"/>
        <v>30.940343781597569</v>
      </c>
      <c r="N1231" s="9">
        <f t="shared" si="209"/>
        <v>11186.333529411766</v>
      </c>
    </row>
    <row r="1232" spans="1:14" hidden="1" x14ac:dyDescent="0.25">
      <c r="A1232" s="7" t="s">
        <v>9</v>
      </c>
      <c r="B1232" s="7" t="s">
        <v>338</v>
      </c>
      <c r="C1232" s="7" t="s">
        <v>342</v>
      </c>
      <c r="D1232" s="16" t="s">
        <v>343</v>
      </c>
      <c r="E1232" s="7" t="s">
        <v>341</v>
      </c>
      <c r="F1232" s="7" t="s">
        <v>14</v>
      </c>
      <c r="G1232" s="8">
        <v>40</v>
      </c>
      <c r="H1232" s="8"/>
      <c r="I1232" s="9">
        <v>449429.2</v>
      </c>
      <c r="J1232" s="7" t="s">
        <v>21</v>
      </c>
      <c r="K1232" s="17">
        <f t="shared" si="207"/>
        <v>1.0111223458038422E-2</v>
      </c>
      <c r="L1232" s="20"/>
      <c r="M1232" s="73">
        <f t="shared" si="208"/>
        <v>36.400404448938318</v>
      </c>
      <c r="N1232" s="9">
        <f t="shared" si="209"/>
        <v>11235.73</v>
      </c>
    </row>
    <row r="1233" spans="1:14" hidden="1" x14ac:dyDescent="0.25">
      <c r="A1233" s="7" t="s">
        <v>9</v>
      </c>
      <c r="B1233" s="7" t="s">
        <v>338</v>
      </c>
      <c r="C1233" s="7" t="s">
        <v>342</v>
      </c>
      <c r="D1233" s="16" t="s">
        <v>343</v>
      </c>
      <c r="E1233" s="7" t="s">
        <v>341</v>
      </c>
      <c r="F1233" s="7" t="s">
        <v>14</v>
      </c>
      <c r="G1233" s="8">
        <v>960</v>
      </c>
      <c r="H1233" s="8"/>
      <c r="I1233" s="9">
        <v>10776524</v>
      </c>
      <c r="J1233" s="7" t="s">
        <v>22</v>
      </c>
      <c r="K1233" s="17">
        <f t="shared" si="207"/>
        <v>0.24266936299292213</v>
      </c>
      <c r="L1233" s="20"/>
      <c r="M1233" s="73">
        <f t="shared" si="208"/>
        <v>873.60970677451962</v>
      </c>
      <c r="N1233" s="9">
        <f t="shared" si="209"/>
        <v>11225.545833333334</v>
      </c>
    </row>
    <row r="1234" spans="1:14" hidden="1" x14ac:dyDescent="0.25">
      <c r="A1234" s="7" t="s">
        <v>9</v>
      </c>
      <c r="B1234" s="7" t="s">
        <v>338</v>
      </c>
      <c r="C1234" s="7" t="s">
        <v>342</v>
      </c>
      <c r="D1234" s="16" t="s">
        <v>343</v>
      </c>
      <c r="E1234" s="7" t="s">
        <v>341</v>
      </c>
      <c r="F1234" s="7" t="s">
        <v>14</v>
      </c>
      <c r="G1234" s="8">
        <v>176</v>
      </c>
      <c r="H1234" s="8"/>
      <c r="I1234" s="9">
        <v>1973675.58</v>
      </c>
      <c r="J1234" s="7" t="s">
        <v>23</v>
      </c>
      <c r="K1234" s="17">
        <f t="shared" si="207"/>
        <v>4.4489383215369056E-2</v>
      </c>
      <c r="L1234" s="20"/>
      <c r="M1234" s="73">
        <f t="shared" si="208"/>
        <v>160.16177957532861</v>
      </c>
      <c r="N1234" s="9">
        <f t="shared" si="209"/>
        <v>11214.065795454546</v>
      </c>
    </row>
    <row r="1235" spans="1:14" hidden="1" x14ac:dyDescent="0.25">
      <c r="A1235" s="7" t="s">
        <v>9</v>
      </c>
      <c r="B1235" s="7" t="s">
        <v>338</v>
      </c>
      <c r="C1235" s="7" t="s">
        <v>342</v>
      </c>
      <c r="D1235" s="16" t="s">
        <v>343</v>
      </c>
      <c r="E1235" s="7" t="s">
        <v>341</v>
      </c>
      <c r="F1235" s="7" t="s">
        <v>14</v>
      </c>
      <c r="G1235" s="8">
        <v>25</v>
      </c>
      <c r="H1235" s="8"/>
      <c r="I1235" s="9">
        <v>280276.15000000002</v>
      </c>
      <c r="J1235" s="7" t="s">
        <v>25</v>
      </c>
      <c r="K1235" s="17">
        <f t="shared" si="207"/>
        <v>6.3195146612740139E-3</v>
      </c>
      <c r="L1235" s="20"/>
      <c r="M1235" s="73">
        <f t="shared" si="208"/>
        <v>22.75025278058645</v>
      </c>
      <c r="N1235" s="9">
        <f t="shared" si="209"/>
        <v>11211.046</v>
      </c>
    </row>
    <row r="1236" spans="1:14" hidden="1" x14ac:dyDescent="0.25">
      <c r="A1236" s="7" t="s">
        <v>9</v>
      </c>
      <c r="B1236" s="7" t="s">
        <v>338</v>
      </c>
      <c r="C1236" s="7" t="s">
        <v>342</v>
      </c>
      <c r="D1236" s="16" t="s">
        <v>343</v>
      </c>
      <c r="E1236" s="7" t="s">
        <v>341</v>
      </c>
      <c r="F1236" s="7" t="s">
        <v>14</v>
      </c>
      <c r="G1236" s="8">
        <v>58</v>
      </c>
      <c r="H1236" s="8"/>
      <c r="I1236" s="9">
        <v>650321.98</v>
      </c>
      <c r="J1236" s="7" t="s">
        <v>26</v>
      </c>
      <c r="K1236" s="17">
        <f t="shared" si="207"/>
        <v>1.4661274014155713E-2</v>
      </c>
      <c r="L1236" s="20"/>
      <c r="M1236" s="73">
        <f t="shared" si="208"/>
        <v>52.78058645096057</v>
      </c>
      <c r="N1236" s="9">
        <f t="shared" si="209"/>
        <v>11212.447931034483</v>
      </c>
    </row>
    <row r="1237" spans="1:14" hidden="1" x14ac:dyDescent="0.25">
      <c r="A1237" s="7" t="s">
        <v>9</v>
      </c>
      <c r="B1237" s="7" t="s">
        <v>338</v>
      </c>
      <c r="C1237" s="7" t="s">
        <v>342</v>
      </c>
      <c r="D1237" s="16" t="s">
        <v>343</v>
      </c>
      <c r="E1237" s="7" t="s">
        <v>341</v>
      </c>
      <c r="F1237" s="7" t="s">
        <v>14</v>
      </c>
      <c r="G1237" s="8">
        <v>30</v>
      </c>
      <c r="H1237" s="8"/>
      <c r="I1237" s="9">
        <v>336563.7</v>
      </c>
      <c r="J1237" s="7" t="s">
        <v>27</v>
      </c>
      <c r="K1237" s="17">
        <f t="shared" si="207"/>
        <v>7.5834175935288167E-3</v>
      </c>
      <c r="L1237" s="20"/>
      <c r="M1237" s="73">
        <f t="shared" si="208"/>
        <v>27.300303336703738</v>
      </c>
      <c r="N1237" s="9">
        <f t="shared" si="209"/>
        <v>11218.79</v>
      </c>
    </row>
    <row r="1238" spans="1:14" hidden="1" x14ac:dyDescent="0.25">
      <c r="A1238" s="7" t="s">
        <v>9</v>
      </c>
      <c r="B1238" s="7" t="s">
        <v>338</v>
      </c>
      <c r="C1238" s="7" t="s">
        <v>342</v>
      </c>
      <c r="D1238" s="16" t="s">
        <v>343</v>
      </c>
      <c r="E1238" s="7" t="s">
        <v>341</v>
      </c>
      <c r="F1238" s="7" t="s">
        <v>14</v>
      </c>
      <c r="G1238" s="8">
        <v>328</v>
      </c>
      <c r="H1238" s="8"/>
      <c r="I1238" s="9">
        <v>3681234.48</v>
      </c>
      <c r="J1238" s="7" t="s">
        <v>28</v>
      </c>
      <c r="K1238" s="17">
        <f t="shared" si="207"/>
        <v>8.2912032355915072E-2</v>
      </c>
      <c r="L1238" s="20"/>
      <c r="M1238" s="73">
        <f t="shared" si="208"/>
        <v>298.48331648129425</v>
      </c>
      <c r="N1238" s="9">
        <f t="shared" si="209"/>
        <v>11223.275853658537</v>
      </c>
    </row>
    <row r="1239" spans="1:14" hidden="1" x14ac:dyDescent="0.25">
      <c r="A1239" s="7" t="s">
        <v>9</v>
      </c>
      <c r="B1239" s="7" t="s">
        <v>338</v>
      </c>
      <c r="C1239" s="7" t="s">
        <v>342</v>
      </c>
      <c r="D1239" s="16" t="s">
        <v>343</v>
      </c>
      <c r="E1239" s="7" t="s">
        <v>341</v>
      </c>
      <c r="F1239" s="7" t="s">
        <v>14</v>
      </c>
      <c r="G1239" s="8">
        <v>274</v>
      </c>
      <c r="H1239" s="8"/>
      <c r="I1239" s="9">
        <v>3076039.34</v>
      </c>
      <c r="J1239" s="7" t="s">
        <v>29</v>
      </c>
      <c r="K1239" s="17">
        <f t="shared" si="207"/>
        <v>6.9261880687563199E-2</v>
      </c>
      <c r="L1239" s="20"/>
      <c r="M1239" s="73">
        <f t="shared" si="208"/>
        <v>249.34277047522752</v>
      </c>
      <c r="N1239" s="9">
        <f t="shared" si="209"/>
        <v>11226.420948905108</v>
      </c>
    </row>
    <row r="1240" spans="1:14" hidden="1" x14ac:dyDescent="0.25">
      <c r="A1240" s="7" t="s">
        <v>9</v>
      </c>
      <c r="B1240" s="7" t="s">
        <v>338</v>
      </c>
      <c r="C1240" s="7" t="s">
        <v>342</v>
      </c>
      <c r="D1240" s="16" t="s">
        <v>343</v>
      </c>
      <c r="E1240" s="7" t="s">
        <v>341</v>
      </c>
      <c r="F1240" s="7" t="s">
        <v>14</v>
      </c>
      <c r="G1240" s="8">
        <v>192</v>
      </c>
      <c r="H1240" s="8"/>
      <c r="I1240" s="9">
        <v>2155246.7200000002</v>
      </c>
      <c r="J1240" s="7" t="s">
        <v>30</v>
      </c>
      <c r="K1240" s="17">
        <f t="shared" si="207"/>
        <v>4.8533872598584431E-2</v>
      </c>
      <c r="L1240" s="20"/>
      <c r="M1240" s="73">
        <f t="shared" si="208"/>
        <v>174.72194135490395</v>
      </c>
      <c r="N1240" s="9">
        <f t="shared" si="209"/>
        <v>11225.243333333334</v>
      </c>
    </row>
    <row r="1241" spans="1:14" hidden="1" x14ac:dyDescent="0.25">
      <c r="A1241" s="7" t="s">
        <v>9</v>
      </c>
      <c r="B1241" s="7" t="s">
        <v>338</v>
      </c>
      <c r="C1241" s="7" t="s">
        <v>342</v>
      </c>
      <c r="D1241" s="16" t="s">
        <v>343</v>
      </c>
      <c r="E1241" s="7" t="s">
        <v>341</v>
      </c>
      <c r="F1241" s="7" t="s">
        <v>14</v>
      </c>
      <c r="G1241" s="8">
        <v>15</v>
      </c>
      <c r="H1241" s="8"/>
      <c r="I1241" s="9">
        <v>168185.05</v>
      </c>
      <c r="J1241" s="7" t="s">
        <v>31</v>
      </c>
      <c r="K1241" s="17">
        <f t="shared" si="207"/>
        <v>3.7917087967644083E-3</v>
      </c>
      <c r="L1241" s="20"/>
      <c r="M1241" s="73">
        <f t="shared" si="208"/>
        <v>13.650151668351869</v>
      </c>
      <c r="N1241" s="9">
        <f t="shared" si="209"/>
        <v>11212.336666666666</v>
      </c>
    </row>
    <row r="1242" spans="1:14" hidden="1" x14ac:dyDescent="0.25">
      <c r="A1242" s="7" t="s">
        <v>9</v>
      </c>
      <c r="B1242" s="7" t="s">
        <v>338</v>
      </c>
      <c r="C1242" s="7" t="s">
        <v>342</v>
      </c>
      <c r="D1242" s="16" t="s">
        <v>343</v>
      </c>
      <c r="E1242" s="7" t="s">
        <v>341</v>
      </c>
      <c r="F1242" s="7" t="s">
        <v>14</v>
      </c>
      <c r="G1242" s="8">
        <v>155</v>
      </c>
      <c r="H1242" s="8"/>
      <c r="I1242" s="9">
        <v>1586285.5</v>
      </c>
      <c r="J1242" s="7" t="s">
        <v>32</v>
      </c>
      <c r="K1242" s="17">
        <f t="shared" si="207"/>
        <v>3.918099089989889E-2</v>
      </c>
      <c r="L1242" s="20"/>
      <c r="M1242" s="73">
        <f t="shared" si="208"/>
        <v>141.051567239636</v>
      </c>
      <c r="N1242" s="9">
        <f t="shared" si="209"/>
        <v>10234.1</v>
      </c>
    </row>
    <row r="1243" spans="1:14" hidden="1" x14ac:dyDescent="0.25">
      <c r="A1243" s="7" t="s">
        <v>9</v>
      </c>
      <c r="B1243" s="7" t="s">
        <v>338</v>
      </c>
      <c r="C1243" s="7" t="s">
        <v>342</v>
      </c>
      <c r="D1243" s="16" t="s">
        <v>343</v>
      </c>
      <c r="E1243" s="7" t="s">
        <v>341</v>
      </c>
      <c r="F1243" s="7" t="s">
        <v>14</v>
      </c>
      <c r="G1243" s="8">
        <v>35</v>
      </c>
      <c r="H1243" s="8"/>
      <c r="I1243" s="9">
        <v>392948.05</v>
      </c>
      <c r="J1243" s="7" t="s">
        <v>62</v>
      </c>
      <c r="K1243" s="17">
        <f t="shared" si="207"/>
        <v>8.8473205257836203E-3</v>
      </c>
      <c r="L1243" s="20"/>
      <c r="M1243" s="73">
        <f t="shared" si="208"/>
        <v>31.850353892821033</v>
      </c>
      <c r="N1243" s="9">
        <f t="shared" si="209"/>
        <v>11227.087142857143</v>
      </c>
    </row>
    <row r="1244" spans="1:14" hidden="1" x14ac:dyDescent="0.25">
      <c r="A1244" s="7" t="s">
        <v>9</v>
      </c>
      <c r="B1244" s="7" t="s">
        <v>338</v>
      </c>
      <c r="C1244" s="7" t="s">
        <v>342</v>
      </c>
      <c r="D1244" s="16" t="s">
        <v>343</v>
      </c>
      <c r="E1244" s="7" t="s">
        <v>341</v>
      </c>
      <c r="F1244" s="7" t="s">
        <v>14</v>
      </c>
      <c r="G1244" s="8">
        <v>29</v>
      </c>
      <c r="H1244" s="8"/>
      <c r="I1244" s="9">
        <v>325886.99</v>
      </c>
      <c r="J1244" s="7" t="s">
        <v>33</v>
      </c>
      <c r="K1244" s="17">
        <f t="shared" si="207"/>
        <v>7.3306370070778566E-3</v>
      </c>
      <c r="L1244" s="20"/>
      <c r="M1244" s="73">
        <f t="shared" si="208"/>
        <v>26.390293225480285</v>
      </c>
      <c r="N1244" s="9">
        <f t="shared" si="209"/>
        <v>11237.482413793103</v>
      </c>
    </row>
    <row r="1245" spans="1:14" hidden="1" x14ac:dyDescent="0.25">
      <c r="A1245" s="7" t="s">
        <v>9</v>
      </c>
      <c r="B1245" s="7" t="s">
        <v>338</v>
      </c>
      <c r="C1245" s="7" t="s">
        <v>342</v>
      </c>
      <c r="D1245" s="16" t="s">
        <v>343</v>
      </c>
      <c r="E1245" s="7" t="s">
        <v>341</v>
      </c>
      <c r="F1245" s="7" t="s">
        <v>14</v>
      </c>
      <c r="G1245" s="8">
        <v>8</v>
      </c>
      <c r="H1245" s="8"/>
      <c r="I1245" s="9">
        <v>89866.48</v>
      </c>
      <c r="J1245" s="7" t="s">
        <v>34</v>
      </c>
      <c r="K1245" s="17">
        <f t="shared" si="207"/>
        <v>2.0222446916076846E-3</v>
      </c>
      <c r="L1245" s="20"/>
      <c r="M1245" s="73">
        <f t="shared" si="208"/>
        <v>7.2800808897876648</v>
      </c>
      <c r="N1245" s="9">
        <f t="shared" si="209"/>
        <v>11233.31</v>
      </c>
    </row>
    <row r="1246" spans="1:14" hidden="1" x14ac:dyDescent="0.25">
      <c r="A1246" s="7" t="s">
        <v>9</v>
      </c>
      <c r="B1246" s="7" t="s">
        <v>338</v>
      </c>
      <c r="C1246" s="7" t="s">
        <v>342</v>
      </c>
      <c r="D1246" s="16" t="s">
        <v>343</v>
      </c>
      <c r="E1246" s="7" t="s">
        <v>341</v>
      </c>
      <c r="F1246" s="7" t="s">
        <v>14</v>
      </c>
      <c r="G1246" s="8">
        <v>61</v>
      </c>
      <c r="H1246" s="8"/>
      <c r="I1246" s="9">
        <v>685740.11</v>
      </c>
      <c r="J1246" s="7" t="s">
        <v>35</v>
      </c>
      <c r="K1246" s="17">
        <f t="shared" si="207"/>
        <v>1.5419615773508595E-2</v>
      </c>
      <c r="L1246" s="20"/>
      <c r="M1246" s="73">
        <f t="shared" si="208"/>
        <v>55.51061678463094</v>
      </c>
      <c r="N1246" s="9">
        <f t="shared" si="209"/>
        <v>11241.641147540984</v>
      </c>
    </row>
    <row r="1247" spans="1:14" hidden="1" x14ac:dyDescent="0.25">
      <c r="A1247" s="7" t="s">
        <v>9</v>
      </c>
      <c r="B1247" s="7" t="s">
        <v>338</v>
      </c>
      <c r="C1247" s="7" t="s">
        <v>342</v>
      </c>
      <c r="D1247" s="16" t="s">
        <v>343</v>
      </c>
      <c r="E1247" s="7" t="s">
        <v>341</v>
      </c>
      <c r="F1247" s="7" t="s">
        <v>14</v>
      </c>
      <c r="G1247" s="8">
        <v>30</v>
      </c>
      <c r="H1247" s="8"/>
      <c r="I1247" s="9">
        <v>336466.6</v>
      </c>
      <c r="J1247" s="7" t="s">
        <v>36</v>
      </c>
      <c r="K1247" s="17">
        <f t="shared" si="207"/>
        <v>7.5834175935288167E-3</v>
      </c>
      <c r="L1247" s="20"/>
      <c r="M1247" s="73">
        <f t="shared" si="208"/>
        <v>27.300303336703738</v>
      </c>
      <c r="N1247" s="9">
        <f t="shared" si="209"/>
        <v>11215.553333333333</v>
      </c>
    </row>
    <row r="1248" spans="1:14" hidden="1" x14ac:dyDescent="0.25">
      <c r="A1248" s="7" t="s">
        <v>9</v>
      </c>
      <c r="B1248" s="7" t="s">
        <v>338</v>
      </c>
      <c r="C1248" s="7" t="s">
        <v>342</v>
      </c>
      <c r="D1248" s="16" t="s">
        <v>343</v>
      </c>
      <c r="E1248" s="7" t="s">
        <v>341</v>
      </c>
      <c r="F1248" s="7" t="s">
        <v>14</v>
      </c>
      <c r="G1248" s="8">
        <v>48</v>
      </c>
      <c r="H1248" s="8"/>
      <c r="I1248" s="9">
        <v>538714.88</v>
      </c>
      <c r="J1248" s="7" t="s">
        <v>37</v>
      </c>
      <c r="K1248" s="17">
        <f t="shared" si="207"/>
        <v>1.2133468149646108E-2</v>
      </c>
      <c r="L1248" s="20"/>
      <c r="M1248" s="73">
        <f t="shared" si="208"/>
        <v>43.680485338725987</v>
      </c>
      <c r="N1248" s="9">
        <f t="shared" si="209"/>
        <v>11223.226666666667</v>
      </c>
    </row>
    <row r="1249" spans="1:14" hidden="1" x14ac:dyDescent="0.25">
      <c r="A1249" s="7" t="s">
        <v>9</v>
      </c>
      <c r="B1249" s="7" t="s">
        <v>338</v>
      </c>
      <c r="C1249" s="7" t="s">
        <v>342</v>
      </c>
      <c r="D1249" s="16" t="s">
        <v>343</v>
      </c>
      <c r="E1249" s="7" t="s">
        <v>341</v>
      </c>
      <c r="F1249" s="7" t="s">
        <v>14</v>
      </c>
      <c r="G1249" s="8">
        <v>1</v>
      </c>
      <c r="H1249" s="8"/>
      <c r="I1249" s="9">
        <v>11160.71</v>
      </c>
      <c r="J1249" s="7" t="s">
        <v>38</v>
      </c>
      <c r="K1249" s="17">
        <f t="shared" si="207"/>
        <v>2.5278058645096058E-4</v>
      </c>
      <c r="L1249" s="20"/>
      <c r="M1249" s="73">
        <f t="shared" si="208"/>
        <v>0.9100101112234581</v>
      </c>
      <c r="N1249" s="9">
        <f t="shared" si="209"/>
        <v>11160.71</v>
      </c>
    </row>
    <row r="1250" spans="1:14" hidden="1" x14ac:dyDescent="0.25">
      <c r="A1250" s="7" t="s">
        <v>9</v>
      </c>
      <c r="B1250" s="7" t="s">
        <v>338</v>
      </c>
      <c r="C1250" s="7" t="s">
        <v>342</v>
      </c>
      <c r="D1250" s="16" t="s">
        <v>343</v>
      </c>
      <c r="E1250" s="7" t="s">
        <v>341</v>
      </c>
      <c r="F1250" s="7" t="s">
        <v>14</v>
      </c>
      <c r="G1250" s="8">
        <v>2</v>
      </c>
      <c r="H1250" s="8"/>
      <c r="I1250" s="9">
        <v>22515.02</v>
      </c>
      <c r="J1250" s="7" t="s">
        <v>39</v>
      </c>
      <c r="K1250" s="17">
        <f t="shared" si="207"/>
        <v>5.0556117290192115E-4</v>
      </c>
      <c r="L1250" s="20"/>
      <c r="M1250" s="73">
        <f t="shared" si="208"/>
        <v>1.8200202224469162</v>
      </c>
      <c r="N1250" s="9">
        <f t="shared" si="209"/>
        <v>11257.51</v>
      </c>
    </row>
    <row r="1251" spans="1:14" hidden="1" x14ac:dyDescent="0.25">
      <c r="A1251" s="7" t="s">
        <v>9</v>
      </c>
      <c r="B1251" s="7" t="s">
        <v>338</v>
      </c>
      <c r="C1251" s="7" t="s">
        <v>342</v>
      </c>
      <c r="D1251" s="16" t="s">
        <v>343</v>
      </c>
      <c r="E1251" s="7" t="s">
        <v>341</v>
      </c>
      <c r="F1251" s="7" t="s">
        <v>14</v>
      </c>
      <c r="G1251" s="8">
        <v>5</v>
      </c>
      <c r="H1251" s="8"/>
      <c r="I1251" s="9">
        <v>56093.95</v>
      </c>
      <c r="J1251" s="7" t="s">
        <v>40</v>
      </c>
      <c r="K1251" s="17">
        <f t="shared" si="207"/>
        <v>1.2639029322548028E-3</v>
      </c>
      <c r="L1251" s="20"/>
      <c r="M1251" s="73">
        <f t="shared" si="208"/>
        <v>4.5500505561172897</v>
      </c>
      <c r="N1251" s="9">
        <f t="shared" si="209"/>
        <v>11218.789999999999</v>
      </c>
    </row>
    <row r="1252" spans="1:14" hidden="1" x14ac:dyDescent="0.25">
      <c r="A1252" s="7" t="s">
        <v>9</v>
      </c>
      <c r="B1252" s="7" t="s">
        <v>338</v>
      </c>
      <c r="C1252" s="7" t="s">
        <v>342</v>
      </c>
      <c r="D1252" s="16" t="s">
        <v>343</v>
      </c>
      <c r="E1252" s="7" t="s">
        <v>341</v>
      </c>
      <c r="F1252" s="7" t="s">
        <v>14</v>
      </c>
      <c r="G1252" s="8">
        <v>86</v>
      </c>
      <c r="H1252" s="8"/>
      <c r="I1252" s="9">
        <v>964177.06</v>
      </c>
      <c r="J1252" s="7" t="s">
        <v>43</v>
      </c>
      <c r="K1252" s="17">
        <f t="shared" si="207"/>
        <v>2.1739130434782608E-2</v>
      </c>
      <c r="L1252" s="20"/>
      <c r="M1252" s="73">
        <f t="shared" si="208"/>
        <v>78.260869565217391</v>
      </c>
      <c r="N1252" s="9">
        <f t="shared" si="209"/>
        <v>11211.361162790698</v>
      </c>
    </row>
    <row r="1253" spans="1:14" hidden="1" x14ac:dyDescent="0.25">
      <c r="A1253" s="7" t="s">
        <v>9</v>
      </c>
      <c r="B1253" s="7" t="s">
        <v>338</v>
      </c>
      <c r="C1253" s="7" t="s">
        <v>342</v>
      </c>
      <c r="D1253" s="16" t="s">
        <v>343</v>
      </c>
      <c r="E1253" s="7" t="s">
        <v>341</v>
      </c>
      <c r="F1253" s="7" t="s">
        <v>14</v>
      </c>
      <c r="G1253" s="8">
        <v>41</v>
      </c>
      <c r="H1253" s="8"/>
      <c r="I1253" s="9">
        <v>281145.77</v>
      </c>
      <c r="J1253" s="7" t="s">
        <v>45</v>
      </c>
      <c r="K1253" s="17">
        <f t="shared" si="207"/>
        <v>1.0364004044489384E-2</v>
      </c>
      <c r="L1253" s="20"/>
      <c r="M1253" s="73">
        <f t="shared" si="208"/>
        <v>37.310414560161782</v>
      </c>
      <c r="N1253" s="9">
        <f t="shared" si="209"/>
        <v>6857.2139024390244</v>
      </c>
    </row>
    <row r="1254" spans="1:14" hidden="1" x14ac:dyDescent="0.25">
      <c r="A1254" s="7" t="s">
        <v>9</v>
      </c>
      <c r="B1254" s="7" t="s">
        <v>338</v>
      </c>
      <c r="C1254" s="7" t="s">
        <v>342</v>
      </c>
      <c r="D1254" s="16" t="s">
        <v>343</v>
      </c>
      <c r="E1254" s="7" t="s">
        <v>341</v>
      </c>
      <c r="F1254" s="7" t="s">
        <v>14</v>
      </c>
      <c r="G1254" s="8">
        <v>14</v>
      </c>
      <c r="H1254" s="8"/>
      <c r="I1254" s="9">
        <v>156927.54</v>
      </c>
      <c r="J1254" s="7" t="s">
        <v>46</v>
      </c>
      <c r="K1254" s="17">
        <f t="shared" si="207"/>
        <v>3.5389282103134479E-3</v>
      </c>
      <c r="L1254" s="20"/>
      <c r="M1254" s="73">
        <f t="shared" si="208"/>
        <v>12.740141557128412</v>
      </c>
      <c r="N1254" s="9">
        <f t="shared" si="209"/>
        <v>11209.11</v>
      </c>
    </row>
    <row r="1255" spans="1:14" hidden="1" x14ac:dyDescent="0.25">
      <c r="A1255" s="7" t="s">
        <v>9</v>
      </c>
      <c r="B1255" s="7" t="s">
        <v>338</v>
      </c>
      <c r="C1255" s="7" t="s">
        <v>342</v>
      </c>
      <c r="D1255" s="16" t="s">
        <v>343</v>
      </c>
      <c r="E1255" s="7" t="s">
        <v>341</v>
      </c>
      <c r="F1255" s="7" t="s">
        <v>14</v>
      </c>
      <c r="G1255" s="8">
        <v>35</v>
      </c>
      <c r="H1255" s="8"/>
      <c r="I1255" s="9">
        <v>392657.65</v>
      </c>
      <c r="J1255" s="7" t="s">
        <v>47</v>
      </c>
      <c r="K1255" s="17">
        <f t="shared" si="207"/>
        <v>8.8473205257836203E-3</v>
      </c>
      <c r="L1255" s="20"/>
      <c r="M1255" s="73">
        <f t="shared" si="208"/>
        <v>31.850353892821033</v>
      </c>
      <c r="N1255" s="9">
        <f t="shared" si="209"/>
        <v>11218.79</v>
      </c>
    </row>
    <row r="1256" spans="1:14" hidden="1" x14ac:dyDescent="0.25">
      <c r="A1256" s="7" t="s">
        <v>9</v>
      </c>
      <c r="B1256" s="7" t="s">
        <v>338</v>
      </c>
      <c r="C1256" s="7" t="s">
        <v>342</v>
      </c>
      <c r="D1256" s="16" t="s">
        <v>343</v>
      </c>
      <c r="E1256" s="7" t="s">
        <v>341</v>
      </c>
      <c r="F1256" s="7" t="s">
        <v>14</v>
      </c>
      <c r="G1256" s="8">
        <v>10</v>
      </c>
      <c r="H1256" s="8"/>
      <c r="I1256" s="9">
        <v>112187.9</v>
      </c>
      <c r="J1256" s="7" t="s">
        <v>344</v>
      </c>
      <c r="K1256" s="17">
        <f t="shared" si="207"/>
        <v>2.5278058645096056E-3</v>
      </c>
      <c r="L1256" s="20"/>
      <c r="M1256" s="73">
        <f t="shared" si="208"/>
        <v>9.1001011122345794</v>
      </c>
      <c r="N1256" s="9">
        <f t="shared" si="209"/>
        <v>11218.789999999999</v>
      </c>
    </row>
    <row r="1257" spans="1:14" hidden="1" x14ac:dyDescent="0.25">
      <c r="A1257" s="7" t="s">
        <v>9</v>
      </c>
      <c r="B1257" s="7" t="s">
        <v>338</v>
      </c>
      <c r="C1257" s="7" t="s">
        <v>342</v>
      </c>
      <c r="D1257" s="16" t="s">
        <v>343</v>
      </c>
      <c r="E1257" s="7" t="s">
        <v>341</v>
      </c>
      <c r="F1257" s="7" t="s">
        <v>14</v>
      </c>
      <c r="G1257" s="8">
        <v>5</v>
      </c>
      <c r="H1257" s="8"/>
      <c r="I1257" s="9">
        <v>56287.55</v>
      </c>
      <c r="J1257" s="7" t="s">
        <v>63</v>
      </c>
      <c r="K1257" s="17">
        <f t="shared" si="207"/>
        <v>1.2639029322548028E-3</v>
      </c>
      <c r="L1257" s="20"/>
      <c r="M1257" s="73">
        <f t="shared" si="208"/>
        <v>4.5500505561172897</v>
      </c>
      <c r="N1257" s="9">
        <f t="shared" si="209"/>
        <v>11257.51</v>
      </c>
    </row>
    <row r="1258" spans="1:14" hidden="1" x14ac:dyDescent="0.25">
      <c r="A1258" s="7" t="s">
        <v>9</v>
      </c>
      <c r="B1258" s="7" t="s">
        <v>338</v>
      </c>
      <c r="C1258" s="7" t="s">
        <v>342</v>
      </c>
      <c r="D1258" s="16" t="s">
        <v>343</v>
      </c>
      <c r="E1258" s="7" t="s">
        <v>341</v>
      </c>
      <c r="F1258" s="7" t="s">
        <v>14</v>
      </c>
      <c r="G1258" s="8">
        <v>76</v>
      </c>
      <c r="H1258" s="8"/>
      <c r="I1258" s="9">
        <v>853925.16</v>
      </c>
      <c r="J1258" s="7" t="s">
        <v>48</v>
      </c>
      <c r="K1258" s="17">
        <f t="shared" si="207"/>
        <v>1.9211324570273004E-2</v>
      </c>
      <c r="L1258" s="20"/>
      <c r="M1258" s="73">
        <f t="shared" si="208"/>
        <v>69.160768452982822</v>
      </c>
      <c r="N1258" s="9">
        <f t="shared" si="209"/>
        <v>11235.857368421053</v>
      </c>
    </row>
    <row r="1259" spans="1:14" hidden="1" x14ac:dyDescent="0.25">
      <c r="A1259" s="7" t="s">
        <v>9</v>
      </c>
      <c r="B1259" s="7" t="s">
        <v>338</v>
      </c>
      <c r="C1259" s="7" t="s">
        <v>342</v>
      </c>
      <c r="D1259" s="16" t="s">
        <v>343</v>
      </c>
      <c r="E1259" s="7" t="s">
        <v>341</v>
      </c>
      <c r="F1259" s="7" t="s">
        <v>14</v>
      </c>
      <c r="G1259" s="8">
        <v>11</v>
      </c>
      <c r="H1259" s="8"/>
      <c r="I1259" s="9">
        <v>123445.41</v>
      </c>
      <c r="J1259" s="7" t="s">
        <v>68</v>
      </c>
      <c r="K1259" s="17">
        <f t="shared" si="207"/>
        <v>2.780586450960566E-3</v>
      </c>
      <c r="L1259" s="20"/>
      <c r="M1259" s="73">
        <f t="shared" si="208"/>
        <v>10.010111223458038</v>
      </c>
      <c r="N1259" s="9">
        <f t="shared" si="209"/>
        <v>11222.31</v>
      </c>
    </row>
    <row r="1260" spans="1:14" hidden="1" x14ac:dyDescent="0.25">
      <c r="A1260" s="7" t="s">
        <v>9</v>
      </c>
      <c r="B1260" s="7" t="s">
        <v>338</v>
      </c>
      <c r="C1260" s="7" t="s">
        <v>342</v>
      </c>
      <c r="D1260" s="16" t="s">
        <v>343</v>
      </c>
      <c r="E1260" s="7" t="s">
        <v>341</v>
      </c>
      <c r="F1260" s="7" t="s">
        <v>14</v>
      </c>
      <c r="G1260" s="8">
        <v>20</v>
      </c>
      <c r="H1260" s="8"/>
      <c r="I1260" s="9">
        <v>224375.8</v>
      </c>
      <c r="J1260" s="7" t="s">
        <v>49</v>
      </c>
      <c r="K1260" s="17">
        <f t="shared" si="207"/>
        <v>5.0556117290192111E-3</v>
      </c>
      <c r="L1260" s="20"/>
      <c r="M1260" s="73">
        <f t="shared" si="208"/>
        <v>18.200202224469159</v>
      </c>
      <c r="N1260" s="9">
        <f t="shared" si="209"/>
        <v>11218.789999999999</v>
      </c>
    </row>
    <row r="1261" spans="1:14" hidden="1" x14ac:dyDescent="0.25">
      <c r="A1261" s="7" t="s">
        <v>9</v>
      </c>
      <c r="B1261" s="7" t="s">
        <v>358</v>
      </c>
      <c r="C1261" s="7" t="s">
        <v>368</v>
      </c>
      <c r="D1261" s="16" t="s">
        <v>369</v>
      </c>
      <c r="E1261" s="7" t="s">
        <v>361</v>
      </c>
      <c r="F1261" s="7" t="s">
        <v>14</v>
      </c>
      <c r="G1261" s="8">
        <v>111</v>
      </c>
      <c r="H1261" s="8"/>
      <c r="I1261" s="9">
        <v>159359.37</v>
      </c>
      <c r="J1261" s="7" t="s">
        <v>50</v>
      </c>
      <c r="K1261" s="17">
        <f>+G1261/$G$1507</f>
        <v>8.9671970238600143E-3</v>
      </c>
      <c r="L1261" s="20"/>
      <c r="M1261" s="73">
        <f>11250*K1261</f>
        <v>100.88096651842515</v>
      </c>
      <c r="N1261" s="9">
        <f t="shared" si="209"/>
        <v>1435.6699999999998</v>
      </c>
    </row>
    <row r="1262" spans="1:14" hidden="1" x14ac:dyDescent="0.25">
      <c r="A1262" s="7" t="s">
        <v>9</v>
      </c>
      <c r="B1262" s="7" t="s">
        <v>338</v>
      </c>
      <c r="C1262" s="7" t="s">
        <v>342</v>
      </c>
      <c r="D1262" s="16" t="s">
        <v>343</v>
      </c>
      <c r="E1262" s="7" t="s">
        <v>341</v>
      </c>
      <c r="F1262" s="7" t="s">
        <v>14</v>
      </c>
      <c r="G1262" s="8">
        <v>518</v>
      </c>
      <c r="H1262" s="8"/>
      <c r="I1262" s="9">
        <v>5813578.9800000004</v>
      </c>
      <c r="J1262" s="7" t="s">
        <v>51</v>
      </c>
      <c r="K1262" s="17">
        <f t="shared" ref="K1262:K1270" si="210">+G1262/$G$1271</f>
        <v>0.13094034378159758</v>
      </c>
      <c r="L1262" s="20"/>
      <c r="M1262" s="73">
        <f t="shared" ref="M1262:M1270" si="211">3600*K1262</f>
        <v>471.38523761375126</v>
      </c>
      <c r="N1262" s="9">
        <f t="shared" si="209"/>
        <v>11223.125444015444</v>
      </c>
    </row>
    <row r="1263" spans="1:14" hidden="1" x14ac:dyDescent="0.25">
      <c r="A1263" s="7" t="s">
        <v>9</v>
      </c>
      <c r="B1263" s="7" t="s">
        <v>338</v>
      </c>
      <c r="C1263" s="7" t="s">
        <v>342</v>
      </c>
      <c r="D1263" s="16" t="s">
        <v>343</v>
      </c>
      <c r="E1263" s="7" t="s">
        <v>341</v>
      </c>
      <c r="F1263" s="7" t="s">
        <v>14</v>
      </c>
      <c r="G1263" s="8">
        <v>11</v>
      </c>
      <c r="H1263" s="8"/>
      <c r="I1263" s="9">
        <v>123445.41</v>
      </c>
      <c r="J1263" s="7" t="s">
        <v>52</v>
      </c>
      <c r="K1263" s="17">
        <f t="shared" si="210"/>
        <v>2.780586450960566E-3</v>
      </c>
      <c r="L1263" s="20"/>
      <c r="M1263" s="73">
        <f t="shared" si="211"/>
        <v>10.010111223458038</v>
      </c>
      <c r="N1263" s="9">
        <f t="shared" si="209"/>
        <v>11222.31</v>
      </c>
    </row>
    <row r="1264" spans="1:14" hidden="1" x14ac:dyDescent="0.25">
      <c r="A1264" s="7" t="s">
        <v>9</v>
      </c>
      <c r="B1264" s="7" t="s">
        <v>338</v>
      </c>
      <c r="C1264" s="7" t="s">
        <v>342</v>
      </c>
      <c r="D1264" s="16" t="s">
        <v>343</v>
      </c>
      <c r="E1264" s="7" t="s">
        <v>341</v>
      </c>
      <c r="F1264" s="7" t="s">
        <v>14</v>
      </c>
      <c r="G1264" s="8">
        <v>45</v>
      </c>
      <c r="H1264" s="8"/>
      <c r="I1264" s="9">
        <v>505329.55</v>
      </c>
      <c r="J1264" s="7" t="s">
        <v>266</v>
      </c>
      <c r="K1264" s="17">
        <f t="shared" si="210"/>
        <v>1.1375126390293226E-2</v>
      </c>
      <c r="L1264" s="20"/>
      <c r="M1264" s="73">
        <f t="shared" si="211"/>
        <v>40.950455005055616</v>
      </c>
      <c r="N1264" s="9">
        <f t="shared" si="209"/>
        <v>11229.545555555555</v>
      </c>
    </row>
    <row r="1265" spans="1:14" hidden="1" x14ac:dyDescent="0.25">
      <c r="A1265" s="7" t="s">
        <v>9</v>
      </c>
      <c r="B1265" s="7" t="s">
        <v>338</v>
      </c>
      <c r="C1265" s="7" t="s">
        <v>342</v>
      </c>
      <c r="D1265" s="16" t="s">
        <v>343</v>
      </c>
      <c r="E1265" s="7" t="s">
        <v>341</v>
      </c>
      <c r="F1265" s="7" t="s">
        <v>14</v>
      </c>
      <c r="G1265" s="8">
        <v>5</v>
      </c>
      <c r="H1265" s="8"/>
      <c r="I1265" s="9">
        <v>56093.95</v>
      </c>
      <c r="J1265" s="7" t="s">
        <v>54</v>
      </c>
      <c r="K1265" s="17">
        <f t="shared" si="210"/>
        <v>1.2639029322548028E-3</v>
      </c>
      <c r="L1265" s="20"/>
      <c r="M1265" s="73">
        <f t="shared" si="211"/>
        <v>4.5500505561172897</v>
      </c>
      <c r="N1265" s="9">
        <f t="shared" si="209"/>
        <v>11218.789999999999</v>
      </c>
    </row>
    <row r="1266" spans="1:14" hidden="1" x14ac:dyDescent="0.25">
      <c r="A1266" s="7" t="s">
        <v>9</v>
      </c>
      <c r="B1266" s="7" t="s">
        <v>338</v>
      </c>
      <c r="C1266" s="7" t="s">
        <v>342</v>
      </c>
      <c r="D1266" s="16" t="s">
        <v>343</v>
      </c>
      <c r="E1266" s="7" t="s">
        <v>341</v>
      </c>
      <c r="F1266" s="7" t="s">
        <v>14</v>
      </c>
      <c r="G1266" s="8">
        <v>11</v>
      </c>
      <c r="H1266" s="8"/>
      <c r="I1266" s="9">
        <v>123348.61</v>
      </c>
      <c r="J1266" s="7" t="s">
        <v>301</v>
      </c>
      <c r="K1266" s="17">
        <f t="shared" si="210"/>
        <v>2.780586450960566E-3</v>
      </c>
      <c r="L1266" s="20"/>
      <c r="M1266" s="73">
        <f t="shared" si="211"/>
        <v>10.010111223458038</v>
      </c>
      <c r="N1266" s="9">
        <f t="shared" si="209"/>
        <v>11213.51</v>
      </c>
    </row>
    <row r="1267" spans="1:14" hidden="1" x14ac:dyDescent="0.25">
      <c r="A1267" s="7" t="s">
        <v>9</v>
      </c>
      <c r="B1267" s="7" t="s">
        <v>338</v>
      </c>
      <c r="C1267" s="7" t="s">
        <v>342</v>
      </c>
      <c r="D1267" s="16" t="s">
        <v>343</v>
      </c>
      <c r="E1267" s="7" t="s">
        <v>341</v>
      </c>
      <c r="F1267" s="7" t="s">
        <v>14</v>
      </c>
      <c r="G1267" s="8">
        <v>6</v>
      </c>
      <c r="H1267" s="8"/>
      <c r="I1267" s="9">
        <v>67448.259999999995</v>
      </c>
      <c r="J1267" s="7" t="s">
        <v>144</v>
      </c>
      <c r="K1267" s="17">
        <f t="shared" si="210"/>
        <v>1.5166835187057635E-3</v>
      </c>
      <c r="L1267" s="20"/>
      <c r="M1267" s="73">
        <f t="shared" si="211"/>
        <v>5.4600606673407484</v>
      </c>
      <c r="N1267" s="9">
        <f t="shared" si="209"/>
        <v>11241.376666666665</v>
      </c>
    </row>
    <row r="1268" spans="1:14" hidden="1" x14ac:dyDescent="0.25">
      <c r="A1268" s="7" t="s">
        <v>9</v>
      </c>
      <c r="B1268" s="7" t="s">
        <v>338</v>
      </c>
      <c r="C1268" s="7" t="s">
        <v>342</v>
      </c>
      <c r="D1268" s="16" t="s">
        <v>343</v>
      </c>
      <c r="E1268" s="7" t="s">
        <v>341</v>
      </c>
      <c r="F1268" s="7" t="s">
        <v>14</v>
      </c>
      <c r="G1268" s="8">
        <v>53</v>
      </c>
      <c r="H1268" s="8"/>
      <c r="I1268" s="9">
        <v>595292.82999999996</v>
      </c>
      <c r="J1268" s="7" t="s">
        <v>56</v>
      </c>
      <c r="K1268" s="17">
        <f t="shared" si="210"/>
        <v>1.339737108190091E-2</v>
      </c>
      <c r="L1268" s="20"/>
      <c r="M1268" s="73">
        <f t="shared" si="211"/>
        <v>48.230535894843271</v>
      </c>
      <c r="N1268" s="9">
        <f t="shared" si="209"/>
        <v>11231.940188679244</v>
      </c>
    </row>
    <row r="1269" spans="1:14" hidden="1" x14ac:dyDescent="0.25">
      <c r="A1269" s="7" t="s">
        <v>9</v>
      </c>
      <c r="B1269" s="7" t="s">
        <v>338</v>
      </c>
      <c r="C1269" s="7" t="s">
        <v>342</v>
      </c>
      <c r="D1269" s="16" t="s">
        <v>343</v>
      </c>
      <c r="E1269" s="7" t="s">
        <v>341</v>
      </c>
      <c r="F1269" s="7" t="s">
        <v>14</v>
      </c>
      <c r="G1269" s="8">
        <v>15</v>
      </c>
      <c r="H1269" s="8"/>
      <c r="I1269" s="9">
        <v>168669.05</v>
      </c>
      <c r="J1269" s="7" t="s">
        <v>57</v>
      </c>
      <c r="K1269" s="17">
        <f t="shared" si="210"/>
        <v>3.7917087967644083E-3</v>
      </c>
      <c r="L1269" s="20"/>
      <c r="M1269" s="73">
        <f t="shared" si="211"/>
        <v>13.650151668351869</v>
      </c>
      <c r="N1269" s="9">
        <f t="shared" si="209"/>
        <v>11244.603333333333</v>
      </c>
    </row>
    <row r="1270" spans="1:14" hidden="1" x14ac:dyDescent="0.25">
      <c r="A1270" s="7" t="s">
        <v>9</v>
      </c>
      <c r="B1270" s="7" t="s">
        <v>338</v>
      </c>
      <c r="C1270" s="7" t="s">
        <v>342</v>
      </c>
      <c r="D1270" s="16" t="s">
        <v>343</v>
      </c>
      <c r="E1270" s="7" t="s">
        <v>341</v>
      </c>
      <c r="F1270" s="7" t="s">
        <v>14</v>
      </c>
      <c r="G1270" s="8">
        <v>5</v>
      </c>
      <c r="H1270" s="8"/>
      <c r="I1270" s="9">
        <v>56190.75</v>
      </c>
      <c r="J1270" s="7" t="s">
        <v>65</v>
      </c>
      <c r="K1270" s="17">
        <f t="shared" si="210"/>
        <v>1.2639029322548028E-3</v>
      </c>
      <c r="L1270" s="20"/>
      <c r="M1270" s="73">
        <f t="shared" si="211"/>
        <v>4.5500505561172897</v>
      </c>
      <c r="N1270" s="9">
        <f t="shared" si="209"/>
        <v>11238.15</v>
      </c>
    </row>
    <row r="1271" spans="1:14" s="67" customFormat="1" hidden="1" x14ac:dyDescent="0.25">
      <c r="A1271" s="58"/>
      <c r="B1271" s="58"/>
      <c r="C1271" s="58"/>
      <c r="D1271" s="59"/>
      <c r="E1271" s="58"/>
      <c r="F1271" s="58"/>
      <c r="G1271" s="60">
        <f>SUM(G1228:G1270)</f>
        <v>3956</v>
      </c>
      <c r="H1271" s="60"/>
      <c r="I1271" s="25"/>
      <c r="J1271" s="58"/>
      <c r="K1271" s="26">
        <f>SUM(K1228:K1270)</f>
        <v>0.98090855192780302</v>
      </c>
      <c r="L1271" s="27"/>
      <c r="M1271" s="74">
        <f>SUM(M1228:M1270)</f>
        <v>3599.869844172621</v>
      </c>
      <c r="N1271" s="25"/>
    </row>
    <row r="1272" spans="1:14" hidden="1" x14ac:dyDescent="0.25">
      <c r="A1272" s="7" t="s">
        <v>9</v>
      </c>
      <c r="B1272" s="7" t="s">
        <v>338</v>
      </c>
      <c r="C1272" s="7" t="s">
        <v>345</v>
      </c>
      <c r="D1272" s="16" t="s">
        <v>346</v>
      </c>
      <c r="E1272" s="7" t="s">
        <v>341</v>
      </c>
      <c r="F1272" s="7" t="s">
        <v>14</v>
      </c>
      <c r="G1272" s="8">
        <v>41</v>
      </c>
      <c r="H1272" s="8"/>
      <c r="I1272" s="9">
        <v>1380313.22</v>
      </c>
      <c r="J1272" s="7" t="s">
        <v>15</v>
      </c>
      <c r="K1272" s="17">
        <f t="shared" ref="K1272:K1307" si="212">+G1272/$G$1319</f>
        <v>1.0436553391879853E-2</v>
      </c>
      <c r="L1272" s="20"/>
      <c r="M1272" s="73">
        <f t="shared" ref="M1272:M1307" si="213">3400*K1272</f>
        <v>35.484281532391499</v>
      </c>
      <c r="N1272" s="9">
        <f t="shared" ref="N1272:N1318" si="214">+I1272/G1272</f>
        <v>33666.176097560972</v>
      </c>
    </row>
    <row r="1273" spans="1:14" hidden="1" x14ac:dyDescent="0.25">
      <c r="A1273" s="7" t="s">
        <v>9</v>
      </c>
      <c r="B1273" s="7" t="s">
        <v>338</v>
      </c>
      <c r="C1273" s="7" t="s">
        <v>345</v>
      </c>
      <c r="D1273" s="16" t="s">
        <v>346</v>
      </c>
      <c r="E1273" s="7" t="s">
        <v>341</v>
      </c>
      <c r="F1273" s="7" t="s">
        <v>14</v>
      </c>
      <c r="G1273" s="8">
        <v>8</v>
      </c>
      <c r="H1273" s="8"/>
      <c r="I1273" s="9">
        <v>269308.15999999997</v>
      </c>
      <c r="J1273" s="7" t="s">
        <v>17</v>
      </c>
      <c r="K1273" s="17">
        <f t="shared" si="212"/>
        <v>2.036400661830215E-3</v>
      </c>
      <c r="L1273" s="20"/>
      <c r="M1273" s="73">
        <f t="shared" si="213"/>
        <v>6.9237622502227314</v>
      </c>
      <c r="N1273" s="9">
        <f t="shared" si="214"/>
        <v>33663.519999999997</v>
      </c>
    </row>
    <row r="1274" spans="1:14" hidden="1" x14ac:dyDescent="0.25">
      <c r="A1274" s="7" t="s">
        <v>9</v>
      </c>
      <c r="B1274" s="7" t="s">
        <v>338</v>
      </c>
      <c r="C1274" s="7" t="s">
        <v>345</v>
      </c>
      <c r="D1274" s="16" t="s">
        <v>346</v>
      </c>
      <c r="E1274" s="7" t="s">
        <v>341</v>
      </c>
      <c r="F1274" s="7" t="s">
        <v>14</v>
      </c>
      <c r="G1274" s="8">
        <v>185</v>
      </c>
      <c r="H1274" s="8"/>
      <c r="I1274" s="9">
        <v>6230183.2999999998</v>
      </c>
      <c r="J1274" s="7" t="s">
        <v>18</v>
      </c>
      <c r="K1274" s="17">
        <f t="shared" si="212"/>
        <v>4.7091765304823723E-2</v>
      </c>
      <c r="L1274" s="20"/>
      <c r="M1274" s="73">
        <f t="shared" si="213"/>
        <v>160.11200203640067</v>
      </c>
      <c r="N1274" s="9">
        <f t="shared" si="214"/>
        <v>33676.666486486487</v>
      </c>
    </row>
    <row r="1275" spans="1:14" hidden="1" x14ac:dyDescent="0.25">
      <c r="A1275" s="7" t="s">
        <v>9</v>
      </c>
      <c r="B1275" s="7" t="s">
        <v>338</v>
      </c>
      <c r="C1275" s="7" t="s">
        <v>345</v>
      </c>
      <c r="D1275" s="16" t="s">
        <v>346</v>
      </c>
      <c r="E1275" s="7" t="s">
        <v>341</v>
      </c>
      <c r="F1275" s="7" t="s">
        <v>14</v>
      </c>
      <c r="G1275" s="8">
        <v>51</v>
      </c>
      <c r="H1275" s="8"/>
      <c r="I1275" s="9">
        <v>1718327.82</v>
      </c>
      <c r="J1275" s="7" t="s">
        <v>19</v>
      </c>
      <c r="K1275" s="17">
        <f t="shared" si="212"/>
        <v>1.2982054219167621E-2</v>
      </c>
      <c r="L1275" s="20"/>
      <c r="M1275" s="73">
        <f t="shared" si="213"/>
        <v>44.138984345169909</v>
      </c>
      <c r="N1275" s="9">
        <f t="shared" si="214"/>
        <v>33692.702352941174</v>
      </c>
    </row>
    <row r="1276" spans="1:14" hidden="1" x14ac:dyDescent="0.25">
      <c r="A1276" s="7" t="s">
        <v>9</v>
      </c>
      <c r="B1276" s="7" t="s">
        <v>338</v>
      </c>
      <c r="C1276" s="7" t="s">
        <v>345</v>
      </c>
      <c r="D1276" s="16" t="s">
        <v>346</v>
      </c>
      <c r="E1276" s="7" t="s">
        <v>341</v>
      </c>
      <c r="F1276" s="7" t="s">
        <v>14</v>
      </c>
      <c r="G1276" s="8">
        <v>126</v>
      </c>
      <c r="H1276" s="8"/>
      <c r="I1276" s="9">
        <v>4242256.92</v>
      </c>
      <c r="J1276" s="7" t="s">
        <v>20</v>
      </c>
      <c r="K1276" s="17">
        <f t="shared" si="212"/>
        <v>3.2073310423825885E-2</v>
      </c>
      <c r="L1276" s="20"/>
      <c r="M1276" s="73">
        <f t="shared" si="213"/>
        <v>109.04925544100801</v>
      </c>
      <c r="N1276" s="9">
        <f t="shared" si="214"/>
        <v>33668.705714285716</v>
      </c>
    </row>
    <row r="1277" spans="1:14" hidden="1" x14ac:dyDescent="0.25">
      <c r="A1277" s="7" t="s">
        <v>9</v>
      </c>
      <c r="B1277" s="7" t="s">
        <v>338</v>
      </c>
      <c r="C1277" s="7" t="s">
        <v>345</v>
      </c>
      <c r="D1277" s="16" t="s">
        <v>346</v>
      </c>
      <c r="E1277" s="7" t="s">
        <v>341</v>
      </c>
      <c r="F1277" s="7" t="s">
        <v>14</v>
      </c>
      <c r="G1277" s="8">
        <v>12</v>
      </c>
      <c r="H1277" s="8"/>
      <c r="I1277" s="9">
        <v>404397.84</v>
      </c>
      <c r="J1277" s="7" t="s">
        <v>21</v>
      </c>
      <c r="K1277" s="17">
        <f t="shared" si="212"/>
        <v>3.0546009927453228E-3</v>
      </c>
      <c r="L1277" s="20"/>
      <c r="M1277" s="73">
        <f t="shared" si="213"/>
        <v>10.385643375334098</v>
      </c>
      <c r="N1277" s="9">
        <f t="shared" si="214"/>
        <v>33699.82</v>
      </c>
    </row>
    <row r="1278" spans="1:14" hidden="1" x14ac:dyDescent="0.25">
      <c r="A1278" s="7" t="s">
        <v>9</v>
      </c>
      <c r="B1278" s="7" t="s">
        <v>338</v>
      </c>
      <c r="C1278" s="7" t="s">
        <v>345</v>
      </c>
      <c r="D1278" s="16" t="s">
        <v>346</v>
      </c>
      <c r="E1278" s="7" t="s">
        <v>341</v>
      </c>
      <c r="F1278" s="7" t="s">
        <v>14</v>
      </c>
      <c r="G1278" s="8">
        <v>33</v>
      </c>
      <c r="H1278" s="8"/>
      <c r="I1278" s="9">
        <v>1111295.46</v>
      </c>
      <c r="J1278" s="7" t="s">
        <v>22</v>
      </c>
      <c r="K1278" s="17">
        <f t="shared" si="212"/>
        <v>8.4001527300496381E-3</v>
      </c>
      <c r="L1278" s="20"/>
      <c r="M1278" s="73">
        <f t="shared" si="213"/>
        <v>28.560519282168769</v>
      </c>
      <c r="N1278" s="9">
        <f t="shared" si="214"/>
        <v>33675.619999999995</v>
      </c>
    </row>
    <row r="1279" spans="1:14" hidden="1" x14ac:dyDescent="0.25">
      <c r="A1279" s="7" t="s">
        <v>9</v>
      </c>
      <c r="B1279" s="7" t="s">
        <v>338</v>
      </c>
      <c r="C1279" s="7" t="s">
        <v>345</v>
      </c>
      <c r="D1279" s="16" t="s">
        <v>346</v>
      </c>
      <c r="E1279" s="7" t="s">
        <v>341</v>
      </c>
      <c r="F1279" s="7" t="s">
        <v>14</v>
      </c>
      <c r="G1279" s="8">
        <v>122</v>
      </c>
      <c r="H1279" s="8"/>
      <c r="I1279" s="9">
        <v>4108038.44</v>
      </c>
      <c r="J1279" s="7" t="s">
        <v>23</v>
      </c>
      <c r="K1279" s="17">
        <f t="shared" si="212"/>
        <v>3.105511009291078E-2</v>
      </c>
      <c r="L1279" s="20"/>
      <c r="M1279" s="73">
        <f t="shared" si="213"/>
        <v>105.58737431589665</v>
      </c>
      <c r="N1279" s="9">
        <f t="shared" si="214"/>
        <v>33672.446229508198</v>
      </c>
    </row>
    <row r="1280" spans="1:14" x14ac:dyDescent="0.25">
      <c r="A1280" s="7" t="s">
        <v>9</v>
      </c>
      <c r="B1280" s="7" t="s">
        <v>338</v>
      </c>
      <c r="C1280" s="7" t="s">
        <v>345</v>
      </c>
      <c r="D1280" s="16" t="s">
        <v>346</v>
      </c>
      <c r="E1280" s="7" t="s">
        <v>341</v>
      </c>
      <c r="F1280" s="7" t="s">
        <v>14</v>
      </c>
      <c r="G1280" s="8">
        <v>393</v>
      </c>
      <c r="H1280" s="8"/>
      <c r="I1280" s="9">
        <v>13228420.26</v>
      </c>
      <c r="J1280" s="7" t="s">
        <v>24</v>
      </c>
      <c r="K1280" s="17">
        <f t="shared" si="212"/>
        <v>0.10003818251240931</v>
      </c>
      <c r="L1280" s="20"/>
      <c r="M1280" s="73">
        <f t="shared" si="213"/>
        <v>340.12982054219168</v>
      </c>
      <c r="N1280" s="9">
        <f t="shared" si="214"/>
        <v>33660.102442748088</v>
      </c>
    </row>
    <row r="1281" spans="1:14" hidden="1" x14ac:dyDescent="0.25">
      <c r="A1281" s="7" t="s">
        <v>9</v>
      </c>
      <c r="B1281" s="7" t="s">
        <v>338</v>
      </c>
      <c r="C1281" s="7" t="s">
        <v>345</v>
      </c>
      <c r="D1281" s="16" t="s">
        <v>346</v>
      </c>
      <c r="E1281" s="7" t="s">
        <v>341</v>
      </c>
      <c r="F1281" s="7" t="s">
        <v>14</v>
      </c>
      <c r="G1281" s="8">
        <v>161</v>
      </c>
      <c r="H1281" s="8"/>
      <c r="I1281" s="9">
        <v>5420806.8200000003</v>
      </c>
      <c r="J1281" s="7" t="s">
        <v>25</v>
      </c>
      <c r="K1281" s="17">
        <f t="shared" si="212"/>
        <v>4.098256331933308E-2</v>
      </c>
      <c r="L1281" s="20"/>
      <c r="M1281" s="73">
        <f t="shared" si="213"/>
        <v>139.34071528573247</v>
      </c>
      <c r="N1281" s="9">
        <f t="shared" si="214"/>
        <v>33669.607577639756</v>
      </c>
    </row>
    <row r="1282" spans="1:14" hidden="1" x14ac:dyDescent="0.25">
      <c r="A1282" s="7" t="s">
        <v>9</v>
      </c>
      <c r="B1282" s="7" t="s">
        <v>338</v>
      </c>
      <c r="C1282" s="7" t="s">
        <v>345</v>
      </c>
      <c r="D1282" s="16" t="s">
        <v>346</v>
      </c>
      <c r="E1282" s="7" t="s">
        <v>341</v>
      </c>
      <c r="F1282" s="7" t="s">
        <v>14</v>
      </c>
      <c r="G1282" s="8">
        <v>132.5</v>
      </c>
      <c r="H1282" s="8"/>
      <c r="I1282" s="9">
        <v>4460906.45</v>
      </c>
      <c r="J1282" s="7" t="s">
        <v>26</v>
      </c>
      <c r="K1282" s="17">
        <f t="shared" si="212"/>
        <v>3.3727885961562939E-2</v>
      </c>
      <c r="L1282" s="20"/>
      <c r="M1282" s="73">
        <f t="shared" si="213"/>
        <v>114.67481226931399</v>
      </c>
      <c r="N1282" s="9">
        <f t="shared" si="214"/>
        <v>33667.21849056604</v>
      </c>
    </row>
    <row r="1283" spans="1:14" hidden="1" x14ac:dyDescent="0.25">
      <c r="A1283" s="7" t="s">
        <v>9</v>
      </c>
      <c r="B1283" s="7" t="s">
        <v>338</v>
      </c>
      <c r="C1283" s="7" t="s">
        <v>345</v>
      </c>
      <c r="D1283" s="16" t="s">
        <v>346</v>
      </c>
      <c r="E1283" s="7" t="s">
        <v>341</v>
      </c>
      <c r="F1283" s="7" t="s">
        <v>14</v>
      </c>
      <c r="G1283" s="8">
        <v>32</v>
      </c>
      <c r="H1283" s="8"/>
      <c r="I1283" s="9">
        <v>1077813.44</v>
      </c>
      <c r="J1283" s="7" t="s">
        <v>27</v>
      </c>
      <c r="K1283" s="17">
        <f t="shared" si="212"/>
        <v>8.1456026473208602E-3</v>
      </c>
      <c r="L1283" s="20"/>
      <c r="M1283" s="73">
        <f t="shared" si="213"/>
        <v>27.695049000890926</v>
      </c>
      <c r="N1283" s="9">
        <f t="shared" si="214"/>
        <v>33681.67</v>
      </c>
    </row>
    <row r="1284" spans="1:14" hidden="1" x14ac:dyDescent="0.25">
      <c r="A1284" s="7" t="s">
        <v>9</v>
      </c>
      <c r="B1284" s="7" t="s">
        <v>338</v>
      </c>
      <c r="C1284" s="7" t="s">
        <v>345</v>
      </c>
      <c r="D1284" s="16" t="s">
        <v>346</v>
      </c>
      <c r="E1284" s="7" t="s">
        <v>341</v>
      </c>
      <c r="F1284" s="7" t="s">
        <v>14</v>
      </c>
      <c r="G1284" s="8">
        <v>12</v>
      </c>
      <c r="H1284" s="8"/>
      <c r="I1284" s="9">
        <v>404107.44</v>
      </c>
      <c r="J1284" s="7" t="s">
        <v>28</v>
      </c>
      <c r="K1284" s="17">
        <f t="shared" si="212"/>
        <v>3.0546009927453228E-3</v>
      </c>
      <c r="L1284" s="20"/>
      <c r="M1284" s="73">
        <f t="shared" si="213"/>
        <v>10.385643375334098</v>
      </c>
      <c r="N1284" s="9">
        <f t="shared" si="214"/>
        <v>33675.620000000003</v>
      </c>
    </row>
    <row r="1285" spans="1:14" hidden="1" x14ac:dyDescent="0.25">
      <c r="A1285" s="7" t="s">
        <v>9</v>
      </c>
      <c r="B1285" s="7" t="s">
        <v>338</v>
      </c>
      <c r="C1285" s="7" t="s">
        <v>345</v>
      </c>
      <c r="D1285" s="16" t="s">
        <v>346</v>
      </c>
      <c r="E1285" s="7" t="s">
        <v>341</v>
      </c>
      <c r="F1285" s="7" t="s">
        <v>14</v>
      </c>
      <c r="G1285" s="8">
        <v>59</v>
      </c>
      <c r="H1285" s="8"/>
      <c r="I1285" s="9">
        <v>1987345.58</v>
      </c>
      <c r="J1285" s="7" t="s">
        <v>29</v>
      </c>
      <c r="K1285" s="17">
        <f t="shared" si="212"/>
        <v>1.5018454880997836E-2</v>
      </c>
      <c r="L1285" s="20"/>
      <c r="M1285" s="73">
        <f t="shared" si="213"/>
        <v>51.062746595392639</v>
      </c>
      <c r="N1285" s="9">
        <f t="shared" si="214"/>
        <v>33683.823389830512</v>
      </c>
    </row>
    <row r="1286" spans="1:14" hidden="1" x14ac:dyDescent="0.25">
      <c r="A1286" s="7" t="s">
        <v>9</v>
      </c>
      <c r="B1286" s="7" t="s">
        <v>338</v>
      </c>
      <c r="C1286" s="7" t="s">
        <v>345</v>
      </c>
      <c r="D1286" s="16" t="s">
        <v>346</v>
      </c>
      <c r="E1286" s="7" t="s">
        <v>341</v>
      </c>
      <c r="F1286" s="7" t="s">
        <v>14</v>
      </c>
      <c r="G1286" s="8">
        <v>38</v>
      </c>
      <c r="H1286" s="8"/>
      <c r="I1286" s="9">
        <v>1277543.96</v>
      </c>
      <c r="J1286" s="7" t="s">
        <v>30</v>
      </c>
      <c r="K1286" s="17">
        <f t="shared" si="212"/>
        <v>9.6729031436935224E-3</v>
      </c>
      <c r="L1286" s="20"/>
      <c r="M1286" s="73">
        <f t="shared" si="213"/>
        <v>32.887870688557975</v>
      </c>
      <c r="N1286" s="9">
        <f t="shared" si="214"/>
        <v>33619.577894736838</v>
      </c>
    </row>
    <row r="1287" spans="1:14" hidden="1" x14ac:dyDescent="0.25">
      <c r="A1287" s="7" t="s">
        <v>9</v>
      </c>
      <c r="B1287" s="7" t="s">
        <v>338</v>
      </c>
      <c r="C1287" s="7" t="s">
        <v>345</v>
      </c>
      <c r="D1287" s="16" t="s">
        <v>346</v>
      </c>
      <c r="E1287" s="7" t="s">
        <v>341</v>
      </c>
      <c r="F1287" s="7" t="s">
        <v>14</v>
      </c>
      <c r="G1287" s="8">
        <v>121</v>
      </c>
      <c r="H1287" s="8"/>
      <c r="I1287" s="9">
        <v>4075137.22</v>
      </c>
      <c r="J1287" s="7" t="s">
        <v>31</v>
      </c>
      <c r="K1287" s="17">
        <f t="shared" si="212"/>
        <v>3.0800560010182002E-2</v>
      </c>
      <c r="L1287" s="20"/>
      <c r="M1287" s="73">
        <f t="shared" si="213"/>
        <v>104.7219040346188</v>
      </c>
      <c r="N1287" s="9">
        <f t="shared" si="214"/>
        <v>33678.82</v>
      </c>
    </row>
    <row r="1288" spans="1:14" hidden="1" x14ac:dyDescent="0.25">
      <c r="A1288" s="7" t="s">
        <v>9</v>
      </c>
      <c r="B1288" s="7" t="s">
        <v>338</v>
      </c>
      <c r="C1288" s="7" t="s">
        <v>345</v>
      </c>
      <c r="D1288" s="16" t="s">
        <v>346</v>
      </c>
      <c r="E1288" s="7" t="s">
        <v>341</v>
      </c>
      <c r="F1288" s="7" t="s">
        <v>14</v>
      </c>
      <c r="G1288" s="8">
        <v>15</v>
      </c>
      <c r="H1288" s="8"/>
      <c r="I1288" s="9">
        <v>505134.3</v>
      </c>
      <c r="J1288" s="7" t="s">
        <v>347</v>
      </c>
      <c r="K1288" s="17">
        <f t="shared" si="212"/>
        <v>3.8182512409316535E-3</v>
      </c>
      <c r="L1288" s="20"/>
      <c r="M1288" s="73">
        <f t="shared" si="213"/>
        <v>12.982054219167622</v>
      </c>
      <c r="N1288" s="9">
        <f t="shared" si="214"/>
        <v>33675.620000000003</v>
      </c>
    </row>
    <row r="1289" spans="1:14" hidden="1" x14ac:dyDescent="0.25">
      <c r="A1289" s="7" t="s">
        <v>9</v>
      </c>
      <c r="B1289" s="7" t="s">
        <v>338</v>
      </c>
      <c r="C1289" s="7" t="s">
        <v>345</v>
      </c>
      <c r="D1289" s="16" t="s">
        <v>346</v>
      </c>
      <c r="E1289" s="7" t="s">
        <v>341</v>
      </c>
      <c r="F1289" s="7" t="s">
        <v>14</v>
      </c>
      <c r="G1289" s="8">
        <v>19</v>
      </c>
      <c r="H1289" s="8"/>
      <c r="I1289" s="9">
        <v>583341.80000000005</v>
      </c>
      <c r="J1289" s="7" t="s">
        <v>32</v>
      </c>
      <c r="K1289" s="17">
        <f t="shared" si="212"/>
        <v>4.8364515718467612E-3</v>
      </c>
      <c r="L1289" s="20"/>
      <c r="M1289" s="73">
        <f t="shared" si="213"/>
        <v>16.443935344278987</v>
      </c>
      <c r="N1289" s="9">
        <f t="shared" si="214"/>
        <v>30702.2</v>
      </c>
    </row>
    <row r="1290" spans="1:14" hidden="1" x14ac:dyDescent="0.25">
      <c r="A1290" s="7" t="s">
        <v>9</v>
      </c>
      <c r="B1290" s="7" t="s">
        <v>338</v>
      </c>
      <c r="C1290" s="7" t="s">
        <v>345</v>
      </c>
      <c r="D1290" s="16" t="s">
        <v>346</v>
      </c>
      <c r="E1290" s="7" t="s">
        <v>341</v>
      </c>
      <c r="F1290" s="7" t="s">
        <v>14</v>
      </c>
      <c r="G1290" s="8">
        <v>39</v>
      </c>
      <c r="H1290" s="8"/>
      <c r="I1290" s="9">
        <v>1312477.98</v>
      </c>
      <c r="J1290" s="7" t="s">
        <v>33</v>
      </c>
      <c r="K1290" s="17">
        <f t="shared" si="212"/>
        <v>9.9274532264222986E-3</v>
      </c>
      <c r="L1290" s="20"/>
      <c r="M1290" s="73">
        <f t="shared" si="213"/>
        <v>33.753340969835818</v>
      </c>
      <c r="N1290" s="9">
        <f t="shared" si="214"/>
        <v>33653.281538461539</v>
      </c>
    </row>
    <row r="1291" spans="1:14" hidden="1" x14ac:dyDescent="0.25">
      <c r="A1291" s="7" t="s">
        <v>9</v>
      </c>
      <c r="B1291" s="7" t="s">
        <v>338</v>
      </c>
      <c r="C1291" s="7" t="s">
        <v>345</v>
      </c>
      <c r="D1291" s="16" t="s">
        <v>346</v>
      </c>
      <c r="E1291" s="7" t="s">
        <v>341</v>
      </c>
      <c r="F1291" s="7" t="s">
        <v>14</v>
      </c>
      <c r="G1291" s="8">
        <v>157</v>
      </c>
      <c r="H1291" s="8"/>
      <c r="I1291" s="9">
        <v>5251363.92</v>
      </c>
      <c r="J1291" s="7" t="s">
        <v>34</v>
      </c>
      <c r="K1291" s="17">
        <f t="shared" si="212"/>
        <v>3.9964362988417969E-2</v>
      </c>
      <c r="L1291" s="20"/>
      <c r="M1291" s="73">
        <f t="shared" si="213"/>
        <v>135.8788341606211</v>
      </c>
      <c r="N1291" s="9">
        <f t="shared" si="214"/>
        <v>33448.177834394904</v>
      </c>
    </row>
    <row r="1292" spans="1:14" hidden="1" x14ac:dyDescent="0.25">
      <c r="A1292" s="7" t="s">
        <v>9</v>
      </c>
      <c r="B1292" s="7" t="s">
        <v>338</v>
      </c>
      <c r="C1292" s="7" t="s">
        <v>345</v>
      </c>
      <c r="D1292" s="16" t="s">
        <v>346</v>
      </c>
      <c r="E1292" s="7" t="s">
        <v>341</v>
      </c>
      <c r="F1292" s="7" t="s">
        <v>14</v>
      </c>
      <c r="G1292" s="8">
        <v>145</v>
      </c>
      <c r="H1292" s="8"/>
      <c r="I1292" s="9">
        <v>4881028.9000000004</v>
      </c>
      <c r="J1292" s="7" t="s">
        <v>35</v>
      </c>
      <c r="K1292" s="17">
        <f t="shared" si="212"/>
        <v>3.6909761995672648E-2</v>
      </c>
      <c r="L1292" s="20"/>
      <c r="M1292" s="73">
        <f t="shared" si="213"/>
        <v>125.493190785287</v>
      </c>
      <c r="N1292" s="9">
        <f t="shared" si="214"/>
        <v>33662.268275862072</v>
      </c>
    </row>
    <row r="1293" spans="1:14" hidden="1" x14ac:dyDescent="0.25">
      <c r="A1293" s="7" t="s">
        <v>9</v>
      </c>
      <c r="B1293" s="7" t="s">
        <v>338</v>
      </c>
      <c r="C1293" s="7" t="s">
        <v>345</v>
      </c>
      <c r="D1293" s="16" t="s">
        <v>346</v>
      </c>
      <c r="E1293" s="7" t="s">
        <v>341</v>
      </c>
      <c r="F1293" s="7" t="s">
        <v>14</v>
      </c>
      <c r="G1293" s="8">
        <v>69</v>
      </c>
      <c r="H1293" s="8"/>
      <c r="I1293" s="9">
        <v>2323617.58</v>
      </c>
      <c r="J1293" s="7" t="s">
        <v>36</v>
      </c>
      <c r="K1293" s="17">
        <f t="shared" si="212"/>
        <v>1.7563955708285606E-2</v>
      </c>
      <c r="L1293" s="20"/>
      <c r="M1293" s="73">
        <f t="shared" si="213"/>
        <v>59.717449408171063</v>
      </c>
      <c r="N1293" s="9">
        <f t="shared" si="214"/>
        <v>33675.617101449279</v>
      </c>
    </row>
    <row r="1294" spans="1:14" hidden="1" x14ac:dyDescent="0.25">
      <c r="A1294" s="7" t="s">
        <v>9</v>
      </c>
      <c r="B1294" s="7" t="s">
        <v>338</v>
      </c>
      <c r="C1294" s="7" t="s">
        <v>345</v>
      </c>
      <c r="D1294" s="16" t="s">
        <v>346</v>
      </c>
      <c r="E1294" s="7" t="s">
        <v>341</v>
      </c>
      <c r="F1294" s="7" t="s">
        <v>14</v>
      </c>
      <c r="G1294" s="8">
        <v>71</v>
      </c>
      <c r="H1294" s="8"/>
      <c r="I1294" s="9">
        <v>2390872.2200000002</v>
      </c>
      <c r="J1294" s="7" t="s">
        <v>37</v>
      </c>
      <c r="K1294" s="17">
        <f t="shared" si="212"/>
        <v>1.8073055873743159E-2</v>
      </c>
      <c r="L1294" s="20"/>
      <c r="M1294" s="73">
        <f t="shared" si="213"/>
        <v>61.448389970726737</v>
      </c>
      <c r="N1294" s="9">
        <f t="shared" si="214"/>
        <v>33674.256619718311</v>
      </c>
    </row>
    <row r="1295" spans="1:14" hidden="1" x14ac:dyDescent="0.25">
      <c r="A1295" s="7" t="s">
        <v>9</v>
      </c>
      <c r="B1295" s="7" t="s">
        <v>338</v>
      </c>
      <c r="C1295" s="7" t="s">
        <v>345</v>
      </c>
      <c r="D1295" s="16" t="s">
        <v>346</v>
      </c>
      <c r="E1295" s="7" t="s">
        <v>341</v>
      </c>
      <c r="F1295" s="7" t="s">
        <v>14</v>
      </c>
      <c r="G1295" s="8">
        <v>83</v>
      </c>
      <c r="H1295" s="8"/>
      <c r="I1295" s="9">
        <v>2793818.06</v>
      </c>
      <c r="J1295" s="7" t="s">
        <v>38</v>
      </c>
      <c r="K1295" s="17">
        <f t="shared" si="212"/>
        <v>2.1127656866488483E-2</v>
      </c>
      <c r="L1295" s="20"/>
      <c r="M1295" s="73">
        <f t="shared" si="213"/>
        <v>71.834033346060849</v>
      </c>
      <c r="N1295" s="9">
        <f t="shared" si="214"/>
        <v>33660.458554216872</v>
      </c>
    </row>
    <row r="1296" spans="1:14" hidden="1" x14ac:dyDescent="0.25">
      <c r="A1296" s="7" t="s">
        <v>9</v>
      </c>
      <c r="B1296" s="7" t="s">
        <v>338</v>
      </c>
      <c r="C1296" s="7" t="s">
        <v>345</v>
      </c>
      <c r="D1296" s="16" t="s">
        <v>346</v>
      </c>
      <c r="E1296" s="7" t="s">
        <v>341</v>
      </c>
      <c r="F1296" s="7" t="s">
        <v>14</v>
      </c>
      <c r="G1296" s="8">
        <v>76</v>
      </c>
      <c r="H1296" s="8"/>
      <c r="I1296" s="9">
        <v>2559153.52</v>
      </c>
      <c r="J1296" s="7" t="s">
        <v>39</v>
      </c>
      <c r="K1296" s="17">
        <f t="shared" si="212"/>
        <v>1.9345806287387045E-2</v>
      </c>
      <c r="L1296" s="20"/>
      <c r="M1296" s="73">
        <f t="shared" si="213"/>
        <v>65.775741377115949</v>
      </c>
      <c r="N1296" s="9">
        <f t="shared" si="214"/>
        <v>33673.072631578951</v>
      </c>
    </row>
    <row r="1297" spans="1:14" hidden="1" x14ac:dyDescent="0.25">
      <c r="A1297" s="7" t="s">
        <v>9</v>
      </c>
      <c r="B1297" s="7" t="s">
        <v>338</v>
      </c>
      <c r="C1297" s="7" t="s">
        <v>345</v>
      </c>
      <c r="D1297" s="16" t="s">
        <v>346</v>
      </c>
      <c r="E1297" s="7" t="s">
        <v>341</v>
      </c>
      <c r="F1297" s="7" t="s">
        <v>14</v>
      </c>
      <c r="G1297" s="8">
        <v>139</v>
      </c>
      <c r="H1297" s="8"/>
      <c r="I1297" s="9">
        <v>4677813.58</v>
      </c>
      <c r="J1297" s="7" t="s">
        <v>40</v>
      </c>
      <c r="K1297" s="17">
        <f t="shared" si="212"/>
        <v>3.5382461499299987E-2</v>
      </c>
      <c r="L1297" s="20"/>
      <c r="M1297" s="73">
        <f t="shared" si="213"/>
        <v>120.30036909761996</v>
      </c>
      <c r="N1297" s="9">
        <f t="shared" si="214"/>
        <v>33653.33510791367</v>
      </c>
    </row>
    <row r="1298" spans="1:14" hidden="1" x14ac:dyDescent="0.25">
      <c r="A1298" s="7" t="s">
        <v>9</v>
      </c>
      <c r="B1298" s="7" t="s">
        <v>338</v>
      </c>
      <c r="C1298" s="7" t="s">
        <v>345</v>
      </c>
      <c r="D1298" s="16" t="s">
        <v>346</v>
      </c>
      <c r="E1298" s="7" t="s">
        <v>341</v>
      </c>
      <c r="F1298" s="7" t="s">
        <v>14</v>
      </c>
      <c r="G1298" s="8">
        <v>216</v>
      </c>
      <c r="H1298" s="8"/>
      <c r="I1298" s="9">
        <v>7273353.1200000001</v>
      </c>
      <c r="J1298" s="7" t="s">
        <v>41</v>
      </c>
      <c r="K1298" s="17">
        <f t="shared" si="212"/>
        <v>5.4982817869415807E-2</v>
      </c>
      <c r="L1298" s="20"/>
      <c r="M1298" s="73">
        <f t="shared" si="213"/>
        <v>186.94158075601374</v>
      </c>
      <c r="N1298" s="9">
        <f t="shared" si="214"/>
        <v>33672.931111111109</v>
      </c>
    </row>
    <row r="1299" spans="1:14" hidden="1" x14ac:dyDescent="0.25">
      <c r="A1299" s="7" t="s">
        <v>9</v>
      </c>
      <c r="B1299" s="7" t="s">
        <v>338</v>
      </c>
      <c r="C1299" s="7" t="s">
        <v>345</v>
      </c>
      <c r="D1299" s="16" t="s">
        <v>346</v>
      </c>
      <c r="E1299" s="7" t="s">
        <v>341</v>
      </c>
      <c r="F1299" s="7" t="s">
        <v>14</v>
      </c>
      <c r="G1299" s="8">
        <v>39</v>
      </c>
      <c r="H1299" s="8"/>
      <c r="I1299" s="9">
        <v>1313929.98</v>
      </c>
      <c r="J1299" s="7" t="s">
        <v>274</v>
      </c>
      <c r="K1299" s="17">
        <f t="shared" si="212"/>
        <v>9.9274532264222986E-3</v>
      </c>
      <c r="L1299" s="20"/>
      <c r="M1299" s="73">
        <f t="shared" si="213"/>
        <v>33.753340969835818</v>
      </c>
      <c r="N1299" s="9">
        <f t="shared" si="214"/>
        <v>33690.512307692305</v>
      </c>
    </row>
    <row r="1300" spans="1:14" hidden="1" x14ac:dyDescent="0.25">
      <c r="A1300" s="7" t="s">
        <v>9</v>
      </c>
      <c r="B1300" s="7" t="s">
        <v>338</v>
      </c>
      <c r="C1300" s="7" t="s">
        <v>345</v>
      </c>
      <c r="D1300" s="16" t="s">
        <v>346</v>
      </c>
      <c r="E1300" s="7" t="s">
        <v>341</v>
      </c>
      <c r="F1300" s="7" t="s">
        <v>14</v>
      </c>
      <c r="G1300" s="8">
        <v>18</v>
      </c>
      <c r="H1300" s="8"/>
      <c r="I1300" s="9">
        <v>605289.96</v>
      </c>
      <c r="J1300" s="7" t="s">
        <v>44</v>
      </c>
      <c r="K1300" s="17">
        <f t="shared" si="212"/>
        <v>4.5819014891179842E-3</v>
      </c>
      <c r="L1300" s="20"/>
      <c r="M1300" s="73">
        <f t="shared" si="213"/>
        <v>15.578465063001147</v>
      </c>
      <c r="N1300" s="9">
        <f t="shared" si="214"/>
        <v>33627.22</v>
      </c>
    </row>
    <row r="1301" spans="1:14" hidden="1" x14ac:dyDescent="0.25">
      <c r="A1301" s="7" t="s">
        <v>9</v>
      </c>
      <c r="B1301" s="7" t="s">
        <v>338</v>
      </c>
      <c r="C1301" s="7" t="s">
        <v>345</v>
      </c>
      <c r="D1301" s="16" t="s">
        <v>346</v>
      </c>
      <c r="E1301" s="7" t="s">
        <v>341</v>
      </c>
      <c r="F1301" s="7" t="s">
        <v>14</v>
      </c>
      <c r="G1301" s="8">
        <v>170</v>
      </c>
      <c r="H1301" s="8"/>
      <c r="I1301" s="9">
        <v>5418193.2199999997</v>
      </c>
      <c r="J1301" s="7" t="s">
        <v>45</v>
      </c>
      <c r="K1301" s="17">
        <f t="shared" si="212"/>
        <v>4.3273514063892071E-2</v>
      </c>
      <c r="L1301" s="20"/>
      <c r="M1301" s="73">
        <f t="shared" si="213"/>
        <v>147.12994781723305</v>
      </c>
      <c r="N1301" s="9">
        <f t="shared" si="214"/>
        <v>31871.72482352941</v>
      </c>
    </row>
    <row r="1302" spans="1:14" hidden="1" x14ac:dyDescent="0.25">
      <c r="A1302" s="7" t="s">
        <v>9</v>
      </c>
      <c r="B1302" s="7" t="s">
        <v>338</v>
      </c>
      <c r="C1302" s="7" t="s">
        <v>345</v>
      </c>
      <c r="D1302" s="16" t="s">
        <v>346</v>
      </c>
      <c r="E1302" s="7" t="s">
        <v>341</v>
      </c>
      <c r="F1302" s="7" t="s">
        <v>14</v>
      </c>
      <c r="G1302" s="8">
        <v>77</v>
      </c>
      <c r="H1302" s="8"/>
      <c r="I1302" s="9">
        <v>2592054.7400000002</v>
      </c>
      <c r="J1302" s="7" t="s">
        <v>46</v>
      </c>
      <c r="K1302" s="17">
        <f t="shared" si="212"/>
        <v>1.9600356370115819E-2</v>
      </c>
      <c r="L1302" s="20"/>
      <c r="M1302" s="73">
        <f t="shared" si="213"/>
        <v>66.641211658393786</v>
      </c>
      <c r="N1302" s="9">
        <f t="shared" si="214"/>
        <v>33663.048571428575</v>
      </c>
    </row>
    <row r="1303" spans="1:14" hidden="1" x14ac:dyDescent="0.25">
      <c r="A1303" s="7" t="s">
        <v>9</v>
      </c>
      <c r="B1303" s="7" t="s">
        <v>338</v>
      </c>
      <c r="C1303" s="7" t="s">
        <v>345</v>
      </c>
      <c r="D1303" s="16" t="s">
        <v>346</v>
      </c>
      <c r="E1303" s="7" t="s">
        <v>341</v>
      </c>
      <c r="F1303" s="7" t="s">
        <v>14</v>
      </c>
      <c r="G1303" s="8">
        <v>103</v>
      </c>
      <c r="H1303" s="8"/>
      <c r="I1303" s="9">
        <v>3467233.66</v>
      </c>
      <c r="J1303" s="7" t="s">
        <v>47</v>
      </c>
      <c r="K1303" s="17">
        <f t="shared" si="212"/>
        <v>2.6218658521064021E-2</v>
      </c>
      <c r="L1303" s="20"/>
      <c r="M1303" s="73">
        <f t="shared" si="213"/>
        <v>89.14343897161767</v>
      </c>
      <c r="N1303" s="9">
        <f t="shared" si="214"/>
        <v>33662.462718446601</v>
      </c>
    </row>
    <row r="1304" spans="1:14" hidden="1" x14ac:dyDescent="0.25">
      <c r="A1304" s="7" t="s">
        <v>9</v>
      </c>
      <c r="B1304" s="7" t="s">
        <v>338</v>
      </c>
      <c r="C1304" s="7" t="s">
        <v>345</v>
      </c>
      <c r="D1304" s="16" t="s">
        <v>346</v>
      </c>
      <c r="E1304" s="7" t="s">
        <v>341</v>
      </c>
      <c r="F1304" s="7" t="s">
        <v>14</v>
      </c>
      <c r="G1304" s="8">
        <v>58</v>
      </c>
      <c r="H1304" s="8"/>
      <c r="I1304" s="9">
        <v>1952121.16</v>
      </c>
      <c r="J1304" s="7" t="s">
        <v>63</v>
      </c>
      <c r="K1304" s="17">
        <f t="shared" si="212"/>
        <v>1.476390479826906E-2</v>
      </c>
      <c r="L1304" s="20"/>
      <c r="M1304" s="73">
        <f t="shared" si="213"/>
        <v>50.197276314114802</v>
      </c>
      <c r="N1304" s="9">
        <f t="shared" si="214"/>
        <v>33657.261379310345</v>
      </c>
    </row>
    <row r="1305" spans="1:14" hidden="1" x14ac:dyDescent="0.25">
      <c r="A1305" s="7" t="s">
        <v>9</v>
      </c>
      <c r="B1305" s="7" t="s">
        <v>338</v>
      </c>
      <c r="C1305" s="7" t="s">
        <v>345</v>
      </c>
      <c r="D1305" s="16" t="s">
        <v>346</v>
      </c>
      <c r="E1305" s="7" t="s">
        <v>341</v>
      </c>
      <c r="F1305" s="7" t="s">
        <v>14</v>
      </c>
      <c r="G1305" s="8">
        <v>96</v>
      </c>
      <c r="H1305" s="8"/>
      <c r="I1305" s="9">
        <v>3231988.32</v>
      </c>
      <c r="J1305" s="7" t="s">
        <v>48</v>
      </c>
      <c r="K1305" s="17">
        <f t="shared" si="212"/>
        <v>2.4436807941962582E-2</v>
      </c>
      <c r="L1305" s="20"/>
      <c r="M1305" s="73">
        <f t="shared" si="213"/>
        <v>83.085147002672784</v>
      </c>
      <c r="N1305" s="9">
        <f t="shared" si="214"/>
        <v>33666.544999999998</v>
      </c>
    </row>
    <row r="1306" spans="1:14" hidden="1" x14ac:dyDescent="0.25">
      <c r="A1306" s="7" t="s">
        <v>9</v>
      </c>
      <c r="B1306" s="7" t="s">
        <v>338</v>
      </c>
      <c r="C1306" s="7" t="s">
        <v>345</v>
      </c>
      <c r="D1306" s="16" t="s">
        <v>346</v>
      </c>
      <c r="E1306" s="7" t="s">
        <v>341</v>
      </c>
      <c r="F1306" s="7" t="s">
        <v>14</v>
      </c>
      <c r="G1306" s="8">
        <v>41</v>
      </c>
      <c r="H1306" s="8"/>
      <c r="I1306" s="9">
        <v>1379732.42</v>
      </c>
      <c r="J1306" s="7" t="s">
        <v>68</v>
      </c>
      <c r="K1306" s="17">
        <f t="shared" si="212"/>
        <v>1.0436553391879853E-2</v>
      </c>
      <c r="L1306" s="20"/>
      <c r="M1306" s="73">
        <f t="shared" si="213"/>
        <v>35.484281532391499</v>
      </c>
      <c r="N1306" s="9">
        <f t="shared" si="214"/>
        <v>33652.010243902434</v>
      </c>
    </row>
    <row r="1307" spans="1:14" hidden="1" x14ac:dyDescent="0.25">
      <c r="A1307" s="7" t="s">
        <v>9</v>
      </c>
      <c r="B1307" s="7" t="s">
        <v>338</v>
      </c>
      <c r="C1307" s="7" t="s">
        <v>345</v>
      </c>
      <c r="D1307" s="16" t="s">
        <v>346</v>
      </c>
      <c r="E1307" s="7" t="s">
        <v>341</v>
      </c>
      <c r="F1307" s="7" t="s">
        <v>14</v>
      </c>
      <c r="G1307" s="8">
        <v>28</v>
      </c>
      <c r="H1307" s="8"/>
      <c r="I1307" s="9">
        <v>943304.56</v>
      </c>
      <c r="J1307" s="7" t="s">
        <v>49</v>
      </c>
      <c r="K1307" s="17">
        <f t="shared" si="212"/>
        <v>7.1274023164057529E-3</v>
      </c>
      <c r="L1307" s="20"/>
      <c r="M1307" s="73">
        <f t="shared" si="213"/>
        <v>24.233167875779561</v>
      </c>
      <c r="N1307" s="9">
        <f t="shared" si="214"/>
        <v>33689.448571428577</v>
      </c>
    </row>
    <row r="1308" spans="1:14" hidden="1" x14ac:dyDescent="0.25">
      <c r="A1308" s="7" t="s">
        <v>9</v>
      </c>
      <c r="B1308" s="7" t="s">
        <v>358</v>
      </c>
      <c r="C1308" s="7" t="s">
        <v>370</v>
      </c>
      <c r="D1308" s="16" t="s">
        <v>371</v>
      </c>
      <c r="E1308" s="7" t="s">
        <v>361</v>
      </c>
      <c r="F1308" s="7" t="s">
        <v>14</v>
      </c>
      <c r="G1308" s="8">
        <v>85</v>
      </c>
      <c r="H1308" s="8"/>
      <c r="I1308" s="9">
        <v>122031.95</v>
      </c>
      <c r="J1308" s="7" t="s">
        <v>50</v>
      </c>
      <c r="K1308" s="17">
        <f>+G1308/$G$1507</f>
        <v>6.8667724957486593E-3</v>
      </c>
      <c r="L1308" s="20"/>
      <c r="M1308" s="73">
        <f>11250*K1308</f>
        <v>77.251190577172423</v>
      </c>
      <c r="N1308" s="9">
        <f t="shared" si="214"/>
        <v>1435.67</v>
      </c>
    </row>
    <row r="1309" spans="1:14" hidden="1" x14ac:dyDescent="0.25">
      <c r="A1309" s="7" t="s">
        <v>9</v>
      </c>
      <c r="B1309" s="7" t="s">
        <v>338</v>
      </c>
      <c r="C1309" s="7" t="s">
        <v>345</v>
      </c>
      <c r="D1309" s="16" t="s">
        <v>346</v>
      </c>
      <c r="E1309" s="7" t="s">
        <v>341</v>
      </c>
      <c r="F1309" s="7" t="s">
        <v>14</v>
      </c>
      <c r="G1309" s="8">
        <v>17</v>
      </c>
      <c r="H1309" s="8"/>
      <c r="I1309" s="9">
        <v>572098.34</v>
      </c>
      <c r="J1309" s="7" t="s">
        <v>51</v>
      </c>
      <c r="K1309" s="17">
        <f t="shared" ref="K1309:K1318" si="215">+G1309/$G$1319</f>
        <v>4.3273514063892071E-3</v>
      </c>
      <c r="L1309" s="20"/>
      <c r="M1309" s="73">
        <f t="shared" ref="M1309:M1318" si="216">3400*K1309</f>
        <v>14.712994781723305</v>
      </c>
      <c r="N1309" s="9">
        <f t="shared" si="214"/>
        <v>33652.843529411766</v>
      </c>
    </row>
    <row r="1310" spans="1:14" hidden="1" x14ac:dyDescent="0.25">
      <c r="A1310" s="7" t="s">
        <v>9</v>
      </c>
      <c r="B1310" s="7" t="s">
        <v>338</v>
      </c>
      <c r="C1310" s="7" t="s">
        <v>345</v>
      </c>
      <c r="D1310" s="16" t="s">
        <v>346</v>
      </c>
      <c r="E1310" s="7" t="s">
        <v>341</v>
      </c>
      <c r="F1310" s="7" t="s">
        <v>14</v>
      </c>
      <c r="G1310" s="8">
        <v>108</v>
      </c>
      <c r="H1310" s="8"/>
      <c r="I1310" s="9">
        <v>3636095.76</v>
      </c>
      <c r="J1310" s="7" t="s">
        <v>52</v>
      </c>
      <c r="K1310" s="17">
        <f t="shared" si="215"/>
        <v>2.7491408934707903E-2</v>
      </c>
      <c r="L1310" s="20"/>
      <c r="M1310" s="73">
        <f t="shared" si="216"/>
        <v>93.470790378006868</v>
      </c>
      <c r="N1310" s="9">
        <f t="shared" si="214"/>
        <v>33667.55333333333</v>
      </c>
    </row>
    <row r="1311" spans="1:14" hidden="1" x14ac:dyDescent="0.25">
      <c r="A1311" s="7" t="s">
        <v>9</v>
      </c>
      <c r="B1311" s="7" t="s">
        <v>338</v>
      </c>
      <c r="C1311" s="7" t="s">
        <v>345</v>
      </c>
      <c r="D1311" s="16" t="s">
        <v>346</v>
      </c>
      <c r="E1311" s="7" t="s">
        <v>341</v>
      </c>
      <c r="F1311" s="7" t="s">
        <v>14</v>
      </c>
      <c r="G1311" s="8">
        <v>20</v>
      </c>
      <c r="H1311" s="8"/>
      <c r="I1311" s="9">
        <v>670802</v>
      </c>
      <c r="J1311" s="7" t="s">
        <v>53</v>
      </c>
      <c r="K1311" s="17">
        <f t="shared" si="215"/>
        <v>5.0910016545755374E-3</v>
      </c>
      <c r="L1311" s="20"/>
      <c r="M1311" s="73">
        <f t="shared" si="216"/>
        <v>17.309405625556828</v>
      </c>
      <c r="N1311" s="9">
        <f t="shared" si="214"/>
        <v>33540.1</v>
      </c>
    </row>
    <row r="1312" spans="1:14" hidden="1" x14ac:dyDescent="0.25">
      <c r="A1312" s="7" t="s">
        <v>9</v>
      </c>
      <c r="B1312" s="7" t="s">
        <v>338</v>
      </c>
      <c r="C1312" s="7" t="s">
        <v>345</v>
      </c>
      <c r="D1312" s="16" t="s">
        <v>346</v>
      </c>
      <c r="E1312" s="7" t="s">
        <v>341</v>
      </c>
      <c r="F1312" s="7" t="s">
        <v>14</v>
      </c>
      <c r="G1312" s="8">
        <v>31</v>
      </c>
      <c r="H1312" s="8"/>
      <c r="I1312" s="9">
        <v>1042879.42</v>
      </c>
      <c r="J1312" s="7" t="s">
        <v>266</v>
      </c>
      <c r="K1312" s="17">
        <f t="shared" si="215"/>
        <v>7.891052564592084E-3</v>
      </c>
      <c r="L1312" s="20"/>
      <c r="M1312" s="73">
        <f t="shared" si="216"/>
        <v>26.829578719613085</v>
      </c>
      <c r="N1312" s="9">
        <f t="shared" si="214"/>
        <v>33641.271612903227</v>
      </c>
    </row>
    <row r="1313" spans="1:14" hidden="1" x14ac:dyDescent="0.25">
      <c r="A1313" s="7" t="s">
        <v>9</v>
      </c>
      <c r="B1313" s="7" t="s">
        <v>338</v>
      </c>
      <c r="C1313" s="7" t="s">
        <v>345</v>
      </c>
      <c r="D1313" s="16" t="s">
        <v>346</v>
      </c>
      <c r="E1313" s="7" t="s">
        <v>341</v>
      </c>
      <c r="F1313" s="7" t="s">
        <v>14</v>
      </c>
      <c r="G1313" s="8">
        <v>28</v>
      </c>
      <c r="H1313" s="8"/>
      <c r="I1313" s="9">
        <v>943594.96</v>
      </c>
      <c r="J1313" s="7" t="s">
        <v>54</v>
      </c>
      <c r="K1313" s="17">
        <f t="shared" si="215"/>
        <v>7.1274023164057529E-3</v>
      </c>
      <c r="L1313" s="20"/>
      <c r="M1313" s="73">
        <f t="shared" si="216"/>
        <v>24.233167875779561</v>
      </c>
      <c r="N1313" s="9">
        <f t="shared" si="214"/>
        <v>33699.82</v>
      </c>
    </row>
    <row r="1314" spans="1:14" hidden="1" x14ac:dyDescent="0.25">
      <c r="A1314" s="7" t="s">
        <v>9</v>
      </c>
      <c r="B1314" s="7" t="s">
        <v>338</v>
      </c>
      <c r="C1314" s="7" t="s">
        <v>345</v>
      </c>
      <c r="D1314" s="16" t="s">
        <v>346</v>
      </c>
      <c r="E1314" s="7" t="s">
        <v>341</v>
      </c>
      <c r="F1314" s="7" t="s">
        <v>14</v>
      </c>
      <c r="G1314" s="8">
        <v>27</v>
      </c>
      <c r="H1314" s="8"/>
      <c r="I1314" s="9">
        <v>908660.94</v>
      </c>
      <c r="J1314" s="7" t="s">
        <v>55</v>
      </c>
      <c r="K1314" s="17">
        <f t="shared" si="215"/>
        <v>6.8728522336769758E-3</v>
      </c>
      <c r="L1314" s="20"/>
      <c r="M1314" s="73">
        <f t="shared" si="216"/>
        <v>23.367697594501717</v>
      </c>
      <c r="N1314" s="9">
        <f t="shared" si="214"/>
        <v>33654.108888888884</v>
      </c>
    </row>
    <row r="1315" spans="1:14" hidden="1" x14ac:dyDescent="0.25">
      <c r="A1315" s="7" t="s">
        <v>9</v>
      </c>
      <c r="B1315" s="7" t="s">
        <v>338</v>
      </c>
      <c r="C1315" s="7" t="s">
        <v>345</v>
      </c>
      <c r="D1315" s="16" t="s">
        <v>346</v>
      </c>
      <c r="E1315" s="7" t="s">
        <v>341</v>
      </c>
      <c r="F1315" s="7" t="s">
        <v>14</v>
      </c>
      <c r="G1315" s="8">
        <v>15</v>
      </c>
      <c r="H1315" s="8"/>
      <c r="I1315" s="9">
        <v>505134.3</v>
      </c>
      <c r="J1315" s="7" t="s">
        <v>144</v>
      </c>
      <c r="K1315" s="17">
        <f t="shared" si="215"/>
        <v>3.8182512409316535E-3</v>
      </c>
      <c r="L1315" s="20"/>
      <c r="M1315" s="73">
        <f t="shared" si="216"/>
        <v>12.982054219167622</v>
      </c>
      <c r="N1315" s="9">
        <f t="shared" si="214"/>
        <v>33675.620000000003</v>
      </c>
    </row>
    <row r="1316" spans="1:14" hidden="1" x14ac:dyDescent="0.25">
      <c r="A1316" s="7" t="s">
        <v>9</v>
      </c>
      <c r="B1316" s="7" t="s">
        <v>338</v>
      </c>
      <c r="C1316" s="7" t="s">
        <v>345</v>
      </c>
      <c r="D1316" s="16" t="s">
        <v>346</v>
      </c>
      <c r="E1316" s="7" t="s">
        <v>341</v>
      </c>
      <c r="F1316" s="7" t="s">
        <v>14</v>
      </c>
      <c r="G1316" s="8">
        <v>209</v>
      </c>
      <c r="H1316" s="8"/>
      <c r="I1316" s="9">
        <v>7035203.7800000003</v>
      </c>
      <c r="J1316" s="7" t="s">
        <v>56</v>
      </c>
      <c r="K1316" s="17">
        <f t="shared" si="215"/>
        <v>5.3200967290314372E-2</v>
      </c>
      <c r="L1316" s="20"/>
      <c r="M1316" s="73">
        <f t="shared" si="216"/>
        <v>180.88328878706886</v>
      </c>
      <c r="N1316" s="9">
        <f t="shared" si="214"/>
        <v>33661.262105263158</v>
      </c>
    </row>
    <row r="1317" spans="1:14" hidden="1" x14ac:dyDescent="0.25">
      <c r="A1317" s="7" t="s">
        <v>9</v>
      </c>
      <c r="B1317" s="7" t="s">
        <v>338</v>
      </c>
      <c r="C1317" s="7" t="s">
        <v>345</v>
      </c>
      <c r="D1317" s="16" t="s">
        <v>346</v>
      </c>
      <c r="E1317" s="7" t="s">
        <v>341</v>
      </c>
      <c r="F1317" s="7" t="s">
        <v>14</v>
      </c>
      <c r="G1317" s="8">
        <v>122</v>
      </c>
      <c r="H1317" s="8"/>
      <c r="I1317" s="9">
        <v>4108619.24</v>
      </c>
      <c r="J1317" s="7" t="s">
        <v>57</v>
      </c>
      <c r="K1317" s="17">
        <f t="shared" si="215"/>
        <v>3.105511009291078E-2</v>
      </c>
      <c r="L1317" s="20"/>
      <c r="M1317" s="73">
        <f t="shared" si="216"/>
        <v>105.58737431589665</v>
      </c>
      <c r="N1317" s="9">
        <f t="shared" si="214"/>
        <v>33677.206885245905</v>
      </c>
    </row>
    <row r="1318" spans="1:14" hidden="1" x14ac:dyDescent="0.25">
      <c r="A1318" s="7" t="s">
        <v>9</v>
      </c>
      <c r="B1318" s="7" t="s">
        <v>338</v>
      </c>
      <c r="C1318" s="7" t="s">
        <v>345</v>
      </c>
      <c r="D1318" s="16" t="s">
        <v>346</v>
      </c>
      <c r="E1318" s="7" t="s">
        <v>341</v>
      </c>
      <c r="F1318" s="7" t="s">
        <v>14</v>
      </c>
      <c r="G1318" s="8">
        <v>81</v>
      </c>
      <c r="H1318" s="8"/>
      <c r="I1318" s="9">
        <v>2727144.42</v>
      </c>
      <c r="J1318" s="7" t="s">
        <v>65</v>
      </c>
      <c r="K1318" s="17">
        <f t="shared" si="215"/>
        <v>2.0618556701030927E-2</v>
      </c>
      <c r="L1318" s="20"/>
      <c r="M1318" s="73">
        <f t="shared" si="216"/>
        <v>70.103092783505147</v>
      </c>
      <c r="N1318" s="9">
        <f t="shared" si="214"/>
        <v>33668.449629629627</v>
      </c>
    </row>
    <row r="1319" spans="1:14" s="67" customFormat="1" hidden="1" x14ac:dyDescent="0.25">
      <c r="A1319" s="58"/>
      <c r="B1319" s="58"/>
      <c r="C1319" s="58"/>
      <c r="D1319" s="59"/>
      <c r="E1319" s="58"/>
      <c r="F1319" s="58"/>
      <c r="G1319" s="60">
        <f>SUM(G1272:G1318)</f>
        <v>3928.5</v>
      </c>
      <c r="H1319" s="60"/>
      <c r="I1319" s="25"/>
      <c r="J1319" s="58"/>
      <c r="K1319" s="26">
        <f>SUM(K1272:K1318)</f>
        <v>0.98523001546380251</v>
      </c>
      <c r="L1319" s="27"/>
      <c r="M1319" s="74">
        <f>SUM(M1272:M1318)</f>
        <v>3403.6862166685564</v>
      </c>
      <c r="N1319" s="25"/>
    </row>
    <row r="1320" spans="1:14" hidden="1" x14ac:dyDescent="0.25">
      <c r="A1320" s="7" t="s">
        <v>9</v>
      </c>
      <c r="B1320" s="7" t="s">
        <v>338</v>
      </c>
      <c r="C1320" s="7" t="s">
        <v>348</v>
      </c>
      <c r="D1320" s="16" t="s">
        <v>349</v>
      </c>
      <c r="E1320" s="7" t="s">
        <v>341</v>
      </c>
      <c r="F1320" s="7" t="s">
        <v>14</v>
      </c>
      <c r="G1320" s="8">
        <v>2</v>
      </c>
      <c r="H1320" s="8"/>
      <c r="I1320" s="9">
        <v>135090.12</v>
      </c>
      <c r="J1320" s="7" t="s">
        <v>18</v>
      </c>
      <c r="K1320" s="17">
        <f t="shared" ref="K1320:K1335" si="217">+G1320/$G$1336</f>
        <v>4.9751243781094526E-3</v>
      </c>
      <c r="L1320" s="20"/>
      <c r="M1320" s="73">
        <f>180*K1320</f>
        <v>0.89552238805970152</v>
      </c>
      <c r="N1320" s="9">
        <f t="shared" ref="N1320:N1335" si="218">+I1320/G1320</f>
        <v>67545.06</v>
      </c>
    </row>
    <row r="1321" spans="1:14" hidden="1" x14ac:dyDescent="0.25">
      <c r="A1321" s="7" t="s">
        <v>9</v>
      </c>
      <c r="B1321" s="7" t="s">
        <v>338</v>
      </c>
      <c r="C1321" s="7" t="s">
        <v>348</v>
      </c>
      <c r="D1321" s="16" t="s">
        <v>349</v>
      </c>
      <c r="E1321" s="7" t="s">
        <v>341</v>
      </c>
      <c r="F1321" s="7" t="s">
        <v>14</v>
      </c>
      <c r="G1321" s="8">
        <v>1</v>
      </c>
      <c r="H1321" s="8"/>
      <c r="I1321" s="9">
        <v>66964.149999999994</v>
      </c>
      <c r="J1321" s="7" t="s">
        <v>22</v>
      </c>
      <c r="K1321" s="17">
        <f t="shared" si="217"/>
        <v>2.4875621890547263E-3</v>
      </c>
      <c r="L1321" s="20"/>
      <c r="M1321" s="73">
        <v>1</v>
      </c>
      <c r="N1321" s="9">
        <f t="shared" si="218"/>
        <v>66964.149999999994</v>
      </c>
    </row>
    <row r="1322" spans="1:14" hidden="1" x14ac:dyDescent="0.25">
      <c r="A1322" s="7" t="s">
        <v>9</v>
      </c>
      <c r="B1322" s="7" t="s">
        <v>338</v>
      </c>
      <c r="C1322" s="7" t="s">
        <v>348</v>
      </c>
      <c r="D1322" s="16" t="s">
        <v>349</v>
      </c>
      <c r="E1322" s="7" t="s">
        <v>341</v>
      </c>
      <c r="F1322" s="7" t="s">
        <v>14</v>
      </c>
      <c r="G1322" s="8">
        <v>18</v>
      </c>
      <c r="H1322" s="8"/>
      <c r="I1322" s="9">
        <v>1210001.98</v>
      </c>
      <c r="J1322" s="7" t="s">
        <v>23</v>
      </c>
      <c r="K1322" s="17">
        <f t="shared" si="217"/>
        <v>4.4776119402985072E-2</v>
      </c>
      <c r="L1322" s="20"/>
      <c r="M1322" s="73">
        <f>180*K1322</f>
        <v>8.0597014925373127</v>
      </c>
      <c r="N1322" s="9">
        <f t="shared" si="218"/>
        <v>67222.33222222222</v>
      </c>
    </row>
    <row r="1323" spans="1:14" x14ac:dyDescent="0.25">
      <c r="A1323" s="7" t="s">
        <v>9</v>
      </c>
      <c r="B1323" s="7" t="s">
        <v>338</v>
      </c>
      <c r="C1323" s="7" t="s">
        <v>348</v>
      </c>
      <c r="D1323" s="16" t="s">
        <v>349</v>
      </c>
      <c r="E1323" s="7" t="s">
        <v>341</v>
      </c>
      <c r="F1323" s="7" t="s">
        <v>14</v>
      </c>
      <c r="G1323" s="8">
        <v>66</v>
      </c>
      <c r="H1323" s="8"/>
      <c r="I1323" s="9">
        <v>4440546.66</v>
      </c>
      <c r="J1323" s="7" t="s">
        <v>24</v>
      </c>
      <c r="K1323" s="17">
        <f t="shared" si="217"/>
        <v>0.16417910447761194</v>
      </c>
      <c r="L1323" s="20"/>
      <c r="M1323" s="73">
        <f>180*K1323</f>
        <v>29.552238805970148</v>
      </c>
      <c r="N1323" s="9">
        <f t="shared" si="218"/>
        <v>67281.010000000009</v>
      </c>
    </row>
    <row r="1324" spans="1:14" hidden="1" x14ac:dyDescent="0.25">
      <c r="A1324" s="7" t="s">
        <v>9</v>
      </c>
      <c r="B1324" s="7" t="s">
        <v>338</v>
      </c>
      <c r="C1324" s="7" t="s">
        <v>348</v>
      </c>
      <c r="D1324" s="16" t="s">
        <v>349</v>
      </c>
      <c r="E1324" s="7" t="s">
        <v>341</v>
      </c>
      <c r="F1324" s="7" t="s">
        <v>14</v>
      </c>
      <c r="G1324" s="8">
        <v>41</v>
      </c>
      <c r="H1324" s="8"/>
      <c r="I1324" s="9">
        <v>2758310.17</v>
      </c>
      <c r="J1324" s="7" t="s">
        <v>25</v>
      </c>
      <c r="K1324" s="17">
        <f t="shared" si="217"/>
        <v>0.10199004975124377</v>
      </c>
      <c r="L1324" s="20"/>
      <c r="M1324" s="73">
        <f>180*K1324</f>
        <v>18.35820895522388</v>
      </c>
      <c r="N1324" s="9">
        <f t="shared" si="218"/>
        <v>67275.857804878047</v>
      </c>
    </row>
    <row r="1325" spans="1:14" hidden="1" x14ac:dyDescent="0.25">
      <c r="A1325" s="7" t="s">
        <v>9</v>
      </c>
      <c r="B1325" s="7" t="s">
        <v>338</v>
      </c>
      <c r="C1325" s="7" t="s">
        <v>348</v>
      </c>
      <c r="D1325" s="16" t="s">
        <v>349</v>
      </c>
      <c r="E1325" s="7" t="s">
        <v>341</v>
      </c>
      <c r="F1325" s="7" t="s">
        <v>14</v>
      </c>
      <c r="G1325" s="8">
        <v>41</v>
      </c>
      <c r="H1325" s="8"/>
      <c r="I1325" s="9">
        <v>2758890.9</v>
      </c>
      <c r="J1325" s="7" t="s">
        <v>36</v>
      </c>
      <c r="K1325" s="17">
        <f t="shared" si="217"/>
        <v>0.10199004975124377</v>
      </c>
      <c r="L1325" s="20"/>
      <c r="M1325" s="73">
        <f>180*K1325</f>
        <v>18.35820895522388</v>
      </c>
      <c r="N1325" s="9">
        <f t="shared" si="218"/>
        <v>67290.021951219504</v>
      </c>
    </row>
    <row r="1326" spans="1:14" hidden="1" x14ac:dyDescent="0.25">
      <c r="A1326" s="7" t="s">
        <v>9</v>
      </c>
      <c r="B1326" s="7" t="s">
        <v>338</v>
      </c>
      <c r="C1326" s="7" t="s">
        <v>348</v>
      </c>
      <c r="D1326" s="16" t="s">
        <v>349</v>
      </c>
      <c r="E1326" s="7" t="s">
        <v>341</v>
      </c>
      <c r="F1326" s="7" t="s">
        <v>14</v>
      </c>
      <c r="G1326" s="8">
        <v>20</v>
      </c>
      <c r="H1326" s="8"/>
      <c r="I1326" s="9">
        <v>1347415.74</v>
      </c>
      <c r="J1326" s="7" t="s">
        <v>37</v>
      </c>
      <c r="K1326" s="17">
        <f t="shared" si="217"/>
        <v>4.975124378109453E-2</v>
      </c>
      <c r="L1326" s="20"/>
      <c r="M1326" s="73">
        <f>180*K1326</f>
        <v>8.9552238805970159</v>
      </c>
      <c r="N1326" s="9">
        <f t="shared" si="218"/>
        <v>67370.786999999997</v>
      </c>
    </row>
    <row r="1327" spans="1:14" hidden="1" x14ac:dyDescent="0.25">
      <c r="A1327" s="7" t="s">
        <v>9</v>
      </c>
      <c r="B1327" s="7" t="s">
        <v>338</v>
      </c>
      <c r="C1327" s="7" t="s">
        <v>348</v>
      </c>
      <c r="D1327" s="16" t="s">
        <v>349</v>
      </c>
      <c r="E1327" s="7" t="s">
        <v>341</v>
      </c>
      <c r="F1327" s="7" t="s">
        <v>14</v>
      </c>
      <c r="G1327" s="8">
        <v>1</v>
      </c>
      <c r="H1327" s="8"/>
      <c r="I1327" s="9">
        <v>67545.06</v>
      </c>
      <c r="J1327" s="7" t="s">
        <v>40</v>
      </c>
      <c r="K1327" s="17">
        <f t="shared" si="217"/>
        <v>2.4875621890547263E-3</v>
      </c>
      <c r="L1327" s="20"/>
      <c r="M1327" s="73">
        <v>1</v>
      </c>
      <c r="N1327" s="9">
        <f t="shared" si="218"/>
        <v>67545.06</v>
      </c>
    </row>
    <row r="1328" spans="1:14" hidden="1" x14ac:dyDescent="0.25">
      <c r="A1328" s="7" t="s">
        <v>9</v>
      </c>
      <c r="B1328" s="7" t="s">
        <v>338</v>
      </c>
      <c r="C1328" s="7" t="s">
        <v>348</v>
      </c>
      <c r="D1328" s="16" t="s">
        <v>349</v>
      </c>
      <c r="E1328" s="7" t="s">
        <v>341</v>
      </c>
      <c r="F1328" s="7" t="s">
        <v>14</v>
      </c>
      <c r="G1328" s="8">
        <v>35</v>
      </c>
      <c r="H1328" s="8"/>
      <c r="I1328" s="9">
        <v>2353620.7200000002</v>
      </c>
      <c r="J1328" s="7" t="s">
        <v>41</v>
      </c>
      <c r="K1328" s="17">
        <f t="shared" si="217"/>
        <v>8.7064676616915429E-2</v>
      </c>
      <c r="L1328" s="20"/>
      <c r="M1328" s="73">
        <f>180*K1328</f>
        <v>15.671641791044777</v>
      </c>
      <c r="N1328" s="9">
        <f t="shared" si="218"/>
        <v>67246.306285714294</v>
      </c>
    </row>
    <row r="1329" spans="1:14" hidden="1" x14ac:dyDescent="0.25">
      <c r="A1329" s="7" t="s">
        <v>9</v>
      </c>
      <c r="B1329" s="7" t="s">
        <v>338</v>
      </c>
      <c r="C1329" s="7" t="s">
        <v>348</v>
      </c>
      <c r="D1329" s="16" t="s">
        <v>349</v>
      </c>
      <c r="E1329" s="7" t="s">
        <v>341</v>
      </c>
      <c r="F1329" s="7" t="s">
        <v>14</v>
      </c>
      <c r="G1329" s="8">
        <v>12</v>
      </c>
      <c r="H1329" s="8"/>
      <c r="I1329" s="9">
        <v>807055.26</v>
      </c>
      <c r="J1329" s="7" t="s">
        <v>274</v>
      </c>
      <c r="K1329" s="17">
        <f t="shared" si="217"/>
        <v>2.9850746268656716E-2</v>
      </c>
      <c r="L1329" s="20"/>
      <c r="M1329" s="73">
        <f>180*K1329</f>
        <v>5.3731343283582085</v>
      </c>
      <c r="N1329" s="9">
        <f t="shared" si="218"/>
        <v>67254.604999999996</v>
      </c>
    </row>
    <row r="1330" spans="1:14" hidden="1" x14ac:dyDescent="0.25">
      <c r="A1330" s="7" t="s">
        <v>9</v>
      </c>
      <c r="B1330" s="7" t="s">
        <v>338</v>
      </c>
      <c r="C1330" s="7" t="s">
        <v>348</v>
      </c>
      <c r="D1330" s="16" t="s">
        <v>349</v>
      </c>
      <c r="E1330" s="7" t="s">
        <v>341</v>
      </c>
      <c r="F1330" s="7" t="s">
        <v>14</v>
      </c>
      <c r="G1330" s="8">
        <v>15</v>
      </c>
      <c r="H1330" s="8"/>
      <c r="I1330" s="9">
        <v>1012014.08</v>
      </c>
      <c r="J1330" s="7" t="s">
        <v>44</v>
      </c>
      <c r="K1330" s="17">
        <f t="shared" si="217"/>
        <v>3.7313432835820892E-2</v>
      </c>
      <c r="L1330" s="20"/>
      <c r="M1330" s="73">
        <f>180*K1330</f>
        <v>6.7164179104477606</v>
      </c>
      <c r="N1330" s="9">
        <f t="shared" si="218"/>
        <v>67467.605333333326</v>
      </c>
    </row>
    <row r="1331" spans="1:14" hidden="1" x14ac:dyDescent="0.25">
      <c r="A1331" s="7" t="s">
        <v>9</v>
      </c>
      <c r="B1331" s="7" t="s">
        <v>338</v>
      </c>
      <c r="C1331" s="7" t="s">
        <v>348</v>
      </c>
      <c r="D1331" s="16" t="s">
        <v>349</v>
      </c>
      <c r="E1331" s="7" t="s">
        <v>341</v>
      </c>
      <c r="F1331" s="7" t="s">
        <v>14</v>
      </c>
      <c r="G1331" s="8">
        <v>13</v>
      </c>
      <c r="H1331" s="8"/>
      <c r="I1331" s="9">
        <v>876343.05</v>
      </c>
      <c r="J1331" s="7" t="s">
        <v>48</v>
      </c>
      <c r="K1331" s="17">
        <f t="shared" si="217"/>
        <v>3.2338308457711441E-2</v>
      </c>
      <c r="L1331" s="20"/>
      <c r="M1331" s="73">
        <f>180*K1331</f>
        <v>5.8208955223880592</v>
      </c>
      <c r="N1331" s="9">
        <f t="shared" si="218"/>
        <v>67411.00384615385</v>
      </c>
    </row>
    <row r="1332" spans="1:14" hidden="1" x14ac:dyDescent="0.25">
      <c r="A1332" s="7" t="s">
        <v>9</v>
      </c>
      <c r="B1332" s="7" t="s">
        <v>338</v>
      </c>
      <c r="C1332" s="7" t="s">
        <v>348</v>
      </c>
      <c r="D1332" s="16" t="s">
        <v>349</v>
      </c>
      <c r="E1332" s="7" t="s">
        <v>341</v>
      </c>
      <c r="F1332" s="7" t="s">
        <v>14</v>
      </c>
      <c r="G1332" s="8">
        <v>109</v>
      </c>
      <c r="H1332" s="8"/>
      <c r="I1332" s="9">
        <v>7335108.7699999996</v>
      </c>
      <c r="J1332" s="7" t="s">
        <v>53</v>
      </c>
      <c r="K1332" s="17">
        <f t="shared" si="217"/>
        <v>0.27114427860696516</v>
      </c>
      <c r="L1332" s="20"/>
      <c r="M1332" s="73">
        <v>47</v>
      </c>
      <c r="N1332" s="9">
        <f t="shared" si="218"/>
        <v>67294.575871559631</v>
      </c>
    </row>
    <row r="1333" spans="1:14" hidden="1" x14ac:dyDescent="0.25">
      <c r="A1333" s="7" t="s">
        <v>9</v>
      </c>
      <c r="B1333" s="7" t="s">
        <v>338</v>
      </c>
      <c r="C1333" s="7" t="s">
        <v>348</v>
      </c>
      <c r="D1333" s="16" t="s">
        <v>349</v>
      </c>
      <c r="E1333" s="7" t="s">
        <v>341</v>
      </c>
      <c r="F1333" s="7" t="s">
        <v>14</v>
      </c>
      <c r="G1333" s="8">
        <v>25</v>
      </c>
      <c r="H1333" s="8"/>
      <c r="I1333" s="9">
        <v>1683398.31</v>
      </c>
      <c r="J1333" s="7" t="s">
        <v>56</v>
      </c>
      <c r="K1333" s="17">
        <f t="shared" si="217"/>
        <v>6.2189054726368161E-2</v>
      </c>
      <c r="L1333" s="20"/>
      <c r="M1333" s="73">
        <f>180*K1333</f>
        <v>11.194029850746269</v>
      </c>
      <c r="N1333" s="9">
        <f t="shared" si="218"/>
        <v>67335.932400000005</v>
      </c>
    </row>
    <row r="1334" spans="1:14" hidden="1" x14ac:dyDescent="0.25">
      <c r="A1334" s="7" t="s">
        <v>9</v>
      </c>
      <c r="B1334" s="7" t="s">
        <v>338</v>
      </c>
      <c r="C1334" s="7" t="s">
        <v>348</v>
      </c>
      <c r="D1334" s="16" t="s">
        <v>349</v>
      </c>
      <c r="E1334" s="7" t="s">
        <v>341</v>
      </c>
      <c r="F1334" s="7" t="s">
        <v>14</v>
      </c>
      <c r="G1334" s="8">
        <v>2</v>
      </c>
      <c r="H1334" s="8"/>
      <c r="I1334" s="9">
        <v>135090.12</v>
      </c>
      <c r="J1334" s="7" t="s">
        <v>57</v>
      </c>
      <c r="K1334" s="17">
        <f t="shared" si="217"/>
        <v>4.9751243781094526E-3</v>
      </c>
      <c r="L1334" s="20"/>
      <c r="M1334" s="73">
        <f>180*K1334</f>
        <v>0.89552238805970152</v>
      </c>
      <c r="N1334" s="9">
        <f t="shared" si="218"/>
        <v>67545.06</v>
      </c>
    </row>
    <row r="1335" spans="1:14" hidden="1" x14ac:dyDescent="0.25">
      <c r="A1335" s="7" t="s">
        <v>9</v>
      </c>
      <c r="B1335" s="7" t="s">
        <v>338</v>
      </c>
      <c r="C1335" s="7" t="s">
        <v>348</v>
      </c>
      <c r="D1335" s="16" t="s">
        <v>349</v>
      </c>
      <c r="E1335" s="7" t="s">
        <v>341</v>
      </c>
      <c r="F1335" s="7" t="s">
        <v>14</v>
      </c>
      <c r="G1335" s="8">
        <v>1</v>
      </c>
      <c r="H1335" s="8"/>
      <c r="I1335" s="9">
        <v>67545.06</v>
      </c>
      <c r="J1335" s="7" t="s">
        <v>65</v>
      </c>
      <c r="K1335" s="17">
        <f t="shared" si="217"/>
        <v>2.4875621890547263E-3</v>
      </c>
      <c r="L1335" s="20"/>
      <c r="M1335" s="73">
        <v>1</v>
      </c>
      <c r="N1335" s="9">
        <f t="shared" si="218"/>
        <v>67545.06</v>
      </c>
    </row>
    <row r="1336" spans="1:14" s="67" customFormat="1" hidden="1" x14ac:dyDescent="0.25">
      <c r="A1336" s="58"/>
      <c r="B1336" s="58"/>
      <c r="C1336" s="58"/>
      <c r="D1336" s="59"/>
      <c r="E1336" s="58"/>
      <c r="F1336" s="58"/>
      <c r="G1336" s="60">
        <f>SUM(G1320:G1335)</f>
        <v>402</v>
      </c>
      <c r="H1336" s="60"/>
      <c r="I1336" s="25"/>
      <c r="J1336" s="58"/>
      <c r="K1336" s="26">
        <f>SUM(K1320:K1335)</f>
        <v>0.99999999999999989</v>
      </c>
      <c r="L1336" s="27"/>
      <c r="M1336" s="71">
        <f>SUM(M1320:M1335)</f>
        <v>179.85074626865671</v>
      </c>
      <c r="N1336" s="25"/>
    </row>
    <row r="1337" spans="1:14" hidden="1" x14ac:dyDescent="0.25">
      <c r="A1337" s="7" t="s">
        <v>9</v>
      </c>
      <c r="B1337" s="7" t="s">
        <v>350</v>
      </c>
      <c r="C1337" s="7" t="s">
        <v>351</v>
      </c>
      <c r="D1337" s="16" t="s">
        <v>352</v>
      </c>
      <c r="E1337" s="7" t="s">
        <v>353</v>
      </c>
      <c r="F1337" s="7" t="s">
        <v>14</v>
      </c>
      <c r="G1337" s="8">
        <v>32</v>
      </c>
      <c r="H1337" s="8"/>
      <c r="I1337" s="9">
        <v>185393.89</v>
      </c>
      <c r="J1337" s="7" t="s">
        <v>18</v>
      </c>
      <c r="K1337" s="17">
        <f t="shared" ref="K1337:K1346" si="219">+G1337/$G$1349</f>
        <v>1.2185833968012186E-2</v>
      </c>
      <c r="L1337" s="20"/>
      <c r="M1337" s="73">
        <f t="shared" ref="M1337:M1346" si="220">540*K1337</f>
        <v>6.5803503427265806</v>
      </c>
      <c r="N1337" s="9">
        <f t="shared" ref="N1337:N1348" si="221">+I1337/G1337</f>
        <v>5793.5590625000004</v>
      </c>
    </row>
    <row r="1338" spans="1:14" hidden="1" x14ac:dyDescent="0.25">
      <c r="A1338" s="7" t="s">
        <v>9</v>
      </c>
      <c r="B1338" s="7" t="s">
        <v>350</v>
      </c>
      <c r="C1338" s="7" t="s">
        <v>351</v>
      </c>
      <c r="D1338" s="16" t="s">
        <v>352</v>
      </c>
      <c r="E1338" s="7" t="s">
        <v>353</v>
      </c>
      <c r="F1338" s="7" t="s">
        <v>14</v>
      </c>
      <c r="G1338" s="8">
        <v>29</v>
      </c>
      <c r="H1338" s="8"/>
      <c r="I1338" s="9">
        <v>168143.03</v>
      </c>
      <c r="J1338" s="7" t="s">
        <v>21</v>
      </c>
      <c r="K1338" s="17">
        <f t="shared" si="219"/>
        <v>1.1043412033511044E-2</v>
      </c>
      <c r="L1338" s="20"/>
      <c r="M1338" s="73">
        <f t="shared" si="220"/>
        <v>5.9634424980959633</v>
      </c>
      <c r="N1338" s="9">
        <f t="shared" si="221"/>
        <v>5798.0355172413792</v>
      </c>
    </row>
    <row r="1339" spans="1:14" hidden="1" x14ac:dyDescent="0.25">
      <c r="A1339" s="7" t="s">
        <v>9</v>
      </c>
      <c r="B1339" s="7" t="s">
        <v>350</v>
      </c>
      <c r="C1339" s="7" t="s">
        <v>351</v>
      </c>
      <c r="D1339" s="16" t="s">
        <v>352</v>
      </c>
      <c r="E1339" s="7" t="s">
        <v>353</v>
      </c>
      <c r="F1339" s="7" t="s">
        <v>14</v>
      </c>
      <c r="G1339" s="8">
        <v>154</v>
      </c>
      <c r="H1339" s="8"/>
      <c r="I1339" s="9">
        <v>892968.23</v>
      </c>
      <c r="J1339" s="7" t="s">
        <v>23</v>
      </c>
      <c r="K1339" s="17">
        <f t="shared" si="219"/>
        <v>5.8644325971058647E-2</v>
      </c>
      <c r="L1339" s="20"/>
      <c r="M1339" s="73">
        <f t="shared" si="220"/>
        <v>31.66793602437167</v>
      </c>
      <c r="N1339" s="9">
        <f t="shared" si="221"/>
        <v>5798.4949999999999</v>
      </c>
    </row>
    <row r="1340" spans="1:14" hidden="1" x14ac:dyDescent="0.25">
      <c r="A1340" s="7" t="s">
        <v>9</v>
      </c>
      <c r="B1340" s="7" t="s">
        <v>350</v>
      </c>
      <c r="C1340" s="7" t="s">
        <v>351</v>
      </c>
      <c r="D1340" s="16" t="s">
        <v>352</v>
      </c>
      <c r="E1340" s="7" t="s">
        <v>353</v>
      </c>
      <c r="F1340" s="7" t="s">
        <v>14</v>
      </c>
      <c r="G1340" s="8">
        <v>10</v>
      </c>
      <c r="H1340" s="8"/>
      <c r="I1340" s="9">
        <v>58170.2</v>
      </c>
      <c r="J1340" s="7" t="s">
        <v>33</v>
      </c>
      <c r="K1340" s="17">
        <f t="shared" si="219"/>
        <v>3.8080731150038081E-3</v>
      </c>
      <c r="L1340" s="20"/>
      <c r="M1340" s="73">
        <f t="shared" si="220"/>
        <v>2.0563594821020565</v>
      </c>
      <c r="N1340" s="9">
        <f t="shared" si="221"/>
        <v>5817.0199999999995</v>
      </c>
    </row>
    <row r="1341" spans="1:14" hidden="1" x14ac:dyDescent="0.25">
      <c r="A1341" s="7" t="s">
        <v>9</v>
      </c>
      <c r="B1341" s="7" t="s">
        <v>350</v>
      </c>
      <c r="C1341" s="7" t="s">
        <v>351</v>
      </c>
      <c r="D1341" s="16" t="s">
        <v>352</v>
      </c>
      <c r="E1341" s="7" t="s">
        <v>353</v>
      </c>
      <c r="F1341" s="7" t="s">
        <v>14</v>
      </c>
      <c r="G1341" s="8">
        <v>5</v>
      </c>
      <c r="H1341" s="8"/>
      <c r="I1341" s="9">
        <v>29085.1</v>
      </c>
      <c r="J1341" s="7" t="s">
        <v>35</v>
      </c>
      <c r="K1341" s="17">
        <f t="shared" si="219"/>
        <v>1.904036557501904E-3</v>
      </c>
      <c r="L1341" s="20"/>
      <c r="M1341" s="73">
        <f t="shared" si="220"/>
        <v>1.0281797410510283</v>
      </c>
      <c r="N1341" s="9">
        <f t="shared" si="221"/>
        <v>5817.0199999999995</v>
      </c>
    </row>
    <row r="1342" spans="1:14" hidden="1" x14ac:dyDescent="0.25">
      <c r="A1342" s="7" t="s">
        <v>9</v>
      </c>
      <c r="B1342" s="7" t="s">
        <v>350</v>
      </c>
      <c r="C1342" s="7" t="s">
        <v>351</v>
      </c>
      <c r="D1342" s="16" t="s">
        <v>352</v>
      </c>
      <c r="E1342" s="7" t="s">
        <v>353</v>
      </c>
      <c r="F1342" s="7" t="s">
        <v>14</v>
      </c>
      <c r="G1342" s="8">
        <v>229</v>
      </c>
      <c r="H1342" s="8"/>
      <c r="I1342" s="9">
        <v>1327743.23</v>
      </c>
      <c r="J1342" s="7" t="s">
        <v>41</v>
      </c>
      <c r="K1342" s="17">
        <f t="shared" si="219"/>
        <v>8.7204874333587201E-2</v>
      </c>
      <c r="L1342" s="20"/>
      <c r="M1342" s="73">
        <f t="shared" si="220"/>
        <v>47.090632140137089</v>
      </c>
      <c r="N1342" s="9">
        <f t="shared" si="221"/>
        <v>5798.0053711790388</v>
      </c>
    </row>
    <row r="1343" spans="1:14" hidden="1" x14ac:dyDescent="0.25">
      <c r="A1343" s="7" t="s">
        <v>9</v>
      </c>
      <c r="B1343" s="7" t="s">
        <v>350</v>
      </c>
      <c r="C1343" s="7" t="s">
        <v>351</v>
      </c>
      <c r="D1343" s="16" t="s">
        <v>352</v>
      </c>
      <c r="E1343" s="7" t="s">
        <v>353</v>
      </c>
      <c r="F1343" s="7" t="s">
        <v>14</v>
      </c>
      <c r="G1343" s="8">
        <v>207</v>
      </c>
      <c r="H1343" s="8"/>
      <c r="I1343" s="9">
        <v>1201620.6399999999</v>
      </c>
      <c r="J1343" s="7" t="s">
        <v>42</v>
      </c>
      <c r="K1343" s="17">
        <f t="shared" si="219"/>
        <v>7.8827113480578831E-2</v>
      </c>
      <c r="L1343" s="20"/>
      <c r="M1343" s="73">
        <f t="shared" si="220"/>
        <v>42.566641279512567</v>
      </c>
      <c r="N1343" s="9">
        <f t="shared" si="221"/>
        <v>5804.9306280193232</v>
      </c>
    </row>
    <row r="1344" spans="1:14" hidden="1" x14ac:dyDescent="0.25">
      <c r="A1344" s="7" t="s">
        <v>9</v>
      </c>
      <c r="B1344" s="7" t="s">
        <v>350</v>
      </c>
      <c r="C1344" s="7" t="s">
        <v>351</v>
      </c>
      <c r="D1344" s="16" t="s">
        <v>352</v>
      </c>
      <c r="E1344" s="7" t="s">
        <v>353</v>
      </c>
      <c r="F1344" s="7" t="s">
        <v>14</v>
      </c>
      <c r="G1344" s="8">
        <v>7</v>
      </c>
      <c r="H1344" s="8"/>
      <c r="I1344" s="9">
        <v>40719.14</v>
      </c>
      <c r="J1344" s="7" t="s">
        <v>45</v>
      </c>
      <c r="K1344" s="17">
        <f t="shared" si="219"/>
        <v>2.6656511805026656E-3</v>
      </c>
      <c r="L1344" s="20"/>
      <c r="M1344" s="73">
        <f t="shared" si="220"/>
        <v>1.4394516374714394</v>
      </c>
      <c r="N1344" s="9">
        <f t="shared" si="221"/>
        <v>5817.0199999999995</v>
      </c>
    </row>
    <row r="1345" spans="1:14" hidden="1" x14ac:dyDescent="0.25">
      <c r="A1345" s="7" t="s">
        <v>9</v>
      </c>
      <c r="B1345" s="7" t="s">
        <v>350</v>
      </c>
      <c r="C1345" s="7" t="s">
        <v>351</v>
      </c>
      <c r="D1345" s="16" t="s">
        <v>352</v>
      </c>
      <c r="E1345" s="7" t="s">
        <v>353</v>
      </c>
      <c r="F1345" s="7" t="s">
        <v>14</v>
      </c>
      <c r="G1345" s="8">
        <v>7</v>
      </c>
      <c r="H1345" s="8"/>
      <c r="I1345" s="9">
        <v>40468.89</v>
      </c>
      <c r="J1345" s="7" t="s">
        <v>63</v>
      </c>
      <c r="K1345" s="17">
        <f t="shared" si="219"/>
        <v>2.6656511805026656E-3</v>
      </c>
      <c r="L1345" s="20"/>
      <c r="M1345" s="73">
        <f t="shared" si="220"/>
        <v>1.4394516374714394</v>
      </c>
      <c r="N1345" s="9">
        <f t="shared" si="221"/>
        <v>5781.2699999999995</v>
      </c>
    </row>
    <row r="1346" spans="1:14" hidden="1" x14ac:dyDescent="0.25">
      <c r="A1346" s="7" t="s">
        <v>9</v>
      </c>
      <c r="B1346" s="7" t="s">
        <v>350</v>
      </c>
      <c r="C1346" s="7" t="s">
        <v>351</v>
      </c>
      <c r="D1346" s="16" t="s">
        <v>352</v>
      </c>
      <c r="E1346" s="7" t="s">
        <v>353</v>
      </c>
      <c r="F1346" s="7" t="s">
        <v>14</v>
      </c>
      <c r="G1346" s="8">
        <v>6</v>
      </c>
      <c r="H1346" s="8"/>
      <c r="I1346" s="9">
        <v>34601.82</v>
      </c>
      <c r="J1346" s="7" t="s">
        <v>68</v>
      </c>
      <c r="K1346" s="17">
        <f t="shared" si="219"/>
        <v>2.284843869002285E-3</v>
      </c>
      <c r="L1346" s="20"/>
      <c r="M1346" s="73">
        <f t="shared" si="220"/>
        <v>1.233815689261234</v>
      </c>
      <c r="N1346" s="9">
        <f t="shared" si="221"/>
        <v>5766.97</v>
      </c>
    </row>
    <row r="1347" spans="1:14" hidden="1" x14ac:dyDescent="0.25">
      <c r="A1347" s="7" t="s">
        <v>9</v>
      </c>
      <c r="B1347" s="7" t="s">
        <v>424</v>
      </c>
      <c r="C1347" s="7" t="s">
        <v>435</v>
      </c>
      <c r="D1347" s="16" t="s">
        <v>436</v>
      </c>
      <c r="E1347" s="7" t="s">
        <v>427</v>
      </c>
      <c r="F1347" s="7" t="s">
        <v>421</v>
      </c>
      <c r="G1347" s="8">
        <v>1860</v>
      </c>
      <c r="H1347" s="8">
        <f>+G1347*400</f>
        <v>744000</v>
      </c>
      <c r="I1347" s="9">
        <v>1219416</v>
      </c>
      <c r="J1347" s="7" t="s">
        <v>50</v>
      </c>
      <c r="K1347" s="17">
        <f>+H1347/$H$2019</f>
        <v>1.3956513679390593E-2</v>
      </c>
      <c r="L1347" s="20"/>
      <c r="M1347" s="68">
        <f>54000000*K1347</f>
        <v>753651.73868709197</v>
      </c>
      <c r="N1347" s="9">
        <f t="shared" si="221"/>
        <v>655.6</v>
      </c>
    </row>
    <row r="1348" spans="1:14" hidden="1" x14ac:dyDescent="0.25">
      <c r="A1348" s="7" t="s">
        <v>9</v>
      </c>
      <c r="B1348" s="7" t="s">
        <v>350</v>
      </c>
      <c r="C1348" s="7" t="s">
        <v>351</v>
      </c>
      <c r="D1348" s="16" t="s">
        <v>352</v>
      </c>
      <c r="E1348" s="7" t="s">
        <v>353</v>
      </c>
      <c r="F1348" s="7" t="s">
        <v>14</v>
      </c>
      <c r="G1348" s="8">
        <v>80</v>
      </c>
      <c r="H1348" s="8"/>
      <c r="I1348" s="9">
        <v>465161.4</v>
      </c>
      <c r="J1348" s="7" t="s">
        <v>51</v>
      </c>
      <c r="K1348" s="17">
        <f>+G1348/$G$1349</f>
        <v>3.0464584920030464E-2</v>
      </c>
      <c r="L1348" s="20"/>
      <c r="M1348" s="73">
        <f>540*K1348</f>
        <v>16.450875856816452</v>
      </c>
      <c r="N1348" s="9">
        <f t="shared" si="221"/>
        <v>5814.5174999999999</v>
      </c>
    </row>
    <row r="1349" spans="1:14" s="67" customFormat="1" hidden="1" x14ac:dyDescent="0.25">
      <c r="A1349" s="58"/>
      <c r="B1349" s="58"/>
      <c r="C1349" s="58"/>
      <c r="D1349" s="59"/>
      <c r="E1349" s="58"/>
      <c r="F1349" s="58"/>
      <c r="G1349" s="60">
        <f>SUM(G1337:G1348)</f>
        <v>2626</v>
      </c>
      <c r="H1349" s="60"/>
      <c r="I1349" s="25"/>
      <c r="J1349" s="58"/>
      <c r="K1349" s="26">
        <f>SUM(K1337:K1348)</f>
        <v>0.3056549142886823</v>
      </c>
      <c r="L1349" s="27"/>
      <c r="M1349" s="69">
        <f>SUM(M1337:M1348)</f>
        <v>753809.25582342094</v>
      </c>
      <c r="N1349" s="25"/>
    </row>
    <row r="1350" spans="1:14" hidden="1" x14ac:dyDescent="0.25">
      <c r="A1350" s="7" t="s">
        <v>9</v>
      </c>
      <c r="B1350" s="7" t="s">
        <v>350</v>
      </c>
      <c r="C1350" s="7" t="s">
        <v>354</v>
      </c>
      <c r="D1350" s="16" t="s">
        <v>355</v>
      </c>
      <c r="E1350" s="7" t="s">
        <v>353</v>
      </c>
      <c r="F1350" s="7" t="s">
        <v>14</v>
      </c>
      <c r="G1350" s="8">
        <v>70</v>
      </c>
      <c r="H1350" s="8"/>
      <c r="I1350" s="9">
        <v>77780.2</v>
      </c>
      <c r="J1350" s="7" t="s">
        <v>18</v>
      </c>
      <c r="K1350" s="17">
        <f t="shared" ref="K1350:K1366" si="222">+G1350/$G$1367</f>
        <v>7.1979434447300775E-2</v>
      </c>
      <c r="L1350" s="20"/>
      <c r="M1350" s="73">
        <f t="shared" ref="M1350:M1366" si="223">900*K1350</f>
        <v>64.781491002570704</v>
      </c>
      <c r="N1350" s="9">
        <f t="shared" ref="N1350:N1366" si="224">+I1350/G1350</f>
        <v>1111.1457142857143</v>
      </c>
    </row>
    <row r="1351" spans="1:14" hidden="1" x14ac:dyDescent="0.25">
      <c r="A1351" s="7" t="s">
        <v>9</v>
      </c>
      <c r="B1351" s="7" t="s">
        <v>350</v>
      </c>
      <c r="C1351" s="7" t="s">
        <v>354</v>
      </c>
      <c r="D1351" s="16" t="s">
        <v>355</v>
      </c>
      <c r="E1351" s="7" t="s">
        <v>353</v>
      </c>
      <c r="F1351" s="7" t="s">
        <v>14</v>
      </c>
      <c r="G1351" s="8">
        <v>42</v>
      </c>
      <c r="H1351" s="8"/>
      <c r="I1351" s="9">
        <v>46840.92</v>
      </c>
      <c r="J1351" s="7" t="s">
        <v>19</v>
      </c>
      <c r="K1351" s="17">
        <f t="shared" si="222"/>
        <v>4.3187660668380465E-2</v>
      </c>
      <c r="L1351" s="20"/>
      <c r="M1351" s="73">
        <f t="shared" si="223"/>
        <v>38.868894601542415</v>
      </c>
      <c r="N1351" s="9">
        <f t="shared" si="224"/>
        <v>1115.26</v>
      </c>
    </row>
    <row r="1352" spans="1:14" hidden="1" x14ac:dyDescent="0.25">
      <c r="A1352" s="7" t="s">
        <v>9</v>
      </c>
      <c r="B1352" s="7" t="s">
        <v>350</v>
      </c>
      <c r="C1352" s="7" t="s">
        <v>354</v>
      </c>
      <c r="D1352" s="16" t="s">
        <v>355</v>
      </c>
      <c r="E1352" s="7" t="s">
        <v>353</v>
      </c>
      <c r="F1352" s="7" t="s">
        <v>14</v>
      </c>
      <c r="G1352" s="8">
        <v>22</v>
      </c>
      <c r="H1352" s="8"/>
      <c r="I1352" s="9">
        <v>24449.32</v>
      </c>
      <c r="J1352" s="7" t="s">
        <v>20</v>
      </c>
      <c r="K1352" s="17">
        <f t="shared" si="222"/>
        <v>2.2622107969151671E-2</v>
      </c>
      <c r="L1352" s="20"/>
      <c r="M1352" s="73">
        <f t="shared" si="223"/>
        <v>20.359897172236504</v>
      </c>
      <c r="N1352" s="9">
        <f t="shared" si="224"/>
        <v>1111.3327272727272</v>
      </c>
    </row>
    <row r="1353" spans="1:14" hidden="1" x14ac:dyDescent="0.25">
      <c r="A1353" s="7" t="s">
        <v>9</v>
      </c>
      <c r="B1353" s="7" t="s">
        <v>350</v>
      </c>
      <c r="C1353" s="7" t="s">
        <v>354</v>
      </c>
      <c r="D1353" s="16" t="s">
        <v>355</v>
      </c>
      <c r="E1353" s="7" t="s">
        <v>353</v>
      </c>
      <c r="F1353" s="7" t="s">
        <v>14</v>
      </c>
      <c r="G1353" s="8">
        <v>67</v>
      </c>
      <c r="H1353" s="8"/>
      <c r="I1353" s="9">
        <v>74415.22</v>
      </c>
      <c r="J1353" s="7" t="s">
        <v>21</v>
      </c>
      <c r="K1353" s="17">
        <f t="shared" si="222"/>
        <v>6.8894601542416459E-2</v>
      </c>
      <c r="L1353" s="20"/>
      <c r="M1353" s="73">
        <f t="shared" si="223"/>
        <v>62.005141388174813</v>
      </c>
      <c r="N1353" s="9">
        <f t="shared" si="224"/>
        <v>1110.6749253731343</v>
      </c>
    </row>
    <row r="1354" spans="1:14" hidden="1" x14ac:dyDescent="0.25">
      <c r="A1354" s="7" t="s">
        <v>9</v>
      </c>
      <c r="B1354" s="7" t="s">
        <v>350</v>
      </c>
      <c r="C1354" s="7" t="s">
        <v>354</v>
      </c>
      <c r="D1354" s="16" t="s">
        <v>355</v>
      </c>
      <c r="E1354" s="7" t="s">
        <v>353</v>
      </c>
      <c r="F1354" s="7" t="s">
        <v>14</v>
      </c>
      <c r="G1354" s="8">
        <v>113</v>
      </c>
      <c r="H1354" s="8"/>
      <c r="I1354" s="9">
        <v>125813.18</v>
      </c>
      <c r="J1354" s="7" t="s">
        <v>22</v>
      </c>
      <c r="K1354" s="17">
        <f t="shared" si="222"/>
        <v>0.11619537275064268</v>
      </c>
      <c r="L1354" s="20"/>
      <c r="M1354" s="73">
        <f t="shared" si="223"/>
        <v>104.57583547557842</v>
      </c>
      <c r="N1354" s="9">
        <f t="shared" si="224"/>
        <v>1113.3909734513275</v>
      </c>
    </row>
    <row r="1355" spans="1:14" hidden="1" x14ac:dyDescent="0.25">
      <c r="A1355" s="7" t="s">
        <v>9</v>
      </c>
      <c r="B1355" s="7" t="s">
        <v>350</v>
      </c>
      <c r="C1355" s="7" t="s">
        <v>354</v>
      </c>
      <c r="D1355" s="16" t="s">
        <v>355</v>
      </c>
      <c r="E1355" s="7" t="s">
        <v>353</v>
      </c>
      <c r="F1355" s="7" t="s">
        <v>14</v>
      </c>
      <c r="G1355" s="8">
        <v>123</v>
      </c>
      <c r="H1355" s="8"/>
      <c r="I1355" s="9">
        <v>136610.57999999999</v>
      </c>
      <c r="J1355" s="7" t="s">
        <v>23</v>
      </c>
      <c r="K1355" s="17">
        <f t="shared" si="222"/>
        <v>0.12647814910025706</v>
      </c>
      <c r="L1355" s="20"/>
      <c r="M1355" s="73">
        <f t="shared" si="223"/>
        <v>113.83033419023135</v>
      </c>
      <c r="N1355" s="9">
        <f t="shared" si="224"/>
        <v>1110.6551219512194</v>
      </c>
    </row>
    <row r="1356" spans="1:14" hidden="1" x14ac:dyDescent="0.25">
      <c r="A1356" s="7" t="s">
        <v>9</v>
      </c>
      <c r="B1356" s="7" t="s">
        <v>350</v>
      </c>
      <c r="C1356" s="7" t="s">
        <v>354</v>
      </c>
      <c r="D1356" s="16" t="s">
        <v>355</v>
      </c>
      <c r="E1356" s="7" t="s">
        <v>353</v>
      </c>
      <c r="F1356" s="7" t="s">
        <v>14</v>
      </c>
      <c r="G1356" s="8">
        <v>3.5</v>
      </c>
      <c r="H1356" s="8"/>
      <c r="I1356" s="9">
        <v>3903.41</v>
      </c>
      <c r="J1356" s="7" t="s">
        <v>26</v>
      </c>
      <c r="K1356" s="17">
        <f t="shared" si="222"/>
        <v>3.5989717223650387E-3</v>
      </c>
      <c r="L1356" s="20"/>
      <c r="M1356" s="73">
        <f t="shared" si="223"/>
        <v>3.2390745501285347</v>
      </c>
      <c r="N1356" s="9">
        <f t="shared" si="224"/>
        <v>1115.26</v>
      </c>
    </row>
    <row r="1357" spans="1:14" hidden="1" x14ac:dyDescent="0.25">
      <c r="A1357" s="7" t="s">
        <v>9</v>
      </c>
      <c r="B1357" s="7" t="s">
        <v>350</v>
      </c>
      <c r="C1357" s="7" t="s">
        <v>354</v>
      </c>
      <c r="D1357" s="16" t="s">
        <v>355</v>
      </c>
      <c r="E1357" s="7" t="s">
        <v>353</v>
      </c>
      <c r="F1357" s="7" t="s">
        <v>14</v>
      </c>
      <c r="G1357" s="8">
        <v>13</v>
      </c>
      <c r="H1357" s="8"/>
      <c r="I1357" s="9">
        <v>14498.38</v>
      </c>
      <c r="J1357" s="7" t="s">
        <v>28</v>
      </c>
      <c r="K1357" s="17">
        <f t="shared" si="222"/>
        <v>1.3367609254498715E-2</v>
      </c>
      <c r="L1357" s="20"/>
      <c r="M1357" s="73">
        <f t="shared" si="223"/>
        <v>12.030848329048844</v>
      </c>
      <c r="N1357" s="9">
        <f t="shared" si="224"/>
        <v>1115.26</v>
      </c>
    </row>
    <row r="1358" spans="1:14" hidden="1" x14ac:dyDescent="0.25">
      <c r="A1358" s="7" t="s">
        <v>9</v>
      </c>
      <c r="B1358" s="7" t="s">
        <v>350</v>
      </c>
      <c r="C1358" s="7" t="s">
        <v>354</v>
      </c>
      <c r="D1358" s="16" t="s">
        <v>355</v>
      </c>
      <c r="E1358" s="7" t="s">
        <v>353</v>
      </c>
      <c r="F1358" s="7" t="s">
        <v>14</v>
      </c>
      <c r="G1358" s="8">
        <v>80</v>
      </c>
      <c r="H1358" s="8"/>
      <c r="I1358" s="9">
        <v>88913.600000000006</v>
      </c>
      <c r="J1358" s="7" t="s">
        <v>31</v>
      </c>
      <c r="K1358" s="17">
        <f t="shared" si="222"/>
        <v>8.2262210796915161E-2</v>
      </c>
      <c r="L1358" s="20"/>
      <c r="M1358" s="73">
        <f t="shared" si="223"/>
        <v>74.035989717223643</v>
      </c>
      <c r="N1358" s="9">
        <f t="shared" si="224"/>
        <v>1111.42</v>
      </c>
    </row>
    <row r="1359" spans="1:14" hidden="1" x14ac:dyDescent="0.25">
      <c r="A1359" s="7" t="s">
        <v>9</v>
      </c>
      <c r="B1359" s="7" t="s">
        <v>350</v>
      </c>
      <c r="C1359" s="7" t="s">
        <v>354</v>
      </c>
      <c r="D1359" s="16" t="s">
        <v>355</v>
      </c>
      <c r="E1359" s="7" t="s">
        <v>353</v>
      </c>
      <c r="F1359" s="7" t="s">
        <v>14</v>
      </c>
      <c r="G1359" s="8">
        <v>180</v>
      </c>
      <c r="H1359" s="8"/>
      <c r="I1359" s="9">
        <v>199815.6</v>
      </c>
      <c r="J1359" s="7" t="s">
        <v>41</v>
      </c>
      <c r="K1359" s="17">
        <f t="shared" si="222"/>
        <v>0.18508997429305912</v>
      </c>
      <c r="L1359" s="20"/>
      <c r="M1359" s="73">
        <f t="shared" si="223"/>
        <v>166.58097686375322</v>
      </c>
      <c r="N1359" s="9">
        <f t="shared" si="224"/>
        <v>1110.0866666666666</v>
      </c>
    </row>
    <row r="1360" spans="1:14" hidden="1" x14ac:dyDescent="0.25">
      <c r="A1360" s="7" t="s">
        <v>9</v>
      </c>
      <c r="B1360" s="7" t="s">
        <v>350</v>
      </c>
      <c r="C1360" s="7" t="s">
        <v>354</v>
      </c>
      <c r="D1360" s="16" t="s">
        <v>355</v>
      </c>
      <c r="E1360" s="7" t="s">
        <v>353</v>
      </c>
      <c r="F1360" s="7" t="s">
        <v>14</v>
      </c>
      <c r="G1360" s="8">
        <v>14</v>
      </c>
      <c r="H1360" s="8"/>
      <c r="I1360" s="9">
        <v>15498.44</v>
      </c>
      <c r="J1360" s="7" t="s">
        <v>45</v>
      </c>
      <c r="K1360" s="17">
        <f t="shared" si="222"/>
        <v>1.4395886889460155E-2</v>
      </c>
      <c r="L1360" s="20"/>
      <c r="M1360" s="73">
        <f t="shared" si="223"/>
        <v>12.956298200514139</v>
      </c>
      <c r="N1360" s="9">
        <f t="shared" si="224"/>
        <v>1107.0314285714287</v>
      </c>
    </row>
    <row r="1361" spans="1:14" hidden="1" x14ac:dyDescent="0.25">
      <c r="A1361" s="7" t="s">
        <v>9</v>
      </c>
      <c r="B1361" s="7" t="s">
        <v>350</v>
      </c>
      <c r="C1361" s="7" t="s">
        <v>354</v>
      </c>
      <c r="D1361" s="16" t="s">
        <v>355</v>
      </c>
      <c r="E1361" s="7" t="s">
        <v>353</v>
      </c>
      <c r="F1361" s="7" t="s">
        <v>14</v>
      </c>
      <c r="G1361" s="8">
        <v>30</v>
      </c>
      <c r="H1361" s="8"/>
      <c r="I1361" s="9">
        <v>33457.800000000003</v>
      </c>
      <c r="J1361" s="7" t="s">
        <v>65</v>
      </c>
      <c r="K1361" s="17">
        <f t="shared" si="222"/>
        <v>3.0848329048843187E-2</v>
      </c>
      <c r="L1361" s="20"/>
      <c r="M1361" s="73">
        <f t="shared" si="223"/>
        <v>27.763496143958868</v>
      </c>
      <c r="N1361" s="9">
        <f t="shared" si="224"/>
        <v>1115.26</v>
      </c>
    </row>
    <row r="1362" spans="1:14" hidden="1" x14ac:dyDescent="0.25">
      <c r="A1362" s="13" t="s">
        <v>9</v>
      </c>
      <c r="B1362" s="13" t="s">
        <v>350</v>
      </c>
      <c r="C1362" s="13" t="s">
        <v>437</v>
      </c>
      <c r="D1362" s="49" t="s">
        <v>438</v>
      </c>
      <c r="E1362" s="13" t="s">
        <v>353</v>
      </c>
      <c r="F1362" s="13" t="s">
        <v>14</v>
      </c>
      <c r="G1362" s="14">
        <v>65</v>
      </c>
      <c r="H1362" s="33"/>
      <c r="I1362" s="15">
        <v>74315.47</v>
      </c>
      <c r="J1362" s="13" t="s">
        <v>25</v>
      </c>
      <c r="K1362" s="21">
        <f t="shared" si="222"/>
        <v>6.6838046272493568E-2</v>
      </c>
      <c r="L1362" s="33"/>
      <c r="M1362" s="73">
        <f t="shared" si="223"/>
        <v>60.154241645244213</v>
      </c>
      <c r="N1362" s="9">
        <f t="shared" si="224"/>
        <v>1143.3149230769232</v>
      </c>
    </row>
    <row r="1363" spans="1:14" hidden="1" x14ac:dyDescent="0.25">
      <c r="A1363" s="13" t="s">
        <v>9</v>
      </c>
      <c r="B1363" s="13" t="s">
        <v>350</v>
      </c>
      <c r="C1363" s="13" t="s">
        <v>437</v>
      </c>
      <c r="D1363" s="49" t="s">
        <v>438</v>
      </c>
      <c r="E1363" s="13" t="s">
        <v>353</v>
      </c>
      <c r="F1363" s="13" t="s">
        <v>14</v>
      </c>
      <c r="G1363" s="14">
        <v>80</v>
      </c>
      <c r="H1363" s="33"/>
      <c r="I1363" s="15">
        <v>88933.1</v>
      </c>
      <c r="J1363" s="13" t="s">
        <v>44</v>
      </c>
      <c r="K1363" s="21">
        <f t="shared" si="222"/>
        <v>8.2262210796915161E-2</v>
      </c>
      <c r="L1363" s="33"/>
      <c r="M1363" s="73">
        <f t="shared" si="223"/>
        <v>74.035989717223643</v>
      </c>
      <c r="N1363" s="9">
        <f t="shared" si="224"/>
        <v>1111.6637500000002</v>
      </c>
    </row>
    <row r="1364" spans="1:14" hidden="1" x14ac:dyDescent="0.25">
      <c r="A1364" s="13" t="s">
        <v>9</v>
      </c>
      <c r="B1364" s="13" t="s">
        <v>350</v>
      </c>
      <c r="C1364" s="13" t="s">
        <v>437</v>
      </c>
      <c r="D1364" s="49" t="s">
        <v>438</v>
      </c>
      <c r="E1364" s="13" t="s">
        <v>353</v>
      </c>
      <c r="F1364" s="13" t="s">
        <v>14</v>
      </c>
      <c r="G1364" s="14">
        <v>40</v>
      </c>
      <c r="H1364" s="33"/>
      <c r="I1364" s="15">
        <v>44960.800000000003</v>
      </c>
      <c r="J1364" s="13" t="s">
        <v>47</v>
      </c>
      <c r="K1364" s="21">
        <f t="shared" si="222"/>
        <v>4.1131105398457581E-2</v>
      </c>
      <c r="L1364" s="33"/>
      <c r="M1364" s="73">
        <f t="shared" si="223"/>
        <v>37.017994858611821</v>
      </c>
      <c r="N1364" s="9">
        <f t="shared" si="224"/>
        <v>1124.02</v>
      </c>
    </row>
    <row r="1365" spans="1:14" hidden="1" x14ac:dyDescent="0.25">
      <c r="A1365" s="13" t="s">
        <v>9</v>
      </c>
      <c r="B1365" s="13" t="s">
        <v>350</v>
      </c>
      <c r="C1365" s="13" t="s">
        <v>437</v>
      </c>
      <c r="D1365" s="49" t="s">
        <v>438</v>
      </c>
      <c r="E1365" s="13" t="s">
        <v>353</v>
      </c>
      <c r="F1365" s="13" t="s">
        <v>14</v>
      </c>
      <c r="G1365" s="14">
        <v>26</v>
      </c>
      <c r="H1365" s="33"/>
      <c r="I1365" s="15">
        <v>0</v>
      </c>
      <c r="J1365" s="13" t="s">
        <v>53</v>
      </c>
      <c r="K1365" s="21">
        <f t="shared" si="222"/>
        <v>2.6735218508997429E-2</v>
      </c>
      <c r="L1365" s="33"/>
      <c r="M1365" s="73">
        <f t="shared" si="223"/>
        <v>24.061696658097688</v>
      </c>
      <c r="N1365" s="9">
        <f t="shared" si="224"/>
        <v>0</v>
      </c>
    </row>
    <row r="1366" spans="1:14" hidden="1" x14ac:dyDescent="0.25">
      <c r="A1366" s="13" t="s">
        <v>9</v>
      </c>
      <c r="B1366" s="13" t="s">
        <v>350</v>
      </c>
      <c r="C1366" s="13" t="s">
        <v>437</v>
      </c>
      <c r="D1366" s="49" t="s">
        <v>438</v>
      </c>
      <c r="E1366" s="13" t="s">
        <v>353</v>
      </c>
      <c r="F1366" s="13" t="s">
        <v>14</v>
      </c>
      <c r="G1366" s="14">
        <v>4</v>
      </c>
      <c r="H1366" s="33"/>
      <c r="I1366" s="15">
        <v>8922.08</v>
      </c>
      <c r="J1366" s="13" t="s">
        <v>65</v>
      </c>
      <c r="K1366" s="21">
        <f t="shared" si="222"/>
        <v>4.1131105398457581E-3</v>
      </c>
      <c r="L1366" s="33"/>
      <c r="M1366" s="73">
        <f t="shared" si="223"/>
        <v>3.7017994858611822</v>
      </c>
      <c r="N1366" s="9">
        <f t="shared" si="224"/>
        <v>2230.52</v>
      </c>
    </row>
    <row r="1367" spans="1:14" s="67" customFormat="1" hidden="1" x14ac:dyDescent="0.25">
      <c r="A1367" s="58"/>
      <c r="B1367" s="58"/>
      <c r="C1367" s="58"/>
      <c r="D1367" s="59"/>
      <c r="E1367" s="58"/>
      <c r="F1367" s="58"/>
      <c r="G1367" s="60">
        <f>SUM(G1350:G1366)</f>
        <v>972.5</v>
      </c>
      <c r="H1367" s="60"/>
      <c r="I1367" s="25"/>
      <c r="J1367" s="58"/>
      <c r="K1367" s="26">
        <f>SUM(K1350:K1366)</f>
        <v>1</v>
      </c>
      <c r="L1367" s="27"/>
      <c r="M1367" s="69">
        <f>SUM(M1350:M1366)</f>
        <v>900.00000000000011</v>
      </c>
      <c r="N1367" s="25"/>
    </row>
    <row r="1368" spans="1:14" hidden="1" x14ac:dyDescent="0.25">
      <c r="A1368" s="7" t="s">
        <v>9</v>
      </c>
      <c r="B1368" s="7" t="s">
        <v>350</v>
      </c>
      <c r="C1368" s="7" t="s">
        <v>356</v>
      </c>
      <c r="D1368" s="16" t="s">
        <v>357</v>
      </c>
      <c r="E1368" s="7" t="s">
        <v>353</v>
      </c>
      <c r="F1368" s="7" t="s">
        <v>14</v>
      </c>
      <c r="G1368" s="8">
        <v>47</v>
      </c>
      <c r="H1368" s="8"/>
      <c r="I1368" s="9">
        <v>103932.98</v>
      </c>
      <c r="J1368" s="7" t="s">
        <v>15</v>
      </c>
      <c r="K1368" s="17">
        <f t="shared" ref="K1368:K1393" si="225">+G1368/$G$1410</f>
        <v>1.1681894554745833E-2</v>
      </c>
      <c r="L1368" s="20"/>
      <c r="M1368" s="73">
        <f t="shared" ref="M1368:M1393" si="226">5400*K1368</f>
        <v>63.082230595627493</v>
      </c>
      <c r="N1368" s="9">
        <f t="shared" ref="N1368:N1409" si="227">+I1368/G1368</f>
        <v>2211.3399999999997</v>
      </c>
    </row>
    <row r="1369" spans="1:14" hidden="1" x14ac:dyDescent="0.25">
      <c r="A1369" s="7" t="s">
        <v>9</v>
      </c>
      <c r="B1369" s="7" t="s">
        <v>350</v>
      </c>
      <c r="C1369" s="7" t="s">
        <v>356</v>
      </c>
      <c r="D1369" s="16" t="s">
        <v>357</v>
      </c>
      <c r="E1369" s="7" t="s">
        <v>353</v>
      </c>
      <c r="F1369" s="7" t="s">
        <v>14</v>
      </c>
      <c r="G1369" s="8">
        <v>99</v>
      </c>
      <c r="H1369" s="8"/>
      <c r="I1369" s="9">
        <v>220265.96</v>
      </c>
      <c r="J1369" s="7" t="s">
        <v>18</v>
      </c>
      <c r="K1369" s="17">
        <f t="shared" si="225"/>
        <v>2.4606543849358242E-2</v>
      </c>
      <c r="L1369" s="20"/>
      <c r="M1369" s="73">
        <f t="shared" si="226"/>
        <v>132.87533678653452</v>
      </c>
      <c r="N1369" s="9">
        <f t="shared" si="227"/>
        <v>2224.9086868686868</v>
      </c>
    </row>
    <row r="1370" spans="1:14" hidden="1" x14ac:dyDescent="0.25">
      <c r="A1370" s="7" t="s">
        <v>9</v>
      </c>
      <c r="B1370" s="7" t="s">
        <v>350</v>
      </c>
      <c r="C1370" s="7" t="s">
        <v>356</v>
      </c>
      <c r="D1370" s="16" t="s">
        <v>357</v>
      </c>
      <c r="E1370" s="7" t="s">
        <v>353</v>
      </c>
      <c r="F1370" s="7" t="s">
        <v>14</v>
      </c>
      <c r="G1370" s="8">
        <v>30</v>
      </c>
      <c r="H1370" s="8"/>
      <c r="I1370" s="9">
        <v>66685.440000000002</v>
      </c>
      <c r="J1370" s="7" t="s">
        <v>19</v>
      </c>
      <c r="K1370" s="17">
        <f t="shared" si="225"/>
        <v>7.4565284391994681E-3</v>
      </c>
      <c r="L1370" s="20"/>
      <c r="M1370" s="73">
        <f t="shared" si="226"/>
        <v>40.265253571677128</v>
      </c>
      <c r="N1370" s="9">
        <f t="shared" si="227"/>
        <v>2222.848</v>
      </c>
    </row>
    <row r="1371" spans="1:14" hidden="1" x14ac:dyDescent="0.25">
      <c r="A1371" s="7" t="s">
        <v>9</v>
      </c>
      <c r="B1371" s="7" t="s">
        <v>350</v>
      </c>
      <c r="C1371" s="7" t="s">
        <v>356</v>
      </c>
      <c r="D1371" s="16" t="s">
        <v>357</v>
      </c>
      <c r="E1371" s="7" t="s">
        <v>353</v>
      </c>
      <c r="F1371" s="7" t="s">
        <v>14</v>
      </c>
      <c r="G1371" s="8">
        <v>101</v>
      </c>
      <c r="H1371" s="8"/>
      <c r="I1371" s="9">
        <v>224842.16</v>
      </c>
      <c r="J1371" s="7" t="s">
        <v>20</v>
      </c>
      <c r="K1371" s="17">
        <f t="shared" si="225"/>
        <v>2.5103645745304874E-2</v>
      </c>
      <c r="L1371" s="20"/>
      <c r="M1371" s="73">
        <f t="shared" si="226"/>
        <v>135.55968702464631</v>
      </c>
      <c r="N1371" s="9">
        <f t="shared" si="227"/>
        <v>2226.16</v>
      </c>
    </row>
    <row r="1372" spans="1:14" hidden="1" x14ac:dyDescent="0.25">
      <c r="A1372" s="7" t="s">
        <v>9</v>
      </c>
      <c r="B1372" s="7" t="s">
        <v>350</v>
      </c>
      <c r="C1372" s="7" t="s">
        <v>356</v>
      </c>
      <c r="D1372" s="16" t="s">
        <v>357</v>
      </c>
      <c r="E1372" s="7" t="s">
        <v>353</v>
      </c>
      <c r="F1372" s="7" t="s">
        <v>14</v>
      </c>
      <c r="G1372" s="8">
        <v>109</v>
      </c>
      <c r="H1372" s="8"/>
      <c r="I1372" s="9">
        <v>242379.36</v>
      </c>
      <c r="J1372" s="7" t="s">
        <v>21</v>
      </c>
      <c r="K1372" s="17">
        <f t="shared" si="225"/>
        <v>2.7092053329091398E-2</v>
      </c>
      <c r="L1372" s="20"/>
      <c r="M1372" s="73">
        <f t="shared" si="226"/>
        <v>146.29708797709355</v>
      </c>
      <c r="N1372" s="9">
        <f t="shared" si="227"/>
        <v>2223.6638532110092</v>
      </c>
    </row>
    <row r="1373" spans="1:14" hidden="1" x14ac:dyDescent="0.25">
      <c r="A1373" s="7" t="s">
        <v>9</v>
      </c>
      <c r="B1373" s="7" t="s">
        <v>350</v>
      </c>
      <c r="C1373" s="7" t="s">
        <v>356</v>
      </c>
      <c r="D1373" s="16" t="s">
        <v>357</v>
      </c>
      <c r="E1373" s="7" t="s">
        <v>353</v>
      </c>
      <c r="F1373" s="7" t="s">
        <v>14</v>
      </c>
      <c r="G1373" s="8">
        <v>308</v>
      </c>
      <c r="H1373" s="8"/>
      <c r="I1373" s="9">
        <v>684508.54</v>
      </c>
      <c r="J1373" s="7" t="s">
        <v>22</v>
      </c>
      <c r="K1373" s="17">
        <f t="shared" si="225"/>
        <v>7.6553691975781199E-2</v>
      </c>
      <c r="L1373" s="20"/>
      <c r="M1373" s="73">
        <f t="shared" si="226"/>
        <v>413.38993666921846</v>
      </c>
      <c r="N1373" s="9">
        <f t="shared" si="227"/>
        <v>2222.4303246753248</v>
      </c>
    </row>
    <row r="1374" spans="1:14" hidden="1" x14ac:dyDescent="0.25">
      <c r="A1374" s="7" t="s">
        <v>9</v>
      </c>
      <c r="B1374" s="7" t="s">
        <v>350</v>
      </c>
      <c r="C1374" s="7" t="s">
        <v>356</v>
      </c>
      <c r="D1374" s="16" t="s">
        <v>357</v>
      </c>
      <c r="E1374" s="7" t="s">
        <v>353</v>
      </c>
      <c r="F1374" s="7" t="s">
        <v>14</v>
      </c>
      <c r="G1374" s="8">
        <v>206</v>
      </c>
      <c r="H1374" s="8"/>
      <c r="I1374" s="9">
        <v>457915.6</v>
      </c>
      <c r="J1374" s="7" t="s">
        <v>23</v>
      </c>
      <c r="K1374" s="17">
        <f t="shared" si="225"/>
        <v>5.1201495282503014E-2</v>
      </c>
      <c r="L1374" s="20"/>
      <c r="M1374" s="73">
        <f t="shared" si="226"/>
        <v>276.48807452551625</v>
      </c>
      <c r="N1374" s="9">
        <f t="shared" si="227"/>
        <v>2222.8912621359223</v>
      </c>
    </row>
    <row r="1375" spans="1:14" x14ac:dyDescent="0.25">
      <c r="A1375" s="7" t="s">
        <v>9</v>
      </c>
      <c r="B1375" s="7" t="s">
        <v>350</v>
      </c>
      <c r="C1375" s="7" t="s">
        <v>356</v>
      </c>
      <c r="D1375" s="16" t="s">
        <v>357</v>
      </c>
      <c r="E1375" s="7" t="s">
        <v>353</v>
      </c>
      <c r="F1375" s="7" t="s">
        <v>14</v>
      </c>
      <c r="G1375" s="8">
        <v>215</v>
      </c>
      <c r="H1375" s="8"/>
      <c r="I1375" s="9">
        <v>478642.83</v>
      </c>
      <c r="J1375" s="7" t="s">
        <v>24</v>
      </c>
      <c r="K1375" s="17">
        <f t="shared" si="225"/>
        <v>5.3438453814262848E-2</v>
      </c>
      <c r="L1375" s="20"/>
      <c r="M1375" s="73">
        <f t="shared" si="226"/>
        <v>288.56765059701939</v>
      </c>
      <c r="N1375" s="9">
        <f t="shared" si="227"/>
        <v>2226.2457209302324</v>
      </c>
    </row>
    <row r="1376" spans="1:14" hidden="1" x14ac:dyDescent="0.25">
      <c r="A1376" s="7" t="s">
        <v>9</v>
      </c>
      <c r="B1376" s="7" t="s">
        <v>350</v>
      </c>
      <c r="C1376" s="7" t="s">
        <v>356</v>
      </c>
      <c r="D1376" s="16" t="s">
        <v>357</v>
      </c>
      <c r="E1376" s="7" t="s">
        <v>353</v>
      </c>
      <c r="F1376" s="7" t="s">
        <v>14</v>
      </c>
      <c r="G1376" s="8">
        <v>4.0199999999999996</v>
      </c>
      <c r="H1376" s="8"/>
      <c r="I1376" s="9">
        <v>2259.3204000000001</v>
      </c>
      <c r="J1376" s="7" t="s">
        <v>26</v>
      </c>
      <c r="K1376" s="17">
        <f t="shared" si="225"/>
        <v>9.9917481085272852E-4</v>
      </c>
      <c r="L1376" s="20"/>
      <c r="M1376" s="73">
        <f t="shared" si="226"/>
        <v>5.3955439786047341</v>
      </c>
      <c r="N1376" s="9">
        <f t="shared" si="227"/>
        <v>562.0200000000001</v>
      </c>
    </row>
    <row r="1377" spans="1:14" hidden="1" x14ac:dyDescent="0.25">
      <c r="A1377" s="7" t="s">
        <v>9</v>
      </c>
      <c r="B1377" s="7" t="s">
        <v>350</v>
      </c>
      <c r="C1377" s="7" t="s">
        <v>356</v>
      </c>
      <c r="D1377" s="16" t="s">
        <v>357</v>
      </c>
      <c r="E1377" s="7" t="s">
        <v>353</v>
      </c>
      <c r="F1377" s="7" t="s">
        <v>14</v>
      </c>
      <c r="G1377" s="8">
        <v>12</v>
      </c>
      <c r="H1377" s="8"/>
      <c r="I1377" s="9">
        <v>26536.080000000002</v>
      </c>
      <c r="J1377" s="7" t="s">
        <v>27</v>
      </c>
      <c r="K1377" s="17">
        <f t="shared" si="225"/>
        <v>2.9826113756797872E-3</v>
      </c>
      <c r="L1377" s="20"/>
      <c r="M1377" s="73">
        <f t="shared" si="226"/>
        <v>16.106101428670851</v>
      </c>
      <c r="N1377" s="9">
        <f t="shared" si="227"/>
        <v>2211.34</v>
      </c>
    </row>
    <row r="1378" spans="1:14" hidden="1" x14ac:dyDescent="0.25">
      <c r="A1378" s="7" t="s">
        <v>9</v>
      </c>
      <c r="B1378" s="7" t="s">
        <v>350</v>
      </c>
      <c r="C1378" s="7" t="s">
        <v>356</v>
      </c>
      <c r="D1378" s="16" t="s">
        <v>357</v>
      </c>
      <c r="E1378" s="7" t="s">
        <v>353</v>
      </c>
      <c r="F1378" s="7" t="s">
        <v>14</v>
      </c>
      <c r="G1378" s="8">
        <v>31</v>
      </c>
      <c r="H1378" s="8"/>
      <c r="I1378" s="9">
        <v>68743.41</v>
      </c>
      <c r="J1378" s="7" t="s">
        <v>28</v>
      </c>
      <c r="K1378" s="17">
        <f t="shared" si="225"/>
        <v>7.7050793871727835E-3</v>
      </c>
      <c r="L1378" s="20"/>
      <c r="M1378" s="73">
        <f t="shared" si="226"/>
        <v>41.60742869073303</v>
      </c>
      <c r="N1378" s="9">
        <f t="shared" si="227"/>
        <v>2217.5293548387099</v>
      </c>
    </row>
    <row r="1379" spans="1:14" hidden="1" x14ac:dyDescent="0.25">
      <c r="A1379" s="7" t="s">
        <v>9</v>
      </c>
      <c r="B1379" s="7" t="s">
        <v>350</v>
      </c>
      <c r="C1379" s="7" t="s">
        <v>356</v>
      </c>
      <c r="D1379" s="16" t="s">
        <v>357</v>
      </c>
      <c r="E1379" s="7" t="s">
        <v>353</v>
      </c>
      <c r="F1379" s="7" t="s">
        <v>14</v>
      </c>
      <c r="G1379" s="8">
        <v>7</v>
      </c>
      <c r="H1379" s="8"/>
      <c r="I1379" s="9">
        <v>15613.71</v>
      </c>
      <c r="J1379" s="7" t="s">
        <v>29</v>
      </c>
      <c r="K1379" s="17">
        <f t="shared" si="225"/>
        <v>1.7398566358132091E-3</v>
      </c>
      <c r="L1379" s="20"/>
      <c r="M1379" s="73">
        <f t="shared" si="226"/>
        <v>9.3952258333913292</v>
      </c>
      <c r="N1379" s="9">
        <f t="shared" si="227"/>
        <v>2230.5299999999997</v>
      </c>
    </row>
    <row r="1380" spans="1:14" hidden="1" x14ac:dyDescent="0.25">
      <c r="A1380" s="7" t="s">
        <v>9</v>
      </c>
      <c r="B1380" s="7" t="s">
        <v>350</v>
      </c>
      <c r="C1380" s="7" t="s">
        <v>356</v>
      </c>
      <c r="D1380" s="16" t="s">
        <v>357</v>
      </c>
      <c r="E1380" s="7" t="s">
        <v>353</v>
      </c>
      <c r="F1380" s="7" t="s">
        <v>14</v>
      </c>
      <c r="G1380" s="8">
        <v>40</v>
      </c>
      <c r="H1380" s="8"/>
      <c r="I1380" s="9">
        <v>88990.92</v>
      </c>
      <c r="J1380" s="7" t="s">
        <v>30</v>
      </c>
      <c r="K1380" s="17">
        <f t="shared" si="225"/>
        <v>9.9420379189326235E-3</v>
      </c>
      <c r="L1380" s="20"/>
      <c r="M1380" s="73">
        <f t="shared" si="226"/>
        <v>53.687004762236164</v>
      </c>
      <c r="N1380" s="9">
        <f t="shared" si="227"/>
        <v>2224.7730000000001</v>
      </c>
    </row>
    <row r="1381" spans="1:14" hidden="1" x14ac:dyDescent="0.25">
      <c r="A1381" s="7" t="s">
        <v>9</v>
      </c>
      <c r="B1381" s="7" t="s">
        <v>350</v>
      </c>
      <c r="C1381" s="7" t="s">
        <v>356</v>
      </c>
      <c r="D1381" s="16" t="s">
        <v>357</v>
      </c>
      <c r="E1381" s="7" t="s">
        <v>353</v>
      </c>
      <c r="F1381" s="7" t="s">
        <v>14</v>
      </c>
      <c r="G1381" s="8">
        <v>32</v>
      </c>
      <c r="H1381" s="8"/>
      <c r="I1381" s="9">
        <v>70916.320000000007</v>
      </c>
      <c r="J1381" s="7" t="s">
        <v>31</v>
      </c>
      <c r="K1381" s="17">
        <f t="shared" si="225"/>
        <v>7.9536303351460981E-3</v>
      </c>
      <c r="L1381" s="20"/>
      <c r="M1381" s="73">
        <f t="shared" si="226"/>
        <v>42.949603809788933</v>
      </c>
      <c r="N1381" s="9">
        <f t="shared" si="227"/>
        <v>2216.1350000000002</v>
      </c>
    </row>
    <row r="1382" spans="1:14" hidden="1" x14ac:dyDescent="0.25">
      <c r="A1382" s="7" t="s">
        <v>9</v>
      </c>
      <c r="B1382" s="7" t="s">
        <v>350</v>
      </c>
      <c r="C1382" s="7" t="s">
        <v>356</v>
      </c>
      <c r="D1382" s="16" t="s">
        <v>357</v>
      </c>
      <c r="E1382" s="7" t="s">
        <v>353</v>
      </c>
      <c r="F1382" s="7" t="s">
        <v>14</v>
      </c>
      <c r="G1382" s="8">
        <v>59</v>
      </c>
      <c r="H1382" s="8"/>
      <c r="I1382" s="9">
        <v>131025.57</v>
      </c>
      <c r="J1382" s="7" t="s">
        <v>34</v>
      </c>
      <c r="K1382" s="17">
        <f t="shared" si="225"/>
        <v>1.466450593042562E-2</v>
      </c>
      <c r="L1382" s="20"/>
      <c r="M1382" s="73">
        <f t="shared" si="226"/>
        <v>79.188332024298347</v>
      </c>
      <c r="N1382" s="9">
        <f t="shared" si="227"/>
        <v>2220.7723728813562</v>
      </c>
    </row>
    <row r="1383" spans="1:14" hidden="1" x14ac:dyDescent="0.25">
      <c r="A1383" s="7" t="s">
        <v>9</v>
      </c>
      <c r="B1383" s="7" t="s">
        <v>350</v>
      </c>
      <c r="C1383" s="7" t="s">
        <v>356</v>
      </c>
      <c r="D1383" s="16" t="s">
        <v>357</v>
      </c>
      <c r="E1383" s="7" t="s">
        <v>353</v>
      </c>
      <c r="F1383" s="7" t="s">
        <v>14</v>
      </c>
      <c r="G1383" s="8">
        <v>77</v>
      </c>
      <c r="H1383" s="8"/>
      <c r="I1383" s="9">
        <v>171750.81</v>
      </c>
      <c r="J1383" s="7" t="s">
        <v>35</v>
      </c>
      <c r="K1383" s="17">
        <f t="shared" si="225"/>
        <v>1.91384229939453E-2</v>
      </c>
      <c r="L1383" s="20"/>
      <c r="M1383" s="73">
        <f t="shared" si="226"/>
        <v>103.34748416730461</v>
      </c>
      <c r="N1383" s="9">
        <f t="shared" si="227"/>
        <v>2230.5299999999997</v>
      </c>
    </row>
    <row r="1384" spans="1:14" hidden="1" x14ac:dyDescent="0.25">
      <c r="A1384" s="7" t="s">
        <v>9</v>
      </c>
      <c r="B1384" s="7" t="s">
        <v>350</v>
      </c>
      <c r="C1384" s="7" t="s">
        <v>356</v>
      </c>
      <c r="D1384" s="16" t="s">
        <v>357</v>
      </c>
      <c r="E1384" s="7" t="s">
        <v>353</v>
      </c>
      <c r="F1384" s="7" t="s">
        <v>14</v>
      </c>
      <c r="G1384" s="8">
        <v>92</v>
      </c>
      <c r="H1384" s="8"/>
      <c r="I1384" s="9">
        <v>204671.44</v>
      </c>
      <c r="J1384" s="7" t="s">
        <v>36</v>
      </c>
      <c r="K1384" s="17">
        <f t="shared" si="225"/>
        <v>2.2866687213545032E-2</v>
      </c>
      <c r="L1384" s="20"/>
      <c r="M1384" s="73">
        <f t="shared" si="226"/>
        <v>123.48011095314318</v>
      </c>
      <c r="N1384" s="9">
        <f t="shared" si="227"/>
        <v>2224.6895652173912</v>
      </c>
    </row>
    <row r="1385" spans="1:14" hidden="1" x14ac:dyDescent="0.25">
      <c r="A1385" s="7" t="s">
        <v>9</v>
      </c>
      <c r="B1385" s="7" t="s">
        <v>350</v>
      </c>
      <c r="C1385" s="7" t="s">
        <v>356</v>
      </c>
      <c r="D1385" s="16" t="s">
        <v>357</v>
      </c>
      <c r="E1385" s="7" t="s">
        <v>353</v>
      </c>
      <c r="F1385" s="7" t="s">
        <v>14</v>
      </c>
      <c r="G1385" s="8">
        <v>138</v>
      </c>
      <c r="H1385" s="8"/>
      <c r="I1385" s="9">
        <v>307314.2</v>
      </c>
      <c r="J1385" s="7" t="s">
        <v>37</v>
      </c>
      <c r="K1385" s="17">
        <f t="shared" si="225"/>
        <v>3.4300030820317552E-2</v>
      </c>
      <c r="L1385" s="20"/>
      <c r="M1385" s="73">
        <f t="shared" si="226"/>
        <v>185.22016642971479</v>
      </c>
      <c r="N1385" s="9">
        <f t="shared" si="227"/>
        <v>2226.9144927536231</v>
      </c>
    </row>
    <row r="1386" spans="1:14" hidden="1" x14ac:dyDescent="0.25">
      <c r="A1386" s="7" t="s">
        <v>9</v>
      </c>
      <c r="B1386" s="7" t="s">
        <v>350</v>
      </c>
      <c r="C1386" s="7" t="s">
        <v>356</v>
      </c>
      <c r="D1386" s="16" t="s">
        <v>357</v>
      </c>
      <c r="E1386" s="7" t="s">
        <v>353</v>
      </c>
      <c r="F1386" s="7" t="s">
        <v>14</v>
      </c>
      <c r="G1386" s="8">
        <v>19</v>
      </c>
      <c r="H1386" s="8"/>
      <c r="I1386" s="9">
        <v>42188.17</v>
      </c>
      <c r="J1386" s="7" t="s">
        <v>40</v>
      </c>
      <c r="K1386" s="17">
        <f t="shared" si="225"/>
        <v>4.7224680114929963E-3</v>
      </c>
      <c r="L1386" s="20"/>
      <c r="M1386" s="73">
        <f t="shared" si="226"/>
        <v>25.50132726206218</v>
      </c>
      <c r="N1386" s="9">
        <f t="shared" si="227"/>
        <v>2220.4299999999998</v>
      </c>
    </row>
    <row r="1387" spans="1:14" hidden="1" x14ac:dyDescent="0.25">
      <c r="A1387" s="7" t="s">
        <v>9</v>
      </c>
      <c r="B1387" s="7" t="s">
        <v>350</v>
      </c>
      <c r="C1387" s="7" t="s">
        <v>356</v>
      </c>
      <c r="D1387" s="16" t="s">
        <v>357</v>
      </c>
      <c r="E1387" s="7" t="s">
        <v>353</v>
      </c>
      <c r="F1387" s="7" t="s">
        <v>14</v>
      </c>
      <c r="G1387" s="8">
        <v>431</v>
      </c>
      <c r="H1387" s="8"/>
      <c r="I1387" s="9">
        <v>957194.2</v>
      </c>
      <c r="J1387" s="7" t="s">
        <v>41</v>
      </c>
      <c r="K1387" s="17">
        <f t="shared" si="225"/>
        <v>0.10712545857649902</v>
      </c>
      <c r="L1387" s="20"/>
      <c r="M1387" s="73">
        <f t="shared" si="226"/>
        <v>578.47747631309471</v>
      </c>
      <c r="N1387" s="9">
        <f t="shared" si="227"/>
        <v>2220.8682134570763</v>
      </c>
    </row>
    <row r="1388" spans="1:14" hidden="1" x14ac:dyDescent="0.25">
      <c r="A1388" s="7" t="s">
        <v>9</v>
      </c>
      <c r="B1388" s="7" t="s">
        <v>350</v>
      </c>
      <c r="C1388" s="7" t="s">
        <v>356</v>
      </c>
      <c r="D1388" s="16" t="s">
        <v>357</v>
      </c>
      <c r="E1388" s="7" t="s">
        <v>353</v>
      </c>
      <c r="F1388" s="7" t="s">
        <v>14</v>
      </c>
      <c r="G1388" s="8">
        <v>202</v>
      </c>
      <c r="H1388" s="8"/>
      <c r="I1388" s="9">
        <v>449242.95</v>
      </c>
      <c r="J1388" s="7" t="s">
        <v>42</v>
      </c>
      <c r="K1388" s="17">
        <f t="shared" si="225"/>
        <v>5.0207291490609748E-2</v>
      </c>
      <c r="L1388" s="20"/>
      <c r="M1388" s="73">
        <f t="shared" si="226"/>
        <v>271.11937404929262</v>
      </c>
      <c r="N1388" s="9">
        <f t="shared" si="227"/>
        <v>2223.9749999999999</v>
      </c>
    </row>
    <row r="1389" spans="1:14" hidden="1" x14ac:dyDescent="0.25">
      <c r="A1389" s="7" t="s">
        <v>9</v>
      </c>
      <c r="B1389" s="7" t="s">
        <v>350</v>
      </c>
      <c r="C1389" s="7" t="s">
        <v>356</v>
      </c>
      <c r="D1389" s="16" t="s">
        <v>357</v>
      </c>
      <c r="E1389" s="7" t="s">
        <v>353</v>
      </c>
      <c r="F1389" s="7" t="s">
        <v>14</v>
      </c>
      <c r="G1389" s="8">
        <v>67</v>
      </c>
      <c r="H1389" s="8"/>
      <c r="I1389" s="9">
        <v>148984.95000000001</v>
      </c>
      <c r="J1389" s="7" t="s">
        <v>43</v>
      </c>
      <c r="K1389" s="17">
        <f t="shared" si="225"/>
        <v>1.6652913514212143E-2</v>
      </c>
      <c r="L1389" s="20"/>
      <c r="M1389" s="73">
        <f t="shared" si="226"/>
        <v>89.925732976745579</v>
      </c>
      <c r="N1389" s="9">
        <f t="shared" si="227"/>
        <v>2223.6559701492538</v>
      </c>
    </row>
    <row r="1390" spans="1:14" hidden="1" x14ac:dyDescent="0.25">
      <c r="A1390" s="7" t="s">
        <v>9</v>
      </c>
      <c r="B1390" s="7" t="s">
        <v>350</v>
      </c>
      <c r="C1390" s="7" t="s">
        <v>356</v>
      </c>
      <c r="D1390" s="16" t="s">
        <v>357</v>
      </c>
      <c r="E1390" s="7" t="s">
        <v>353</v>
      </c>
      <c r="F1390" s="7" t="s">
        <v>14</v>
      </c>
      <c r="G1390" s="8">
        <v>12</v>
      </c>
      <c r="H1390" s="8"/>
      <c r="I1390" s="9">
        <v>26536.080000000002</v>
      </c>
      <c r="J1390" s="7" t="s">
        <v>46</v>
      </c>
      <c r="K1390" s="17">
        <f t="shared" si="225"/>
        <v>2.9826113756797872E-3</v>
      </c>
      <c r="L1390" s="20"/>
      <c r="M1390" s="73">
        <f t="shared" si="226"/>
        <v>16.106101428670851</v>
      </c>
      <c r="N1390" s="9">
        <f t="shared" si="227"/>
        <v>2211.34</v>
      </c>
    </row>
    <row r="1391" spans="1:14" hidden="1" x14ac:dyDescent="0.25">
      <c r="A1391" s="7" t="s">
        <v>9</v>
      </c>
      <c r="B1391" s="7" t="s">
        <v>350</v>
      </c>
      <c r="C1391" s="7" t="s">
        <v>356</v>
      </c>
      <c r="D1391" s="16" t="s">
        <v>357</v>
      </c>
      <c r="E1391" s="7" t="s">
        <v>353</v>
      </c>
      <c r="F1391" s="7" t="s">
        <v>14</v>
      </c>
      <c r="G1391" s="8">
        <v>110</v>
      </c>
      <c r="H1391" s="8"/>
      <c r="I1391" s="9">
        <v>244494.75</v>
      </c>
      <c r="J1391" s="7" t="s">
        <v>63</v>
      </c>
      <c r="K1391" s="17">
        <f t="shared" si="225"/>
        <v>2.7340604277064716E-2</v>
      </c>
      <c r="L1391" s="20"/>
      <c r="M1391" s="73">
        <f t="shared" si="226"/>
        <v>147.63926309614948</v>
      </c>
      <c r="N1391" s="9">
        <f t="shared" si="227"/>
        <v>2222.6795454545454</v>
      </c>
    </row>
    <row r="1392" spans="1:14" hidden="1" x14ac:dyDescent="0.25">
      <c r="A1392" s="7" t="s">
        <v>9</v>
      </c>
      <c r="B1392" s="7" t="s">
        <v>350</v>
      </c>
      <c r="C1392" s="7" t="s">
        <v>356</v>
      </c>
      <c r="D1392" s="16" t="s">
        <v>357</v>
      </c>
      <c r="E1392" s="7" t="s">
        <v>353</v>
      </c>
      <c r="F1392" s="7" t="s">
        <v>14</v>
      </c>
      <c r="G1392" s="8">
        <v>42</v>
      </c>
      <c r="H1392" s="8"/>
      <c r="I1392" s="9">
        <v>93260.08</v>
      </c>
      <c r="J1392" s="7" t="s">
        <v>48</v>
      </c>
      <c r="K1392" s="17">
        <f t="shared" si="225"/>
        <v>1.0439139814879254E-2</v>
      </c>
      <c r="L1392" s="20"/>
      <c r="M1392" s="73">
        <f t="shared" si="226"/>
        <v>56.371355000347975</v>
      </c>
      <c r="N1392" s="9">
        <f t="shared" si="227"/>
        <v>2220.4780952380952</v>
      </c>
    </row>
    <row r="1393" spans="1:14" hidden="1" x14ac:dyDescent="0.25">
      <c r="A1393" s="7" t="s">
        <v>9</v>
      </c>
      <c r="B1393" s="7" t="s">
        <v>350</v>
      </c>
      <c r="C1393" s="7" t="s">
        <v>356</v>
      </c>
      <c r="D1393" s="16" t="s">
        <v>357</v>
      </c>
      <c r="E1393" s="7" t="s">
        <v>353</v>
      </c>
      <c r="F1393" s="7" t="s">
        <v>14</v>
      </c>
      <c r="G1393" s="8">
        <v>64</v>
      </c>
      <c r="H1393" s="8"/>
      <c r="I1393" s="9">
        <v>142216.6</v>
      </c>
      <c r="J1393" s="7" t="s">
        <v>68</v>
      </c>
      <c r="K1393" s="17">
        <f t="shared" si="225"/>
        <v>1.5907260670292196E-2</v>
      </c>
      <c r="L1393" s="20"/>
      <c r="M1393" s="73">
        <f t="shared" si="226"/>
        <v>85.899207619577865</v>
      </c>
      <c r="N1393" s="9">
        <f t="shared" si="227"/>
        <v>2222.1343750000001</v>
      </c>
    </row>
    <row r="1394" spans="1:14" hidden="1" x14ac:dyDescent="0.25">
      <c r="A1394" s="7" t="s">
        <v>9</v>
      </c>
      <c r="B1394" s="7" t="s">
        <v>81</v>
      </c>
      <c r="C1394" s="7" t="s">
        <v>82</v>
      </c>
      <c r="D1394" s="16" t="s">
        <v>83</v>
      </c>
      <c r="E1394" s="7" t="s">
        <v>84</v>
      </c>
      <c r="F1394" s="7" t="s">
        <v>14</v>
      </c>
      <c r="G1394" s="8">
        <v>21</v>
      </c>
      <c r="H1394" s="8">
        <f>G1394/9*12</f>
        <v>28</v>
      </c>
      <c r="I1394" s="9">
        <v>58708.65</v>
      </c>
      <c r="J1394" s="7" t="s">
        <v>50</v>
      </c>
      <c r="K1394" s="17"/>
      <c r="L1394" s="32">
        <f>H1394/$H$278</f>
        <v>3.0054518897279672E-3</v>
      </c>
      <c r="M1394" s="68">
        <f>L1394*8100</f>
        <v>24.344160306796535</v>
      </c>
      <c r="N1394" s="9">
        <f t="shared" si="227"/>
        <v>2795.65</v>
      </c>
    </row>
    <row r="1395" spans="1:14" hidden="1" x14ac:dyDescent="0.25">
      <c r="A1395" s="7" t="s">
        <v>9</v>
      </c>
      <c r="B1395" s="7" t="s">
        <v>350</v>
      </c>
      <c r="C1395" s="7" t="s">
        <v>356</v>
      </c>
      <c r="D1395" s="16" t="s">
        <v>357</v>
      </c>
      <c r="E1395" s="7" t="s">
        <v>353</v>
      </c>
      <c r="F1395" s="7" t="s">
        <v>14</v>
      </c>
      <c r="G1395" s="8">
        <v>43</v>
      </c>
      <c r="H1395" s="8"/>
      <c r="I1395" s="9">
        <v>95260.33</v>
      </c>
      <c r="J1395" s="7" t="s">
        <v>51</v>
      </c>
      <c r="K1395" s="17">
        <f t="shared" ref="K1395:K1409" si="228">+G1395/$G$1410</f>
        <v>1.0687690762852571E-2</v>
      </c>
      <c r="L1395" s="20"/>
      <c r="M1395" s="73">
        <f t="shared" ref="M1395:M1409" si="229">5400*K1395</f>
        <v>57.713530119403885</v>
      </c>
      <c r="N1395" s="9">
        <f t="shared" si="227"/>
        <v>2215.3565116279069</v>
      </c>
    </row>
    <row r="1396" spans="1:14" hidden="1" x14ac:dyDescent="0.25">
      <c r="A1396" s="7" t="s">
        <v>9</v>
      </c>
      <c r="B1396" s="7" t="s">
        <v>350</v>
      </c>
      <c r="C1396" s="7" t="s">
        <v>356</v>
      </c>
      <c r="D1396" s="16" t="s">
        <v>357</v>
      </c>
      <c r="E1396" s="7" t="s">
        <v>353</v>
      </c>
      <c r="F1396" s="7" t="s">
        <v>14</v>
      </c>
      <c r="G1396" s="8">
        <v>149</v>
      </c>
      <c r="H1396" s="8"/>
      <c r="I1396" s="9">
        <v>331485.42</v>
      </c>
      <c r="J1396" s="7" t="s">
        <v>52</v>
      </c>
      <c r="K1396" s="17">
        <f t="shared" si="228"/>
        <v>3.7034091248024023E-2</v>
      </c>
      <c r="L1396" s="20"/>
      <c r="M1396" s="73">
        <f t="shared" si="229"/>
        <v>199.98409273932972</v>
      </c>
      <c r="N1396" s="9">
        <f t="shared" si="227"/>
        <v>2224.7343624161072</v>
      </c>
    </row>
    <row r="1397" spans="1:14" hidden="1" x14ac:dyDescent="0.25">
      <c r="A1397" s="7" t="s">
        <v>9</v>
      </c>
      <c r="B1397" s="7" t="s">
        <v>350</v>
      </c>
      <c r="C1397" s="7" t="s">
        <v>356</v>
      </c>
      <c r="D1397" s="16" t="s">
        <v>357</v>
      </c>
      <c r="E1397" s="7" t="s">
        <v>353</v>
      </c>
      <c r="F1397" s="7" t="s">
        <v>14</v>
      </c>
      <c r="G1397" s="8">
        <v>64</v>
      </c>
      <c r="H1397" s="8"/>
      <c r="I1397" s="9">
        <v>142446.88</v>
      </c>
      <c r="J1397" s="7" t="s">
        <v>55</v>
      </c>
      <c r="K1397" s="17">
        <f t="shared" si="228"/>
        <v>1.5907260670292196E-2</v>
      </c>
      <c r="L1397" s="20"/>
      <c r="M1397" s="73">
        <f t="shared" si="229"/>
        <v>85.899207619577865</v>
      </c>
      <c r="N1397" s="9">
        <f t="shared" si="227"/>
        <v>2225.7325000000001</v>
      </c>
    </row>
    <row r="1398" spans="1:14" hidden="1" x14ac:dyDescent="0.25">
      <c r="A1398" s="7" t="s">
        <v>9</v>
      </c>
      <c r="B1398" s="7" t="s">
        <v>350</v>
      </c>
      <c r="C1398" s="7" t="s">
        <v>356</v>
      </c>
      <c r="D1398" s="16" t="s">
        <v>357</v>
      </c>
      <c r="E1398" s="7" t="s">
        <v>353</v>
      </c>
      <c r="F1398" s="7" t="s">
        <v>14</v>
      </c>
      <c r="G1398" s="8">
        <v>136</v>
      </c>
      <c r="H1398" s="8"/>
      <c r="I1398" s="9">
        <v>302795.57</v>
      </c>
      <c r="J1398" s="7" t="s">
        <v>56</v>
      </c>
      <c r="K1398" s="17">
        <f t="shared" si="228"/>
        <v>3.3802928924370923E-2</v>
      </c>
      <c r="L1398" s="20"/>
      <c r="M1398" s="73">
        <f t="shared" si="229"/>
        <v>182.53581619160298</v>
      </c>
      <c r="N1398" s="9">
        <f t="shared" si="227"/>
        <v>2226.4380147058823</v>
      </c>
    </row>
    <row r="1399" spans="1:14" hidden="1" x14ac:dyDescent="0.25">
      <c r="A1399" s="7" t="s">
        <v>9</v>
      </c>
      <c r="B1399" s="7" t="s">
        <v>350</v>
      </c>
      <c r="C1399" s="7" t="s">
        <v>356</v>
      </c>
      <c r="D1399" s="16" t="s">
        <v>357</v>
      </c>
      <c r="E1399" s="7" t="s">
        <v>353</v>
      </c>
      <c r="F1399" s="7" t="s">
        <v>14</v>
      </c>
      <c r="G1399" s="8">
        <v>15</v>
      </c>
      <c r="H1399" s="8"/>
      <c r="I1399" s="9">
        <v>33362</v>
      </c>
      <c r="J1399" s="7" t="s">
        <v>65</v>
      </c>
      <c r="K1399" s="17">
        <f t="shared" si="228"/>
        <v>3.728264219599734E-3</v>
      </c>
      <c r="L1399" s="20"/>
      <c r="M1399" s="73">
        <f t="shared" si="229"/>
        <v>20.132626785838564</v>
      </c>
      <c r="N1399" s="9">
        <f t="shared" si="227"/>
        <v>2224.1333333333332</v>
      </c>
    </row>
    <row r="1400" spans="1:14" hidden="1" x14ac:dyDescent="0.25">
      <c r="A1400" s="13" t="s">
        <v>9</v>
      </c>
      <c r="B1400" s="13" t="s">
        <v>350</v>
      </c>
      <c r="C1400" s="13" t="s">
        <v>439</v>
      </c>
      <c r="D1400" s="49" t="s">
        <v>440</v>
      </c>
      <c r="E1400" s="13" t="s">
        <v>353</v>
      </c>
      <c r="F1400" s="13" t="s">
        <v>14</v>
      </c>
      <c r="G1400" s="14">
        <v>758.3</v>
      </c>
      <c r="H1400" s="33"/>
      <c r="I1400" s="15">
        <v>1685980.129</v>
      </c>
      <c r="J1400" s="13" t="s">
        <v>25</v>
      </c>
      <c r="K1400" s="21">
        <f t="shared" si="228"/>
        <v>0.1884761838481652</v>
      </c>
      <c r="L1400" s="33"/>
      <c r="M1400" s="73">
        <f t="shared" si="229"/>
        <v>1017.771392780092</v>
      </c>
      <c r="N1400" s="9">
        <f t="shared" si="227"/>
        <v>2223.3682302518791</v>
      </c>
    </row>
    <row r="1401" spans="1:14" hidden="1" x14ac:dyDescent="0.25">
      <c r="A1401" s="13" t="s">
        <v>9</v>
      </c>
      <c r="B1401" s="13" t="s">
        <v>350</v>
      </c>
      <c r="C1401" s="13" t="s">
        <v>439</v>
      </c>
      <c r="D1401" s="49" t="s">
        <v>440</v>
      </c>
      <c r="E1401" s="13" t="s">
        <v>353</v>
      </c>
      <c r="F1401" s="13" t="s">
        <v>14</v>
      </c>
      <c r="G1401" s="14">
        <v>1</v>
      </c>
      <c r="H1401" s="33"/>
      <c r="I1401" s="15">
        <v>2248.06</v>
      </c>
      <c r="J1401" s="13" t="s">
        <v>26</v>
      </c>
      <c r="K1401" s="21">
        <f t="shared" si="228"/>
        <v>2.4855094797331557E-4</v>
      </c>
      <c r="L1401" s="33"/>
      <c r="M1401" s="73">
        <f t="shared" si="229"/>
        <v>1.3421751190559041</v>
      </c>
      <c r="N1401" s="9">
        <f t="shared" si="227"/>
        <v>2248.06</v>
      </c>
    </row>
    <row r="1402" spans="1:14" hidden="1" x14ac:dyDescent="0.25">
      <c r="A1402" s="13" t="s">
        <v>9</v>
      </c>
      <c r="B1402" s="13" t="s">
        <v>350</v>
      </c>
      <c r="C1402" s="13" t="s">
        <v>439</v>
      </c>
      <c r="D1402" s="49" t="s">
        <v>440</v>
      </c>
      <c r="E1402" s="13" t="s">
        <v>353</v>
      </c>
      <c r="F1402" s="13" t="s">
        <v>14</v>
      </c>
      <c r="G1402" s="14">
        <v>15</v>
      </c>
      <c r="H1402" s="33"/>
      <c r="I1402" s="15">
        <v>33457.949999999997</v>
      </c>
      <c r="J1402" s="13" t="s">
        <v>29</v>
      </c>
      <c r="K1402" s="21">
        <f t="shared" si="228"/>
        <v>3.728264219599734E-3</v>
      </c>
      <c r="L1402" s="33"/>
      <c r="M1402" s="73">
        <f t="shared" si="229"/>
        <v>20.132626785838564</v>
      </c>
      <c r="N1402" s="9">
        <f t="shared" si="227"/>
        <v>2230.5299999999997</v>
      </c>
    </row>
    <row r="1403" spans="1:14" hidden="1" x14ac:dyDescent="0.25">
      <c r="A1403" s="13" t="s">
        <v>9</v>
      </c>
      <c r="B1403" s="13" t="s">
        <v>350</v>
      </c>
      <c r="C1403" s="13" t="s">
        <v>439</v>
      </c>
      <c r="D1403" s="49" t="s">
        <v>440</v>
      </c>
      <c r="E1403" s="13" t="s">
        <v>353</v>
      </c>
      <c r="F1403" s="13" t="s">
        <v>14</v>
      </c>
      <c r="G1403" s="14">
        <v>49</v>
      </c>
      <c r="H1403" s="33"/>
      <c r="I1403" s="15">
        <v>107702</v>
      </c>
      <c r="J1403" s="13" t="s">
        <v>32</v>
      </c>
      <c r="K1403" s="21">
        <f t="shared" si="228"/>
        <v>1.2178996450692463E-2</v>
      </c>
      <c r="L1403" s="33"/>
      <c r="M1403" s="73">
        <f t="shared" si="229"/>
        <v>65.766580833739297</v>
      </c>
      <c r="N1403" s="9">
        <f t="shared" si="227"/>
        <v>2198</v>
      </c>
    </row>
    <row r="1404" spans="1:14" hidden="1" x14ac:dyDescent="0.25">
      <c r="A1404" s="13" t="s">
        <v>9</v>
      </c>
      <c r="B1404" s="13" t="s">
        <v>350</v>
      </c>
      <c r="C1404" s="13" t="s">
        <v>439</v>
      </c>
      <c r="D1404" s="49" t="s">
        <v>440</v>
      </c>
      <c r="E1404" s="13" t="s">
        <v>353</v>
      </c>
      <c r="F1404" s="13" t="s">
        <v>14</v>
      </c>
      <c r="G1404" s="14">
        <v>10</v>
      </c>
      <c r="H1404" s="33"/>
      <c r="I1404" s="15">
        <v>22305.29</v>
      </c>
      <c r="J1404" s="13" t="s">
        <v>45</v>
      </c>
      <c r="K1404" s="21">
        <f t="shared" si="228"/>
        <v>2.4855094797331559E-3</v>
      </c>
      <c r="L1404" s="33"/>
      <c r="M1404" s="73">
        <f t="shared" si="229"/>
        <v>13.421751190559041</v>
      </c>
      <c r="N1404" s="9">
        <f t="shared" si="227"/>
        <v>2230.529</v>
      </c>
    </row>
    <row r="1405" spans="1:14" hidden="1" x14ac:dyDescent="0.25">
      <c r="A1405" s="13" t="s">
        <v>9</v>
      </c>
      <c r="B1405" s="13" t="s">
        <v>350</v>
      </c>
      <c r="C1405" s="13" t="s">
        <v>439</v>
      </c>
      <c r="D1405" s="49" t="s">
        <v>440</v>
      </c>
      <c r="E1405" s="13" t="s">
        <v>353</v>
      </c>
      <c r="F1405" s="13" t="s">
        <v>14</v>
      </c>
      <c r="G1405" s="14">
        <v>55</v>
      </c>
      <c r="H1405" s="33"/>
      <c r="I1405" s="15">
        <v>120213.5</v>
      </c>
      <c r="J1405" s="13" t="s">
        <v>47</v>
      </c>
      <c r="K1405" s="21">
        <f t="shared" si="228"/>
        <v>1.3670302138532358E-2</v>
      </c>
      <c r="L1405" s="33"/>
      <c r="M1405" s="73">
        <f t="shared" si="229"/>
        <v>73.819631548074739</v>
      </c>
      <c r="N1405" s="9">
        <f t="shared" si="227"/>
        <v>2185.6999999999998</v>
      </c>
    </row>
    <row r="1406" spans="1:14" hidden="1" x14ac:dyDescent="0.25">
      <c r="A1406" s="13" t="s">
        <v>9</v>
      </c>
      <c r="B1406" s="13" t="s">
        <v>350</v>
      </c>
      <c r="C1406" s="13" t="s">
        <v>439</v>
      </c>
      <c r="D1406" s="49" t="s">
        <v>440</v>
      </c>
      <c r="E1406" s="13" t="s">
        <v>353</v>
      </c>
      <c r="F1406" s="13" t="s">
        <v>14</v>
      </c>
      <c r="G1406" s="14">
        <v>10</v>
      </c>
      <c r="H1406" s="33"/>
      <c r="I1406" s="15">
        <v>21990.1</v>
      </c>
      <c r="J1406" s="13" t="s">
        <v>52</v>
      </c>
      <c r="K1406" s="21">
        <f t="shared" si="228"/>
        <v>2.4855094797331559E-3</v>
      </c>
      <c r="L1406" s="33"/>
      <c r="M1406" s="73">
        <f t="shared" si="229"/>
        <v>13.421751190559041</v>
      </c>
      <c r="N1406" s="9">
        <f t="shared" si="227"/>
        <v>2199.0099999999998</v>
      </c>
    </row>
    <row r="1407" spans="1:14" hidden="1" x14ac:dyDescent="0.25">
      <c r="A1407" s="13" t="s">
        <v>9</v>
      </c>
      <c r="B1407" s="13" t="s">
        <v>350</v>
      </c>
      <c r="C1407" s="13" t="s">
        <v>439</v>
      </c>
      <c r="D1407" s="49" t="s">
        <v>440</v>
      </c>
      <c r="E1407" s="13" t="s">
        <v>353</v>
      </c>
      <c r="F1407" s="13" t="s">
        <v>14</v>
      </c>
      <c r="G1407" s="14">
        <v>21</v>
      </c>
      <c r="H1407" s="33"/>
      <c r="I1407" s="15">
        <v>5527.17</v>
      </c>
      <c r="J1407" s="13" t="s">
        <v>53</v>
      </c>
      <c r="K1407" s="21">
        <f t="shared" si="228"/>
        <v>5.2195699074396272E-3</v>
      </c>
      <c r="L1407" s="33"/>
      <c r="M1407" s="73">
        <f t="shared" si="229"/>
        <v>28.185677500173988</v>
      </c>
      <c r="N1407" s="9">
        <f t="shared" si="227"/>
        <v>263.19857142857143</v>
      </c>
    </row>
    <row r="1408" spans="1:14" hidden="1" x14ac:dyDescent="0.25">
      <c r="A1408" s="13" t="s">
        <v>9</v>
      </c>
      <c r="B1408" s="13" t="s">
        <v>350</v>
      </c>
      <c r="C1408" s="13" t="s">
        <v>439</v>
      </c>
      <c r="D1408" s="49" t="s">
        <v>440</v>
      </c>
      <c r="E1408" s="13" t="s">
        <v>353</v>
      </c>
      <c r="F1408" s="13" t="s">
        <v>14</v>
      </c>
      <c r="G1408" s="14">
        <v>26</v>
      </c>
      <c r="H1408" s="33"/>
      <c r="I1408" s="15">
        <v>53240.800000000003</v>
      </c>
      <c r="J1408" s="13" t="s">
        <v>56</v>
      </c>
      <c r="K1408" s="21">
        <f t="shared" si="228"/>
        <v>6.4623246473062054E-3</v>
      </c>
      <c r="L1408" s="33"/>
      <c r="M1408" s="73">
        <f t="shared" si="229"/>
        <v>34.896553095453505</v>
      </c>
      <c r="N1408" s="9">
        <f t="shared" si="227"/>
        <v>2047.7230769230771</v>
      </c>
    </row>
    <row r="1409" spans="1:14" hidden="1" x14ac:dyDescent="0.25">
      <c r="A1409" s="13" t="s">
        <v>9</v>
      </c>
      <c r="B1409" s="13" t="s">
        <v>350</v>
      </c>
      <c r="C1409" s="13" t="s">
        <v>439</v>
      </c>
      <c r="D1409" s="49" t="s">
        <v>440</v>
      </c>
      <c r="E1409" s="13" t="s">
        <v>353</v>
      </c>
      <c r="F1409" s="13" t="s">
        <v>14</v>
      </c>
      <c r="G1409" s="14">
        <v>96</v>
      </c>
      <c r="H1409" s="33"/>
      <c r="I1409" s="15">
        <v>184032</v>
      </c>
      <c r="J1409" s="13" t="s">
        <v>57</v>
      </c>
      <c r="K1409" s="21">
        <f t="shared" si="228"/>
        <v>2.3860891005438298E-2</v>
      </c>
      <c r="L1409" s="33"/>
      <c r="M1409" s="73">
        <f t="shared" si="229"/>
        <v>128.8488114293668</v>
      </c>
      <c r="N1409" s="9">
        <f t="shared" si="227"/>
        <v>1917</v>
      </c>
    </row>
    <row r="1410" spans="1:14" s="67" customFormat="1" hidden="1" x14ac:dyDescent="0.25">
      <c r="A1410" s="58"/>
      <c r="B1410" s="58"/>
      <c r="C1410" s="58"/>
      <c r="D1410" s="59"/>
      <c r="E1410" s="58"/>
      <c r="F1410" s="58"/>
      <c r="G1410" s="60">
        <f>SUM(G1368:G1409)</f>
        <v>4023.3199999999997</v>
      </c>
      <c r="H1410" s="60"/>
      <c r="I1410" s="25"/>
      <c r="J1410" s="58"/>
      <c r="K1410" s="26">
        <f>SUM(K1368:K1409)</f>
        <v>0.99478043009256056</v>
      </c>
      <c r="L1410" s="27"/>
      <c r="M1410" s="69">
        <f>SUM(M1368:M1409)</f>
        <v>5396.1584828066243</v>
      </c>
      <c r="N1410" s="25"/>
    </row>
    <row r="1411" spans="1:14" s="67" customFormat="1" hidden="1" x14ac:dyDescent="0.25">
      <c r="A1411" s="76" t="s">
        <v>445</v>
      </c>
      <c r="B1411" s="7" t="s">
        <v>350</v>
      </c>
      <c r="C1411" s="7" t="s">
        <v>446</v>
      </c>
      <c r="D1411" s="16" t="s">
        <v>447</v>
      </c>
      <c r="E1411" s="7" t="s">
        <v>353</v>
      </c>
      <c r="F1411" s="7" t="s">
        <v>14</v>
      </c>
      <c r="G1411" s="8">
        <v>10</v>
      </c>
      <c r="H1411" s="27"/>
      <c r="I1411" s="9">
        <v>97930.8</v>
      </c>
      <c r="J1411" s="7" t="s">
        <v>33</v>
      </c>
      <c r="K1411" s="77">
        <f>+G1411/$G$1415</f>
        <v>0.16949152542372881</v>
      </c>
      <c r="L1411" s="27"/>
      <c r="M1411" s="78">
        <f>36*K1411</f>
        <v>6.101694915254237</v>
      </c>
      <c r="N1411" s="79">
        <f>+I1411/G1411</f>
        <v>9793.08</v>
      </c>
    </row>
    <row r="1412" spans="1:14" s="67" customFormat="1" hidden="1" x14ac:dyDescent="0.25">
      <c r="A1412" s="76" t="s">
        <v>445</v>
      </c>
      <c r="B1412" s="7" t="s">
        <v>350</v>
      </c>
      <c r="C1412" s="7" t="s">
        <v>446</v>
      </c>
      <c r="D1412" s="16" t="s">
        <v>447</v>
      </c>
      <c r="E1412" s="7" t="s">
        <v>353</v>
      </c>
      <c r="F1412" s="7" t="s">
        <v>14</v>
      </c>
      <c r="G1412" s="8">
        <v>2</v>
      </c>
      <c r="H1412" s="27"/>
      <c r="I1412" s="9">
        <v>19663.16</v>
      </c>
      <c r="J1412" s="7" t="s">
        <v>37</v>
      </c>
      <c r="K1412" s="77">
        <f>+G1412/$G$1415</f>
        <v>3.3898305084745763E-2</v>
      </c>
      <c r="L1412" s="27"/>
      <c r="M1412" s="78">
        <f>36*K1412</f>
        <v>1.2203389830508475</v>
      </c>
      <c r="N1412" s="79">
        <f>+I1412/G1412</f>
        <v>9831.58</v>
      </c>
    </row>
    <row r="1413" spans="1:14" s="67" customFormat="1" hidden="1" x14ac:dyDescent="0.25">
      <c r="A1413" s="7" t="s">
        <v>9</v>
      </c>
      <c r="B1413" s="7" t="s">
        <v>331</v>
      </c>
      <c r="C1413" s="7" t="s">
        <v>332</v>
      </c>
      <c r="D1413" s="16" t="s">
        <v>333</v>
      </c>
      <c r="E1413" s="7" t="s">
        <v>334</v>
      </c>
      <c r="F1413" s="7" t="s">
        <v>184</v>
      </c>
      <c r="G1413" s="8">
        <v>44</v>
      </c>
      <c r="H1413" s="8"/>
      <c r="I1413" s="9">
        <v>498030.13</v>
      </c>
      <c r="J1413" s="7" t="s">
        <v>50</v>
      </c>
      <c r="K1413" s="17">
        <f>+G1413/$G$1196</f>
        <v>4.4079342817070731E-3</v>
      </c>
      <c r="L1413" s="20"/>
      <c r="M1413" s="73">
        <f>3300*K1413</f>
        <v>14.546183129633341</v>
      </c>
      <c r="N1413" s="9">
        <f>+I1413/G1413</f>
        <v>11318.866590909091</v>
      </c>
    </row>
    <row r="1414" spans="1:14" s="67" customFormat="1" hidden="1" x14ac:dyDescent="0.25">
      <c r="A1414" s="76" t="s">
        <v>445</v>
      </c>
      <c r="B1414" s="7" t="s">
        <v>350</v>
      </c>
      <c r="C1414" s="7" t="s">
        <v>446</v>
      </c>
      <c r="D1414" s="16" t="s">
        <v>447</v>
      </c>
      <c r="E1414" s="7" t="s">
        <v>353</v>
      </c>
      <c r="F1414" s="7" t="s">
        <v>14</v>
      </c>
      <c r="G1414" s="8">
        <v>3</v>
      </c>
      <c r="H1414" s="27"/>
      <c r="I1414" s="9">
        <v>29610</v>
      </c>
      <c r="J1414" s="7" t="s">
        <v>52</v>
      </c>
      <c r="K1414" s="77">
        <f>+G1414/$G$1415</f>
        <v>5.0847457627118647E-2</v>
      </c>
      <c r="L1414" s="27"/>
      <c r="M1414" s="78">
        <f>36*K1414</f>
        <v>1.8305084745762712</v>
      </c>
      <c r="N1414" s="79">
        <f>+I1414/G1414</f>
        <v>9870</v>
      </c>
    </row>
    <row r="1415" spans="1:14" s="67" customFormat="1" hidden="1" x14ac:dyDescent="0.25">
      <c r="A1415" s="58"/>
      <c r="B1415" s="58"/>
      <c r="C1415" s="58"/>
      <c r="D1415" s="59"/>
      <c r="E1415" s="58"/>
      <c r="F1415" s="58"/>
      <c r="G1415" s="60">
        <f>SUM(G1411:G1414)</f>
        <v>59</v>
      </c>
      <c r="H1415" s="60"/>
      <c r="I1415" s="25"/>
      <c r="J1415" s="58"/>
      <c r="K1415" s="26">
        <f>SUM(K1411:K1414)</f>
        <v>0.25864522241730026</v>
      </c>
      <c r="L1415" s="27"/>
      <c r="M1415" s="69">
        <f>SUM(M1411:M1414)</f>
        <v>23.698725502514698</v>
      </c>
      <c r="N1415" s="25"/>
    </row>
    <row r="1416" spans="1:14" hidden="1" x14ac:dyDescent="0.25">
      <c r="A1416" s="7" t="s">
        <v>9</v>
      </c>
      <c r="B1416" s="7" t="s">
        <v>358</v>
      </c>
      <c r="C1416" s="7" t="s">
        <v>359</v>
      </c>
      <c r="D1416" s="16" t="s">
        <v>360</v>
      </c>
      <c r="E1416" s="7" t="s">
        <v>361</v>
      </c>
      <c r="F1416" s="7" t="s">
        <v>14</v>
      </c>
      <c r="G1416" s="8">
        <v>1</v>
      </c>
      <c r="H1416" s="8"/>
      <c r="I1416" s="9">
        <v>931.7</v>
      </c>
      <c r="J1416" s="7" t="s">
        <v>47</v>
      </c>
      <c r="K1416" s="17">
        <f t="shared" ref="K1416:K1431" si="230">+G1416/$G$1432</f>
        <v>1.2445550715619166E-3</v>
      </c>
      <c r="L1416" s="20"/>
      <c r="M1416" s="73">
        <v>1</v>
      </c>
      <c r="N1416" s="9">
        <f t="shared" ref="N1416:N1431" si="231">+I1416/G1416</f>
        <v>931.7</v>
      </c>
    </row>
    <row r="1417" spans="1:14" hidden="1" x14ac:dyDescent="0.25">
      <c r="A1417" s="7" t="s">
        <v>9</v>
      </c>
      <c r="B1417" s="7" t="s">
        <v>358</v>
      </c>
      <c r="C1417" s="7" t="s">
        <v>362</v>
      </c>
      <c r="D1417" s="16" t="s">
        <v>363</v>
      </c>
      <c r="E1417" s="7" t="s">
        <v>361</v>
      </c>
      <c r="F1417" s="7" t="s">
        <v>14</v>
      </c>
      <c r="G1417" s="8">
        <v>29</v>
      </c>
      <c r="H1417" s="8"/>
      <c r="I1417" s="9">
        <v>27019.3</v>
      </c>
      <c r="J1417" s="7" t="s">
        <v>20</v>
      </c>
      <c r="K1417" s="17">
        <f t="shared" si="230"/>
        <v>3.6092097075295579E-2</v>
      </c>
      <c r="L1417" s="20"/>
      <c r="M1417" s="73">
        <f t="shared" ref="M1417:M1422" si="232">270*K1417</f>
        <v>9.7448662103298069</v>
      </c>
      <c r="N1417" s="9">
        <f t="shared" si="231"/>
        <v>931.69999999999993</v>
      </c>
    </row>
    <row r="1418" spans="1:14" hidden="1" x14ac:dyDescent="0.25">
      <c r="A1418" s="7" t="s">
        <v>9</v>
      </c>
      <c r="B1418" s="7" t="s">
        <v>358</v>
      </c>
      <c r="C1418" s="7" t="s">
        <v>362</v>
      </c>
      <c r="D1418" s="16" t="s">
        <v>363</v>
      </c>
      <c r="E1418" s="7" t="s">
        <v>361</v>
      </c>
      <c r="F1418" s="7" t="s">
        <v>14</v>
      </c>
      <c r="G1418" s="8">
        <v>73</v>
      </c>
      <c r="H1418" s="8"/>
      <c r="I1418" s="9">
        <v>68014.100000000006</v>
      </c>
      <c r="J1418" s="7" t="s">
        <v>22</v>
      </c>
      <c r="K1418" s="17">
        <f t="shared" si="230"/>
        <v>9.085252022401992E-2</v>
      </c>
      <c r="L1418" s="20"/>
      <c r="M1418" s="73">
        <f t="shared" si="232"/>
        <v>24.530180460485379</v>
      </c>
      <c r="N1418" s="9">
        <f t="shared" si="231"/>
        <v>931.7</v>
      </c>
    </row>
    <row r="1419" spans="1:14" hidden="1" x14ac:dyDescent="0.25">
      <c r="A1419" s="7" t="s">
        <v>9</v>
      </c>
      <c r="B1419" s="7" t="s">
        <v>358</v>
      </c>
      <c r="C1419" s="7" t="s">
        <v>362</v>
      </c>
      <c r="D1419" s="16" t="s">
        <v>363</v>
      </c>
      <c r="E1419" s="7" t="s">
        <v>361</v>
      </c>
      <c r="F1419" s="7" t="s">
        <v>14</v>
      </c>
      <c r="G1419" s="8">
        <v>77</v>
      </c>
      <c r="H1419" s="8"/>
      <c r="I1419" s="9">
        <v>71740.899999999994</v>
      </c>
      <c r="J1419" s="7" t="s">
        <v>23</v>
      </c>
      <c r="K1419" s="17">
        <f t="shared" si="230"/>
        <v>9.5830740510267576E-2</v>
      </c>
      <c r="L1419" s="20"/>
      <c r="M1419" s="73">
        <f t="shared" si="232"/>
        <v>25.874299937772246</v>
      </c>
      <c r="N1419" s="9">
        <f t="shared" si="231"/>
        <v>931.69999999999993</v>
      </c>
    </row>
    <row r="1420" spans="1:14" hidden="1" x14ac:dyDescent="0.25">
      <c r="A1420" s="7" t="s">
        <v>9</v>
      </c>
      <c r="B1420" s="7" t="s">
        <v>358</v>
      </c>
      <c r="C1420" s="7" t="s">
        <v>362</v>
      </c>
      <c r="D1420" s="16" t="s">
        <v>363</v>
      </c>
      <c r="E1420" s="7" t="s">
        <v>361</v>
      </c>
      <c r="F1420" s="7" t="s">
        <v>14</v>
      </c>
      <c r="G1420" s="8">
        <v>5</v>
      </c>
      <c r="H1420" s="8"/>
      <c r="I1420" s="9">
        <v>4658.5</v>
      </c>
      <c r="J1420" s="7" t="s">
        <v>30</v>
      </c>
      <c r="K1420" s="17">
        <f t="shared" si="230"/>
        <v>6.222775357809583E-3</v>
      </c>
      <c r="L1420" s="20"/>
      <c r="M1420" s="73">
        <f t="shared" si="232"/>
        <v>1.6801493466085875</v>
      </c>
      <c r="N1420" s="9">
        <f t="shared" si="231"/>
        <v>931.7</v>
      </c>
    </row>
    <row r="1421" spans="1:14" hidden="1" x14ac:dyDescent="0.25">
      <c r="A1421" s="7" t="s">
        <v>9</v>
      </c>
      <c r="B1421" s="7" t="s">
        <v>358</v>
      </c>
      <c r="C1421" s="7" t="s">
        <v>362</v>
      </c>
      <c r="D1421" s="16" t="s">
        <v>363</v>
      </c>
      <c r="E1421" s="7" t="s">
        <v>361</v>
      </c>
      <c r="F1421" s="7" t="s">
        <v>14</v>
      </c>
      <c r="G1421" s="8">
        <v>4</v>
      </c>
      <c r="H1421" s="8"/>
      <c r="I1421" s="9">
        <v>3726.8</v>
      </c>
      <c r="J1421" s="7" t="s">
        <v>62</v>
      </c>
      <c r="K1421" s="17">
        <f t="shared" si="230"/>
        <v>4.9782202862476664E-3</v>
      </c>
      <c r="L1421" s="20"/>
      <c r="M1421" s="73">
        <f t="shared" si="232"/>
        <v>1.3441194772868699</v>
      </c>
      <c r="N1421" s="9">
        <f t="shared" si="231"/>
        <v>931.7</v>
      </c>
    </row>
    <row r="1422" spans="1:14" hidden="1" x14ac:dyDescent="0.25">
      <c r="A1422" s="7" t="s">
        <v>9</v>
      </c>
      <c r="B1422" s="7" t="s">
        <v>358</v>
      </c>
      <c r="C1422" s="7" t="s">
        <v>362</v>
      </c>
      <c r="D1422" s="16" t="s">
        <v>363</v>
      </c>
      <c r="E1422" s="7" t="s">
        <v>361</v>
      </c>
      <c r="F1422" s="7" t="s">
        <v>14</v>
      </c>
      <c r="G1422" s="8">
        <v>15</v>
      </c>
      <c r="H1422" s="8"/>
      <c r="I1422" s="9">
        <v>13975.5</v>
      </c>
      <c r="J1422" s="7" t="s">
        <v>42</v>
      </c>
      <c r="K1422" s="17">
        <f t="shared" si="230"/>
        <v>1.8668326073428748E-2</v>
      </c>
      <c r="L1422" s="20"/>
      <c r="M1422" s="73">
        <f t="shared" si="232"/>
        <v>5.0404480398257618</v>
      </c>
      <c r="N1422" s="9">
        <f t="shared" si="231"/>
        <v>931.7</v>
      </c>
    </row>
    <row r="1423" spans="1:14" hidden="1" x14ac:dyDescent="0.25">
      <c r="A1423" s="7" t="s">
        <v>9</v>
      </c>
      <c r="B1423" s="7" t="s">
        <v>358</v>
      </c>
      <c r="C1423" s="7" t="s">
        <v>362</v>
      </c>
      <c r="D1423" s="16" t="s">
        <v>363</v>
      </c>
      <c r="E1423" s="7" t="s">
        <v>361</v>
      </c>
      <c r="F1423" s="7" t="s">
        <v>14</v>
      </c>
      <c r="G1423" s="8">
        <v>156</v>
      </c>
      <c r="H1423" s="8"/>
      <c r="I1423" s="9">
        <v>145345.20000000001</v>
      </c>
      <c r="J1423" s="7" t="s">
        <v>45</v>
      </c>
      <c r="K1423" s="17">
        <f t="shared" si="230"/>
        <v>0.19415059116365899</v>
      </c>
      <c r="L1423" s="20"/>
      <c r="M1423" s="73">
        <v>52</v>
      </c>
      <c r="N1423" s="9">
        <f t="shared" si="231"/>
        <v>931.7</v>
      </c>
    </row>
    <row r="1424" spans="1:14" hidden="1" x14ac:dyDescent="0.25">
      <c r="A1424" s="7" t="s">
        <v>9</v>
      </c>
      <c r="B1424" s="7" t="s">
        <v>358</v>
      </c>
      <c r="C1424" s="7" t="s">
        <v>362</v>
      </c>
      <c r="D1424" s="16" t="s">
        <v>363</v>
      </c>
      <c r="E1424" s="7" t="s">
        <v>361</v>
      </c>
      <c r="F1424" s="7" t="s">
        <v>14</v>
      </c>
      <c r="G1424" s="8">
        <v>153</v>
      </c>
      <c r="H1424" s="8"/>
      <c r="I1424" s="9">
        <v>142550.1</v>
      </c>
      <c r="J1424" s="7" t="s">
        <v>47</v>
      </c>
      <c r="K1424" s="17">
        <f t="shared" si="230"/>
        <v>0.19041692594897325</v>
      </c>
      <c r="L1424" s="20"/>
      <c r="M1424" s="73">
        <f t="shared" ref="M1424:M1431" si="233">270*K1424</f>
        <v>51.412570006222779</v>
      </c>
      <c r="N1424" s="9">
        <f t="shared" si="231"/>
        <v>931.7</v>
      </c>
    </row>
    <row r="1425" spans="1:14" hidden="1" x14ac:dyDescent="0.25">
      <c r="A1425" s="7" t="s">
        <v>9</v>
      </c>
      <c r="B1425" s="7" t="s">
        <v>358</v>
      </c>
      <c r="C1425" s="7" t="s">
        <v>362</v>
      </c>
      <c r="D1425" s="16" t="s">
        <v>363</v>
      </c>
      <c r="E1425" s="7" t="s">
        <v>361</v>
      </c>
      <c r="F1425" s="7" t="s">
        <v>14</v>
      </c>
      <c r="G1425" s="8">
        <v>38</v>
      </c>
      <c r="H1425" s="8"/>
      <c r="I1425" s="9">
        <v>35404.6</v>
      </c>
      <c r="J1425" s="7" t="s">
        <v>49</v>
      </c>
      <c r="K1425" s="17">
        <f t="shared" si="230"/>
        <v>4.7293092719352829E-2</v>
      </c>
      <c r="L1425" s="20"/>
      <c r="M1425" s="73">
        <f t="shared" si="233"/>
        <v>12.769135034225265</v>
      </c>
      <c r="N1425" s="9">
        <f t="shared" si="231"/>
        <v>931.69999999999993</v>
      </c>
    </row>
    <row r="1426" spans="1:14" hidden="1" x14ac:dyDescent="0.25">
      <c r="A1426" s="7" t="s">
        <v>9</v>
      </c>
      <c r="B1426" s="7" t="s">
        <v>358</v>
      </c>
      <c r="C1426" s="7" t="s">
        <v>362</v>
      </c>
      <c r="D1426" s="16" t="s">
        <v>363</v>
      </c>
      <c r="E1426" s="7" t="s">
        <v>361</v>
      </c>
      <c r="F1426" s="7" t="s">
        <v>14</v>
      </c>
      <c r="G1426" s="8">
        <v>90.5</v>
      </c>
      <c r="H1426" s="8"/>
      <c r="I1426" s="9">
        <v>84318.85</v>
      </c>
      <c r="J1426" s="7" t="s">
        <v>52</v>
      </c>
      <c r="K1426" s="17">
        <f t="shared" si="230"/>
        <v>0.11263223397635345</v>
      </c>
      <c r="L1426" s="20"/>
      <c r="M1426" s="73">
        <f t="shared" si="233"/>
        <v>30.410703173615431</v>
      </c>
      <c r="N1426" s="9">
        <f t="shared" si="231"/>
        <v>931.7</v>
      </c>
    </row>
    <row r="1427" spans="1:14" hidden="1" x14ac:dyDescent="0.25">
      <c r="A1427" s="7" t="s">
        <v>9</v>
      </c>
      <c r="B1427" s="7" t="s">
        <v>358</v>
      </c>
      <c r="C1427" s="7" t="s">
        <v>364</v>
      </c>
      <c r="D1427" s="16" t="s">
        <v>365</v>
      </c>
      <c r="E1427" s="7" t="s">
        <v>361</v>
      </c>
      <c r="F1427" s="7" t="s">
        <v>14</v>
      </c>
      <c r="G1427" s="8">
        <v>73</v>
      </c>
      <c r="H1427" s="8"/>
      <c r="I1427" s="9">
        <v>68014.100000000006</v>
      </c>
      <c r="J1427" s="7" t="s">
        <v>22</v>
      </c>
      <c r="K1427" s="17">
        <f t="shared" si="230"/>
        <v>9.085252022401992E-2</v>
      </c>
      <c r="L1427" s="20"/>
      <c r="M1427" s="73">
        <f t="shared" si="233"/>
        <v>24.530180460485379</v>
      </c>
      <c r="N1427" s="9">
        <f t="shared" si="231"/>
        <v>931.7</v>
      </c>
    </row>
    <row r="1428" spans="1:14" hidden="1" x14ac:dyDescent="0.25">
      <c r="A1428" s="7" t="s">
        <v>9</v>
      </c>
      <c r="B1428" s="7" t="s">
        <v>358</v>
      </c>
      <c r="C1428" s="7" t="s">
        <v>364</v>
      </c>
      <c r="D1428" s="16" t="s">
        <v>365</v>
      </c>
      <c r="E1428" s="7" t="s">
        <v>361</v>
      </c>
      <c r="F1428" s="7" t="s">
        <v>14</v>
      </c>
      <c r="G1428" s="8">
        <v>8</v>
      </c>
      <c r="H1428" s="8"/>
      <c r="I1428" s="9">
        <v>7453.6</v>
      </c>
      <c r="J1428" s="7" t="s">
        <v>23</v>
      </c>
      <c r="K1428" s="17">
        <f t="shared" si="230"/>
        <v>9.9564405724953328E-3</v>
      </c>
      <c r="L1428" s="20"/>
      <c r="M1428" s="73">
        <f t="shared" si="233"/>
        <v>2.6882389545737397</v>
      </c>
      <c r="N1428" s="9">
        <f t="shared" si="231"/>
        <v>931.7</v>
      </c>
    </row>
    <row r="1429" spans="1:14" hidden="1" x14ac:dyDescent="0.25">
      <c r="A1429" s="7" t="s">
        <v>9</v>
      </c>
      <c r="B1429" s="7" t="s">
        <v>358</v>
      </c>
      <c r="C1429" s="7" t="s">
        <v>364</v>
      </c>
      <c r="D1429" s="16" t="s">
        <v>365</v>
      </c>
      <c r="E1429" s="7" t="s">
        <v>361</v>
      </c>
      <c r="F1429" s="7" t="s">
        <v>14</v>
      </c>
      <c r="G1429" s="8">
        <v>2</v>
      </c>
      <c r="H1429" s="8"/>
      <c r="I1429" s="9">
        <v>1863.4</v>
      </c>
      <c r="J1429" s="7" t="s">
        <v>62</v>
      </c>
      <c r="K1429" s="17">
        <f t="shared" si="230"/>
        <v>2.4891101431238332E-3</v>
      </c>
      <c r="L1429" s="20"/>
      <c r="M1429" s="73">
        <f t="shared" si="233"/>
        <v>0.67205973864343493</v>
      </c>
      <c r="N1429" s="9">
        <f t="shared" si="231"/>
        <v>931.7</v>
      </c>
    </row>
    <row r="1430" spans="1:14" hidden="1" x14ac:dyDescent="0.25">
      <c r="A1430" s="7" t="s">
        <v>9</v>
      </c>
      <c r="B1430" s="7" t="s">
        <v>358</v>
      </c>
      <c r="C1430" s="7" t="s">
        <v>364</v>
      </c>
      <c r="D1430" s="16" t="s">
        <v>365</v>
      </c>
      <c r="E1430" s="7" t="s">
        <v>361</v>
      </c>
      <c r="F1430" s="7" t="s">
        <v>14</v>
      </c>
      <c r="G1430" s="8">
        <v>34</v>
      </c>
      <c r="H1430" s="8"/>
      <c r="I1430" s="9">
        <v>31677.8</v>
      </c>
      <c r="J1430" s="7" t="s">
        <v>47</v>
      </c>
      <c r="K1430" s="17">
        <f t="shared" si="230"/>
        <v>4.2314872433105166E-2</v>
      </c>
      <c r="L1430" s="20"/>
      <c r="M1430" s="73">
        <f t="shared" si="233"/>
        <v>11.425015556938394</v>
      </c>
      <c r="N1430" s="9">
        <f t="shared" si="231"/>
        <v>931.69999999999993</v>
      </c>
    </row>
    <row r="1431" spans="1:14" hidden="1" x14ac:dyDescent="0.25">
      <c r="A1431" s="7" t="s">
        <v>9</v>
      </c>
      <c r="B1431" s="7" t="s">
        <v>358</v>
      </c>
      <c r="C1431" s="7" t="s">
        <v>364</v>
      </c>
      <c r="D1431" s="16" t="s">
        <v>365</v>
      </c>
      <c r="E1431" s="7" t="s">
        <v>361</v>
      </c>
      <c r="F1431" s="7" t="s">
        <v>14</v>
      </c>
      <c r="G1431" s="8">
        <v>45</v>
      </c>
      <c r="H1431" s="8"/>
      <c r="I1431" s="9">
        <v>41926.5</v>
      </c>
      <c r="J1431" s="7" t="s">
        <v>52</v>
      </c>
      <c r="K1431" s="17">
        <f t="shared" si="230"/>
        <v>5.6004978220286245E-2</v>
      </c>
      <c r="L1431" s="20"/>
      <c r="M1431" s="73">
        <f t="shared" si="233"/>
        <v>15.121344119477286</v>
      </c>
      <c r="N1431" s="9">
        <f t="shared" si="231"/>
        <v>931.7</v>
      </c>
    </row>
    <row r="1432" spans="1:14" s="67" customFormat="1" hidden="1" x14ac:dyDescent="0.25">
      <c r="A1432" s="58"/>
      <c r="B1432" s="58"/>
      <c r="C1432" s="58"/>
      <c r="D1432" s="59"/>
      <c r="E1432" s="58"/>
      <c r="F1432" s="58"/>
      <c r="G1432" s="60">
        <f>SUM(G1416:G1431)</f>
        <v>803.5</v>
      </c>
      <c r="H1432" s="60"/>
      <c r="I1432" s="25"/>
      <c r="J1432" s="58"/>
      <c r="K1432" s="26">
        <f>SUM(K1416:K1431)</f>
        <v>0.99999999999999989</v>
      </c>
      <c r="L1432" s="27"/>
      <c r="M1432" s="69">
        <f>SUM(M1416:M1431)</f>
        <v>270.24331051649034</v>
      </c>
      <c r="N1432" s="25"/>
    </row>
    <row r="1433" spans="1:14" hidden="1" x14ac:dyDescent="0.25">
      <c r="A1433" s="7" t="s">
        <v>9</v>
      </c>
      <c r="B1433" s="7" t="s">
        <v>358</v>
      </c>
      <c r="C1433" s="7" t="s">
        <v>366</v>
      </c>
      <c r="D1433" s="16" t="s">
        <v>367</v>
      </c>
      <c r="E1433" s="7" t="s">
        <v>361</v>
      </c>
      <c r="F1433" s="7" t="s">
        <v>14</v>
      </c>
      <c r="G1433" s="8">
        <v>1</v>
      </c>
      <c r="H1433" s="8"/>
      <c r="I1433" s="9">
        <v>1435.67</v>
      </c>
      <c r="J1433" s="7" t="s">
        <v>68</v>
      </c>
      <c r="K1433" s="17">
        <f t="shared" ref="K1433:K1462" si="234">+G1433/$G$1507</f>
        <v>8.0785558773513645E-5</v>
      </c>
      <c r="L1433" s="20"/>
      <c r="M1433" s="73">
        <f t="shared" ref="M1433:M1462" si="235">11250*K1433</f>
        <v>0.90883753620202845</v>
      </c>
      <c r="N1433" s="9">
        <f t="shared" ref="N1433:N1464" si="236">+I1433/G1433</f>
        <v>1435.67</v>
      </c>
    </row>
    <row r="1434" spans="1:14" hidden="1" x14ac:dyDescent="0.25">
      <c r="A1434" s="7" t="s">
        <v>9</v>
      </c>
      <c r="B1434" s="7" t="s">
        <v>358</v>
      </c>
      <c r="C1434" s="7" t="s">
        <v>368</v>
      </c>
      <c r="D1434" s="16" t="s">
        <v>369</v>
      </c>
      <c r="E1434" s="7" t="s">
        <v>361</v>
      </c>
      <c r="F1434" s="7" t="s">
        <v>14</v>
      </c>
      <c r="G1434" s="8">
        <v>250</v>
      </c>
      <c r="H1434" s="8"/>
      <c r="I1434" s="9">
        <v>358917.5</v>
      </c>
      <c r="J1434" s="7" t="s">
        <v>18</v>
      </c>
      <c r="K1434" s="17">
        <f t="shared" si="234"/>
        <v>2.0196389693378409E-2</v>
      </c>
      <c r="L1434" s="20"/>
      <c r="M1434" s="73">
        <f t="shared" si="235"/>
        <v>227.20938405050711</v>
      </c>
      <c r="N1434" s="9">
        <f t="shared" si="236"/>
        <v>1435.67</v>
      </c>
    </row>
    <row r="1435" spans="1:14" hidden="1" x14ac:dyDescent="0.25">
      <c r="A1435" s="7" t="s">
        <v>9</v>
      </c>
      <c r="B1435" s="7" t="s">
        <v>358</v>
      </c>
      <c r="C1435" s="7" t="s">
        <v>368</v>
      </c>
      <c r="D1435" s="16" t="s">
        <v>369</v>
      </c>
      <c r="E1435" s="7" t="s">
        <v>361</v>
      </c>
      <c r="F1435" s="7" t="s">
        <v>14</v>
      </c>
      <c r="G1435" s="8">
        <v>373</v>
      </c>
      <c r="H1435" s="8"/>
      <c r="I1435" s="9">
        <v>535504.91</v>
      </c>
      <c r="J1435" s="7" t="s">
        <v>20</v>
      </c>
      <c r="K1435" s="17">
        <f t="shared" si="234"/>
        <v>3.0133013422520588E-2</v>
      </c>
      <c r="L1435" s="20"/>
      <c r="M1435" s="73">
        <f t="shared" si="235"/>
        <v>338.9964010033566</v>
      </c>
      <c r="N1435" s="9">
        <f t="shared" si="236"/>
        <v>1435.67</v>
      </c>
    </row>
    <row r="1436" spans="1:14" hidden="1" x14ac:dyDescent="0.25">
      <c r="A1436" s="7" t="s">
        <v>9</v>
      </c>
      <c r="B1436" s="7" t="s">
        <v>358</v>
      </c>
      <c r="C1436" s="7" t="s">
        <v>368</v>
      </c>
      <c r="D1436" s="16" t="s">
        <v>369</v>
      </c>
      <c r="E1436" s="7" t="s">
        <v>361</v>
      </c>
      <c r="F1436" s="7" t="s">
        <v>14</v>
      </c>
      <c r="G1436" s="8">
        <v>269</v>
      </c>
      <c r="H1436" s="8"/>
      <c r="I1436" s="9">
        <v>386195.23</v>
      </c>
      <c r="J1436" s="7" t="s">
        <v>22</v>
      </c>
      <c r="K1436" s="17">
        <f t="shared" si="234"/>
        <v>2.1731315310075168E-2</v>
      </c>
      <c r="L1436" s="20"/>
      <c r="M1436" s="73">
        <f t="shared" si="235"/>
        <v>244.47729723834564</v>
      </c>
      <c r="N1436" s="9">
        <f t="shared" si="236"/>
        <v>1435.6699999999998</v>
      </c>
    </row>
    <row r="1437" spans="1:14" hidden="1" x14ac:dyDescent="0.25">
      <c r="A1437" s="7" t="s">
        <v>9</v>
      </c>
      <c r="B1437" s="7" t="s">
        <v>358</v>
      </c>
      <c r="C1437" s="7" t="s">
        <v>368</v>
      </c>
      <c r="D1437" s="16" t="s">
        <v>369</v>
      </c>
      <c r="E1437" s="7" t="s">
        <v>361</v>
      </c>
      <c r="F1437" s="7" t="s">
        <v>14</v>
      </c>
      <c r="G1437" s="8">
        <v>412</v>
      </c>
      <c r="H1437" s="8"/>
      <c r="I1437" s="9">
        <v>591496.04</v>
      </c>
      <c r="J1437" s="7" t="s">
        <v>23</v>
      </c>
      <c r="K1437" s="17">
        <f t="shared" si="234"/>
        <v>3.328365021468762E-2</v>
      </c>
      <c r="L1437" s="20"/>
      <c r="M1437" s="73">
        <f t="shared" si="235"/>
        <v>374.4410649152357</v>
      </c>
      <c r="N1437" s="9">
        <f t="shared" si="236"/>
        <v>1435.67</v>
      </c>
    </row>
    <row r="1438" spans="1:14" hidden="1" x14ac:dyDescent="0.25">
      <c r="A1438" s="7" t="s">
        <v>9</v>
      </c>
      <c r="B1438" s="7" t="s">
        <v>358</v>
      </c>
      <c r="C1438" s="7" t="s">
        <v>368</v>
      </c>
      <c r="D1438" s="16" t="s">
        <v>369</v>
      </c>
      <c r="E1438" s="7" t="s">
        <v>361</v>
      </c>
      <c r="F1438" s="7" t="s">
        <v>14</v>
      </c>
      <c r="G1438" s="8">
        <v>335</v>
      </c>
      <c r="H1438" s="8"/>
      <c r="I1438" s="9">
        <v>480949.45</v>
      </c>
      <c r="J1438" s="7" t="s">
        <v>25</v>
      </c>
      <c r="K1438" s="17">
        <f t="shared" si="234"/>
        <v>2.706316218912707E-2</v>
      </c>
      <c r="L1438" s="20"/>
      <c r="M1438" s="73">
        <f t="shared" si="235"/>
        <v>304.46057462767953</v>
      </c>
      <c r="N1438" s="9">
        <f t="shared" si="236"/>
        <v>1435.67</v>
      </c>
    </row>
    <row r="1439" spans="1:14" hidden="1" x14ac:dyDescent="0.25">
      <c r="A1439" s="7" t="s">
        <v>9</v>
      </c>
      <c r="B1439" s="7" t="s">
        <v>358</v>
      </c>
      <c r="C1439" s="7" t="s">
        <v>368</v>
      </c>
      <c r="D1439" s="16" t="s">
        <v>369</v>
      </c>
      <c r="E1439" s="7" t="s">
        <v>361</v>
      </c>
      <c r="F1439" s="7" t="s">
        <v>14</v>
      </c>
      <c r="G1439" s="8">
        <v>12</v>
      </c>
      <c r="H1439" s="8"/>
      <c r="I1439" s="9">
        <v>17228.04</v>
      </c>
      <c r="J1439" s="7" t="s">
        <v>27</v>
      </c>
      <c r="K1439" s="17">
        <f t="shared" si="234"/>
        <v>9.6942670528216374E-4</v>
      </c>
      <c r="L1439" s="20"/>
      <c r="M1439" s="73">
        <f t="shared" si="235"/>
        <v>10.906050434424342</v>
      </c>
      <c r="N1439" s="9">
        <f t="shared" si="236"/>
        <v>1435.67</v>
      </c>
    </row>
    <row r="1440" spans="1:14" hidden="1" x14ac:dyDescent="0.25">
      <c r="A1440" s="7" t="s">
        <v>9</v>
      </c>
      <c r="B1440" s="7" t="s">
        <v>358</v>
      </c>
      <c r="C1440" s="7" t="s">
        <v>368</v>
      </c>
      <c r="D1440" s="16" t="s">
        <v>369</v>
      </c>
      <c r="E1440" s="7" t="s">
        <v>361</v>
      </c>
      <c r="F1440" s="7" t="s">
        <v>14</v>
      </c>
      <c r="G1440" s="8">
        <v>71</v>
      </c>
      <c r="H1440" s="8"/>
      <c r="I1440" s="9">
        <v>101932.57</v>
      </c>
      <c r="J1440" s="7" t="s">
        <v>28</v>
      </c>
      <c r="K1440" s="17">
        <f t="shared" si="234"/>
        <v>5.7357746729194683E-3</v>
      </c>
      <c r="L1440" s="20"/>
      <c r="M1440" s="73">
        <f t="shared" si="235"/>
        <v>64.527465070344022</v>
      </c>
      <c r="N1440" s="9">
        <f t="shared" si="236"/>
        <v>1435.67</v>
      </c>
    </row>
    <row r="1441" spans="1:14" hidden="1" x14ac:dyDescent="0.25">
      <c r="A1441" s="7" t="s">
        <v>9</v>
      </c>
      <c r="B1441" s="7" t="s">
        <v>358</v>
      </c>
      <c r="C1441" s="7" t="s">
        <v>368</v>
      </c>
      <c r="D1441" s="16" t="s">
        <v>369</v>
      </c>
      <c r="E1441" s="7" t="s">
        <v>361</v>
      </c>
      <c r="F1441" s="7" t="s">
        <v>14</v>
      </c>
      <c r="G1441" s="8">
        <v>6</v>
      </c>
      <c r="H1441" s="8"/>
      <c r="I1441" s="9">
        <v>8613.9599999999991</v>
      </c>
      <c r="J1441" s="7" t="s">
        <v>30</v>
      </c>
      <c r="K1441" s="17">
        <f t="shared" si="234"/>
        <v>4.8471335264108187E-4</v>
      </c>
      <c r="L1441" s="20"/>
      <c r="M1441" s="73">
        <f t="shared" si="235"/>
        <v>5.4530252172121711</v>
      </c>
      <c r="N1441" s="9">
        <f t="shared" si="236"/>
        <v>1435.6599999999999</v>
      </c>
    </row>
    <row r="1442" spans="1:14" hidden="1" x14ac:dyDescent="0.25">
      <c r="A1442" s="7" t="s">
        <v>9</v>
      </c>
      <c r="B1442" s="7" t="s">
        <v>358</v>
      </c>
      <c r="C1442" s="7" t="s">
        <v>368</v>
      </c>
      <c r="D1442" s="16" t="s">
        <v>369</v>
      </c>
      <c r="E1442" s="7" t="s">
        <v>361</v>
      </c>
      <c r="F1442" s="7" t="s">
        <v>14</v>
      </c>
      <c r="G1442" s="8">
        <v>191</v>
      </c>
      <c r="H1442" s="8"/>
      <c r="I1442" s="9">
        <v>274211.15000000002</v>
      </c>
      <c r="J1442" s="7" t="s">
        <v>31</v>
      </c>
      <c r="K1442" s="17">
        <f t="shared" si="234"/>
        <v>1.5430041725741106E-2</v>
      </c>
      <c r="L1442" s="20"/>
      <c r="M1442" s="73">
        <f t="shared" si="235"/>
        <v>173.58796941458743</v>
      </c>
      <c r="N1442" s="9">
        <f t="shared" si="236"/>
        <v>1435.6604712041885</v>
      </c>
    </row>
    <row r="1443" spans="1:14" hidden="1" x14ac:dyDescent="0.25">
      <c r="A1443" s="7" t="s">
        <v>9</v>
      </c>
      <c r="B1443" s="7" t="s">
        <v>358</v>
      </c>
      <c r="C1443" s="7" t="s">
        <v>368</v>
      </c>
      <c r="D1443" s="16" t="s">
        <v>369</v>
      </c>
      <c r="E1443" s="7" t="s">
        <v>361</v>
      </c>
      <c r="F1443" s="7" t="s">
        <v>14</v>
      </c>
      <c r="G1443" s="8">
        <v>81</v>
      </c>
      <c r="H1443" s="8"/>
      <c r="I1443" s="9">
        <v>116289.27</v>
      </c>
      <c r="J1443" s="7" t="s">
        <v>32</v>
      </c>
      <c r="K1443" s="17">
        <f t="shared" si="234"/>
        <v>6.5436302606546046E-3</v>
      </c>
      <c r="L1443" s="20"/>
      <c r="M1443" s="73">
        <f t="shared" si="235"/>
        <v>73.615840432364308</v>
      </c>
      <c r="N1443" s="9">
        <f t="shared" si="236"/>
        <v>1435.67</v>
      </c>
    </row>
    <row r="1444" spans="1:14" hidden="1" x14ac:dyDescent="0.25">
      <c r="A1444" s="7" t="s">
        <v>9</v>
      </c>
      <c r="B1444" s="7" t="s">
        <v>358</v>
      </c>
      <c r="C1444" s="7" t="s">
        <v>368</v>
      </c>
      <c r="D1444" s="16" t="s">
        <v>369</v>
      </c>
      <c r="E1444" s="7" t="s">
        <v>361</v>
      </c>
      <c r="F1444" s="7" t="s">
        <v>14</v>
      </c>
      <c r="G1444" s="8">
        <v>6</v>
      </c>
      <c r="H1444" s="8"/>
      <c r="I1444" s="9">
        <v>8614.02</v>
      </c>
      <c r="J1444" s="7" t="s">
        <v>62</v>
      </c>
      <c r="K1444" s="17">
        <f t="shared" si="234"/>
        <v>4.8471335264108187E-4</v>
      </c>
      <c r="L1444" s="20"/>
      <c r="M1444" s="73">
        <f t="shared" si="235"/>
        <v>5.4530252172121711</v>
      </c>
      <c r="N1444" s="9">
        <f t="shared" si="236"/>
        <v>1435.67</v>
      </c>
    </row>
    <row r="1445" spans="1:14" hidden="1" x14ac:dyDescent="0.25">
      <c r="A1445" s="7" t="s">
        <v>9</v>
      </c>
      <c r="B1445" s="7" t="s">
        <v>358</v>
      </c>
      <c r="C1445" s="7" t="s">
        <v>368</v>
      </c>
      <c r="D1445" s="16" t="s">
        <v>369</v>
      </c>
      <c r="E1445" s="7" t="s">
        <v>361</v>
      </c>
      <c r="F1445" s="7" t="s">
        <v>14</v>
      </c>
      <c r="G1445" s="8">
        <v>121</v>
      </c>
      <c r="H1445" s="8"/>
      <c r="I1445" s="9">
        <v>173716.07</v>
      </c>
      <c r="J1445" s="7" t="s">
        <v>34</v>
      </c>
      <c r="K1445" s="17">
        <f t="shared" si="234"/>
        <v>9.7750526115951506E-3</v>
      </c>
      <c r="L1445" s="20"/>
      <c r="M1445" s="73">
        <f t="shared" si="235"/>
        <v>109.96934188044544</v>
      </c>
      <c r="N1445" s="9">
        <f t="shared" si="236"/>
        <v>1435.67</v>
      </c>
    </row>
    <row r="1446" spans="1:14" hidden="1" x14ac:dyDescent="0.25">
      <c r="A1446" s="7" t="s">
        <v>9</v>
      </c>
      <c r="B1446" s="7" t="s">
        <v>358</v>
      </c>
      <c r="C1446" s="7" t="s">
        <v>368</v>
      </c>
      <c r="D1446" s="16" t="s">
        <v>369</v>
      </c>
      <c r="E1446" s="7" t="s">
        <v>361</v>
      </c>
      <c r="F1446" s="7" t="s">
        <v>14</v>
      </c>
      <c r="G1446" s="8">
        <v>139</v>
      </c>
      <c r="H1446" s="8"/>
      <c r="I1446" s="9">
        <v>199556.74</v>
      </c>
      <c r="J1446" s="7" t="s">
        <v>35</v>
      </c>
      <c r="K1446" s="17">
        <f t="shared" si="234"/>
        <v>1.1229192669518396E-2</v>
      </c>
      <c r="L1446" s="20"/>
      <c r="M1446" s="73">
        <f t="shared" si="235"/>
        <v>126.32841753208196</v>
      </c>
      <c r="N1446" s="9">
        <f t="shared" si="236"/>
        <v>1435.6599999999999</v>
      </c>
    </row>
    <row r="1447" spans="1:14" hidden="1" x14ac:dyDescent="0.25">
      <c r="A1447" s="7" t="s">
        <v>9</v>
      </c>
      <c r="B1447" s="7" t="s">
        <v>358</v>
      </c>
      <c r="C1447" s="7" t="s">
        <v>368</v>
      </c>
      <c r="D1447" s="16" t="s">
        <v>369</v>
      </c>
      <c r="E1447" s="7" t="s">
        <v>361</v>
      </c>
      <c r="F1447" s="7" t="s">
        <v>14</v>
      </c>
      <c r="G1447" s="8">
        <v>168</v>
      </c>
      <c r="H1447" s="8"/>
      <c r="I1447" s="9">
        <v>241190.88</v>
      </c>
      <c r="J1447" s="7" t="s">
        <v>36</v>
      </c>
      <c r="K1447" s="17">
        <f t="shared" si="234"/>
        <v>1.3571973873950292E-2</v>
      </c>
      <c r="L1447" s="20"/>
      <c r="M1447" s="73">
        <f t="shared" si="235"/>
        <v>152.68470608194079</v>
      </c>
      <c r="N1447" s="9">
        <f t="shared" si="236"/>
        <v>1435.66</v>
      </c>
    </row>
    <row r="1448" spans="1:14" hidden="1" x14ac:dyDescent="0.25">
      <c r="A1448" s="7" t="s">
        <v>9</v>
      </c>
      <c r="B1448" s="7" t="s">
        <v>358</v>
      </c>
      <c r="C1448" s="7" t="s">
        <v>368</v>
      </c>
      <c r="D1448" s="16" t="s">
        <v>369</v>
      </c>
      <c r="E1448" s="7" t="s">
        <v>361</v>
      </c>
      <c r="F1448" s="7" t="s">
        <v>14</v>
      </c>
      <c r="G1448" s="8">
        <v>255</v>
      </c>
      <c r="H1448" s="8"/>
      <c r="I1448" s="9">
        <v>366095.85</v>
      </c>
      <c r="J1448" s="7" t="s">
        <v>37</v>
      </c>
      <c r="K1448" s="17">
        <f t="shared" si="234"/>
        <v>2.060031748724598E-2</v>
      </c>
      <c r="L1448" s="20"/>
      <c r="M1448" s="73">
        <f t="shared" si="235"/>
        <v>231.75357173151727</v>
      </c>
      <c r="N1448" s="9">
        <f t="shared" si="236"/>
        <v>1435.6699999999998</v>
      </c>
    </row>
    <row r="1449" spans="1:14" hidden="1" x14ac:dyDescent="0.25">
      <c r="A1449" s="7" t="s">
        <v>9</v>
      </c>
      <c r="B1449" s="7" t="s">
        <v>358</v>
      </c>
      <c r="C1449" s="7" t="s">
        <v>368</v>
      </c>
      <c r="D1449" s="16" t="s">
        <v>369</v>
      </c>
      <c r="E1449" s="7" t="s">
        <v>361</v>
      </c>
      <c r="F1449" s="7" t="s">
        <v>14</v>
      </c>
      <c r="G1449" s="8">
        <v>103</v>
      </c>
      <c r="H1449" s="8"/>
      <c r="I1449" s="9">
        <v>147874.01</v>
      </c>
      <c r="J1449" s="7" t="s">
        <v>38</v>
      </c>
      <c r="K1449" s="17">
        <f t="shared" si="234"/>
        <v>8.320912553671905E-3</v>
      </c>
      <c r="L1449" s="20"/>
      <c r="M1449" s="73">
        <f t="shared" si="235"/>
        <v>93.610266228808925</v>
      </c>
      <c r="N1449" s="9">
        <f t="shared" si="236"/>
        <v>1435.67</v>
      </c>
    </row>
    <row r="1450" spans="1:14" hidden="1" x14ac:dyDescent="0.25">
      <c r="A1450" s="7" t="s">
        <v>9</v>
      </c>
      <c r="B1450" s="7" t="s">
        <v>358</v>
      </c>
      <c r="C1450" s="7" t="s">
        <v>368</v>
      </c>
      <c r="D1450" s="16" t="s">
        <v>369</v>
      </c>
      <c r="E1450" s="7" t="s">
        <v>361</v>
      </c>
      <c r="F1450" s="7" t="s">
        <v>14</v>
      </c>
      <c r="G1450" s="8">
        <v>100</v>
      </c>
      <c r="H1450" s="8"/>
      <c r="I1450" s="9">
        <v>143567</v>
      </c>
      <c r="J1450" s="7" t="s">
        <v>39</v>
      </c>
      <c r="K1450" s="17">
        <f t="shared" si="234"/>
        <v>8.0785558773513646E-3</v>
      </c>
      <c r="L1450" s="20"/>
      <c r="M1450" s="73">
        <f t="shared" si="235"/>
        <v>90.883753620202853</v>
      </c>
      <c r="N1450" s="9">
        <f t="shared" si="236"/>
        <v>1435.67</v>
      </c>
    </row>
    <row r="1451" spans="1:14" hidden="1" x14ac:dyDescent="0.25">
      <c r="A1451" s="7" t="s">
        <v>9</v>
      </c>
      <c r="B1451" s="7" t="s">
        <v>358</v>
      </c>
      <c r="C1451" s="7" t="s">
        <v>368</v>
      </c>
      <c r="D1451" s="16" t="s">
        <v>369</v>
      </c>
      <c r="E1451" s="7" t="s">
        <v>361</v>
      </c>
      <c r="F1451" s="7" t="s">
        <v>14</v>
      </c>
      <c r="G1451" s="8">
        <v>248</v>
      </c>
      <c r="H1451" s="8"/>
      <c r="I1451" s="9">
        <v>356044</v>
      </c>
      <c r="J1451" s="7" t="s">
        <v>40</v>
      </c>
      <c r="K1451" s="17">
        <f t="shared" si="234"/>
        <v>2.0034818575831382E-2</v>
      </c>
      <c r="L1451" s="20"/>
      <c r="M1451" s="73">
        <f t="shared" si="235"/>
        <v>225.39170897810305</v>
      </c>
      <c r="N1451" s="9">
        <f t="shared" si="236"/>
        <v>1435.6612903225807</v>
      </c>
    </row>
    <row r="1452" spans="1:14" hidden="1" x14ac:dyDescent="0.25">
      <c r="A1452" s="7" t="s">
        <v>9</v>
      </c>
      <c r="B1452" s="7" t="s">
        <v>358</v>
      </c>
      <c r="C1452" s="7" t="s">
        <v>368</v>
      </c>
      <c r="D1452" s="16" t="s">
        <v>369</v>
      </c>
      <c r="E1452" s="7" t="s">
        <v>361</v>
      </c>
      <c r="F1452" s="7" t="s">
        <v>14</v>
      </c>
      <c r="G1452" s="8">
        <v>855</v>
      </c>
      <c r="H1452" s="8"/>
      <c r="I1452" s="9">
        <v>1227495.4099999999</v>
      </c>
      <c r="J1452" s="7" t="s">
        <v>41</v>
      </c>
      <c r="K1452" s="17">
        <f t="shared" si="234"/>
        <v>6.9071652751354171E-2</v>
      </c>
      <c r="L1452" s="20"/>
      <c r="M1452" s="73">
        <f t="shared" si="235"/>
        <v>777.05609345273444</v>
      </c>
      <c r="N1452" s="9">
        <f t="shared" si="236"/>
        <v>1435.6671461988303</v>
      </c>
    </row>
    <row r="1453" spans="1:14" hidden="1" x14ac:dyDescent="0.25">
      <c r="A1453" s="7" t="s">
        <v>9</v>
      </c>
      <c r="B1453" s="7" t="s">
        <v>358</v>
      </c>
      <c r="C1453" s="7" t="s">
        <v>368</v>
      </c>
      <c r="D1453" s="16" t="s">
        <v>369</v>
      </c>
      <c r="E1453" s="7" t="s">
        <v>361</v>
      </c>
      <c r="F1453" s="7" t="s">
        <v>14</v>
      </c>
      <c r="G1453" s="8">
        <v>1457</v>
      </c>
      <c r="H1453" s="8"/>
      <c r="I1453" s="9">
        <v>2091771.19</v>
      </c>
      <c r="J1453" s="7" t="s">
        <v>42</v>
      </c>
      <c r="K1453" s="17">
        <f t="shared" si="234"/>
        <v>0.11770455913300938</v>
      </c>
      <c r="L1453" s="20"/>
      <c r="M1453" s="73">
        <f t="shared" si="235"/>
        <v>1324.1762902463556</v>
      </c>
      <c r="N1453" s="9">
        <f t="shared" si="236"/>
        <v>1435.67</v>
      </c>
    </row>
    <row r="1454" spans="1:14" hidden="1" x14ac:dyDescent="0.25">
      <c r="A1454" s="7" t="s">
        <v>9</v>
      </c>
      <c r="B1454" s="7" t="s">
        <v>358</v>
      </c>
      <c r="C1454" s="7" t="s">
        <v>368</v>
      </c>
      <c r="D1454" s="16" t="s">
        <v>369</v>
      </c>
      <c r="E1454" s="7" t="s">
        <v>361</v>
      </c>
      <c r="F1454" s="7" t="s">
        <v>14</v>
      </c>
      <c r="G1454" s="8">
        <v>6</v>
      </c>
      <c r="H1454" s="8"/>
      <c r="I1454" s="9">
        <v>8614.02</v>
      </c>
      <c r="J1454" s="7" t="s">
        <v>43</v>
      </c>
      <c r="K1454" s="17">
        <f t="shared" si="234"/>
        <v>4.8471335264108187E-4</v>
      </c>
      <c r="L1454" s="20"/>
      <c r="M1454" s="73">
        <f t="shared" si="235"/>
        <v>5.4530252172121711</v>
      </c>
      <c r="N1454" s="9">
        <f t="shared" si="236"/>
        <v>1435.67</v>
      </c>
    </row>
    <row r="1455" spans="1:14" hidden="1" x14ac:dyDescent="0.25">
      <c r="A1455" s="7" t="s">
        <v>9</v>
      </c>
      <c r="B1455" s="7" t="s">
        <v>358</v>
      </c>
      <c r="C1455" s="7" t="s">
        <v>368</v>
      </c>
      <c r="D1455" s="16" t="s">
        <v>369</v>
      </c>
      <c r="E1455" s="7" t="s">
        <v>361</v>
      </c>
      <c r="F1455" s="7" t="s">
        <v>14</v>
      </c>
      <c r="G1455" s="8">
        <v>60</v>
      </c>
      <c r="H1455" s="8"/>
      <c r="I1455" s="9">
        <v>86140.2</v>
      </c>
      <c r="J1455" s="7" t="s">
        <v>44</v>
      </c>
      <c r="K1455" s="17">
        <f t="shared" si="234"/>
        <v>4.8471335264108186E-3</v>
      </c>
      <c r="L1455" s="20"/>
      <c r="M1455" s="73">
        <f t="shared" si="235"/>
        <v>54.530252172121706</v>
      </c>
      <c r="N1455" s="9">
        <f t="shared" si="236"/>
        <v>1435.6699999999998</v>
      </c>
    </row>
    <row r="1456" spans="1:14" hidden="1" x14ac:dyDescent="0.25">
      <c r="A1456" s="7" t="s">
        <v>9</v>
      </c>
      <c r="B1456" s="7" t="s">
        <v>358</v>
      </c>
      <c r="C1456" s="7" t="s">
        <v>368</v>
      </c>
      <c r="D1456" s="16" t="s">
        <v>369</v>
      </c>
      <c r="E1456" s="7" t="s">
        <v>361</v>
      </c>
      <c r="F1456" s="7" t="s">
        <v>14</v>
      </c>
      <c r="G1456" s="8">
        <v>132</v>
      </c>
      <c r="H1456" s="8"/>
      <c r="I1456" s="9">
        <v>189508.43</v>
      </c>
      <c r="J1456" s="7" t="s">
        <v>45</v>
      </c>
      <c r="K1456" s="17">
        <f t="shared" si="234"/>
        <v>1.06636937581038E-2</v>
      </c>
      <c r="L1456" s="20"/>
      <c r="M1456" s="73">
        <f t="shared" si="235"/>
        <v>119.96655477866776</v>
      </c>
      <c r="N1456" s="9">
        <f t="shared" si="236"/>
        <v>1435.6699242424243</v>
      </c>
    </row>
    <row r="1457" spans="1:14" hidden="1" x14ac:dyDescent="0.25">
      <c r="A1457" s="7" t="s">
        <v>9</v>
      </c>
      <c r="B1457" s="7" t="s">
        <v>358</v>
      </c>
      <c r="C1457" s="7" t="s">
        <v>368</v>
      </c>
      <c r="D1457" s="16" t="s">
        <v>369</v>
      </c>
      <c r="E1457" s="7" t="s">
        <v>361</v>
      </c>
      <c r="F1457" s="7" t="s">
        <v>14</v>
      </c>
      <c r="G1457" s="8">
        <v>94</v>
      </c>
      <c r="H1457" s="8"/>
      <c r="I1457" s="9">
        <v>134952.98000000001</v>
      </c>
      <c r="J1457" s="7" t="s">
        <v>46</v>
      </c>
      <c r="K1457" s="17">
        <f t="shared" si="234"/>
        <v>7.5938425247102821E-3</v>
      </c>
      <c r="L1457" s="20"/>
      <c r="M1457" s="73">
        <f t="shared" si="235"/>
        <v>85.430728402990667</v>
      </c>
      <c r="N1457" s="9">
        <f t="shared" si="236"/>
        <v>1435.67</v>
      </c>
    </row>
    <row r="1458" spans="1:14" hidden="1" x14ac:dyDescent="0.25">
      <c r="A1458" s="7" t="s">
        <v>9</v>
      </c>
      <c r="B1458" s="7" t="s">
        <v>358</v>
      </c>
      <c r="C1458" s="7" t="s">
        <v>368</v>
      </c>
      <c r="D1458" s="16" t="s">
        <v>369</v>
      </c>
      <c r="E1458" s="7" t="s">
        <v>361</v>
      </c>
      <c r="F1458" s="7" t="s">
        <v>14</v>
      </c>
      <c r="G1458" s="8">
        <v>209</v>
      </c>
      <c r="H1458" s="8"/>
      <c r="I1458" s="9">
        <v>300055.03000000003</v>
      </c>
      <c r="J1458" s="7" t="s">
        <v>47</v>
      </c>
      <c r="K1458" s="17">
        <f t="shared" si="234"/>
        <v>1.688418178366435E-2</v>
      </c>
      <c r="L1458" s="20"/>
      <c r="M1458" s="73">
        <f t="shared" si="235"/>
        <v>189.94704506622395</v>
      </c>
      <c r="N1458" s="9">
        <f t="shared" si="236"/>
        <v>1435.67</v>
      </c>
    </row>
    <row r="1459" spans="1:14" hidden="1" x14ac:dyDescent="0.25">
      <c r="A1459" s="7" t="s">
        <v>9</v>
      </c>
      <c r="B1459" s="7" t="s">
        <v>358</v>
      </c>
      <c r="C1459" s="7" t="s">
        <v>368</v>
      </c>
      <c r="D1459" s="16" t="s">
        <v>369</v>
      </c>
      <c r="E1459" s="7" t="s">
        <v>361</v>
      </c>
      <c r="F1459" s="7" t="s">
        <v>14</v>
      </c>
      <c r="G1459" s="8">
        <v>57</v>
      </c>
      <c r="H1459" s="8"/>
      <c r="I1459" s="9">
        <v>81833.19</v>
      </c>
      <c r="J1459" s="7" t="s">
        <v>63</v>
      </c>
      <c r="K1459" s="17">
        <f t="shared" si="234"/>
        <v>4.6047768500902773E-3</v>
      </c>
      <c r="L1459" s="20"/>
      <c r="M1459" s="73">
        <f t="shared" si="235"/>
        <v>51.80373956351562</v>
      </c>
      <c r="N1459" s="9">
        <f t="shared" si="236"/>
        <v>1435.67</v>
      </c>
    </row>
    <row r="1460" spans="1:14" hidden="1" x14ac:dyDescent="0.25">
      <c r="A1460" s="7" t="s">
        <v>9</v>
      </c>
      <c r="B1460" s="7" t="s">
        <v>358</v>
      </c>
      <c r="C1460" s="7" t="s">
        <v>368</v>
      </c>
      <c r="D1460" s="16" t="s">
        <v>369</v>
      </c>
      <c r="E1460" s="7" t="s">
        <v>361</v>
      </c>
      <c r="F1460" s="7" t="s">
        <v>14</v>
      </c>
      <c r="G1460" s="8">
        <v>80</v>
      </c>
      <c r="H1460" s="8"/>
      <c r="I1460" s="9">
        <v>114852.85</v>
      </c>
      <c r="J1460" s="7" t="s">
        <v>48</v>
      </c>
      <c r="K1460" s="17">
        <f t="shared" si="234"/>
        <v>6.4628447018810911E-3</v>
      </c>
      <c r="L1460" s="20"/>
      <c r="M1460" s="73">
        <f t="shared" si="235"/>
        <v>72.70700289616228</v>
      </c>
      <c r="N1460" s="9">
        <f t="shared" si="236"/>
        <v>1435.660625</v>
      </c>
    </row>
    <row r="1461" spans="1:14" hidden="1" x14ac:dyDescent="0.25">
      <c r="A1461" s="7" t="s">
        <v>9</v>
      </c>
      <c r="B1461" s="7" t="s">
        <v>358</v>
      </c>
      <c r="C1461" s="7" t="s">
        <v>368</v>
      </c>
      <c r="D1461" s="16" t="s">
        <v>369</v>
      </c>
      <c r="E1461" s="7" t="s">
        <v>361</v>
      </c>
      <c r="F1461" s="7" t="s">
        <v>14</v>
      </c>
      <c r="G1461" s="8">
        <v>102</v>
      </c>
      <c r="H1461" s="8"/>
      <c r="I1461" s="9">
        <v>146438.34</v>
      </c>
      <c r="J1461" s="7" t="s">
        <v>68</v>
      </c>
      <c r="K1461" s="17">
        <f t="shared" si="234"/>
        <v>8.2401269948983915E-3</v>
      </c>
      <c r="L1461" s="20"/>
      <c r="M1461" s="73">
        <f t="shared" si="235"/>
        <v>92.70142869260691</v>
      </c>
      <c r="N1461" s="9">
        <f t="shared" si="236"/>
        <v>1435.67</v>
      </c>
    </row>
    <row r="1462" spans="1:14" hidden="1" x14ac:dyDescent="0.25">
      <c r="A1462" s="7" t="s">
        <v>9</v>
      </c>
      <c r="B1462" s="7" t="s">
        <v>358</v>
      </c>
      <c r="C1462" s="7" t="s">
        <v>368</v>
      </c>
      <c r="D1462" s="16" t="s">
        <v>369</v>
      </c>
      <c r="E1462" s="7" t="s">
        <v>361</v>
      </c>
      <c r="F1462" s="7" t="s">
        <v>14</v>
      </c>
      <c r="G1462" s="8">
        <v>79</v>
      </c>
      <c r="H1462" s="8"/>
      <c r="I1462" s="9">
        <v>113417.93</v>
      </c>
      <c r="J1462" s="7" t="s">
        <v>49</v>
      </c>
      <c r="K1462" s="17">
        <f t="shared" si="234"/>
        <v>6.3820591431075777E-3</v>
      </c>
      <c r="L1462" s="20"/>
      <c r="M1462" s="73">
        <f t="shared" si="235"/>
        <v>71.798165359960251</v>
      </c>
      <c r="N1462" s="9">
        <f t="shared" si="236"/>
        <v>1435.6699999999998</v>
      </c>
    </row>
    <row r="1463" spans="1:14" hidden="1" x14ac:dyDescent="0.25">
      <c r="A1463" s="7" t="s">
        <v>9</v>
      </c>
      <c r="B1463" s="7" t="s">
        <v>331</v>
      </c>
      <c r="C1463" s="7" t="s">
        <v>336</v>
      </c>
      <c r="D1463" s="16" t="s">
        <v>337</v>
      </c>
      <c r="E1463" s="7" t="s">
        <v>334</v>
      </c>
      <c r="F1463" s="7" t="s">
        <v>184</v>
      </c>
      <c r="G1463" s="8">
        <v>7</v>
      </c>
      <c r="H1463" s="8"/>
      <c r="I1463" s="9">
        <v>238013.23</v>
      </c>
      <c r="J1463" s="7" t="s">
        <v>50</v>
      </c>
      <c r="K1463" s="17">
        <f>+G1463/$G$1221</f>
        <v>4.9435028248587575E-3</v>
      </c>
      <c r="L1463" s="20"/>
      <c r="M1463" s="73">
        <f>495*K1463</f>
        <v>2.4470338983050848</v>
      </c>
      <c r="N1463" s="9">
        <f t="shared" si="236"/>
        <v>34001.89</v>
      </c>
    </row>
    <row r="1464" spans="1:14" hidden="1" x14ac:dyDescent="0.25">
      <c r="A1464" s="7" t="s">
        <v>9</v>
      </c>
      <c r="B1464" s="7" t="s">
        <v>358</v>
      </c>
      <c r="C1464" s="7" t="s">
        <v>368</v>
      </c>
      <c r="D1464" s="16" t="s">
        <v>369</v>
      </c>
      <c r="E1464" s="7" t="s">
        <v>361</v>
      </c>
      <c r="F1464" s="7" t="s">
        <v>14</v>
      </c>
      <c r="G1464" s="8">
        <v>86</v>
      </c>
      <c r="H1464" s="8"/>
      <c r="I1464" s="9">
        <v>123467.62</v>
      </c>
      <c r="J1464" s="7" t="s">
        <v>51</v>
      </c>
      <c r="K1464" s="17">
        <f t="shared" ref="K1464:K1498" si="237">+G1464/$G$1507</f>
        <v>6.9475580545221736E-3</v>
      </c>
      <c r="L1464" s="20"/>
      <c r="M1464" s="73">
        <f t="shared" ref="M1464:M1498" si="238">11250*K1464</f>
        <v>78.160028113374452</v>
      </c>
      <c r="N1464" s="9">
        <f t="shared" si="236"/>
        <v>1435.6699999999998</v>
      </c>
    </row>
    <row r="1465" spans="1:14" hidden="1" x14ac:dyDescent="0.25">
      <c r="A1465" s="7" t="s">
        <v>9</v>
      </c>
      <c r="B1465" s="7" t="s">
        <v>358</v>
      </c>
      <c r="C1465" s="7" t="s">
        <v>368</v>
      </c>
      <c r="D1465" s="16" t="s">
        <v>369</v>
      </c>
      <c r="E1465" s="7" t="s">
        <v>361</v>
      </c>
      <c r="F1465" s="7" t="s">
        <v>14</v>
      </c>
      <c r="G1465" s="8">
        <v>211</v>
      </c>
      <c r="H1465" s="8"/>
      <c r="I1465" s="9">
        <v>302926.37</v>
      </c>
      <c r="J1465" s="7" t="s">
        <v>52</v>
      </c>
      <c r="K1465" s="17">
        <f t="shared" si="237"/>
        <v>1.7045752901211377E-2</v>
      </c>
      <c r="L1465" s="20"/>
      <c r="M1465" s="73">
        <f t="shared" si="238"/>
        <v>191.76472013862801</v>
      </c>
      <c r="N1465" s="9">
        <f t="shared" ref="N1465:N1496" si="239">+I1465/G1465</f>
        <v>1435.67</v>
      </c>
    </row>
    <row r="1466" spans="1:14" hidden="1" x14ac:dyDescent="0.25">
      <c r="A1466" s="7" t="s">
        <v>9</v>
      </c>
      <c r="B1466" s="7" t="s">
        <v>358</v>
      </c>
      <c r="C1466" s="7" t="s">
        <v>368</v>
      </c>
      <c r="D1466" s="16" t="s">
        <v>369</v>
      </c>
      <c r="E1466" s="7" t="s">
        <v>361</v>
      </c>
      <c r="F1466" s="7" t="s">
        <v>14</v>
      </c>
      <c r="G1466" s="8">
        <v>303.5</v>
      </c>
      <c r="H1466" s="8"/>
      <c r="I1466" s="9">
        <v>435725.84499999997</v>
      </c>
      <c r="J1466" s="7" t="s">
        <v>53</v>
      </c>
      <c r="K1466" s="17">
        <f t="shared" si="237"/>
        <v>2.4518417087761389E-2</v>
      </c>
      <c r="L1466" s="20"/>
      <c r="M1466" s="73">
        <f t="shared" si="238"/>
        <v>275.83219223731561</v>
      </c>
      <c r="N1466" s="9">
        <f t="shared" si="239"/>
        <v>1435.6699999999998</v>
      </c>
    </row>
    <row r="1467" spans="1:14" hidden="1" x14ac:dyDescent="0.25">
      <c r="A1467" s="7" t="s">
        <v>9</v>
      </c>
      <c r="B1467" s="7" t="s">
        <v>358</v>
      </c>
      <c r="C1467" s="7" t="s">
        <v>368</v>
      </c>
      <c r="D1467" s="16" t="s">
        <v>369</v>
      </c>
      <c r="E1467" s="7" t="s">
        <v>361</v>
      </c>
      <c r="F1467" s="7" t="s">
        <v>14</v>
      </c>
      <c r="G1467" s="8">
        <v>64</v>
      </c>
      <c r="H1467" s="8"/>
      <c r="I1467" s="9">
        <v>91882.880000000005</v>
      </c>
      <c r="J1467" s="7" t="s">
        <v>55</v>
      </c>
      <c r="K1467" s="17">
        <f t="shared" si="237"/>
        <v>5.1702757615048733E-3</v>
      </c>
      <c r="L1467" s="20"/>
      <c r="M1467" s="73">
        <f t="shared" si="238"/>
        <v>58.165602316929821</v>
      </c>
      <c r="N1467" s="9">
        <f t="shared" si="239"/>
        <v>1435.67</v>
      </c>
    </row>
    <row r="1468" spans="1:14" hidden="1" x14ac:dyDescent="0.25">
      <c r="A1468" s="7" t="s">
        <v>9</v>
      </c>
      <c r="B1468" s="7" t="s">
        <v>358</v>
      </c>
      <c r="C1468" s="7" t="s">
        <v>368</v>
      </c>
      <c r="D1468" s="16" t="s">
        <v>369</v>
      </c>
      <c r="E1468" s="7" t="s">
        <v>361</v>
      </c>
      <c r="F1468" s="7" t="s">
        <v>14</v>
      </c>
      <c r="G1468" s="8">
        <v>140</v>
      </c>
      <c r="H1468" s="8"/>
      <c r="I1468" s="9">
        <v>200993.8</v>
      </c>
      <c r="J1468" s="7" t="s">
        <v>56</v>
      </c>
      <c r="K1468" s="17">
        <f t="shared" si="237"/>
        <v>1.130997822829191E-2</v>
      </c>
      <c r="L1468" s="20"/>
      <c r="M1468" s="73">
        <f t="shared" si="238"/>
        <v>127.23725506828399</v>
      </c>
      <c r="N1468" s="9">
        <f t="shared" si="239"/>
        <v>1435.6699999999998</v>
      </c>
    </row>
    <row r="1469" spans="1:14" hidden="1" x14ac:dyDescent="0.25">
      <c r="A1469" s="7" t="s">
        <v>9</v>
      </c>
      <c r="B1469" s="7" t="s">
        <v>358</v>
      </c>
      <c r="C1469" s="7" t="s">
        <v>368</v>
      </c>
      <c r="D1469" s="16" t="s">
        <v>369</v>
      </c>
      <c r="E1469" s="7" t="s">
        <v>361</v>
      </c>
      <c r="F1469" s="7" t="s">
        <v>14</v>
      </c>
      <c r="G1469" s="8">
        <v>65</v>
      </c>
      <c r="H1469" s="8"/>
      <c r="I1469" s="9">
        <v>93318.55</v>
      </c>
      <c r="J1469" s="7" t="s">
        <v>57</v>
      </c>
      <c r="K1469" s="17">
        <f t="shared" si="237"/>
        <v>5.2510613202783867E-3</v>
      </c>
      <c r="L1469" s="20"/>
      <c r="M1469" s="73">
        <f t="shared" si="238"/>
        <v>59.07443985313185</v>
      </c>
      <c r="N1469" s="9">
        <f t="shared" si="239"/>
        <v>1435.67</v>
      </c>
    </row>
    <row r="1470" spans="1:14" hidden="1" x14ac:dyDescent="0.25">
      <c r="A1470" s="7" t="s">
        <v>9</v>
      </c>
      <c r="B1470" s="7" t="s">
        <v>358</v>
      </c>
      <c r="C1470" s="7" t="s">
        <v>368</v>
      </c>
      <c r="D1470" s="16" t="s">
        <v>369</v>
      </c>
      <c r="E1470" s="7" t="s">
        <v>361</v>
      </c>
      <c r="F1470" s="7" t="s">
        <v>14</v>
      </c>
      <c r="G1470" s="8">
        <v>56</v>
      </c>
      <c r="H1470" s="8"/>
      <c r="I1470" s="9">
        <v>80397.490000000005</v>
      </c>
      <c r="J1470" s="7" t="s">
        <v>65</v>
      </c>
      <c r="K1470" s="17">
        <f t="shared" si="237"/>
        <v>4.5239912913167639E-3</v>
      </c>
      <c r="L1470" s="20"/>
      <c r="M1470" s="73">
        <f t="shared" si="238"/>
        <v>50.894902027313591</v>
      </c>
      <c r="N1470" s="9">
        <f t="shared" si="239"/>
        <v>1435.6694642857144</v>
      </c>
    </row>
    <row r="1471" spans="1:14" hidden="1" x14ac:dyDescent="0.25">
      <c r="A1471" s="7" t="s">
        <v>9</v>
      </c>
      <c r="B1471" s="7" t="s">
        <v>358</v>
      </c>
      <c r="C1471" s="7" t="s">
        <v>370</v>
      </c>
      <c r="D1471" s="16" t="s">
        <v>371</v>
      </c>
      <c r="E1471" s="7" t="s">
        <v>361</v>
      </c>
      <c r="F1471" s="7" t="s">
        <v>14</v>
      </c>
      <c r="G1471" s="8">
        <v>343</v>
      </c>
      <c r="H1471" s="8"/>
      <c r="I1471" s="9">
        <v>492434.81</v>
      </c>
      <c r="J1471" s="7" t="s">
        <v>18</v>
      </c>
      <c r="K1471" s="17">
        <f t="shared" si="237"/>
        <v>2.7709446659315178E-2</v>
      </c>
      <c r="L1471" s="20"/>
      <c r="M1471" s="73">
        <f t="shared" si="238"/>
        <v>311.73127491729576</v>
      </c>
      <c r="N1471" s="9">
        <f t="shared" si="239"/>
        <v>1435.67</v>
      </c>
    </row>
    <row r="1472" spans="1:14" hidden="1" x14ac:dyDescent="0.25">
      <c r="A1472" s="7" t="s">
        <v>9</v>
      </c>
      <c r="B1472" s="7" t="s">
        <v>358</v>
      </c>
      <c r="C1472" s="7" t="s">
        <v>370</v>
      </c>
      <c r="D1472" s="16" t="s">
        <v>371</v>
      </c>
      <c r="E1472" s="7" t="s">
        <v>361</v>
      </c>
      <c r="F1472" s="7" t="s">
        <v>14</v>
      </c>
      <c r="G1472" s="8">
        <v>52</v>
      </c>
      <c r="H1472" s="8"/>
      <c r="I1472" s="9">
        <v>74654.84</v>
      </c>
      <c r="J1472" s="7" t="s">
        <v>20</v>
      </c>
      <c r="K1472" s="17">
        <f t="shared" si="237"/>
        <v>4.2008490562227092E-3</v>
      </c>
      <c r="L1472" s="20"/>
      <c r="M1472" s="73">
        <f t="shared" si="238"/>
        <v>47.259551882505477</v>
      </c>
      <c r="N1472" s="9">
        <f t="shared" si="239"/>
        <v>1435.6699999999998</v>
      </c>
    </row>
    <row r="1473" spans="1:14" hidden="1" x14ac:dyDescent="0.25">
      <c r="A1473" s="7" t="s">
        <v>9</v>
      </c>
      <c r="B1473" s="7" t="s">
        <v>358</v>
      </c>
      <c r="C1473" s="7" t="s">
        <v>370</v>
      </c>
      <c r="D1473" s="16" t="s">
        <v>371</v>
      </c>
      <c r="E1473" s="7" t="s">
        <v>361</v>
      </c>
      <c r="F1473" s="7" t="s">
        <v>14</v>
      </c>
      <c r="G1473" s="8">
        <v>259</v>
      </c>
      <c r="H1473" s="8"/>
      <c r="I1473" s="9">
        <v>367009.29</v>
      </c>
      <c r="J1473" s="7" t="s">
        <v>22</v>
      </c>
      <c r="K1473" s="17">
        <f t="shared" si="237"/>
        <v>2.0923459722340033E-2</v>
      </c>
      <c r="L1473" s="20"/>
      <c r="M1473" s="73">
        <f t="shared" si="238"/>
        <v>235.38892187632538</v>
      </c>
      <c r="N1473" s="9">
        <f t="shared" si="239"/>
        <v>1417.0242857142857</v>
      </c>
    </row>
    <row r="1474" spans="1:14" hidden="1" x14ac:dyDescent="0.25">
      <c r="A1474" s="7" t="s">
        <v>9</v>
      </c>
      <c r="B1474" s="7" t="s">
        <v>358</v>
      </c>
      <c r="C1474" s="7" t="s">
        <v>370</v>
      </c>
      <c r="D1474" s="16" t="s">
        <v>371</v>
      </c>
      <c r="E1474" s="7" t="s">
        <v>361</v>
      </c>
      <c r="F1474" s="7" t="s">
        <v>14</v>
      </c>
      <c r="G1474" s="8">
        <v>340</v>
      </c>
      <c r="H1474" s="8"/>
      <c r="I1474" s="9">
        <v>488127.8</v>
      </c>
      <c r="J1474" s="7" t="s">
        <v>23</v>
      </c>
      <c r="K1474" s="17">
        <f t="shared" si="237"/>
        <v>2.7467089982994637E-2</v>
      </c>
      <c r="L1474" s="20"/>
      <c r="M1474" s="73">
        <f t="shared" si="238"/>
        <v>309.00476230868969</v>
      </c>
      <c r="N1474" s="9">
        <f t="shared" si="239"/>
        <v>1435.67</v>
      </c>
    </row>
    <row r="1475" spans="1:14" hidden="1" x14ac:dyDescent="0.25">
      <c r="A1475" s="7" t="s">
        <v>9</v>
      </c>
      <c r="B1475" s="7" t="s">
        <v>358</v>
      </c>
      <c r="C1475" s="7" t="s">
        <v>370</v>
      </c>
      <c r="D1475" s="16" t="s">
        <v>371</v>
      </c>
      <c r="E1475" s="7" t="s">
        <v>361</v>
      </c>
      <c r="F1475" s="7" t="s">
        <v>14</v>
      </c>
      <c r="G1475" s="8">
        <v>450</v>
      </c>
      <c r="H1475" s="8"/>
      <c r="I1475" s="9">
        <v>646051.5</v>
      </c>
      <c r="J1475" s="7" t="s">
        <v>25</v>
      </c>
      <c r="K1475" s="17">
        <f t="shared" si="237"/>
        <v>3.6353501448081138E-2</v>
      </c>
      <c r="L1475" s="20"/>
      <c r="M1475" s="73">
        <f t="shared" si="238"/>
        <v>408.97689129091282</v>
      </c>
      <c r="N1475" s="9">
        <f t="shared" si="239"/>
        <v>1435.67</v>
      </c>
    </row>
    <row r="1476" spans="1:14" hidden="1" x14ac:dyDescent="0.25">
      <c r="A1476" s="7" t="s">
        <v>9</v>
      </c>
      <c r="B1476" s="7" t="s">
        <v>358</v>
      </c>
      <c r="C1476" s="7" t="s">
        <v>370</v>
      </c>
      <c r="D1476" s="16" t="s">
        <v>371</v>
      </c>
      <c r="E1476" s="7" t="s">
        <v>361</v>
      </c>
      <c r="F1476" s="7" t="s">
        <v>14</v>
      </c>
      <c r="G1476" s="8">
        <v>14</v>
      </c>
      <c r="H1476" s="8"/>
      <c r="I1476" s="9">
        <v>20099.38</v>
      </c>
      <c r="J1476" s="7" t="s">
        <v>27</v>
      </c>
      <c r="K1476" s="17">
        <f t="shared" si="237"/>
        <v>1.130997822829191E-3</v>
      </c>
      <c r="L1476" s="20"/>
      <c r="M1476" s="73">
        <f t="shared" si="238"/>
        <v>12.723725506828398</v>
      </c>
      <c r="N1476" s="9">
        <f t="shared" si="239"/>
        <v>1435.67</v>
      </c>
    </row>
    <row r="1477" spans="1:14" hidden="1" x14ac:dyDescent="0.25">
      <c r="A1477" s="7" t="s">
        <v>9</v>
      </c>
      <c r="B1477" s="7" t="s">
        <v>358</v>
      </c>
      <c r="C1477" s="7" t="s">
        <v>370</v>
      </c>
      <c r="D1477" s="16" t="s">
        <v>371</v>
      </c>
      <c r="E1477" s="7" t="s">
        <v>361</v>
      </c>
      <c r="F1477" s="7" t="s">
        <v>14</v>
      </c>
      <c r="G1477" s="8">
        <v>59.45</v>
      </c>
      <c r="H1477" s="8"/>
      <c r="I1477" s="9">
        <v>85349.986999999994</v>
      </c>
      <c r="J1477" s="7" t="s">
        <v>28</v>
      </c>
      <c r="K1477" s="17">
        <f t="shared" si="237"/>
        <v>4.8027014690853864E-3</v>
      </c>
      <c r="L1477" s="20"/>
      <c r="M1477" s="73">
        <f t="shared" si="238"/>
        <v>54.030391527210597</v>
      </c>
      <c r="N1477" s="9">
        <f t="shared" si="239"/>
        <v>1435.6599999999999</v>
      </c>
    </row>
    <row r="1478" spans="1:14" hidden="1" x14ac:dyDescent="0.25">
      <c r="A1478" s="7" t="s">
        <v>9</v>
      </c>
      <c r="B1478" s="7" t="s">
        <v>358</v>
      </c>
      <c r="C1478" s="7" t="s">
        <v>370</v>
      </c>
      <c r="D1478" s="16" t="s">
        <v>371</v>
      </c>
      <c r="E1478" s="7" t="s">
        <v>361</v>
      </c>
      <c r="F1478" s="7" t="s">
        <v>14</v>
      </c>
      <c r="G1478" s="8">
        <v>5</v>
      </c>
      <c r="H1478" s="8"/>
      <c r="I1478" s="9">
        <v>7178.3</v>
      </c>
      <c r="J1478" s="7" t="s">
        <v>30</v>
      </c>
      <c r="K1478" s="17">
        <f t="shared" si="237"/>
        <v>4.039277938675682E-4</v>
      </c>
      <c r="L1478" s="20"/>
      <c r="M1478" s="73">
        <f t="shared" si="238"/>
        <v>4.5441876810101425</v>
      </c>
      <c r="N1478" s="9">
        <f t="shared" si="239"/>
        <v>1435.66</v>
      </c>
    </row>
    <row r="1479" spans="1:14" hidden="1" x14ac:dyDescent="0.25">
      <c r="A1479" s="7" t="s">
        <v>9</v>
      </c>
      <c r="B1479" s="7" t="s">
        <v>358</v>
      </c>
      <c r="C1479" s="7" t="s">
        <v>370</v>
      </c>
      <c r="D1479" s="16" t="s">
        <v>371</v>
      </c>
      <c r="E1479" s="7" t="s">
        <v>361</v>
      </c>
      <c r="F1479" s="7" t="s">
        <v>14</v>
      </c>
      <c r="G1479" s="8">
        <v>3</v>
      </c>
      <c r="H1479" s="8"/>
      <c r="I1479" s="9">
        <v>4307.01</v>
      </c>
      <c r="J1479" s="7" t="s">
        <v>31</v>
      </c>
      <c r="K1479" s="17">
        <f t="shared" si="237"/>
        <v>2.4235667632054093E-4</v>
      </c>
      <c r="L1479" s="20"/>
      <c r="M1479" s="73">
        <f t="shared" si="238"/>
        <v>2.7265126086060856</v>
      </c>
      <c r="N1479" s="9">
        <f t="shared" si="239"/>
        <v>1435.67</v>
      </c>
    </row>
    <row r="1480" spans="1:14" hidden="1" x14ac:dyDescent="0.25">
      <c r="A1480" s="7" t="s">
        <v>9</v>
      </c>
      <c r="B1480" s="7" t="s">
        <v>358</v>
      </c>
      <c r="C1480" s="7" t="s">
        <v>370</v>
      </c>
      <c r="D1480" s="16" t="s">
        <v>371</v>
      </c>
      <c r="E1480" s="7" t="s">
        <v>361</v>
      </c>
      <c r="F1480" s="7" t="s">
        <v>14</v>
      </c>
      <c r="G1480" s="8">
        <v>4</v>
      </c>
      <c r="H1480" s="8"/>
      <c r="I1480" s="9">
        <v>5742.68</v>
      </c>
      <c r="J1480" s="7" t="s">
        <v>32</v>
      </c>
      <c r="K1480" s="17">
        <f t="shared" si="237"/>
        <v>3.2314223509405458E-4</v>
      </c>
      <c r="L1480" s="20"/>
      <c r="M1480" s="73">
        <f t="shared" si="238"/>
        <v>3.6353501448081138</v>
      </c>
      <c r="N1480" s="9">
        <f t="shared" si="239"/>
        <v>1435.67</v>
      </c>
    </row>
    <row r="1481" spans="1:14" hidden="1" x14ac:dyDescent="0.25">
      <c r="A1481" s="7" t="s">
        <v>9</v>
      </c>
      <c r="B1481" s="7" t="s">
        <v>358</v>
      </c>
      <c r="C1481" s="7" t="s">
        <v>370</v>
      </c>
      <c r="D1481" s="16" t="s">
        <v>371</v>
      </c>
      <c r="E1481" s="7" t="s">
        <v>361</v>
      </c>
      <c r="F1481" s="7" t="s">
        <v>14</v>
      </c>
      <c r="G1481" s="8">
        <v>6</v>
      </c>
      <c r="H1481" s="8"/>
      <c r="I1481" s="9">
        <v>8614.02</v>
      </c>
      <c r="J1481" s="7" t="s">
        <v>62</v>
      </c>
      <c r="K1481" s="17">
        <f t="shared" si="237"/>
        <v>4.8471335264108187E-4</v>
      </c>
      <c r="L1481" s="20"/>
      <c r="M1481" s="73">
        <f t="shared" si="238"/>
        <v>5.4530252172121711</v>
      </c>
      <c r="N1481" s="9">
        <f t="shared" si="239"/>
        <v>1435.67</v>
      </c>
    </row>
    <row r="1482" spans="1:14" hidden="1" x14ac:dyDescent="0.25">
      <c r="A1482" s="7" t="s">
        <v>9</v>
      </c>
      <c r="B1482" s="7" t="s">
        <v>358</v>
      </c>
      <c r="C1482" s="7" t="s">
        <v>370</v>
      </c>
      <c r="D1482" s="16" t="s">
        <v>371</v>
      </c>
      <c r="E1482" s="7" t="s">
        <v>361</v>
      </c>
      <c r="F1482" s="7" t="s">
        <v>14</v>
      </c>
      <c r="G1482" s="8">
        <v>97</v>
      </c>
      <c r="H1482" s="8"/>
      <c r="I1482" s="9">
        <v>139259.99</v>
      </c>
      <c r="J1482" s="7" t="s">
        <v>34</v>
      </c>
      <c r="K1482" s="17">
        <f t="shared" si="237"/>
        <v>7.8361992010308225E-3</v>
      </c>
      <c r="L1482" s="20"/>
      <c r="M1482" s="73">
        <f t="shared" si="238"/>
        <v>88.157241011596753</v>
      </c>
      <c r="N1482" s="9">
        <f t="shared" si="239"/>
        <v>1435.6699999999998</v>
      </c>
    </row>
    <row r="1483" spans="1:14" hidden="1" x14ac:dyDescent="0.25">
      <c r="A1483" s="7" t="s">
        <v>9</v>
      </c>
      <c r="B1483" s="7" t="s">
        <v>358</v>
      </c>
      <c r="C1483" s="7" t="s">
        <v>370</v>
      </c>
      <c r="D1483" s="16" t="s">
        <v>371</v>
      </c>
      <c r="E1483" s="7" t="s">
        <v>361</v>
      </c>
      <c r="F1483" s="7" t="s">
        <v>14</v>
      </c>
      <c r="G1483" s="8">
        <v>79</v>
      </c>
      <c r="H1483" s="8"/>
      <c r="I1483" s="9">
        <v>113417.14</v>
      </c>
      <c r="J1483" s="7" t="s">
        <v>35</v>
      </c>
      <c r="K1483" s="17">
        <f t="shared" si="237"/>
        <v>6.3820591431075777E-3</v>
      </c>
      <c r="L1483" s="20"/>
      <c r="M1483" s="73">
        <f t="shared" si="238"/>
        <v>71.798165359960251</v>
      </c>
      <c r="N1483" s="9">
        <f t="shared" si="239"/>
        <v>1435.66</v>
      </c>
    </row>
    <row r="1484" spans="1:14" hidden="1" x14ac:dyDescent="0.25">
      <c r="A1484" s="7" t="s">
        <v>9</v>
      </c>
      <c r="B1484" s="7" t="s">
        <v>358</v>
      </c>
      <c r="C1484" s="7" t="s">
        <v>370</v>
      </c>
      <c r="D1484" s="16" t="s">
        <v>371</v>
      </c>
      <c r="E1484" s="7" t="s">
        <v>361</v>
      </c>
      <c r="F1484" s="7" t="s">
        <v>14</v>
      </c>
      <c r="G1484" s="8">
        <v>40</v>
      </c>
      <c r="H1484" s="8"/>
      <c r="I1484" s="9">
        <v>57426.400000000001</v>
      </c>
      <c r="J1484" s="7" t="s">
        <v>36</v>
      </c>
      <c r="K1484" s="17">
        <f t="shared" si="237"/>
        <v>3.2314223509405456E-3</v>
      </c>
      <c r="L1484" s="20"/>
      <c r="M1484" s="73">
        <f t="shared" si="238"/>
        <v>36.35350144808114</v>
      </c>
      <c r="N1484" s="9">
        <f t="shared" si="239"/>
        <v>1435.66</v>
      </c>
    </row>
    <row r="1485" spans="1:14" hidden="1" x14ac:dyDescent="0.25">
      <c r="A1485" s="7" t="s">
        <v>9</v>
      </c>
      <c r="B1485" s="7" t="s">
        <v>358</v>
      </c>
      <c r="C1485" s="7" t="s">
        <v>370</v>
      </c>
      <c r="D1485" s="16" t="s">
        <v>371</v>
      </c>
      <c r="E1485" s="7" t="s">
        <v>361</v>
      </c>
      <c r="F1485" s="7" t="s">
        <v>14</v>
      </c>
      <c r="G1485" s="8">
        <v>215</v>
      </c>
      <c r="H1485" s="8"/>
      <c r="I1485" s="9">
        <v>285175.45</v>
      </c>
      <c r="J1485" s="7" t="s">
        <v>37</v>
      </c>
      <c r="K1485" s="17">
        <f t="shared" si="237"/>
        <v>1.7368895136305434E-2</v>
      </c>
      <c r="L1485" s="20"/>
      <c r="M1485" s="73">
        <f t="shared" si="238"/>
        <v>195.40007028343615</v>
      </c>
      <c r="N1485" s="9">
        <f t="shared" si="239"/>
        <v>1326.3974418604653</v>
      </c>
    </row>
    <row r="1486" spans="1:14" hidden="1" x14ac:dyDescent="0.25">
      <c r="A1486" s="7" t="s">
        <v>9</v>
      </c>
      <c r="B1486" s="7" t="s">
        <v>358</v>
      </c>
      <c r="C1486" s="7" t="s">
        <v>370</v>
      </c>
      <c r="D1486" s="16" t="s">
        <v>371</v>
      </c>
      <c r="E1486" s="7" t="s">
        <v>361</v>
      </c>
      <c r="F1486" s="7" t="s">
        <v>14</v>
      </c>
      <c r="G1486" s="8">
        <v>90</v>
      </c>
      <c r="H1486" s="8"/>
      <c r="I1486" s="9">
        <v>129210.3</v>
      </c>
      <c r="J1486" s="7" t="s">
        <v>38</v>
      </c>
      <c r="K1486" s="17">
        <f t="shared" si="237"/>
        <v>7.2707002896162274E-3</v>
      </c>
      <c r="L1486" s="20"/>
      <c r="M1486" s="73">
        <f t="shared" si="238"/>
        <v>81.795378258182552</v>
      </c>
      <c r="N1486" s="9">
        <f t="shared" si="239"/>
        <v>1435.67</v>
      </c>
    </row>
    <row r="1487" spans="1:14" hidden="1" x14ac:dyDescent="0.25">
      <c r="A1487" s="7" t="s">
        <v>9</v>
      </c>
      <c r="B1487" s="7" t="s">
        <v>358</v>
      </c>
      <c r="C1487" s="7" t="s">
        <v>370</v>
      </c>
      <c r="D1487" s="16" t="s">
        <v>371</v>
      </c>
      <c r="E1487" s="7" t="s">
        <v>361</v>
      </c>
      <c r="F1487" s="7" t="s">
        <v>14</v>
      </c>
      <c r="G1487" s="8">
        <v>9</v>
      </c>
      <c r="H1487" s="8"/>
      <c r="I1487" s="9">
        <v>12921.03</v>
      </c>
      <c r="J1487" s="7" t="s">
        <v>39</v>
      </c>
      <c r="K1487" s="17">
        <f t="shared" si="237"/>
        <v>7.2707002896162283E-4</v>
      </c>
      <c r="L1487" s="20"/>
      <c r="M1487" s="73">
        <f t="shared" si="238"/>
        <v>8.1795378258182563</v>
      </c>
      <c r="N1487" s="9">
        <f t="shared" si="239"/>
        <v>1435.67</v>
      </c>
    </row>
    <row r="1488" spans="1:14" hidden="1" x14ac:dyDescent="0.25">
      <c r="A1488" s="7" t="s">
        <v>9</v>
      </c>
      <c r="B1488" s="7" t="s">
        <v>358</v>
      </c>
      <c r="C1488" s="7" t="s">
        <v>370</v>
      </c>
      <c r="D1488" s="16" t="s">
        <v>371</v>
      </c>
      <c r="E1488" s="7" t="s">
        <v>361</v>
      </c>
      <c r="F1488" s="7" t="s">
        <v>14</v>
      </c>
      <c r="G1488" s="8">
        <v>222</v>
      </c>
      <c r="H1488" s="8"/>
      <c r="I1488" s="9">
        <v>318718.74</v>
      </c>
      <c r="J1488" s="7" t="s">
        <v>40</v>
      </c>
      <c r="K1488" s="17">
        <f t="shared" si="237"/>
        <v>1.7934394047720029E-2</v>
      </c>
      <c r="L1488" s="20"/>
      <c r="M1488" s="73">
        <f t="shared" si="238"/>
        <v>201.76193303685031</v>
      </c>
      <c r="N1488" s="9">
        <f t="shared" si="239"/>
        <v>1435.6699999999998</v>
      </c>
    </row>
    <row r="1489" spans="1:14" hidden="1" x14ac:dyDescent="0.25">
      <c r="A1489" s="7" t="s">
        <v>9</v>
      </c>
      <c r="B1489" s="7" t="s">
        <v>358</v>
      </c>
      <c r="C1489" s="7" t="s">
        <v>370</v>
      </c>
      <c r="D1489" s="16" t="s">
        <v>371</v>
      </c>
      <c r="E1489" s="7" t="s">
        <v>361</v>
      </c>
      <c r="F1489" s="7" t="s">
        <v>14</v>
      </c>
      <c r="G1489" s="8">
        <v>548</v>
      </c>
      <c r="H1489" s="8"/>
      <c r="I1489" s="9">
        <v>786747.16</v>
      </c>
      <c r="J1489" s="7" t="s">
        <v>41</v>
      </c>
      <c r="K1489" s="17">
        <f t="shared" si="237"/>
        <v>4.4270486207885477E-2</v>
      </c>
      <c r="L1489" s="20"/>
      <c r="M1489" s="73">
        <f t="shared" si="238"/>
        <v>498.0429698387116</v>
      </c>
      <c r="N1489" s="9">
        <f t="shared" si="239"/>
        <v>1435.67</v>
      </c>
    </row>
    <row r="1490" spans="1:14" hidden="1" x14ac:dyDescent="0.25">
      <c r="A1490" s="7" t="s">
        <v>9</v>
      </c>
      <c r="B1490" s="7" t="s">
        <v>358</v>
      </c>
      <c r="C1490" s="7" t="s">
        <v>370</v>
      </c>
      <c r="D1490" s="16" t="s">
        <v>371</v>
      </c>
      <c r="E1490" s="7" t="s">
        <v>361</v>
      </c>
      <c r="F1490" s="7" t="s">
        <v>14</v>
      </c>
      <c r="G1490" s="8">
        <v>718</v>
      </c>
      <c r="H1490" s="8"/>
      <c r="I1490" s="9">
        <v>1030803.88</v>
      </c>
      <c r="J1490" s="7" t="s">
        <v>42</v>
      </c>
      <c r="K1490" s="17">
        <f t="shared" si="237"/>
        <v>5.8004031199382793E-2</v>
      </c>
      <c r="L1490" s="20"/>
      <c r="M1490" s="73">
        <f t="shared" si="238"/>
        <v>652.54535099305645</v>
      </c>
      <c r="N1490" s="9">
        <f t="shared" si="239"/>
        <v>1435.66</v>
      </c>
    </row>
    <row r="1491" spans="1:14" hidden="1" x14ac:dyDescent="0.25">
      <c r="A1491" s="7" t="s">
        <v>9</v>
      </c>
      <c r="B1491" s="7" t="s">
        <v>358</v>
      </c>
      <c r="C1491" s="7" t="s">
        <v>370</v>
      </c>
      <c r="D1491" s="16" t="s">
        <v>371</v>
      </c>
      <c r="E1491" s="7" t="s">
        <v>361</v>
      </c>
      <c r="F1491" s="7" t="s">
        <v>14</v>
      </c>
      <c r="G1491" s="8">
        <v>30</v>
      </c>
      <c r="H1491" s="8"/>
      <c r="I1491" s="9">
        <v>43070.1</v>
      </c>
      <c r="J1491" s="7" t="s">
        <v>43</v>
      </c>
      <c r="K1491" s="17">
        <f t="shared" si="237"/>
        <v>2.4235667632054093E-3</v>
      </c>
      <c r="L1491" s="20"/>
      <c r="M1491" s="73">
        <f t="shared" si="238"/>
        <v>27.265126086060853</v>
      </c>
      <c r="N1491" s="9">
        <f t="shared" si="239"/>
        <v>1435.6699999999998</v>
      </c>
    </row>
    <row r="1492" spans="1:14" hidden="1" x14ac:dyDescent="0.25">
      <c r="A1492" s="7" t="s">
        <v>9</v>
      </c>
      <c r="B1492" s="7" t="s">
        <v>358</v>
      </c>
      <c r="C1492" s="7" t="s">
        <v>370</v>
      </c>
      <c r="D1492" s="16" t="s">
        <v>371</v>
      </c>
      <c r="E1492" s="7" t="s">
        <v>361</v>
      </c>
      <c r="F1492" s="7" t="s">
        <v>14</v>
      </c>
      <c r="G1492" s="8">
        <v>70</v>
      </c>
      <c r="H1492" s="8"/>
      <c r="I1492" s="9">
        <v>100496.2</v>
      </c>
      <c r="J1492" s="7" t="s">
        <v>44</v>
      </c>
      <c r="K1492" s="17">
        <f t="shared" si="237"/>
        <v>5.6549891141459549E-3</v>
      </c>
      <c r="L1492" s="20"/>
      <c r="M1492" s="73">
        <f t="shared" si="238"/>
        <v>63.618627534141993</v>
      </c>
      <c r="N1492" s="9">
        <f t="shared" si="239"/>
        <v>1435.6599999999999</v>
      </c>
    </row>
    <row r="1493" spans="1:14" hidden="1" x14ac:dyDescent="0.25">
      <c r="A1493" s="7" t="s">
        <v>9</v>
      </c>
      <c r="B1493" s="7" t="s">
        <v>358</v>
      </c>
      <c r="C1493" s="7" t="s">
        <v>370</v>
      </c>
      <c r="D1493" s="16" t="s">
        <v>371</v>
      </c>
      <c r="E1493" s="7" t="s">
        <v>361</v>
      </c>
      <c r="F1493" s="7" t="s">
        <v>14</v>
      </c>
      <c r="G1493" s="8">
        <v>195</v>
      </c>
      <c r="H1493" s="8"/>
      <c r="I1493" s="9">
        <v>279955.36</v>
      </c>
      <c r="J1493" s="7" t="s">
        <v>45</v>
      </c>
      <c r="K1493" s="17">
        <f t="shared" si="237"/>
        <v>1.5753183960835162E-2</v>
      </c>
      <c r="L1493" s="20"/>
      <c r="M1493" s="73">
        <f t="shared" si="238"/>
        <v>177.22331955939558</v>
      </c>
      <c r="N1493" s="9">
        <f t="shared" si="239"/>
        <v>1435.6685128205127</v>
      </c>
    </row>
    <row r="1494" spans="1:14" hidden="1" x14ac:dyDescent="0.25">
      <c r="A1494" s="7" t="s">
        <v>9</v>
      </c>
      <c r="B1494" s="7" t="s">
        <v>358</v>
      </c>
      <c r="C1494" s="7" t="s">
        <v>370</v>
      </c>
      <c r="D1494" s="16" t="s">
        <v>371</v>
      </c>
      <c r="E1494" s="7" t="s">
        <v>361</v>
      </c>
      <c r="F1494" s="7" t="s">
        <v>14</v>
      </c>
      <c r="G1494" s="8">
        <v>98</v>
      </c>
      <c r="H1494" s="8"/>
      <c r="I1494" s="9">
        <v>140695.66</v>
      </c>
      <c r="J1494" s="7" t="s">
        <v>46</v>
      </c>
      <c r="K1494" s="17">
        <f t="shared" si="237"/>
        <v>7.9169847598043377E-3</v>
      </c>
      <c r="L1494" s="20"/>
      <c r="M1494" s="73">
        <f t="shared" si="238"/>
        <v>89.066078547798796</v>
      </c>
      <c r="N1494" s="9">
        <f t="shared" si="239"/>
        <v>1435.67</v>
      </c>
    </row>
    <row r="1495" spans="1:14" hidden="1" x14ac:dyDescent="0.25">
      <c r="A1495" s="7" t="s">
        <v>9</v>
      </c>
      <c r="B1495" s="7" t="s">
        <v>358</v>
      </c>
      <c r="C1495" s="7" t="s">
        <v>370</v>
      </c>
      <c r="D1495" s="16" t="s">
        <v>371</v>
      </c>
      <c r="E1495" s="7" t="s">
        <v>361</v>
      </c>
      <c r="F1495" s="7" t="s">
        <v>14</v>
      </c>
      <c r="G1495" s="8">
        <v>272</v>
      </c>
      <c r="H1495" s="8"/>
      <c r="I1495" s="9">
        <v>390502.24</v>
      </c>
      <c r="J1495" s="7" t="s">
        <v>47</v>
      </c>
      <c r="K1495" s="17">
        <f t="shared" si="237"/>
        <v>2.1973671986395712E-2</v>
      </c>
      <c r="L1495" s="20"/>
      <c r="M1495" s="73">
        <f t="shared" si="238"/>
        <v>247.20380984695177</v>
      </c>
      <c r="N1495" s="9">
        <f t="shared" si="239"/>
        <v>1435.67</v>
      </c>
    </row>
    <row r="1496" spans="1:14" hidden="1" x14ac:dyDescent="0.25">
      <c r="A1496" s="7" t="s">
        <v>9</v>
      </c>
      <c r="B1496" s="7" t="s">
        <v>358</v>
      </c>
      <c r="C1496" s="7" t="s">
        <v>370</v>
      </c>
      <c r="D1496" s="16" t="s">
        <v>371</v>
      </c>
      <c r="E1496" s="7" t="s">
        <v>361</v>
      </c>
      <c r="F1496" s="7" t="s">
        <v>14</v>
      </c>
      <c r="G1496" s="8">
        <v>132</v>
      </c>
      <c r="H1496" s="8"/>
      <c r="I1496" s="9">
        <v>189508.44</v>
      </c>
      <c r="J1496" s="7" t="s">
        <v>63</v>
      </c>
      <c r="K1496" s="17">
        <f t="shared" si="237"/>
        <v>1.06636937581038E-2</v>
      </c>
      <c r="L1496" s="20"/>
      <c r="M1496" s="73">
        <f t="shared" si="238"/>
        <v>119.96655477866776</v>
      </c>
      <c r="N1496" s="9">
        <f t="shared" si="239"/>
        <v>1435.67</v>
      </c>
    </row>
    <row r="1497" spans="1:14" hidden="1" x14ac:dyDescent="0.25">
      <c r="A1497" s="7" t="s">
        <v>9</v>
      </c>
      <c r="B1497" s="7" t="s">
        <v>358</v>
      </c>
      <c r="C1497" s="7" t="s">
        <v>370</v>
      </c>
      <c r="D1497" s="16" t="s">
        <v>371</v>
      </c>
      <c r="E1497" s="7" t="s">
        <v>361</v>
      </c>
      <c r="F1497" s="7" t="s">
        <v>14</v>
      </c>
      <c r="G1497" s="8">
        <v>82</v>
      </c>
      <c r="H1497" s="8"/>
      <c r="I1497" s="9">
        <v>117724.94</v>
      </c>
      <c r="J1497" s="7" t="s">
        <v>48</v>
      </c>
      <c r="K1497" s="17">
        <f t="shared" si="237"/>
        <v>6.6244158194281189E-3</v>
      </c>
      <c r="L1497" s="20"/>
      <c r="M1497" s="73">
        <f t="shared" si="238"/>
        <v>74.524677968566337</v>
      </c>
      <c r="N1497" s="9">
        <f t="shared" ref="N1497:N1506" si="240">+I1497/G1497</f>
        <v>1435.67</v>
      </c>
    </row>
    <row r="1498" spans="1:14" hidden="1" x14ac:dyDescent="0.25">
      <c r="A1498" s="7" t="s">
        <v>9</v>
      </c>
      <c r="B1498" s="7" t="s">
        <v>358</v>
      </c>
      <c r="C1498" s="7" t="s">
        <v>370</v>
      </c>
      <c r="D1498" s="16" t="s">
        <v>371</v>
      </c>
      <c r="E1498" s="7" t="s">
        <v>361</v>
      </c>
      <c r="F1498" s="7" t="s">
        <v>14</v>
      </c>
      <c r="G1498" s="8">
        <v>45</v>
      </c>
      <c r="H1498" s="8"/>
      <c r="I1498" s="9">
        <v>64605.15</v>
      </c>
      <c r="J1498" s="7" t="s">
        <v>49</v>
      </c>
      <c r="K1498" s="17">
        <f t="shared" si="237"/>
        <v>3.6353501448081137E-3</v>
      </c>
      <c r="L1498" s="20"/>
      <c r="M1498" s="73">
        <f t="shared" si="238"/>
        <v>40.897689129091276</v>
      </c>
      <c r="N1498" s="9">
        <f t="shared" si="240"/>
        <v>1435.67</v>
      </c>
    </row>
    <row r="1499" spans="1:14" hidden="1" x14ac:dyDescent="0.25">
      <c r="A1499" s="7" t="s">
        <v>9</v>
      </c>
      <c r="B1499" s="7" t="s">
        <v>303</v>
      </c>
      <c r="C1499" s="7" t="s">
        <v>307</v>
      </c>
      <c r="D1499" s="16" t="s">
        <v>308</v>
      </c>
      <c r="E1499" s="7" t="s">
        <v>306</v>
      </c>
      <c r="F1499" s="7" t="s">
        <v>14</v>
      </c>
      <c r="G1499" s="8">
        <v>292</v>
      </c>
      <c r="H1499" s="8">
        <f>G1499/9*12</f>
        <v>389.33333333333331</v>
      </c>
      <c r="I1499" s="9">
        <v>527868.84</v>
      </c>
      <c r="J1499" s="7" t="s">
        <v>50</v>
      </c>
      <c r="K1499" s="17">
        <f>G1499/$G$1038</f>
        <v>1.6602011686224254E-2</v>
      </c>
      <c r="L1499" s="17">
        <f>H1499/$H$1038</f>
        <v>1.7959030040167953E-2</v>
      </c>
      <c r="M1499" s="68">
        <f>19000*L1499</f>
        <v>341.2215707631911</v>
      </c>
      <c r="N1499" s="9">
        <f t="shared" si="240"/>
        <v>1807.77</v>
      </c>
    </row>
    <row r="1500" spans="1:14" hidden="1" x14ac:dyDescent="0.25">
      <c r="A1500" s="7" t="s">
        <v>9</v>
      </c>
      <c r="B1500" s="7" t="s">
        <v>358</v>
      </c>
      <c r="C1500" s="7" t="s">
        <v>370</v>
      </c>
      <c r="D1500" s="16" t="s">
        <v>371</v>
      </c>
      <c r="E1500" s="7" t="s">
        <v>361</v>
      </c>
      <c r="F1500" s="7" t="s">
        <v>14</v>
      </c>
      <c r="G1500" s="8">
        <v>120</v>
      </c>
      <c r="H1500" s="8"/>
      <c r="I1500" s="9">
        <v>172280.4</v>
      </c>
      <c r="J1500" s="7" t="s">
        <v>51</v>
      </c>
      <c r="K1500" s="17">
        <f t="shared" ref="K1500:K1506" si="241">+G1500/$G$1507</f>
        <v>9.6942670528216372E-3</v>
      </c>
      <c r="L1500" s="20"/>
      <c r="M1500" s="73">
        <f t="shared" ref="M1500:M1506" si="242">11250*K1500</f>
        <v>109.06050434424341</v>
      </c>
      <c r="N1500" s="9">
        <f t="shared" si="240"/>
        <v>1435.6699999999998</v>
      </c>
    </row>
    <row r="1501" spans="1:14" hidden="1" x14ac:dyDescent="0.25">
      <c r="A1501" s="7" t="s">
        <v>9</v>
      </c>
      <c r="B1501" s="7" t="s">
        <v>358</v>
      </c>
      <c r="C1501" s="7" t="s">
        <v>370</v>
      </c>
      <c r="D1501" s="16" t="s">
        <v>371</v>
      </c>
      <c r="E1501" s="7" t="s">
        <v>361</v>
      </c>
      <c r="F1501" s="7" t="s">
        <v>14</v>
      </c>
      <c r="G1501" s="8">
        <v>58.5</v>
      </c>
      <c r="H1501" s="8"/>
      <c r="I1501" s="9">
        <v>83986.695000000007</v>
      </c>
      <c r="J1501" s="7" t="s">
        <v>52</v>
      </c>
      <c r="K1501" s="17">
        <f t="shared" si="241"/>
        <v>4.7259551882505484E-3</v>
      </c>
      <c r="L1501" s="20"/>
      <c r="M1501" s="73">
        <f t="shared" si="242"/>
        <v>53.16699586781867</v>
      </c>
      <c r="N1501" s="9">
        <f t="shared" si="240"/>
        <v>1435.67</v>
      </c>
    </row>
    <row r="1502" spans="1:14" hidden="1" x14ac:dyDescent="0.25">
      <c r="A1502" s="7" t="s">
        <v>9</v>
      </c>
      <c r="B1502" s="7" t="s">
        <v>358</v>
      </c>
      <c r="C1502" s="7" t="s">
        <v>370</v>
      </c>
      <c r="D1502" s="16" t="s">
        <v>371</v>
      </c>
      <c r="E1502" s="7" t="s">
        <v>361</v>
      </c>
      <c r="F1502" s="7" t="s">
        <v>14</v>
      </c>
      <c r="G1502" s="8">
        <v>40</v>
      </c>
      <c r="H1502" s="8"/>
      <c r="I1502" s="9">
        <v>57426.720000000001</v>
      </c>
      <c r="J1502" s="7" t="s">
        <v>55</v>
      </c>
      <c r="K1502" s="17">
        <f t="shared" si="241"/>
        <v>3.2314223509405456E-3</v>
      </c>
      <c r="L1502" s="20"/>
      <c r="M1502" s="73">
        <f t="shared" si="242"/>
        <v>36.35350144808114</v>
      </c>
      <c r="N1502" s="9">
        <f t="shared" si="240"/>
        <v>1435.6680000000001</v>
      </c>
    </row>
    <row r="1503" spans="1:14" hidden="1" x14ac:dyDescent="0.25">
      <c r="A1503" s="7" t="s">
        <v>9</v>
      </c>
      <c r="B1503" s="7" t="s">
        <v>358</v>
      </c>
      <c r="C1503" s="7" t="s">
        <v>370</v>
      </c>
      <c r="D1503" s="16" t="s">
        <v>371</v>
      </c>
      <c r="E1503" s="7" t="s">
        <v>361</v>
      </c>
      <c r="F1503" s="7" t="s">
        <v>14</v>
      </c>
      <c r="G1503" s="8">
        <v>113</v>
      </c>
      <c r="H1503" s="8"/>
      <c r="I1503" s="9">
        <v>162230.28</v>
      </c>
      <c r="J1503" s="7" t="s">
        <v>56</v>
      </c>
      <c r="K1503" s="17">
        <f t="shared" si="241"/>
        <v>9.1287681414070412E-3</v>
      </c>
      <c r="L1503" s="20"/>
      <c r="M1503" s="73">
        <f t="shared" si="242"/>
        <v>102.69864159082921</v>
      </c>
      <c r="N1503" s="9">
        <f t="shared" si="240"/>
        <v>1435.6661946902655</v>
      </c>
    </row>
    <row r="1504" spans="1:14" hidden="1" x14ac:dyDescent="0.25">
      <c r="A1504" s="7" t="s">
        <v>9</v>
      </c>
      <c r="B1504" s="7" t="s">
        <v>358</v>
      </c>
      <c r="C1504" s="7" t="s">
        <v>370</v>
      </c>
      <c r="D1504" s="16" t="s">
        <v>371</v>
      </c>
      <c r="E1504" s="7" t="s">
        <v>361</v>
      </c>
      <c r="F1504" s="7" t="s">
        <v>14</v>
      </c>
      <c r="G1504" s="8">
        <v>68</v>
      </c>
      <c r="H1504" s="8"/>
      <c r="I1504" s="9">
        <v>97625.56</v>
      </c>
      <c r="J1504" s="7" t="s">
        <v>65</v>
      </c>
      <c r="K1504" s="17">
        <f t="shared" si="241"/>
        <v>5.493417996598928E-3</v>
      </c>
      <c r="L1504" s="20"/>
      <c r="M1504" s="73">
        <f t="shared" si="242"/>
        <v>61.800952461737943</v>
      </c>
      <c r="N1504" s="9">
        <f t="shared" si="240"/>
        <v>1435.67</v>
      </c>
    </row>
    <row r="1505" spans="1:14" hidden="1" x14ac:dyDescent="0.25">
      <c r="A1505" s="7" t="s">
        <v>9</v>
      </c>
      <c r="B1505" s="7" t="s">
        <v>358</v>
      </c>
      <c r="C1505" s="7" t="s">
        <v>372</v>
      </c>
      <c r="D1505" s="16" t="s">
        <v>373</v>
      </c>
      <c r="E1505" s="7" t="s">
        <v>361</v>
      </c>
      <c r="F1505" s="7" t="s">
        <v>14</v>
      </c>
      <c r="G1505" s="8">
        <v>1</v>
      </c>
      <c r="H1505" s="8"/>
      <c r="I1505" s="9">
        <v>1863.33</v>
      </c>
      <c r="J1505" s="7" t="s">
        <v>36</v>
      </c>
      <c r="K1505" s="17">
        <f t="shared" si="241"/>
        <v>8.0785558773513645E-5</v>
      </c>
      <c r="L1505" s="20"/>
      <c r="M1505" s="73">
        <f t="shared" si="242"/>
        <v>0.90883753620202845</v>
      </c>
      <c r="N1505" s="9">
        <f t="shared" si="240"/>
        <v>1863.33</v>
      </c>
    </row>
    <row r="1506" spans="1:14" hidden="1" x14ac:dyDescent="0.25">
      <c r="A1506" s="7" t="s">
        <v>9</v>
      </c>
      <c r="B1506" s="7" t="s">
        <v>358</v>
      </c>
      <c r="C1506" s="7" t="s">
        <v>372</v>
      </c>
      <c r="D1506" s="16" t="s">
        <v>373</v>
      </c>
      <c r="E1506" s="7" t="s">
        <v>361</v>
      </c>
      <c r="F1506" s="7" t="s">
        <v>14</v>
      </c>
      <c r="G1506" s="8">
        <v>4</v>
      </c>
      <c r="H1506" s="8"/>
      <c r="I1506" s="9">
        <v>7453.36</v>
      </c>
      <c r="J1506" s="7" t="s">
        <v>56</v>
      </c>
      <c r="K1506" s="17">
        <f t="shared" si="241"/>
        <v>3.2314223509405458E-4</v>
      </c>
      <c r="L1506" s="20"/>
      <c r="M1506" s="73">
        <f t="shared" si="242"/>
        <v>3.6353501448081138</v>
      </c>
      <c r="N1506" s="9">
        <f t="shared" si="240"/>
        <v>1863.34</v>
      </c>
    </row>
    <row r="1507" spans="1:14" s="67" customFormat="1" hidden="1" x14ac:dyDescent="0.25">
      <c r="A1507" s="58"/>
      <c r="B1507" s="58"/>
      <c r="C1507" s="58"/>
      <c r="D1507" s="59"/>
      <c r="E1507" s="58"/>
      <c r="F1507" s="58"/>
      <c r="G1507" s="60">
        <f>SUM(G1433:G1506)</f>
        <v>12378.45</v>
      </c>
      <c r="H1507" s="60"/>
      <c r="I1507" s="25"/>
      <c r="J1507" s="58"/>
      <c r="K1507" s="26">
        <f>SUM(K1433:K1506)</f>
        <v>0.99739063243780246</v>
      </c>
      <c r="L1507" s="27"/>
      <c r="M1507" s="71">
        <f>SUM(M1433:M1506)</f>
        <v>11321.926181337089</v>
      </c>
      <c r="N1507" s="25"/>
    </row>
    <row r="1508" spans="1:14" hidden="1" x14ac:dyDescent="0.25">
      <c r="A1508" s="7" t="s">
        <v>9</v>
      </c>
      <c r="B1508" s="7" t="s">
        <v>374</v>
      </c>
      <c r="C1508" s="7" t="s">
        <v>375</v>
      </c>
      <c r="D1508" s="16" t="s">
        <v>376</v>
      </c>
      <c r="E1508" s="7" t="s">
        <v>377</v>
      </c>
      <c r="F1508" s="7" t="s">
        <v>14</v>
      </c>
      <c r="G1508" s="8">
        <v>30</v>
      </c>
      <c r="H1508" s="8"/>
      <c r="I1508" s="9">
        <v>21635.4</v>
      </c>
      <c r="J1508" s="7" t="s">
        <v>16</v>
      </c>
      <c r="K1508" s="17">
        <f t="shared" ref="K1508:K1539" si="243">+G1508/$G$1589</f>
        <v>1.2183882072367871E-3</v>
      </c>
      <c r="L1508" s="20"/>
      <c r="M1508" s="73">
        <f t="shared" ref="M1508:M1539" si="244">32000*K1508</f>
        <v>38.988422631577187</v>
      </c>
      <c r="N1508" s="9">
        <f t="shared" ref="N1508:N1539" si="245">+I1508/G1508</f>
        <v>721.18000000000006</v>
      </c>
    </row>
    <row r="1509" spans="1:14" hidden="1" x14ac:dyDescent="0.25">
      <c r="A1509" s="7" t="s">
        <v>9</v>
      </c>
      <c r="B1509" s="7" t="s">
        <v>374</v>
      </c>
      <c r="C1509" s="7" t="s">
        <v>375</v>
      </c>
      <c r="D1509" s="16" t="s">
        <v>376</v>
      </c>
      <c r="E1509" s="7" t="s">
        <v>377</v>
      </c>
      <c r="F1509" s="7" t="s">
        <v>14</v>
      </c>
      <c r="G1509" s="8">
        <v>747</v>
      </c>
      <c r="H1509" s="8"/>
      <c r="I1509" s="9">
        <v>538721.46</v>
      </c>
      <c r="J1509" s="7" t="s">
        <v>18</v>
      </c>
      <c r="K1509" s="17">
        <f t="shared" si="243"/>
        <v>3.0337866360196E-2</v>
      </c>
      <c r="L1509" s="20"/>
      <c r="M1509" s="73">
        <f t="shared" si="244"/>
        <v>970.81172352627198</v>
      </c>
      <c r="N1509" s="9">
        <f t="shared" si="245"/>
        <v>721.18</v>
      </c>
    </row>
    <row r="1510" spans="1:14" hidden="1" x14ac:dyDescent="0.25">
      <c r="A1510" s="7" t="s">
        <v>9</v>
      </c>
      <c r="B1510" s="7" t="s">
        <v>374</v>
      </c>
      <c r="C1510" s="7" t="s">
        <v>375</v>
      </c>
      <c r="D1510" s="16" t="s">
        <v>376</v>
      </c>
      <c r="E1510" s="7" t="s">
        <v>377</v>
      </c>
      <c r="F1510" s="7" t="s">
        <v>14</v>
      </c>
      <c r="G1510" s="8">
        <v>37</v>
      </c>
      <c r="H1510" s="8"/>
      <c r="I1510" s="9">
        <v>26683.66</v>
      </c>
      <c r="J1510" s="7" t="s">
        <v>20</v>
      </c>
      <c r="K1510" s="17">
        <f t="shared" si="243"/>
        <v>1.5026787889253709E-3</v>
      </c>
      <c r="L1510" s="20"/>
      <c r="M1510" s="73">
        <f t="shared" si="244"/>
        <v>48.085721245611872</v>
      </c>
      <c r="N1510" s="9">
        <f t="shared" si="245"/>
        <v>721.18</v>
      </c>
    </row>
    <row r="1511" spans="1:14" hidden="1" x14ac:dyDescent="0.25">
      <c r="A1511" s="7" t="s">
        <v>9</v>
      </c>
      <c r="B1511" s="7" t="s">
        <v>374</v>
      </c>
      <c r="C1511" s="7" t="s">
        <v>375</v>
      </c>
      <c r="D1511" s="16" t="s">
        <v>376</v>
      </c>
      <c r="E1511" s="7" t="s">
        <v>377</v>
      </c>
      <c r="F1511" s="7" t="s">
        <v>14</v>
      </c>
      <c r="G1511" s="8">
        <v>1034</v>
      </c>
      <c r="H1511" s="8"/>
      <c r="I1511" s="9">
        <v>745700.12</v>
      </c>
      <c r="J1511" s="7" t="s">
        <v>22</v>
      </c>
      <c r="K1511" s="17">
        <f t="shared" si="243"/>
        <v>4.1993780209427935E-2</v>
      </c>
      <c r="L1511" s="20"/>
      <c r="M1511" s="73">
        <f t="shared" si="244"/>
        <v>1343.8009667016938</v>
      </c>
      <c r="N1511" s="9">
        <f t="shared" si="245"/>
        <v>721.18</v>
      </c>
    </row>
    <row r="1512" spans="1:14" hidden="1" x14ac:dyDescent="0.25">
      <c r="A1512" s="7" t="s">
        <v>9</v>
      </c>
      <c r="B1512" s="7" t="s">
        <v>374</v>
      </c>
      <c r="C1512" s="7" t="s">
        <v>375</v>
      </c>
      <c r="D1512" s="16" t="s">
        <v>376</v>
      </c>
      <c r="E1512" s="7" t="s">
        <v>377</v>
      </c>
      <c r="F1512" s="7" t="s">
        <v>14</v>
      </c>
      <c r="G1512" s="8">
        <v>621</v>
      </c>
      <c r="H1512" s="8"/>
      <c r="I1512" s="9">
        <v>447852.78</v>
      </c>
      <c r="J1512" s="7" t="s">
        <v>23</v>
      </c>
      <c r="K1512" s="17">
        <f t="shared" si="243"/>
        <v>2.5220635889801495E-2</v>
      </c>
      <c r="L1512" s="20"/>
      <c r="M1512" s="73">
        <f t="shared" si="244"/>
        <v>807.06034847364788</v>
      </c>
      <c r="N1512" s="9">
        <f t="shared" si="245"/>
        <v>721.18000000000006</v>
      </c>
    </row>
    <row r="1513" spans="1:14" hidden="1" x14ac:dyDescent="0.25">
      <c r="A1513" s="7" t="s">
        <v>9</v>
      </c>
      <c r="B1513" s="7" t="s">
        <v>374</v>
      </c>
      <c r="C1513" s="7" t="s">
        <v>375</v>
      </c>
      <c r="D1513" s="16" t="s">
        <v>376</v>
      </c>
      <c r="E1513" s="7" t="s">
        <v>377</v>
      </c>
      <c r="F1513" s="7" t="s">
        <v>14</v>
      </c>
      <c r="G1513" s="8">
        <v>129.99700000000001</v>
      </c>
      <c r="H1513" s="8"/>
      <c r="I1513" s="9">
        <v>93751.23646</v>
      </c>
      <c r="J1513" s="7" t="s">
        <v>25</v>
      </c>
      <c r="K1513" s="17">
        <f t="shared" si="243"/>
        <v>5.2795603925386882E-3</v>
      </c>
      <c r="L1513" s="20"/>
      <c r="M1513" s="73">
        <f t="shared" si="244"/>
        <v>168.94593256123801</v>
      </c>
      <c r="N1513" s="9">
        <f t="shared" si="245"/>
        <v>721.18</v>
      </c>
    </row>
    <row r="1514" spans="1:14" hidden="1" x14ac:dyDescent="0.25">
      <c r="A1514" s="7" t="s">
        <v>9</v>
      </c>
      <c r="B1514" s="7" t="s">
        <v>374</v>
      </c>
      <c r="C1514" s="7" t="s">
        <v>375</v>
      </c>
      <c r="D1514" s="16" t="s">
        <v>376</v>
      </c>
      <c r="E1514" s="7" t="s">
        <v>377</v>
      </c>
      <c r="F1514" s="7" t="s">
        <v>14</v>
      </c>
      <c r="G1514" s="8">
        <v>148</v>
      </c>
      <c r="H1514" s="8"/>
      <c r="I1514" s="9">
        <v>106734.64</v>
      </c>
      <c r="J1514" s="7" t="s">
        <v>27</v>
      </c>
      <c r="K1514" s="17">
        <f t="shared" si="243"/>
        <v>6.0107151557014836E-3</v>
      </c>
      <c r="L1514" s="20"/>
      <c r="M1514" s="73">
        <f t="shared" si="244"/>
        <v>192.34288498244749</v>
      </c>
      <c r="N1514" s="9">
        <f t="shared" si="245"/>
        <v>721.18</v>
      </c>
    </row>
    <row r="1515" spans="1:14" hidden="1" x14ac:dyDescent="0.25">
      <c r="A1515" s="7" t="s">
        <v>9</v>
      </c>
      <c r="B1515" s="7" t="s">
        <v>374</v>
      </c>
      <c r="C1515" s="7" t="s">
        <v>375</v>
      </c>
      <c r="D1515" s="16" t="s">
        <v>376</v>
      </c>
      <c r="E1515" s="7" t="s">
        <v>377</v>
      </c>
      <c r="F1515" s="7" t="s">
        <v>14</v>
      </c>
      <c r="G1515" s="8">
        <v>213.68</v>
      </c>
      <c r="H1515" s="8"/>
      <c r="I1515" s="9">
        <v>154101.74239999999</v>
      </c>
      <c r="J1515" s="7" t="s">
        <v>28</v>
      </c>
      <c r="K1515" s="17">
        <f t="shared" si="243"/>
        <v>8.678173070745223E-3</v>
      </c>
      <c r="L1515" s="20"/>
      <c r="M1515" s="73">
        <f t="shared" si="244"/>
        <v>277.70153826384711</v>
      </c>
      <c r="N1515" s="9">
        <f t="shared" si="245"/>
        <v>721.18</v>
      </c>
    </row>
    <row r="1516" spans="1:14" hidden="1" x14ac:dyDescent="0.25">
      <c r="A1516" s="7" t="s">
        <v>9</v>
      </c>
      <c r="B1516" s="7" t="s">
        <v>374</v>
      </c>
      <c r="C1516" s="7" t="s">
        <v>375</v>
      </c>
      <c r="D1516" s="16" t="s">
        <v>376</v>
      </c>
      <c r="E1516" s="7" t="s">
        <v>377</v>
      </c>
      <c r="F1516" s="7" t="s">
        <v>14</v>
      </c>
      <c r="G1516" s="8">
        <v>30</v>
      </c>
      <c r="H1516" s="8"/>
      <c r="I1516" s="9">
        <v>21626.6</v>
      </c>
      <c r="J1516" s="7" t="s">
        <v>29</v>
      </c>
      <c r="K1516" s="17">
        <f t="shared" si="243"/>
        <v>1.2183882072367871E-3</v>
      </c>
      <c r="L1516" s="20"/>
      <c r="M1516" s="73">
        <f t="shared" si="244"/>
        <v>38.988422631577187</v>
      </c>
      <c r="N1516" s="9">
        <f t="shared" si="245"/>
        <v>720.88666666666666</v>
      </c>
    </row>
    <row r="1517" spans="1:14" hidden="1" x14ac:dyDescent="0.25">
      <c r="A1517" s="7" t="s">
        <v>9</v>
      </c>
      <c r="B1517" s="7" t="s">
        <v>374</v>
      </c>
      <c r="C1517" s="7" t="s">
        <v>375</v>
      </c>
      <c r="D1517" s="16" t="s">
        <v>376</v>
      </c>
      <c r="E1517" s="7" t="s">
        <v>377</v>
      </c>
      <c r="F1517" s="7" t="s">
        <v>14</v>
      </c>
      <c r="G1517" s="8">
        <v>96</v>
      </c>
      <c r="H1517" s="8"/>
      <c r="I1517" s="9">
        <v>69233.279999999999</v>
      </c>
      <c r="J1517" s="7" t="s">
        <v>30</v>
      </c>
      <c r="K1517" s="17">
        <f t="shared" si="243"/>
        <v>3.8988422631577192E-3</v>
      </c>
      <c r="L1517" s="20"/>
      <c r="M1517" s="73">
        <f t="shared" si="244"/>
        <v>124.76295242104702</v>
      </c>
      <c r="N1517" s="9">
        <f t="shared" si="245"/>
        <v>721.18</v>
      </c>
    </row>
    <row r="1518" spans="1:14" hidden="1" x14ac:dyDescent="0.25">
      <c r="A1518" s="7" t="s">
        <v>9</v>
      </c>
      <c r="B1518" s="7" t="s">
        <v>374</v>
      </c>
      <c r="C1518" s="7" t="s">
        <v>375</v>
      </c>
      <c r="D1518" s="16" t="s">
        <v>376</v>
      </c>
      <c r="E1518" s="7" t="s">
        <v>377</v>
      </c>
      <c r="F1518" s="7" t="s">
        <v>14</v>
      </c>
      <c r="G1518" s="8">
        <v>169</v>
      </c>
      <c r="H1518" s="8"/>
      <c r="I1518" s="9">
        <v>121879.42</v>
      </c>
      <c r="J1518" s="7" t="s">
        <v>31</v>
      </c>
      <c r="K1518" s="17">
        <f t="shared" si="243"/>
        <v>6.8635869007672348E-3</v>
      </c>
      <c r="L1518" s="20"/>
      <c r="M1518" s="73">
        <f t="shared" si="244"/>
        <v>219.63478082455151</v>
      </c>
      <c r="N1518" s="9">
        <f t="shared" si="245"/>
        <v>721.18</v>
      </c>
    </row>
    <row r="1519" spans="1:14" hidden="1" x14ac:dyDescent="0.25">
      <c r="A1519" s="7" t="s">
        <v>9</v>
      </c>
      <c r="B1519" s="7" t="s">
        <v>374</v>
      </c>
      <c r="C1519" s="7" t="s">
        <v>375</v>
      </c>
      <c r="D1519" s="16" t="s">
        <v>376</v>
      </c>
      <c r="E1519" s="7" t="s">
        <v>377</v>
      </c>
      <c r="F1519" s="7" t="s">
        <v>14</v>
      </c>
      <c r="G1519" s="8">
        <v>87</v>
      </c>
      <c r="H1519" s="8"/>
      <c r="I1519" s="9">
        <v>62742.66</v>
      </c>
      <c r="J1519" s="7" t="s">
        <v>32</v>
      </c>
      <c r="K1519" s="17">
        <f t="shared" si="243"/>
        <v>3.5333258009866827E-3</v>
      </c>
      <c r="L1519" s="20"/>
      <c r="M1519" s="73">
        <f t="shared" si="244"/>
        <v>113.06642563157385</v>
      </c>
      <c r="N1519" s="9">
        <f t="shared" si="245"/>
        <v>721.18000000000006</v>
      </c>
    </row>
    <row r="1520" spans="1:14" hidden="1" x14ac:dyDescent="0.25">
      <c r="A1520" s="7" t="s">
        <v>9</v>
      </c>
      <c r="B1520" s="7" t="s">
        <v>374</v>
      </c>
      <c r="C1520" s="7" t="s">
        <v>375</v>
      </c>
      <c r="D1520" s="16" t="s">
        <v>376</v>
      </c>
      <c r="E1520" s="7" t="s">
        <v>377</v>
      </c>
      <c r="F1520" s="7" t="s">
        <v>14</v>
      </c>
      <c r="G1520" s="8">
        <v>25</v>
      </c>
      <c r="H1520" s="8"/>
      <c r="I1520" s="9">
        <v>18029.5</v>
      </c>
      <c r="J1520" s="7" t="s">
        <v>62</v>
      </c>
      <c r="K1520" s="17">
        <f t="shared" si="243"/>
        <v>1.015323506030656E-3</v>
      </c>
      <c r="L1520" s="20"/>
      <c r="M1520" s="73">
        <f t="shared" si="244"/>
        <v>32.490352192980993</v>
      </c>
      <c r="N1520" s="9">
        <f t="shared" si="245"/>
        <v>721.18</v>
      </c>
    </row>
    <row r="1521" spans="1:14" hidden="1" x14ac:dyDescent="0.25">
      <c r="A1521" s="7" t="s">
        <v>9</v>
      </c>
      <c r="B1521" s="7" t="s">
        <v>374</v>
      </c>
      <c r="C1521" s="7" t="s">
        <v>375</v>
      </c>
      <c r="D1521" s="16" t="s">
        <v>376</v>
      </c>
      <c r="E1521" s="7" t="s">
        <v>377</v>
      </c>
      <c r="F1521" s="7" t="s">
        <v>14</v>
      </c>
      <c r="G1521" s="8">
        <v>39</v>
      </c>
      <c r="H1521" s="8"/>
      <c r="I1521" s="9">
        <v>28126.02</v>
      </c>
      <c r="J1521" s="7" t="s">
        <v>33</v>
      </c>
      <c r="K1521" s="17">
        <f t="shared" si="243"/>
        <v>1.5839046694078234E-3</v>
      </c>
      <c r="L1521" s="20"/>
      <c r="M1521" s="73">
        <f t="shared" si="244"/>
        <v>50.684949421050348</v>
      </c>
      <c r="N1521" s="9">
        <f t="shared" si="245"/>
        <v>721.18000000000006</v>
      </c>
    </row>
    <row r="1522" spans="1:14" hidden="1" x14ac:dyDescent="0.25">
      <c r="A1522" s="7" t="s">
        <v>9</v>
      </c>
      <c r="B1522" s="7" t="s">
        <v>374</v>
      </c>
      <c r="C1522" s="7" t="s">
        <v>375</v>
      </c>
      <c r="D1522" s="16" t="s">
        <v>376</v>
      </c>
      <c r="E1522" s="7" t="s">
        <v>377</v>
      </c>
      <c r="F1522" s="7" t="s">
        <v>14</v>
      </c>
      <c r="G1522" s="8">
        <v>27</v>
      </c>
      <c r="H1522" s="8"/>
      <c r="I1522" s="9">
        <v>19471.86</v>
      </c>
      <c r="J1522" s="7" t="s">
        <v>34</v>
      </c>
      <c r="K1522" s="17">
        <f t="shared" si="243"/>
        <v>1.0965493865131085E-3</v>
      </c>
      <c r="L1522" s="20"/>
      <c r="M1522" s="73">
        <f t="shared" si="244"/>
        <v>35.089580368419469</v>
      </c>
      <c r="N1522" s="9">
        <f t="shared" si="245"/>
        <v>721.18000000000006</v>
      </c>
    </row>
    <row r="1523" spans="1:14" hidden="1" x14ac:dyDescent="0.25">
      <c r="A1523" s="7" t="s">
        <v>9</v>
      </c>
      <c r="B1523" s="7" t="s">
        <v>374</v>
      </c>
      <c r="C1523" s="7" t="s">
        <v>375</v>
      </c>
      <c r="D1523" s="16" t="s">
        <v>376</v>
      </c>
      <c r="E1523" s="7" t="s">
        <v>377</v>
      </c>
      <c r="F1523" s="7" t="s">
        <v>14</v>
      </c>
      <c r="G1523" s="8">
        <v>50</v>
      </c>
      <c r="H1523" s="8"/>
      <c r="I1523" s="9">
        <v>36059</v>
      </c>
      <c r="J1523" s="7" t="s">
        <v>35</v>
      </c>
      <c r="K1523" s="17">
        <f t="shared" si="243"/>
        <v>2.030647012061312E-3</v>
      </c>
      <c r="L1523" s="20"/>
      <c r="M1523" s="73">
        <f t="shared" si="244"/>
        <v>64.980704385961985</v>
      </c>
      <c r="N1523" s="9">
        <f t="shared" si="245"/>
        <v>721.18</v>
      </c>
    </row>
    <row r="1524" spans="1:14" hidden="1" x14ac:dyDescent="0.25">
      <c r="A1524" s="7" t="s">
        <v>9</v>
      </c>
      <c r="B1524" s="7" t="s">
        <v>374</v>
      </c>
      <c r="C1524" s="7" t="s">
        <v>375</v>
      </c>
      <c r="D1524" s="16" t="s">
        <v>376</v>
      </c>
      <c r="E1524" s="7" t="s">
        <v>377</v>
      </c>
      <c r="F1524" s="7" t="s">
        <v>14</v>
      </c>
      <c r="G1524" s="8">
        <v>44</v>
      </c>
      <c r="H1524" s="8"/>
      <c r="I1524" s="9">
        <v>31731.48</v>
      </c>
      <c r="J1524" s="7" t="s">
        <v>36</v>
      </c>
      <c r="K1524" s="17">
        <f t="shared" si="243"/>
        <v>1.7869693706139545E-3</v>
      </c>
      <c r="L1524" s="20"/>
      <c r="M1524" s="73">
        <f t="shared" si="244"/>
        <v>57.183019859646542</v>
      </c>
      <c r="N1524" s="9">
        <f t="shared" si="245"/>
        <v>721.17</v>
      </c>
    </row>
    <row r="1525" spans="1:14" hidden="1" x14ac:dyDescent="0.25">
      <c r="A1525" s="7" t="s">
        <v>9</v>
      </c>
      <c r="B1525" s="7" t="s">
        <v>374</v>
      </c>
      <c r="C1525" s="7" t="s">
        <v>375</v>
      </c>
      <c r="D1525" s="16" t="s">
        <v>376</v>
      </c>
      <c r="E1525" s="7" t="s">
        <v>377</v>
      </c>
      <c r="F1525" s="7" t="s">
        <v>14</v>
      </c>
      <c r="G1525" s="8">
        <v>197</v>
      </c>
      <c r="H1525" s="8"/>
      <c r="I1525" s="9">
        <v>142072.46</v>
      </c>
      <c r="J1525" s="7" t="s">
        <v>37</v>
      </c>
      <c r="K1525" s="17">
        <f t="shared" si="243"/>
        <v>8.000749227521569E-3</v>
      </c>
      <c r="L1525" s="20"/>
      <c r="M1525" s="73">
        <f t="shared" si="244"/>
        <v>256.02397528069019</v>
      </c>
      <c r="N1525" s="9">
        <f t="shared" si="245"/>
        <v>721.18</v>
      </c>
    </row>
    <row r="1526" spans="1:14" hidden="1" x14ac:dyDescent="0.25">
      <c r="A1526" s="7" t="s">
        <v>9</v>
      </c>
      <c r="B1526" s="7" t="s">
        <v>374</v>
      </c>
      <c r="C1526" s="7" t="s">
        <v>375</v>
      </c>
      <c r="D1526" s="16" t="s">
        <v>376</v>
      </c>
      <c r="E1526" s="7" t="s">
        <v>377</v>
      </c>
      <c r="F1526" s="7" t="s">
        <v>14</v>
      </c>
      <c r="G1526" s="8">
        <v>10</v>
      </c>
      <c r="H1526" s="8"/>
      <c r="I1526" s="9">
        <v>7211.8</v>
      </c>
      <c r="J1526" s="7" t="s">
        <v>38</v>
      </c>
      <c r="K1526" s="17">
        <f t="shared" si="243"/>
        <v>4.0612940241226239E-4</v>
      </c>
      <c r="L1526" s="20"/>
      <c r="M1526" s="73">
        <f t="shared" si="244"/>
        <v>12.996140877192397</v>
      </c>
      <c r="N1526" s="9">
        <f t="shared" si="245"/>
        <v>721.18000000000006</v>
      </c>
    </row>
    <row r="1527" spans="1:14" hidden="1" x14ac:dyDescent="0.25">
      <c r="A1527" s="7" t="s">
        <v>9</v>
      </c>
      <c r="B1527" s="7" t="s">
        <v>374</v>
      </c>
      <c r="C1527" s="7" t="s">
        <v>375</v>
      </c>
      <c r="D1527" s="16" t="s">
        <v>376</v>
      </c>
      <c r="E1527" s="7" t="s">
        <v>377</v>
      </c>
      <c r="F1527" s="7" t="s">
        <v>14</v>
      </c>
      <c r="G1527" s="8">
        <v>7</v>
      </c>
      <c r="H1527" s="8"/>
      <c r="I1527" s="9">
        <v>5048.26</v>
      </c>
      <c r="J1527" s="7" t="s">
        <v>39</v>
      </c>
      <c r="K1527" s="17">
        <f t="shared" si="243"/>
        <v>2.8429058168858367E-4</v>
      </c>
      <c r="L1527" s="20"/>
      <c r="M1527" s="73">
        <f t="shared" si="244"/>
        <v>9.0972986140346777</v>
      </c>
      <c r="N1527" s="9">
        <f t="shared" si="245"/>
        <v>721.18000000000006</v>
      </c>
    </row>
    <row r="1528" spans="1:14" hidden="1" x14ac:dyDescent="0.25">
      <c r="A1528" s="7" t="s">
        <v>9</v>
      </c>
      <c r="B1528" s="7" t="s">
        <v>374</v>
      </c>
      <c r="C1528" s="7" t="s">
        <v>375</v>
      </c>
      <c r="D1528" s="16" t="s">
        <v>376</v>
      </c>
      <c r="E1528" s="7" t="s">
        <v>377</v>
      </c>
      <c r="F1528" s="7" t="s">
        <v>14</v>
      </c>
      <c r="G1528" s="8">
        <v>38</v>
      </c>
      <c r="H1528" s="8"/>
      <c r="I1528" s="9">
        <v>27404.84</v>
      </c>
      <c r="J1528" s="7" t="s">
        <v>40</v>
      </c>
      <c r="K1528" s="17">
        <f t="shared" si="243"/>
        <v>1.5432917291665971E-3</v>
      </c>
      <c r="L1528" s="20"/>
      <c r="M1528" s="73">
        <f t="shared" si="244"/>
        <v>49.385335333331106</v>
      </c>
      <c r="N1528" s="9">
        <f t="shared" si="245"/>
        <v>721.18</v>
      </c>
    </row>
    <row r="1529" spans="1:14" hidden="1" x14ac:dyDescent="0.25">
      <c r="A1529" s="7" t="s">
        <v>9</v>
      </c>
      <c r="B1529" s="7" t="s">
        <v>374</v>
      </c>
      <c r="C1529" s="7" t="s">
        <v>375</v>
      </c>
      <c r="D1529" s="16" t="s">
        <v>376</v>
      </c>
      <c r="E1529" s="7" t="s">
        <v>377</v>
      </c>
      <c r="F1529" s="7" t="s">
        <v>14</v>
      </c>
      <c r="G1529" s="8">
        <v>443</v>
      </c>
      <c r="H1529" s="8"/>
      <c r="I1529" s="9">
        <v>319482.74</v>
      </c>
      <c r="J1529" s="7" t="s">
        <v>41</v>
      </c>
      <c r="K1529" s="17">
        <f t="shared" si="243"/>
        <v>1.7991532526863224E-2</v>
      </c>
      <c r="L1529" s="20"/>
      <c r="M1529" s="73">
        <f t="shared" si="244"/>
        <v>575.72904085962318</v>
      </c>
      <c r="N1529" s="9">
        <f t="shared" si="245"/>
        <v>721.18</v>
      </c>
    </row>
    <row r="1530" spans="1:14" hidden="1" x14ac:dyDescent="0.25">
      <c r="A1530" s="7" t="s">
        <v>9</v>
      </c>
      <c r="B1530" s="7" t="s">
        <v>374</v>
      </c>
      <c r="C1530" s="7" t="s">
        <v>375</v>
      </c>
      <c r="D1530" s="16" t="s">
        <v>376</v>
      </c>
      <c r="E1530" s="7" t="s">
        <v>377</v>
      </c>
      <c r="F1530" s="7" t="s">
        <v>14</v>
      </c>
      <c r="G1530" s="8">
        <v>548</v>
      </c>
      <c r="H1530" s="8"/>
      <c r="I1530" s="9">
        <v>395206.64</v>
      </c>
      <c r="J1530" s="7" t="s">
        <v>42</v>
      </c>
      <c r="K1530" s="17">
        <f t="shared" si="243"/>
        <v>2.2255891252191979E-2</v>
      </c>
      <c r="L1530" s="20"/>
      <c r="M1530" s="73">
        <f t="shared" si="244"/>
        <v>712.18852007014334</v>
      </c>
      <c r="N1530" s="9">
        <f t="shared" si="245"/>
        <v>721.18000000000006</v>
      </c>
    </row>
    <row r="1531" spans="1:14" hidden="1" x14ac:dyDescent="0.25">
      <c r="A1531" s="7" t="s">
        <v>9</v>
      </c>
      <c r="B1531" s="7" t="s">
        <v>374</v>
      </c>
      <c r="C1531" s="7" t="s">
        <v>375</v>
      </c>
      <c r="D1531" s="16" t="s">
        <v>376</v>
      </c>
      <c r="E1531" s="7" t="s">
        <v>377</v>
      </c>
      <c r="F1531" s="7" t="s">
        <v>14</v>
      </c>
      <c r="G1531" s="8">
        <v>94</v>
      </c>
      <c r="H1531" s="8"/>
      <c r="I1531" s="9">
        <v>67790.92</v>
      </c>
      <c r="J1531" s="7" t="s">
        <v>43</v>
      </c>
      <c r="K1531" s="17">
        <f t="shared" si="243"/>
        <v>3.8176163826752663E-3</v>
      </c>
      <c r="L1531" s="20"/>
      <c r="M1531" s="73">
        <f t="shared" si="244"/>
        <v>122.16372424560852</v>
      </c>
      <c r="N1531" s="9">
        <f t="shared" si="245"/>
        <v>721.18</v>
      </c>
    </row>
    <row r="1532" spans="1:14" hidden="1" x14ac:dyDescent="0.25">
      <c r="A1532" s="7" t="s">
        <v>9</v>
      </c>
      <c r="B1532" s="7" t="s">
        <v>374</v>
      </c>
      <c r="C1532" s="7" t="s">
        <v>375</v>
      </c>
      <c r="D1532" s="16" t="s">
        <v>376</v>
      </c>
      <c r="E1532" s="7" t="s">
        <v>377</v>
      </c>
      <c r="F1532" s="7" t="s">
        <v>14</v>
      </c>
      <c r="G1532" s="8">
        <v>35</v>
      </c>
      <c r="H1532" s="8"/>
      <c r="I1532" s="9">
        <v>25241.3</v>
      </c>
      <c r="J1532" s="7" t="s">
        <v>44</v>
      </c>
      <c r="K1532" s="17">
        <f t="shared" si="243"/>
        <v>1.4214529084429185E-3</v>
      </c>
      <c r="L1532" s="20"/>
      <c r="M1532" s="73">
        <f t="shared" si="244"/>
        <v>45.486493070173388</v>
      </c>
      <c r="N1532" s="9">
        <f t="shared" si="245"/>
        <v>721.18</v>
      </c>
    </row>
    <row r="1533" spans="1:14" hidden="1" x14ac:dyDescent="0.25">
      <c r="A1533" s="7" t="s">
        <v>9</v>
      </c>
      <c r="B1533" s="7" t="s">
        <v>374</v>
      </c>
      <c r="C1533" s="7" t="s">
        <v>375</v>
      </c>
      <c r="D1533" s="16" t="s">
        <v>376</v>
      </c>
      <c r="E1533" s="7" t="s">
        <v>377</v>
      </c>
      <c r="F1533" s="7" t="s">
        <v>14</v>
      </c>
      <c r="G1533" s="8">
        <v>147</v>
      </c>
      <c r="H1533" s="8"/>
      <c r="I1533" s="9">
        <v>106013.46</v>
      </c>
      <c r="J1533" s="7" t="s">
        <v>45</v>
      </c>
      <c r="K1533" s="17">
        <f t="shared" si="243"/>
        <v>5.970102215460257E-3</v>
      </c>
      <c r="L1533" s="20"/>
      <c r="M1533" s="73">
        <f t="shared" si="244"/>
        <v>191.04327089472821</v>
      </c>
      <c r="N1533" s="9">
        <f t="shared" si="245"/>
        <v>721.18000000000006</v>
      </c>
    </row>
    <row r="1534" spans="1:14" hidden="1" x14ac:dyDescent="0.25">
      <c r="A1534" s="7" t="s">
        <v>9</v>
      </c>
      <c r="B1534" s="7" t="s">
        <v>374</v>
      </c>
      <c r="C1534" s="7" t="s">
        <v>375</v>
      </c>
      <c r="D1534" s="16" t="s">
        <v>376</v>
      </c>
      <c r="E1534" s="7" t="s">
        <v>377</v>
      </c>
      <c r="F1534" s="7" t="s">
        <v>14</v>
      </c>
      <c r="G1534" s="8">
        <v>178</v>
      </c>
      <c r="H1534" s="8"/>
      <c r="I1534" s="9">
        <v>128370.04</v>
      </c>
      <c r="J1534" s="7" t="s">
        <v>46</v>
      </c>
      <c r="K1534" s="17">
        <f t="shared" si="243"/>
        <v>7.2291033629382703E-3</v>
      </c>
      <c r="L1534" s="20"/>
      <c r="M1534" s="73">
        <f t="shared" si="244"/>
        <v>231.33130761402464</v>
      </c>
      <c r="N1534" s="9">
        <f t="shared" si="245"/>
        <v>721.18</v>
      </c>
    </row>
    <row r="1535" spans="1:14" hidden="1" x14ac:dyDescent="0.25">
      <c r="A1535" s="7" t="s">
        <v>9</v>
      </c>
      <c r="B1535" s="7" t="s">
        <v>374</v>
      </c>
      <c r="C1535" s="7" t="s">
        <v>375</v>
      </c>
      <c r="D1535" s="16" t="s">
        <v>376</v>
      </c>
      <c r="E1535" s="7" t="s">
        <v>377</v>
      </c>
      <c r="F1535" s="7" t="s">
        <v>14</v>
      </c>
      <c r="G1535" s="8">
        <v>264</v>
      </c>
      <c r="H1535" s="8"/>
      <c r="I1535" s="9">
        <v>190391.52</v>
      </c>
      <c r="J1535" s="7" t="s">
        <v>47</v>
      </c>
      <c r="K1535" s="17">
        <f t="shared" si="243"/>
        <v>1.0721816223683726E-2</v>
      </c>
      <c r="L1535" s="20"/>
      <c r="M1535" s="73">
        <f t="shared" si="244"/>
        <v>343.09811915787924</v>
      </c>
      <c r="N1535" s="9">
        <f t="shared" si="245"/>
        <v>721.18</v>
      </c>
    </row>
    <row r="1536" spans="1:14" hidden="1" x14ac:dyDescent="0.25">
      <c r="A1536" s="7" t="s">
        <v>9</v>
      </c>
      <c r="B1536" s="7" t="s">
        <v>374</v>
      </c>
      <c r="C1536" s="7" t="s">
        <v>375</v>
      </c>
      <c r="D1536" s="16" t="s">
        <v>376</v>
      </c>
      <c r="E1536" s="7" t="s">
        <v>377</v>
      </c>
      <c r="F1536" s="7" t="s">
        <v>14</v>
      </c>
      <c r="G1536" s="8">
        <v>221</v>
      </c>
      <c r="H1536" s="8"/>
      <c r="I1536" s="9">
        <v>159380.78</v>
      </c>
      <c r="J1536" s="7" t="s">
        <v>63</v>
      </c>
      <c r="K1536" s="17">
        <f t="shared" si="243"/>
        <v>8.9754597933109984E-3</v>
      </c>
      <c r="L1536" s="20"/>
      <c r="M1536" s="73">
        <f t="shared" si="244"/>
        <v>287.21471338595194</v>
      </c>
      <c r="N1536" s="9">
        <f t="shared" si="245"/>
        <v>721.18</v>
      </c>
    </row>
    <row r="1537" spans="1:14" hidden="1" x14ac:dyDescent="0.25">
      <c r="A1537" s="7" t="s">
        <v>9</v>
      </c>
      <c r="B1537" s="7" t="s">
        <v>374</v>
      </c>
      <c r="C1537" s="7" t="s">
        <v>375</v>
      </c>
      <c r="D1537" s="16" t="s">
        <v>376</v>
      </c>
      <c r="E1537" s="7" t="s">
        <v>377</v>
      </c>
      <c r="F1537" s="7" t="s">
        <v>14</v>
      </c>
      <c r="G1537" s="8">
        <v>110</v>
      </c>
      <c r="H1537" s="8"/>
      <c r="I1537" s="9">
        <v>79329.8</v>
      </c>
      <c r="J1537" s="7" t="s">
        <v>48</v>
      </c>
      <c r="K1537" s="17">
        <f t="shared" si="243"/>
        <v>4.4674234265348863E-3</v>
      </c>
      <c r="L1537" s="20"/>
      <c r="M1537" s="73">
        <f t="shared" si="244"/>
        <v>142.95754964911637</v>
      </c>
      <c r="N1537" s="9">
        <f t="shared" si="245"/>
        <v>721.18000000000006</v>
      </c>
    </row>
    <row r="1538" spans="1:14" hidden="1" x14ac:dyDescent="0.25">
      <c r="A1538" s="7" t="s">
        <v>9</v>
      </c>
      <c r="B1538" s="7" t="s">
        <v>374</v>
      </c>
      <c r="C1538" s="7" t="s">
        <v>375</v>
      </c>
      <c r="D1538" s="16" t="s">
        <v>376</v>
      </c>
      <c r="E1538" s="7" t="s">
        <v>377</v>
      </c>
      <c r="F1538" s="7" t="s">
        <v>14</v>
      </c>
      <c r="G1538" s="8">
        <v>51</v>
      </c>
      <c r="H1538" s="8"/>
      <c r="I1538" s="9">
        <v>36780.18</v>
      </c>
      <c r="J1538" s="7" t="s">
        <v>68</v>
      </c>
      <c r="K1538" s="17">
        <f t="shared" si="243"/>
        <v>2.0712599523025382E-3</v>
      </c>
      <c r="L1538" s="20"/>
      <c r="M1538" s="73">
        <f t="shared" si="244"/>
        <v>66.28031847368122</v>
      </c>
      <c r="N1538" s="9">
        <f t="shared" si="245"/>
        <v>721.18</v>
      </c>
    </row>
    <row r="1539" spans="1:14" hidden="1" x14ac:dyDescent="0.25">
      <c r="A1539" s="7" t="s">
        <v>9</v>
      </c>
      <c r="B1539" s="7" t="s">
        <v>374</v>
      </c>
      <c r="C1539" s="7" t="s">
        <v>375</v>
      </c>
      <c r="D1539" s="16" t="s">
        <v>376</v>
      </c>
      <c r="E1539" s="7" t="s">
        <v>377</v>
      </c>
      <c r="F1539" s="7" t="s">
        <v>14</v>
      </c>
      <c r="G1539" s="8">
        <v>38</v>
      </c>
      <c r="H1539" s="8"/>
      <c r="I1539" s="9">
        <v>27404.84</v>
      </c>
      <c r="J1539" s="7" t="s">
        <v>49</v>
      </c>
      <c r="K1539" s="17">
        <f t="shared" si="243"/>
        <v>1.5432917291665971E-3</v>
      </c>
      <c r="L1539" s="20"/>
      <c r="M1539" s="73">
        <f t="shared" si="244"/>
        <v>49.385335333331106</v>
      </c>
      <c r="N1539" s="9">
        <f t="shared" si="245"/>
        <v>721.18</v>
      </c>
    </row>
    <row r="1540" spans="1:14" hidden="1" x14ac:dyDescent="0.25">
      <c r="A1540" s="23" t="s">
        <v>9</v>
      </c>
      <c r="B1540" s="23" t="s">
        <v>162</v>
      </c>
      <c r="C1540" s="23" t="s">
        <v>173</v>
      </c>
      <c r="D1540" s="16" t="s">
        <v>174</v>
      </c>
      <c r="E1540" s="23" t="s">
        <v>165</v>
      </c>
      <c r="F1540" s="23" t="s">
        <v>14</v>
      </c>
      <c r="G1540" s="22">
        <v>63</v>
      </c>
      <c r="H1540" s="22">
        <f>G1540/9*12</f>
        <v>84</v>
      </c>
      <c r="I1540" s="9">
        <v>123665.85</v>
      </c>
      <c r="J1540" s="23" t="s">
        <v>50</v>
      </c>
      <c r="K1540" s="17">
        <f>G1540/$G$965</f>
        <v>9.4418870585449444E-3</v>
      </c>
      <c r="L1540" s="17">
        <f>H1540/$H$965</f>
        <v>9.4418870585449444E-3</v>
      </c>
      <c r="M1540" s="68">
        <f>9000*L1540</f>
        <v>84.976983526904505</v>
      </c>
      <c r="N1540" s="9">
        <f t="shared" ref="N1540:N1571" si="246">+I1540/G1540</f>
        <v>1962.95</v>
      </c>
    </row>
    <row r="1541" spans="1:14" hidden="1" x14ac:dyDescent="0.25">
      <c r="A1541" s="7" t="s">
        <v>9</v>
      </c>
      <c r="B1541" s="7" t="s">
        <v>374</v>
      </c>
      <c r="C1541" s="7" t="s">
        <v>375</v>
      </c>
      <c r="D1541" s="16" t="s">
        <v>376</v>
      </c>
      <c r="E1541" s="7" t="s">
        <v>377</v>
      </c>
      <c r="F1541" s="7" t="s">
        <v>14</v>
      </c>
      <c r="G1541" s="8">
        <v>499.03399999999999</v>
      </c>
      <c r="H1541" s="8"/>
      <c r="I1541" s="9">
        <v>359893.34012000001</v>
      </c>
      <c r="J1541" s="7" t="s">
        <v>52</v>
      </c>
      <c r="K1541" s="17">
        <f t="shared" ref="K1541:K1576" si="247">+G1541/$G$1589</f>
        <v>2.0267238020340094E-2</v>
      </c>
      <c r="L1541" s="20"/>
      <c r="M1541" s="73">
        <f t="shared" ref="M1541:M1576" si="248">32000*K1541</f>
        <v>648.55161665088303</v>
      </c>
      <c r="N1541" s="9">
        <f t="shared" si="246"/>
        <v>721.18000000000006</v>
      </c>
    </row>
    <row r="1542" spans="1:14" hidden="1" x14ac:dyDescent="0.25">
      <c r="A1542" s="7" t="s">
        <v>9</v>
      </c>
      <c r="B1542" s="7" t="s">
        <v>374</v>
      </c>
      <c r="C1542" s="7" t="s">
        <v>375</v>
      </c>
      <c r="D1542" s="16" t="s">
        <v>376</v>
      </c>
      <c r="E1542" s="7" t="s">
        <v>377</v>
      </c>
      <c r="F1542" s="7" t="s">
        <v>14</v>
      </c>
      <c r="G1542" s="8">
        <v>71</v>
      </c>
      <c r="H1542" s="8"/>
      <c r="I1542" s="9">
        <v>51203.78</v>
      </c>
      <c r="J1542" s="7" t="s">
        <v>64</v>
      </c>
      <c r="K1542" s="17">
        <f t="shared" si="247"/>
        <v>2.8835187571270631E-3</v>
      </c>
      <c r="L1542" s="20"/>
      <c r="M1542" s="73">
        <f t="shared" si="248"/>
        <v>92.272600228066025</v>
      </c>
      <c r="N1542" s="9">
        <f t="shared" si="246"/>
        <v>721.18</v>
      </c>
    </row>
    <row r="1543" spans="1:14" hidden="1" x14ac:dyDescent="0.25">
      <c r="A1543" s="7" t="s">
        <v>9</v>
      </c>
      <c r="B1543" s="7" t="s">
        <v>374</v>
      </c>
      <c r="C1543" s="7" t="s">
        <v>375</v>
      </c>
      <c r="D1543" s="16" t="s">
        <v>376</v>
      </c>
      <c r="E1543" s="7" t="s">
        <v>377</v>
      </c>
      <c r="F1543" s="7" t="s">
        <v>14</v>
      </c>
      <c r="G1543" s="8">
        <v>651</v>
      </c>
      <c r="H1543" s="8"/>
      <c r="I1543" s="9">
        <v>469488.18</v>
      </c>
      <c r="J1543" s="7" t="s">
        <v>56</v>
      </c>
      <c r="K1543" s="17">
        <f t="shared" si="247"/>
        <v>2.6439024097038282E-2</v>
      </c>
      <c r="L1543" s="20"/>
      <c r="M1543" s="73">
        <f t="shared" si="248"/>
        <v>846.048771105225</v>
      </c>
      <c r="N1543" s="9">
        <f t="shared" si="246"/>
        <v>721.18</v>
      </c>
    </row>
    <row r="1544" spans="1:14" hidden="1" x14ac:dyDescent="0.25">
      <c r="A1544" s="7" t="s">
        <v>9</v>
      </c>
      <c r="B1544" s="7" t="s">
        <v>374</v>
      </c>
      <c r="C1544" s="7" t="s">
        <v>375</v>
      </c>
      <c r="D1544" s="16" t="s">
        <v>376</v>
      </c>
      <c r="E1544" s="7" t="s">
        <v>377</v>
      </c>
      <c r="F1544" s="7" t="s">
        <v>14</v>
      </c>
      <c r="G1544" s="8">
        <v>183</v>
      </c>
      <c r="H1544" s="8"/>
      <c r="I1544" s="9">
        <v>131975.94</v>
      </c>
      <c r="J1544" s="7" t="s">
        <v>65</v>
      </c>
      <c r="K1544" s="17">
        <f t="shared" si="247"/>
        <v>7.4321680641444019E-3</v>
      </c>
      <c r="L1544" s="20"/>
      <c r="M1544" s="73">
        <f t="shared" si="248"/>
        <v>237.82937805262085</v>
      </c>
      <c r="N1544" s="9">
        <f t="shared" si="246"/>
        <v>721.18000000000006</v>
      </c>
    </row>
    <row r="1545" spans="1:14" hidden="1" x14ac:dyDescent="0.25">
      <c r="A1545" s="7" t="s">
        <v>9</v>
      </c>
      <c r="B1545" s="7" t="s">
        <v>374</v>
      </c>
      <c r="C1545" s="7" t="s">
        <v>378</v>
      </c>
      <c r="D1545" s="16" t="s">
        <v>379</v>
      </c>
      <c r="E1545" s="7" t="s">
        <v>377</v>
      </c>
      <c r="F1545" s="7" t="s">
        <v>14</v>
      </c>
      <c r="G1545" s="8">
        <v>116</v>
      </c>
      <c r="H1545" s="8"/>
      <c r="I1545" s="9">
        <v>83656.88</v>
      </c>
      <c r="J1545" s="7" t="s">
        <v>16</v>
      </c>
      <c r="K1545" s="17">
        <f t="shared" si="247"/>
        <v>4.7111010679822436E-3</v>
      </c>
      <c r="L1545" s="20"/>
      <c r="M1545" s="73">
        <f t="shared" si="248"/>
        <v>150.75523417543181</v>
      </c>
      <c r="N1545" s="9">
        <f t="shared" si="246"/>
        <v>721.18000000000006</v>
      </c>
    </row>
    <row r="1546" spans="1:14" hidden="1" x14ac:dyDescent="0.25">
      <c r="A1546" s="7" t="s">
        <v>9</v>
      </c>
      <c r="B1546" s="7" t="s">
        <v>374</v>
      </c>
      <c r="C1546" s="7" t="s">
        <v>378</v>
      </c>
      <c r="D1546" s="16" t="s">
        <v>379</v>
      </c>
      <c r="E1546" s="7" t="s">
        <v>377</v>
      </c>
      <c r="F1546" s="7" t="s">
        <v>14</v>
      </c>
      <c r="G1546" s="8">
        <v>1044</v>
      </c>
      <c r="H1546" s="8"/>
      <c r="I1546" s="9">
        <v>752911.92</v>
      </c>
      <c r="J1546" s="7" t="s">
        <v>18</v>
      </c>
      <c r="K1546" s="17">
        <f t="shared" si="247"/>
        <v>4.2399909611840196E-2</v>
      </c>
      <c r="L1546" s="20"/>
      <c r="M1546" s="73">
        <f t="shared" si="248"/>
        <v>1356.7971075788862</v>
      </c>
      <c r="N1546" s="9">
        <f t="shared" si="246"/>
        <v>721.18000000000006</v>
      </c>
    </row>
    <row r="1547" spans="1:14" hidden="1" x14ac:dyDescent="0.25">
      <c r="A1547" s="7" t="s">
        <v>9</v>
      </c>
      <c r="B1547" s="7" t="s">
        <v>374</v>
      </c>
      <c r="C1547" s="7" t="s">
        <v>378</v>
      </c>
      <c r="D1547" s="16" t="s">
        <v>379</v>
      </c>
      <c r="E1547" s="7" t="s">
        <v>377</v>
      </c>
      <c r="F1547" s="7" t="s">
        <v>14</v>
      </c>
      <c r="G1547" s="8">
        <v>310</v>
      </c>
      <c r="H1547" s="8"/>
      <c r="I1547" s="9">
        <v>223565.8</v>
      </c>
      <c r="J1547" s="7" t="s">
        <v>20</v>
      </c>
      <c r="K1547" s="17">
        <f t="shared" si="247"/>
        <v>1.2590011474780134E-2</v>
      </c>
      <c r="L1547" s="20"/>
      <c r="M1547" s="73">
        <f t="shared" si="248"/>
        <v>402.88036719296429</v>
      </c>
      <c r="N1547" s="9">
        <f t="shared" si="246"/>
        <v>721.18</v>
      </c>
    </row>
    <row r="1548" spans="1:14" hidden="1" x14ac:dyDescent="0.25">
      <c r="A1548" s="7" t="s">
        <v>9</v>
      </c>
      <c r="B1548" s="7" t="s">
        <v>374</v>
      </c>
      <c r="C1548" s="7" t="s">
        <v>378</v>
      </c>
      <c r="D1548" s="16" t="s">
        <v>379</v>
      </c>
      <c r="E1548" s="7" t="s">
        <v>377</v>
      </c>
      <c r="F1548" s="7" t="s">
        <v>14</v>
      </c>
      <c r="G1548" s="8">
        <v>2289</v>
      </c>
      <c r="H1548" s="8"/>
      <c r="I1548" s="9">
        <v>1650781.02</v>
      </c>
      <c r="J1548" s="7" t="s">
        <v>22</v>
      </c>
      <c r="K1548" s="17">
        <f t="shared" si="247"/>
        <v>9.2963020212166861E-2</v>
      </c>
      <c r="L1548" s="20"/>
      <c r="M1548" s="73">
        <f t="shared" si="248"/>
        <v>2974.8166467893398</v>
      </c>
      <c r="N1548" s="9">
        <f t="shared" si="246"/>
        <v>721.18000000000006</v>
      </c>
    </row>
    <row r="1549" spans="1:14" hidden="1" x14ac:dyDescent="0.25">
      <c r="A1549" s="7" t="s">
        <v>9</v>
      </c>
      <c r="B1549" s="7" t="s">
        <v>374</v>
      </c>
      <c r="C1549" s="7" t="s">
        <v>378</v>
      </c>
      <c r="D1549" s="16" t="s">
        <v>379</v>
      </c>
      <c r="E1549" s="7" t="s">
        <v>377</v>
      </c>
      <c r="F1549" s="7" t="s">
        <v>14</v>
      </c>
      <c r="G1549" s="8">
        <v>882</v>
      </c>
      <c r="H1549" s="8"/>
      <c r="I1549" s="9">
        <v>636080.76</v>
      </c>
      <c r="J1549" s="7" t="s">
        <v>23</v>
      </c>
      <c r="K1549" s="17">
        <f t="shared" si="247"/>
        <v>3.5820613292761545E-2</v>
      </c>
      <c r="L1549" s="20"/>
      <c r="M1549" s="73">
        <f t="shared" si="248"/>
        <v>1146.2596253683694</v>
      </c>
      <c r="N1549" s="9">
        <f t="shared" si="246"/>
        <v>721.18000000000006</v>
      </c>
    </row>
    <row r="1550" spans="1:14" hidden="1" x14ac:dyDescent="0.25">
      <c r="A1550" s="7" t="s">
        <v>9</v>
      </c>
      <c r="B1550" s="7" t="s">
        <v>374</v>
      </c>
      <c r="C1550" s="7" t="s">
        <v>378</v>
      </c>
      <c r="D1550" s="16" t="s">
        <v>379</v>
      </c>
      <c r="E1550" s="7" t="s">
        <v>377</v>
      </c>
      <c r="F1550" s="7" t="s">
        <v>14</v>
      </c>
      <c r="G1550" s="8">
        <v>466.178</v>
      </c>
      <c r="H1550" s="8"/>
      <c r="I1550" s="9">
        <v>336198.25004000001</v>
      </c>
      <c r="J1550" s="7" t="s">
        <v>25</v>
      </c>
      <c r="K1550" s="17">
        <f t="shared" si="247"/>
        <v>1.8932859255774367E-2</v>
      </c>
      <c r="L1550" s="20"/>
      <c r="M1550" s="73">
        <f t="shared" si="248"/>
        <v>605.85149618477976</v>
      </c>
      <c r="N1550" s="9">
        <f t="shared" si="246"/>
        <v>721.18000000000006</v>
      </c>
    </row>
    <row r="1551" spans="1:14" hidden="1" x14ac:dyDescent="0.25">
      <c r="A1551" s="7" t="s">
        <v>9</v>
      </c>
      <c r="B1551" s="7" t="s">
        <v>374</v>
      </c>
      <c r="C1551" s="7" t="s">
        <v>378</v>
      </c>
      <c r="D1551" s="16" t="s">
        <v>379</v>
      </c>
      <c r="E1551" s="7" t="s">
        <v>377</v>
      </c>
      <c r="F1551" s="7" t="s">
        <v>14</v>
      </c>
      <c r="G1551" s="8">
        <v>531</v>
      </c>
      <c r="H1551" s="8"/>
      <c r="I1551" s="9">
        <v>382946.58</v>
      </c>
      <c r="J1551" s="7" t="s">
        <v>27</v>
      </c>
      <c r="K1551" s="17">
        <f t="shared" si="247"/>
        <v>2.1565471268091132E-2</v>
      </c>
      <c r="L1551" s="20"/>
      <c r="M1551" s="73">
        <f t="shared" si="248"/>
        <v>690.09508057891617</v>
      </c>
      <c r="N1551" s="9">
        <f t="shared" si="246"/>
        <v>721.18000000000006</v>
      </c>
    </row>
    <row r="1552" spans="1:14" hidden="1" x14ac:dyDescent="0.25">
      <c r="A1552" s="7" t="s">
        <v>9</v>
      </c>
      <c r="B1552" s="7" t="s">
        <v>374</v>
      </c>
      <c r="C1552" s="7" t="s">
        <v>378</v>
      </c>
      <c r="D1552" s="16" t="s">
        <v>379</v>
      </c>
      <c r="E1552" s="7" t="s">
        <v>377</v>
      </c>
      <c r="F1552" s="7" t="s">
        <v>14</v>
      </c>
      <c r="G1552" s="8">
        <v>603.80999999999995</v>
      </c>
      <c r="H1552" s="8"/>
      <c r="I1552" s="9">
        <v>435455.69579999999</v>
      </c>
      <c r="J1552" s="7" t="s">
        <v>28</v>
      </c>
      <c r="K1552" s="17">
        <f t="shared" si="247"/>
        <v>2.4522499447054813E-2</v>
      </c>
      <c r="L1552" s="20"/>
      <c r="M1552" s="73">
        <f t="shared" si="248"/>
        <v>784.719982305754</v>
      </c>
      <c r="N1552" s="9">
        <f t="shared" si="246"/>
        <v>721.18000000000006</v>
      </c>
    </row>
    <row r="1553" spans="1:14" hidden="1" x14ac:dyDescent="0.25">
      <c r="A1553" s="7" t="s">
        <v>9</v>
      </c>
      <c r="B1553" s="7" t="s">
        <v>374</v>
      </c>
      <c r="C1553" s="7" t="s">
        <v>378</v>
      </c>
      <c r="D1553" s="16" t="s">
        <v>379</v>
      </c>
      <c r="E1553" s="7" t="s">
        <v>377</v>
      </c>
      <c r="F1553" s="7" t="s">
        <v>14</v>
      </c>
      <c r="G1553" s="8">
        <v>132</v>
      </c>
      <c r="H1553" s="8"/>
      <c r="I1553" s="9">
        <v>95154.4</v>
      </c>
      <c r="J1553" s="7" t="s">
        <v>29</v>
      </c>
      <c r="K1553" s="17">
        <f t="shared" si="247"/>
        <v>5.3609081118418632E-3</v>
      </c>
      <c r="L1553" s="20"/>
      <c r="M1553" s="73">
        <f t="shared" si="248"/>
        <v>171.54905957893962</v>
      </c>
      <c r="N1553" s="9">
        <f t="shared" si="246"/>
        <v>720.86666666666667</v>
      </c>
    </row>
    <row r="1554" spans="1:14" hidden="1" x14ac:dyDescent="0.25">
      <c r="A1554" s="7" t="s">
        <v>9</v>
      </c>
      <c r="B1554" s="7" t="s">
        <v>374</v>
      </c>
      <c r="C1554" s="7" t="s">
        <v>378</v>
      </c>
      <c r="D1554" s="16" t="s">
        <v>379</v>
      </c>
      <c r="E1554" s="7" t="s">
        <v>377</v>
      </c>
      <c r="F1554" s="7" t="s">
        <v>14</v>
      </c>
      <c r="G1554" s="8">
        <v>207</v>
      </c>
      <c r="H1554" s="8"/>
      <c r="I1554" s="9">
        <v>147841.9</v>
      </c>
      <c r="J1554" s="7" t="s">
        <v>30</v>
      </c>
      <c r="K1554" s="17">
        <f t="shared" si="247"/>
        <v>8.4068786299338321E-3</v>
      </c>
      <c r="L1554" s="20"/>
      <c r="M1554" s="73">
        <f t="shared" si="248"/>
        <v>269.02011615788263</v>
      </c>
      <c r="N1554" s="9">
        <f t="shared" si="246"/>
        <v>714.21207729468597</v>
      </c>
    </row>
    <row r="1555" spans="1:14" hidden="1" x14ac:dyDescent="0.25">
      <c r="A1555" s="7" t="s">
        <v>9</v>
      </c>
      <c r="B1555" s="7" t="s">
        <v>374</v>
      </c>
      <c r="C1555" s="7" t="s">
        <v>378</v>
      </c>
      <c r="D1555" s="16" t="s">
        <v>379</v>
      </c>
      <c r="E1555" s="7" t="s">
        <v>377</v>
      </c>
      <c r="F1555" s="7" t="s">
        <v>14</v>
      </c>
      <c r="G1555" s="8">
        <v>381</v>
      </c>
      <c r="H1555" s="8"/>
      <c r="I1555" s="9">
        <v>274769.58</v>
      </c>
      <c r="J1555" s="7" t="s">
        <v>31</v>
      </c>
      <c r="K1555" s="17">
        <f t="shared" si="247"/>
        <v>1.5473530231907198E-2</v>
      </c>
      <c r="L1555" s="20"/>
      <c r="M1555" s="73">
        <f t="shared" si="248"/>
        <v>495.15296742103033</v>
      </c>
      <c r="N1555" s="9">
        <f t="shared" si="246"/>
        <v>721.18000000000006</v>
      </c>
    </row>
    <row r="1556" spans="1:14" hidden="1" x14ac:dyDescent="0.25">
      <c r="A1556" s="7" t="s">
        <v>9</v>
      </c>
      <c r="B1556" s="7" t="s">
        <v>374</v>
      </c>
      <c r="C1556" s="7" t="s">
        <v>378</v>
      </c>
      <c r="D1556" s="16" t="s">
        <v>379</v>
      </c>
      <c r="E1556" s="7" t="s">
        <v>377</v>
      </c>
      <c r="F1556" s="7" t="s">
        <v>14</v>
      </c>
      <c r="G1556" s="8">
        <v>1164</v>
      </c>
      <c r="H1556" s="8"/>
      <c r="I1556" s="9">
        <v>839453.52</v>
      </c>
      <c r="J1556" s="7" t="s">
        <v>32</v>
      </c>
      <c r="K1556" s="17">
        <f t="shared" si="247"/>
        <v>4.7273462440787339E-2</v>
      </c>
      <c r="L1556" s="20"/>
      <c r="M1556" s="73">
        <f t="shared" si="248"/>
        <v>1512.7507981051949</v>
      </c>
      <c r="N1556" s="9">
        <f t="shared" si="246"/>
        <v>721.18000000000006</v>
      </c>
    </row>
    <row r="1557" spans="1:14" hidden="1" x14ac:dyDescent="0.25">
      <c r="A1557" s="7" t="s">
        <v>9</v>
      </c>
      <c r="B1557" s="7" t="s">
        <v>374</v>
      </c>
      <c r="C1557" s="7" t="s">
        <v>378</v>
      </c>
      <c r="D1557" s="16" t="s">
        <v>379</v>
      </c>
      <c r="E1557" s="7" t="s">
        <v>377</v>
      </c>
      <c r="F1557" s="7" t="s">
        <v>14</v>
      </c>
      <c r="G1557" s="8">
        <v>111</v>
      </c>
      <c r="H1557" s="8"/>
      <c r="I1557" s="9">
        <v>80050.98</v>
      </c>
      <c r="J1557" s="7" t="s">
        <v>62</v>
      </c>
      <c r="K1557" s="17">
        <f t="shared" si="247"/>
        <v>4.5080363667761129E-3</v>
      </c>
      <c r="L1557" s="20"/>
      <c r="M1557" s="73">
        <f t="shared" si="248"/>
        <v>144.25716373683562</v>
      </c>
      <c r="N1557" s="9">
        <f t="shared" si="246"/>
        <v>721.18</v>
      </c>
    </row>
    <row r="1558" spans="1:14" hidden="1" x14ac:dyDescent="0.25">
      <c r="A1558" s="7" t="s">
        <v>9</v>
      </c>
      <c r="B1558" s="7" t="s">
        <v>374</v>
      </c>
      <c r="C1558" s="7" t="s">
        <v>378</v>
      </c>
      <c r="D1558" s="16" t="s">
        <v>379</v>
      </c>
      <c r="E1558" s="7" t="s">
        <v>377</v>
      </c>
      <c r="F1558" s="7" t="s">
        <v>14</v>
      </c>
      <c r="G1558" s="8">
        <v>376</v>
      </c>
      <c r="H1558" s="8"/>
      <c r="I1558" s="9">
        <v>271163.68</v>
      </c>
      <c r="J1558" s="7" t="s">
        <v>33</v>
      </c>
      <c r="K1558" s="17">
        <f t="shared" si="247"/>
        <v>1.5270465530701065E-2</v>
      </c>
      <c r="L1558" s="20"/>
      <c r="M1558" s="73">
        <f t="shared" si="248"/>
        <v>488.65489698243408</v>
      </c>
      <c r="N1558" s="9">
        <f t="shared" si="246"/>
        <v>721.18</v>
      </c>
    </row>
    <row r="1559" spans="1:14" hidden="1" x14ac:dyDescent="0.25">
      <c r="A1559" s="7" t="s">
        <v>9</v>
      </c>
      <c r="B1559" s="7" t="s">
        <v>374</v>
      </c>
      <c r="C1559" s="7" t="s">
        <v>378</v>
      </c>
      <c r="D1559" s="16" t="s">
        <v>379</v>
      </c>
      <c r="E1559" s="7" t="s">
        <v>377</v>
      </c>
      <c r="F1559" s="7" t="s">
        <v>14</v>
      </c>
      <c r="G1559" s="8">
        <v>78</v>
      </c>
      <c r="H1559" s="8"/>
      <c r="I1559" s="9">
        <v>56252.04</v>
      </c>
      <c r="J1559" s="7" t="s">
        <v>34</v>
      </c>
      <c r="K1559" s="17">
        <f t="shared" si="247"/>
        <v>3.1678093388156467E-3</v>
      </c>
      <c r="L1559" s="20"/>
      <c r="M1559" s="73">
        <f t="shared" si="248"/>
        <v>101.3698988421007</v>
      </c>
      <c r="N1559" s="9">
        <f t="shared" si="246"/>
        <v>721.18000000000006</v>
      </c>
    </row>
    <row r="1560" spans="1:14" hidden="1" x14ac:dyDescent="0.25">
      <c r="A1560" s="7" t="s">
        <v>9</v>
      </c>
      <c r="B1560" s="7" t="s">
        <v>374</v>
      </c>
      <c r="C1560" s="7" t="s">
        <v>378</v>
      </c>
      <c r="D1560" s="16" t="s">
        <v>379</v>
      </c>
      <c r="E1560" s="7" t="s">
        <v>377</v>
      </c>
      <c r="F1560" s="7" t="s">
        <v>14</v>
      </c>
      <c r="G1560" s="8">
        <v>111</v>
      </c>
      <c r="H1560" s="8"/>
      <c r="I1560" s="9">
        <v>80050.98</v>
      </c>
      <c r="J1560" s="7" t="s">
        <v>35</v>
      </c>
      <c r="K1560" s="17">
        <f t="shared" si="247"/>
        <v>4.5080363667761129E-3</v>
      </c>
      <c r="L1560" s="20"/>
      <c r="M1560" s="73">
        <f t="shared" si="248"/>
        <v>144.25716373683562</v>
      </c>
      <c r="N1560" s="9">
        <f t="shared" si="246"/>
        <v>721.18</v>
      </c>
    </row>
    <row r="1561" spans="1:14" hidden="1" x14ac:dyDescent="0.25">
      <c r="A1561" s="7" t="s">
        <v>9</v>
      </c>
      <c r="B1561" s="7" t="s">
        <v>374</v>
      </c>
      <c r="C1561" s="7" t="s">
        <v>378</v>
      </c>
      <c r="D1561" s="16" t="s">
        <v>379</v>
      </c>
      <c r="E1561" s="7" t="s">
        <v>377</v>
      </c>
      <c r="F1561" s="7" t="s">
        <v>14</v>
      </c>
      <c r="G1561" s="8">
        <v>68</v>
      </c>
      <c r="H1561" s="8"/>
      <c r="I1561" s="9">
        <v>49039.56</v>
      </c>
      <c r="J1561" s="7" t="s">
        <v>36</v>
      </c>
      <c r="K1561" s="17">
        <f t="shared" si="247"/>
        <v>2.7616799364033845E-3</v>
      </c>
      <c r="L1561" s="20"/>
      <c r="M1561" s="73">
        <f t="shared" si="248"/>
        <v>88.373757964908307</v>
      </c>
      <c r="N1561" s="9">
        <f t="shared" si="246"/>
        <v>721.17</v>
      </c>
    </row>
    <row r="1562" spans="1:14" hidden="1" x14ac:dyDescent="0.25">
      <c r="A1562" s="7" t="s">
        <v>9</v>
      </c>
      <c r="B1562" s="7" t="s">
        <v>374</v>
      </c>
      <c r="C1562" s="7" t="s">
        <v>378</v>
      </c>
      <c r="D1562" s="16" t="s">
        <v>379</v>
      </c>
      <c r="E1562" s="7" t="s">
        <v>377</v>
      </c>
      <c r="F1562" s="7" t="s">
        <v>14</v>
      </c>
      <c r="G1562" s="8">
        <v>365</v>
      </c>
      <c r="H1562" s="8"/>
      <c r="I1562" s="9">
        <v>263230.7</v>
      </c>
      <c r="J1562" s="7" t="s">
        <v>37</v>
      </c>
      <c r="K1562" s="17">
        <f t="shared" si="247"/>
        <v>1.4823723188047578E-2</v>
      </c>
      <c r="L1562" s="20"/>
      <c r="M1562" s="73">
        <f t="shared" si="248"/>
        <v>474.35914201752252</v>
      </c>
      <c r="N1562" s="9">
        <f t="shared" si="246"/>
        <v>721.18000000000006</v>
      </c>
    </row>
    <row r="1563" spans="1:14" hidden="1" x14ac:dyDescent="0.25">
      <c r="A1563" s="7" t="s">
        <v>9</v>
      </c>
      <c r="B1563" s="7" t="s">
        <v>374</v>
      </c>
      <c r="C1563" s="7" t="s">
        <v>378</v>
      </c>
      <c r="D1563" s="16" t="s">
        <v>379</v>
      </c>
      <c r="E1563" s="7" t="s">
        <v>377</v>
      </c>
      <c r="F1563" s="7" t="s">
        <v>14</v>
      </c>
      <c r="G1563" s="8">
        <v>30</v>
      </c>
      <c r="H1563" s="8"/>
      <c r="I1563" s="9">
        <v>21635.4</v>
      </c>
      <c r="J1563" s="7" t="s">
        <v>38</v>
      </c>
      <c r="K1563" s="17">
        <f t="shared" si="247"/>
        <v>1.2183882072367871E-3</v>
      </c>
      <c r="L1563" s="20"/>
      <c r="M1563" s="73">
        <f t="shared" si="248"/>
        <v>38.988422631577187</v>
      </c>
      <c r="N1563" s="9">
        <f t="shared" si="246"/>
        <v>721.18000000000006</v>
      </c>
    </row>
    <row r="1564" spans="1:14" hidden="1" x14ac:dyDescent="0.25">
      <c r="A1564" s="7" t="s">
        <v>9</v>
      </c>
      <c r="B1564" s="7" t="s">
        <v>374</v>
      </c>
      <c r="C1564" s="7" t="s">
        <v>378</v>
      </c>
      <c r="D1564" s="16" t="s">
        <v>379</v>
      </c>
      <c r="E1564" s="7" t="s">
        <v>377</v>
      </c>
      <c r="F1564" s="7" t="s">
        <v>14</v>
      </c>
      <c r="G1564" s="8">
        <v>135</v>
      </c>
      <c r="H1564" s="8"/>
      <c r="I1564" s="9">
        <v>97359.3</v>
      </c>
      <c r="J1564" s="7" t="s">
        <v>39</v>
      </c>
      <c r="K1564" s="17">
        <f t="shared" si="247"/>
        <v>5.4827469325655423E-3</v>
      </c>
      <c r="L1564" s="20"/>
      <c r="M1564" s="73">
        <f t="shared" si="248"/>
        <v>175.44790184209737</v>
      </c>
      <c r="N1564" s="9">
        <f t="shared" si="246"/>
        <v>721.18000000000006</v>
      </c>
    </row>
    <row r="1565" spans="1:14" hidden="1" x14ac:dyDescent="0.25">
      <c r="A1565" s="7" t="s">
        <v>9</v>
      </c>
      <c r="B1565" s="7" t="s">
        <v>374</v>
      </c>
      <c r="C1565" s="7" t="s">
        <v>378</v>
      </c>
      <c r="D1565" s="16" t="s">
        <v>379</v>
      </c>
      <c r="E1565" s="7" t="s">
        <v>377</v>
      </c>
      <c r="F1565" s="7" t="s">
        <v>14</v>
      </c>
      <c r="G1565" s="8">
        <v>219</v>
      </c>
      <c r="H1565" s="8"/>
      <c r="I1565" s="9">
        <v>157938.42000000001</v>
      </c>
      <c r="J1565" s="7" t="s">
        <v>40</v>
      </c>
      <c r="K1565" s="17">
        <f t="shared" si="247"/>
        <v>8.8942339128285468E-3</v>
      </c>
      <c r="L1565" s="20"/>
      <c r="M1565" s="73">
        <f t="shared" si="248"/>
        <v>284.6154852105135</v>
      </c>
      <c r="N1565" s="9">
        <f t="shared" si="246"/>
        <v>721.18000000000006</v>
      </c>
    </row>
    <row r="1566" spans="1:14" hidden="1" x14ac:dyDescent="0.25">
      <c r="A1566" s="7" t="s">
        <v>9</v>
      </c>
      <c r="B1566" s="7" t="s">
        <v>374</v>
      </c>
      <c r="C1566" s="7" t="s">
        <v>378</v>
      </c>
      <c r="D1566" s="16" t="s">
        <v>379</v>
      </c>
      <c r="E1566" s="7" t="s">
        <v>377</v>
      </c>
      <c r="F1566" s="7" t="s">
        <v>14</v>
      </c>
      <c r="G1566" s="8">
        <v>1382</v>
      </c>
      <c r="H1566" s="8"/>
      <c r="I1566" s="9">
        <v>996670.76</v>
      </c>
      <c r="J1566" s="7" t="s">
        <v>41</v>
      </c>
      <c r="K1566" s="17">
        <f t="shared" si="247"/>
        <v>5.6127083413374662E-2</v>
      </c>
      <c r="L1566" s="20"/>
      <c r="M1566" s="73">
        <f t="shared" si="248"/>
        <v>1796.0666692279892</v>
      </c>
      <c r="N1566" s="9">
        <f t="shared" si="246"/>
        <v>721.18</v>
      </c>
    </row>
    <row r="1567" spans="1:14" hidden="1" x14ac:dyDescent="0.25">
      <c r="A1567" s="7" t="s">
        <v>9</v>
      </c>
      <c r="B1567" s="7" t="s">
        <v>374</v>
      </c>
      <c r="C1567" s="7" t="s">
        <v>378</v>
      </c>
      <c r="D1567" s="16" t="s">
        <v>379</v>
      </c>
      <c r="E1567" s="7" t="s">
        <v>377</v>
      </c>
      <c r="F1567" s="7" t="s">
        <v>14</v>
      </c>
      <c r="G1567" s="8">
        <v>644</v>
      </c>
      <c r="H1567" s="8"/>
      <c r="I1567" s="9">
        <v>464429.83</v>
      </c>
      <c r="J1567" s="7" t="s">
        <v>42</v>
      </c>
      <c r="K1567" s="17">
        <f t="shared" si="247"/>
        <v>2.6154733515349696E-2</v>
      </c>
      <c r="L1567" s="20"/>
      <c r="M1567" s="73">
        <f t="shared" si="248"/>
        <v>836.95147249119032</v>
      </c>
      <c r="N1567" s="9">
        <f t="shared" si="246"/>
        <v>721.16433229813663</v>
      </c>
    </row>
    <row r="1568" spans="1:14" hidden="1" x14ac:dyDescent="0.25">
      <c r="A1568" s="7" t="s">
        <v>9</v>
      </c>
      <c r="B1568" s="7" t="s">
        <v>374</v>
      </c>
      <c r="C1568" s="7" t="s">
        <v>378</v>
      </c>
      <c r="D1568" s="16" t="s">
        <v>379</v>
      </c>
      <c r="E1568" s="7" t="s">
        <v>377</v>
      </c>
      <c r="F1568" s="7" t="s">
        <v>14</v>
      </c>
      <c r="G1568" s="8">
        <v>411</v>
      </c>
      <c r="H1568" s="8"/>
      <c r="I1568" s="9">
        <v>296404.98</v>
      </c>
      <c r="J1568" s="7" t="s">
        <v>43</v>
      </c>
      <c r="K1568" s="17">
        <f t="shared" si="247"/>
        <v>1.6691918439143985E-2</v>
      </c>
      <c r="L1568" s="20"/>
      <c r="M1568" s="73">
        <f t="shared" si="248"/>
        <v>534.14139005260756</v>
      </c>
      <c r="N1568" s="9">
        <f t="shared" si="246"/>
        <v>721.18</v>
      </c>
    </row>
    <row r="1569" spans="1:14" hidden="1" x14ac:dyDescent="0.25">
      <c r="A1569" s="7" t="s">
        <v>9</v>
      </c>
      <c r="B1569" s="7" t="s">
        <v>374</v>
      </c>
      <c r="C1569" s="7" t="s">
        <v>378</v>
      </c>
      <c r="D1569" s="16" t="s">
        <v>379</v>
      </c>
      <c r="E1569" s="7" t="s">
        <v>377</v>
      </c>
      <c r="F1569" s="7" t="s">
        <v>14</v>
      </c>
      <c r="G1569" s="8">
        <v>112</v>
      </c>
      <c r="H1569" s="8"/>
      <c r="I1569" s="9">
        <v>80772.160000000003</v>
      </c>
      <c r="J1569" s="7" t="s">
        <v>44</v>
      </c>
      <c r="K1569" s="17">
        <f t="shared" si="247"/>
        <v>4.5486493070173387E-3</v>
      </c>
      <c r="L1569" s="20"/>
      <c r="M1569" s="73">
        <f t="shared" si="248"/>
        <v>145.55677782455484</v>
      </c>
      <c r="N1569" s="9">
        <f t="shared" si="246"/>
        <v>721.18000000000006</v>
      </c>
    </row>
    <row r="1570" spans="1:14" hidden="1" x14ac:dyDescent="0.25">
      <c r="A1570" s="7" t="s">
        <v>9</v>
      </c>
      <c r="B1570" s="7" t="s">
        <v>374</v>
      </c>
      <c r="C1570" s="7" t="s">
        <v>378</v>
      </c>
      <c r="D1570" s="16" t="s">
        <v>379</v>
      </c>
      <c r="E1570" s="7" t="s">
        <v>377</v>
      </c>
      <c r="F1570" s="7" t="s">
        <v>14</v>
      </c>
      <c r="G1570" s="8">
        <v>627</v>
      </c>
      <c r="H1570" s="8"/>
      <c r="I1570" s="9">
        <v>452179.86</v>
      </c>
      <c r="J1570" s="7" t="s">
        <v>45</v>
      </c>
      <c r="K1570" s="17">
        <f t="shared" si="247"/>
        <v>2.5464313531248853E-2</v>
      </c>
      <c r="L1570" s="20"/>
      <c r="M1570" s="73">
        <f t="shared" si="248"/>
        <v>814.85803299996326</v>
      </c>
      <c r="N1570" s="9">
        <f t="shared" si="246"/>
        <v>721.18</v>
      </c>
    </row>
    <row r="1571" spans="1:14" hidden="1" x14ac:dyDescent="0.25">
      <c r="A1571" s="7" t="s">
        <v>9</v>
      </c>
      <c r="B1571" s="7" t="s">
        <v>374</v>
      </c>
      <c r="C1571" s="7" t="s">
        <v>378</v>
      </c>
      <c r="D1571" s="16" t="s">
        <v>379</v>
      </c>
      <c r="E1571" s="7" t="s">
        <v>377</v>
      </c>
      <c r="F1571" s="7" t="s">
        <v>14</v>
      </c>
      <c r="G1571" s="8">
        <v>191</v>
      </c>
      <c r="H1571" s="8"/>
      <c r="I1571" s="9">
        <v>137745.38</v>
      </c>
      <c r="J1571" s="7" t="s">
        <v>46</v>
      </c>
      <c r="K1571" s="17">
        <f t="shared" si="247"/>
        <v>7.7570715860742117E-3</v>
      </c>
      <c r="L1571" s="20"/>
      <c r="M1571" s="73">
        <f t="shared" si="248"/>
        <v>248.22629075437479</v>
      </c>
      <c r="N1571" s="9">
        <f t="shared" si="246"/>
        <v>721.18000000000006</v>
      </c>
    </row>
    <row r="1572" spans="1:14" hidden="1" x14ac:dyDescent="0.25">
      <c r="A1572" s="7" t="s">
        <v>9</v>
      </c>
      <c r="B1572" s="7" t="s">
        <v>374</v>
      </c>
      <c r="C1572" s="7" t="s">
        <v>378</v>
      </c>
      <c r="D1572" s="16" t="s">
        <v>379</v>
      </c>
      <c r="E1572" s="7" t="s">
        <v>377</v>
      </c>
      <c r="F1572" s="7" t="s">
        <v>14</v>
      </c>
      <c r="G1572" s="8">
        <v>425</v>
      </c>
      <c r="H1572" s="8"/>
      <c r="I1572" s="9">
        <v>306501.5</v>
      </c>
      <c r="J1572" s="7" t="s">
        <v>47</v>
      </c>
      <c r="K1572" s="17">
        <f t="shared" si="247"/>
        <v>1.7260499602521153E-2</v>
      </c>
      <c r="L1572" s="20"/>
      <c r="M1572" s="73">
        <f t="shared" si="248"/>
        <v>552.33598728067693</v>
      </c>
      <c r="N1572" s="9">
        <f t="shared" ref="N1572:N1588" si="249">+I1572/G1572</f>
        <v>721.18</v>
      </c>
    </row>
    <row r="1573" spans="1:14" hidden="1" x14ac:dyDescent="0.25">
      <c r="A1573" s="7" t="s">
        <v>9</v>
      </c>
      <c r="B1573" s="7" t="s">
        <v>374</v>
      </c>
      <c r="C1573" s="7" t="s">
        <v>378</v>
      </c>
      <c r="D1573" s="16" t="s">
        <v>379</v>
      </c>
      <c r="E1573" s="7" t="s">
        <v>377</v>
      </c>
      <c r="F1573" s="7" t="s">
        <v>14</v>
      </c>
      <c r="G1573" s="8">
        <v>242</v>
      </c>
      <c r="H1573" s="8"/>
      <c r="I1573" s="9">
        <v>174525.56</v>
      </c>
      <c r="J1573" s="7" t="s">
        <v>63</v>
      </c>
      <c r="K1573" s="17">
        <f t="shared" si="247"/>
        <v>9.8283315383767503E-3</v>
      </c>
      <c r="L1573" s="20"/>
      <c r="M1573" s="73">
        <f t="shared" si="248"/>
        <v>314.50660922805599</v>
      </c>
      <c r="N1573" s="9">
        <f t="shared" si="249"/>
        <v>721.18</v>
      </c>
    </row>
    <row r="1574" spans="1:14" hidden="1" x14ac:dyDescent="0.25">
      <c r="A1574" s="7" t="s">
        <v>9</v>
      </c>
      <c r="B1574" s="7" t="s">
        <v>374</v>
      </c>
      <c r="C1574" s="7" t="s">
        <v>378</v>
      </c>
      <c r="D1574" s="16" t="s">
        <v>379</v>
      </c>
      <c r="E1574" s="7" t="s">
        <v>377</v>
      </c>
      <c r="F1574" s="7" t="s">
        <v>14</v>
      </c>
      <c r="G1574" s="8">
        <v>143</v>
      </c>
      <c r="H1574" s="8"/>
      <c r="I1574" s="9">
        <v>103128.74</v>
      </c>
      <c r="J1574" s="7" t="s">
        <v>48</v>
      </c>
      <c r="K1574" s="17">
        <f t="shared" si="247"/>
        <v>5.8076504544953521E-3</v>
      </c>
      <c r="L1574" s="20"/>
      <c r="M1574" s="73">
        <f t="shared" si="248"/>
        <v>185.84481454385127</v>
      </c>
      <c r="N1574" s="9">
        <f t="shared" si="249"/>
        <v>721.18000000000006</v>
      </c>
    </row>
    <row r="1575" spans="1:14" hidden="1" x14ac:dyDescent="0.25">
      <c r="A1575" s="7" t="s">
        <v>9</v>
      </c>
      <c r="B1575" s="7" t="s">
        <v>374</v>
      </c>
      <c r="C1575" s="7" t="s">
        <v>378</v>
      </c>
      <c r="D1575" s="16" t="s">
        <v>379</v>
      </c>
      <c r="E1575" s="7" t="s">
        <v>377</v>
      </c>
      <c r="F1575" s="7" t="s">
        <v>14</v>
      </c>
      <c r="G1575" s="8">
        <v>168</v>
      </c>
      <c r="H1575" s="8"/>
      <c r="I1575" s="9">
        <v>121158.24</v>
      </c>
      <c r="J1575" s="7" t="s">
        <v>68</v>
      </c>
      <c r="K1575" s="17">
        <f t="shared" si="247"/>
        <v>6.8229739605260081E-3</v>
      </c>
      <c r="L1575" s="20"/>
      <c r="M1575" s="73">
        <f t="shared" si="248"/>
        <v>218.33516673683226</v>
      </c>
      <c r="N1575" s="9">
        <f t="shared" si="249"/>
        <v>721.18000000000006</v>
      </c>
    </row>
    <row r="1576" spans="1:14" hidden="1" x14ac:dyDescent="0.25">
      <c r="A1576" s="7" t="s">
        <v>9</v>
      </c>
      <c r="B1576" s="7" t="s">
        <v>374</v>
      </c>
      <c r="C1576" s="7" t="s">
        <v>378</v>
      </c>
      <c r="D1576" s="16" t="s">
        <v>379</v>
      </c>
      <c r="E1576" s="7" t="s">
        <v>377</v>
      </c>
      <c r="F1576" s="7" t="s">
        <v>14</v>
      </c>
      <c r="G1576" s="8">
        <v>40</v>
      </c>
      <c r="H1576" s="8"/>
      <c r="I1576" s="9">
        <v>28847.200000000001</v>
      </c>
      <c r="J1576" s="7" t="s">
        <v>49</v>
      </c>
      <c r="K1576" s="17">
        <f t="shared" si="247"/>
        <v>1.6245176096490496E-3</v>
      </c>
      <c r="L1576" s="20"/>
      <c r="M1576" s="73">
        <f t="shared" si="248"/>
        <v>51.98456350876959</v>
      </c>
      <c r="N1576" s="9">
        <f t="shared" si="249"/>
        <v>721.18000000000006</v>
      </c>
    </row>
    <row r="1577" spans="1:14" hidden="1" x14ac:dyDescent="0.25">
      <c r="A1577" s="23" t="s">
        <v>9</v>
      </c>
      <c r="B1577" s="23" t="s">
        <v>162</v>
      </c>
      <c r="C1577" s="23" t="s">
        <v>175</v>
      </c>
      <c r="D1577" s="16" t="s">
        <v>176</v>
      </c>
      <c r="E1577" s="23" t="s">
        <v>165</v>
      </c>
      <c r="F1577" s="23" t="s">
        <v>14</v>
      </c>
      <c r="G1577" s="22">
        <v>65</v>
      </c>
      <c r="H1577" s="22">
        <f>G1577/9*12</f>
        <v>86.666666666666671</v>
      </c>
      <c r="I1577" s="9">
        <v>128512.45</v>
      </c>
      <c r="J1577" s="23" t="s">
        <v>50</v>
      </c>
      <c r="K1577" s="17">
        <f>G1577/$G$965</f>
        <v>9.7416295048479585E-3</v>
      </c>
      <c r="L1577" s="17">
        <f>H1577/$H$965</f>
        <v>9.7416295048479602E-3</v>
      </c>
      <c r="M1577" s="68">
        <f>9000*L1577</f>
        <v>87.674665543631647</v>
      </c>
      <c r="N1577" s="9">
        <f t="shared" si="249"/>
        <v>1977.1146153846153</v>
      </c>
    </row>
    <row r="1578" spans="1:14" hidden="1" x14ac:dyDescent="0.25">
      <c r="A1578" s="7" t="s">
        <v>9</v>
      </c>
      <c r="B1578" s="7" t="s">
        <v>374</v>
      </c>
      <c r="C1578" s="7" t="s">
        <v>378</v>
      </c>
      <c r="D1578" s="16" t="s">
        <v>379</v>
      </c>
      <c r="E1578" s="7" t="s">
        <v>377</v>
      </c>
      <c r="F1578" s="7" t="s">
        <v>14</v>
      </c>
      <c r="G1578" s="8">
        <v>801.82899999999995</v>
      </c>
      <c r="H1578" s="8"/>
      <c r="I1578" s="9">
        <v>578263.03821999999</v>
      </c>
      <c r="J1578" s="7" t="s">
        <v>52</v>
      </c>
      <c r="K1578" s="17">
        <f t="shared" ref="K1578:K1585" si="250">+G1578/$G$1589</f>
        <v>3.2564633260682194E-2</v>
      </c>
      <c r="L1578" s="20"/>
      <c r="M1578" s="73">
        <f t="shared" ref="M1578:M1585" si="251">32000*K1578</f>
        <v>1042.0682643418302</v>
      </c>
      <c r="N1578" s="9">
        <f t="shared" si="249"/>
        <v>721.18000000000006</v>
      </c>
    </row>
    <row r="1579" spans="1:14" hidden="1" x14ac:dyDescent="0.25">
      <c r="A1579" s="7" t="s">
        <v>9</v>
      </c>
      <c r="B1579" s="7" t="s">
        <v>374</v>
      </c>
      <c r="C1579" s="7" t="s">
        <v>378</v>
      </c>
      <c r="D1579" s="16" t="s">
        <v>379</v>
      </c>
      <c r="E1579" s="7" t="s">
        <v>377</v>
      </c>
      <c r="F1579" s="7" t="s">
        <v>14</v>
      </c>
      <c r="G1579" s="8">
        <v>125</v>
      </c>
      <c r="H1579" s="8"/>
      <c r="I1579" s="9">
        <v>90147.5</v>
      </c>
      <c r="J1579" s="7" t="s">
        <v>64</v>
      </c>
      <c r="K1579" s="17">
        <f t="shared" si="250"/>
        <v>5.0766175301532801E-3</v>
      </c>
      <c r="L1579" s="20"/>
      <c r="M1579" s="73">
        <f t="shared" si="251"/>
        <v>162.45176096490496</v>
      </c>
      <c r="N1579" s="9">
        <f t="shared" si="249"/>
        <v>721.18</v>
      </c>
    </row>
    <row r="1580" spans="1:14" hidden="1" x14ac:dyDescent="0.25">
      <c r="A1580" s="7" t="s">
        <v>9</v>
      </c>
      <c r="B1580" s="7" t="s">
        <v>374</v>
      </c>
      <c r="C1580" s="7" t="s">
        <v>378</v>
      </c>
      <c r="D1580" s="16" t="s">
        <v>379</v>
      </c>
      <c r="E1580" s="7" t="s">
        <v>377</v>
      </c>
      <c r="F1580" s="7" t="s">
        <v>14</v>
      </c>
      <c r="G1580" s="8">
        <v>242</v>
      </c>
      <c r="H1580" s="8"/>
      <c r="I1580" s="9">
        <v>174525.56</v>
      </c>
      <c r="J1580" s="7" t="s">
        <v>54</v>
      </c>
      <c r="K1580" s="17">
        <f t="shared" si="250"/>
        <v>9.8283315383767503E-3</v>
      </c>
      <c r="L1580" s="20"/>
      <c r="M1580" s="73">
        <f t="shared" si="251"/>
        <v>314.50660922805599</v>
      </c>
      <c r="N1580" s="9">
        <f t="shared" si="249"/>
        <v>721.18</v>
      </c>
    </row>
    <row r="1581" spans="1:14" hidden="1" x14ac:dyDescent="0.25">
      <c r="A1581" s="7" t="s">
        <v>9</v>
      </c>
      <c r="B1581" s="7" t="s">
        <v>374</v>
      </c>
      <c r="C1581" s="7" t="s">
        <v>378</v>
      </c>
      <c r="D1581" s="16" t="s">
        <v>379</v>
      </c>
      <c r="E1581" s="7" t="s">
        <v>377</v>
      </c>
      <c r="F1581" s="7" t="s">
        <v>14</v>
      </c>
      <c r="G1581" s="8">
        <v>7</v>
      </c>
      <c r="H1581" s="8"/>
      <c r="I1581" s="9">
        <v>5048.26</v>
      </c>
      <c r="J1581" s="7" t="s">
        <v>55</v>
      </c>
      <c r="K1581" s="17">
        <f t="shared" si="250"/>
        <v>2.8429058168858367E-4</v>
      </c>
      <c r="L1581" s="20"/>
      <c r="M1581" s="73">
        <f t="shared" si="251"/>
        <v>9.0972986140346777</v>
      </c>
      <c r="N1581" s="9">
        <f t="shared" si="249"/>
        <v>721.18000000000006</v>
      </c>
    </row>
    <row r="1582" spans="1:14" hidden="1" x14ac:dyDescent="0.25">
      <c r="A1582" s="7" t="s">
        <v>9</v>
      </c>
      <c r="B1582" s="7" t="s">
        <v>374</v>
      </c>
      <c r="C1582" s="7" t="s">
        <v>378</v>
      </c>
      <c r="D1582" s="16" t="s">
        <v>379</v>
      </c>
      <c r="E1582" s="7" t="s">
        <v>377</v>
      </c>
      <c r="F1582" s="7" t="s">
        <v>14</v>
      </c>
      <c r="G1582" s="8">
        <v>1411</v>
      </c>
      <c r="H1582" s="8"/>
      <c r="I1582" s="9">
        <v>1017584.98</v>
      </c>
      <c r="J1582" s="7" t="s">
        <v>56</v>
      </c>
      <c r="K1582" s="17">
        <f t="shared" si="250"/>
        <v>5.7304858680370226E-2</v>
      </c>
      <c r="L1582" s="20"/>
      <c r="M1582" s="73">
        <f t="shared" si="251"/>
        <v>1833.7554777718472</v>
      </c>
      <c r="N1582" s="9">
        <f t="shared" si="249"/>
        <v>721.18</v>
      </c>
    </row>
    <row r="1583" spans="1:14" hidden="1" x14ac:dyDescent="0.25">
      <c r="A1583" s="7" t="s">
        <v>9</v>
      </c>
      <c r="B1583" s="7" t="s">
        <v>374</v>
      </c>
      <c r="C1583" s="7" t="s">
        <v>378</v>
      </c>
      <c r="D1583" s="16" t="s">
        <v>379</v>
      </c>
      <c r="E1583" s="7" t="s">
        <v>377</v>
      </c>
      <c r="F1583" s="7" t="s">
        <v>14</v>
      </c>
      <c r="G1583" s="8">
        <v>111</v>
      </c>
      <c r="H1583" s="8"/>
      <c r="I1583" s="9">
        <v>80050.98</v>
      </c>
      <c r="J1583" s="7" t="s">
        <v>57</v>
      </c>
      <c r="K1583" s="17">
        <f t="shared" si="250"/>
        <v>4.5080363667761129E-3</v>
      </c>
      <c r="L1583" s="20"/>
      <c r="M1583" s="73">
        <f t="shared" si="251"/>
        <v>144.25716373683562</v>
      </c>
      <c r="N1583" s="9">
        <f t="shared" si="249"/>
        <v>721.18</v>
      </c>
    </row>
    <row r="1584" spans="1:14" hidden="1" x14ac:dyDescent="0.25">
      <c r="A1584" s="7" t="s">
        <v>9</v>
      </c>
      <c r="B1584" s="7" t="s">
        <v>374</v>
      </c>
      <c r="C1584" s="7" t="s">
        <v>378</v>
      </c>
      <c r="D1584" s="16" t="s">
        <v>379</v>
      </c>
      <c r="E1584" s="7" t="s">
        <v>377</v>
      </c>
      <c r="F1584" s="7" t="s">
        <v>14</v>
      </c>
      <c r="G1584" s="8">
        <v>231</v>
      </c>
      <c r="H1584" s="8"/>
      <c r="I1584" s="9">
        <v>166592.57999999999</v>
      </c>
      <c r="J1584" s="7" t="s">
        <v>65</v>
      </c>
      <c r="K1584" s="17">
        <f t="shared" si="250"/>
        <v>9.3815891957232615E-3</v>
      </c>
      <c r="L1584" s="20"/>
      <c r="M1584" s="73">
        <f t="shared" si="251"/>
        <v>300.21085426314437</v>
      </c>
      <c r="N1584" s="9">
        <f t="shared" si="249"/>
        <v>721.18</v>
      </c>
    </row>
    <row r="1585" spans="1:14" hidden="1" x14ac:dyDescent="0.25">
      <c r="A1585" s="7" t="s">
        <v>9</v>
      </c>
      <c r="B1585" s="7" t="s">
        <v>374</v>
      </c>
      <c r="C1585" s="7" t="s">
        <v>380</v>
      </c>
      <c r="D1585" s="16" t="s">
        <v>381</v>
      </c>
      <c r="E1585" s="7" t="s">
        <v>377</v>
      </c>
      <c r="F1585" s="7" t="s">
        <v>14</v>
      </c>
      <c r="G1585" s="8">
        <v>5</v>
      </c>
      <c r="H1585" s="8"/>
      <c r="I1585" s="9">
        <v>4539.55</v>
      </c>
      <c r="J1585" s="7" t="s">
        <v>47</v>
      </c>
      <c r="K1585" s="17">
        <f t="shared" si="250"/>
        <v>2.030647012061312E-4</v>
      </c>
      <c r="L1585" s="20"/>
      <c r="M1585" s="73">
        <f t="shared" si="251"/>
        <v>6.4980704385961987</v>
      </c>
      <c r="N1585" s="9">
        <f t="shared" si="249"/>
        <v>907.91000000000008</v>
      </c>
    </row>
    <row r="1586" spans="1:14" hidden="1" x14ac:dyDescent="0.25">
      <c r="A1586" s="7" t="s">
        <v>9</v>
      </c>
      <c r="B1586" s="7" t="s">
        <v>58</v>
      </c>
      <c r="C1586" s="7" t="s">
        <v>59</v>
      </c>
      <c r="D1586" s="16" t="s">
        <v>60</v>
      </c>
      <c r="E1586" s="7" t="s">
        <v>61</v>
      </c>
      <c r="F1586" s="7" t="s">
        <v>14</v>
      </c>
      <c r="G1586" s="8">
        <v>219</v>
      </c>
      <c r="H1586" s="8">
        <f>G1586/9*12</f>
        <v>292</v>
      </c>
      <c r="I1586" s="9">
        <v>154243.89000000001</v>
      </c>
      <c r="J1586" s="7" t="s">
        <v>50</v>
      </c>
      <c r="K1586" s="17"/>
      <c r="L1586" s="32">
        <f>H1586/$H$156</f>
        <v>6.9121805878194081E-3</v>
      </c>
      <c r="M1586" s="68">
        <f>34200*L1586</f>
        <v>236.39657610342377</v>
      </c>
      <c r="N1586" s="9">
        <f t="shared" si="249"/>
        <v>704.31000000000006</v>
      </c>
    </row>
    <row r="1587" spans="1:14" hidden="1" x14ac:dyDescent="0.25">
      <c r="A1587" s="7" t="s">
        <v>9</v>
      </c>
      <c r="B1587" s="7" t="s">
        <v>374</v>
      </c>
      <c r="C1587" s="7" t="s">
        <v>380</v>
      </c>
      <c r="D1587" s="16" t="s">
        <v>381</v>
      </c>
      <c r="E1587" s="7" t="s">
        <v>377</v>
      </c>
      <c r="F1587" s="7" t="s">
        <v>14</v>
      </c>
      <c r="G1587" s="8">
        <v>15.166</v>
      </c>
      <c r="H1587" s="8"/>
      <c r="I1587" s="9">
        <v>5466.7363599999999</v>
      </c>
      <c r="J1587" s="7" t="s">
        <v>52</v>
      </c>
      <c r="K1587" s="17">
        <f>+G1587/$G$1589</f>
        <v>6.1593585169843711E-4</v>
      </c>
      <c r="L1587" s="20"/>
      <c r="M1587" s="73">
        <f>32000*K1587</f>
        <v>19.709947254349988</v>
      </c>
      <c r="N1587" s="9">
        <f t="shared" si="249"/>
        <v>360.46</v>
      </c>
    </row>
    <row r="1588" spans="1:14" hidden="1" x14ac:dyDescent="0.25">
      <c r="A1588" s="7" t="s">
        <v>9</v>
      </c>
      <c r="B1588" s="7" t="s">
        <v>374</v>
      </c>
      <c r="C1588" s="7" t="s">
        <v>380</v>
      </c>
      <c r="D1588" s="16" t="s">
        <v>381</v>
      </c>
      <c r="E1588" s="7" t="s">
        <v>377</v>
      </c>
      <c r="F1588" s="7" t="s">
        <v>14</v>
      </c>
      <c r="G1588" s="8">
        <v>10</v>
      </c>
      <c r="H1588" s="8"/>
      <c r="I1588" s="9">
        <v>28898.1</v>
      </c>
      <c r="J1588" s="7" t="s">
        <v>64</v>
      </c>
      <c r="K1588" s="17">
        <f>+G1588/$G$1589</f>
        <v>4.0612940241226239E-4</v>
      </c>
      <c r="L1588" s="20"/>
      <c r="M1588" s="73">
        <f>32000*K1588</f>
        <v>12.996140877192397</v>
      </c>
      <c r="N1588" s="75">
        <f t="shared" si="249"/>
        <v>2889.81</v>
      </c>
    </row>
    <row r="1589" spans="1:14" s="67" customFormat="1" hidden="1" x14ac:dyDescent="0.25">
      <c r="A1589" s="58"/>
      <c r="B1589" s="58"/>
      <c r="C1589" s="58"/>
      <c r="D1589" s="59"/>
      <c r="E1589" s="58"/>
      <c r="F1589" s="58"/>
      <c r="G1589" s="60">
        <f>SUM(G1508:G1588)</f>
        <v>24622.694000000003</v>
      </c>
      <c r="H1589" s="60"/>
      <c r="I1589" s="25"/>
      <c r="J1589" s="58"/>
      <c r="K1589" s="26">
        <f>SUM(K1508:K1588)</f>
        <v>1.0050908262996874</v>
      </c>
      <c r="L1589" s="27"/>
      <c r="M1589" s="69">
        <f>SUM(M1508:M1588)</f>
        <v>31958.082136735371</v>
      </c>
      <c r="N1589" s="25"/>
    </row>
    <row r="1590" spans="1:14" hidden="1" x14ac:dyDescent="0.25">
      <c r="A1590" s="7" t="s">
        <v>9</v>
      </c>
      <c r="B1590" s="7" t="s">
        <v>374</v>
      </c>
      <c r="C1590" s="7" t="s">
        <v>382</v>
      </c>
      <c r="D1590" s="16" t="s">
        <v>383</v>
      </c>
      <c r="E1590" s="7" t="s">
        <v>377</v>
      </c>
      <c r="F1590" s="7" t="s">
        <v>14</v>
      </c>
      <c r="G1590" s="8">
        <v>102</v>
      </c>
      <c r="H1590" s="8"/>
      <c r="I1590" s="9">
        <v>147051.35999999999</v>
      </c>
      <c r="J1590" s="7" t="s">
        <v>16</v>
      </c>
      <c r="K1590" s="17">
        <f t="shared" ref="K1590:K1616" si="252">+G1590/$G$1662</f>
        <v>5.3820262484586033E-3</v>
      </c>
      <c r="L1590" s="20"/>
      <c r="M1590" s="73">
        <f t="shared" ref="M1590:M1616" si="253">19800*K1590</f>
        <v>106.56411971948035</v>
      </c>
      <c r="N1590" s="9">
        <f t="shared" ref="N1590:N1621" si="254">+I1590/G1590</f>
        <v>1441.6799999999998</v>
      </c>
    </row>
    <row r="1591" spans="1:14" hidden="1" x14ac:dyDescent="0.25">
      <c r="A1591" s="7" t="s">
        <v>9</v>
      </c>
      <c r="B1591" s="7" t="s">
        <v>374</v>
      </c>
      <c r="C1591" s="7" t="s">
        <v>382</v>
      </c>
      <c r="D1591" s="16" t="s">
        <v>383</v>
      </c>
      <c r="E1591" s="7" t="s">
        <v>377</v>
      </c>
      <c r="F1591" s="7" t="s">
        <v>14</v>
      </c>
      <c r="G1591" s="8">
        <v>684</v>
      </c>
      <c r="H1591" s="8"/>
      <c r="I1591" s="9">
        <v>986109.12</v>
      </c>
      <c r="J1591" s="7" t="s">
        <v>18</v>
      </c>
      <c r="K1591" s="17">
        <f t="shared" si="252"/>
        <v>3.609123484260475E-2</v>
      </c>
      <c r="L1591" s="20"/>
      <c r="M1591" s="73">
        <f t="shared" si="253"/>
        <v>714.60644988357399</v>
      </c>
      <c r="N1591" s="9">
        <f t="shared" si="254"/>
        <v>1441.68</v>
      </c>
    </row>
    <row r="1592" spans="1:14" hidden="1" x14ac:dyDescent="0.25">
      <c r="A1592" s="7" t="s">
        <v>9</v>
      </c>
      <c r="B1592" s="7" t="s">
        <v>374</v>
      </c>
      <c r="C1592" s="7" t="s">
        <v>382</v>
      </c>
      <c r="D1592" s="16" t="s">
        <v>383</v>
      </c>
      <c r="E1592" s="7" t="s">
        <v>377</v>
      </c>
      <c r="F1592" s="7" t="s">
        <v>14</v>
      </c>
      <c r="G1592" s="8">
        <v>120</v>
      </c>
      <c r="H1592" s="8"/>
      <c r="I1592" s="9">
        <v>173001.60000000001</v>
      </c>
      <c r="J1592" s="7" t="s">
        <v>20</v>
      </c>
      <c r="K1592" s="17">
        <f t="shared" si="252"/>
        <v>6.3317955864218862E-3</v>
      </c>
      <c r="L1592" s="20"/>
      <c r="M1592" s="73">
        <f t="shared" si="253"/>
        <v>125.36955261115335</v>
      </c>
      <c r="N1592" s="9">
        <f t="shared" si="254"/>
        <v>1441.68</v>
      </c>
    </row>
    <row r="1593" spans="1:14" hidden="1" x14ac:dyDescent="0.25">
      <c r="A1593" s="7" t="s">
        <v>9</v>
      </c>
      <c r="B1593" s="7" t="s">
        <v>374</v>
      </c>
      <c r="C1593" s="7" t="s">
        <v>382</v>
      </c>
      <c r="D1593" s="16" t="s">
        <v>383</v>
      </c>
      <c r="E1593" s="7" t="s">
        <v>377</v>
      </c>
      <c r="F1593" s="7" t="s">
        <v>14</v>
      </c>
      <c r="G1593" s="8">
        <v>211</v>
      </c>
      <c r="H1593" s="8"/>
      <c r="I1593" s="9">
        <v>304194.48</v>
      </c>
      <c r="J1593" s="7" t="s">
        <v>22</v>
      </c>
      <c r="K1593" s="17">
        <f t="shared" si="252"/>
        <v>1.1133407239458482E-2</v>
      </c>
      <c r="L1593" s="20"/>
      <c r="M1593" s="73">
        <f t="shared" si="253"/>
        <v>220.44146334127794</v>
      </c>
      <c r="N1593" s="9">
        <f t="shared" si="254"/>
        <v>1441.6799999999998</v>
      </c>
    </row>
    <row r="1594" spans="1:14" hidden="1" x14ac:dyDescent="0.25">
      <c r="A1594" s="7" t="s">
        <v>9</v>
      </c>
      <c r="B1594" s="7" t="s">
        <v>374</v>
      </c>
      <c r="C1594" s="7" t="s">
        <v>382</v>
      </c>
      <c r="D1594" s="16" t="s">
        <v>383</v>
      </c>
      <c r="E1594" s="7" t="s">
        <v>377</v>
      </c>
      <c r="F1594" s="7" t="s">
        <v>14</v>
      </c>
      <c r="G1594" s="8">
        <v>665</v>
      </c>
      <c r="H1594" s="8"/>
      <c r="I1594" s="9">
        <v>958717.2</v>
      </c>
      <c r="J1594" s="7" t="s">
        <v>23</v>
      </c>
      <c r="K1594" s="17">
        <f t="shared" si="252"/>
        <v>3.5088700541421283E-2</v>
      </c>
      <c r="L1594" s="20"/>
      <c r="M1594" s="73">
        <f t="shared" si="253"/>
        <v>694.7562707201414</v>
      </c>
      <c r="N1594" s="9">
        <f t="shared" si="254"/>
        <v>1441.6799999999998</v>
      </c>
    </row>
    <row r="1595" spans="1:14" hidden="1" x14ac:dyDescent="0.25">
      <c r="A1595" s="7" t="s">
        <v>9</v>
      </c>
      <c r="B1595" s="7" t="s">
        <v>374</v>
      </c>
      <c r="C1595" s="7" t="s">
        <v>382</v>
      </c>
      <c r="D1595" s="16" t="s">
        <v>383</v>
      </c>
      <c r="E1595" s="7" t="s">
        <v>377</v>
      </c>
      <c r="F1595" s="7" t="s">
        <v>14</v>
      </c>
      <c r="G1595" s="8">
        <v>420.2</v>
      </c>
      <c r="H1595" s="8"/>
      <c r="I1595" s="9">
        <v>605793.93599999999</v>
      </c>
      <c r="J1595" s="7" t="s">
        <v>25</v>
      </c>
      <c r="K1595" s="17">
        <f t="shared" si="252"/>
        <v>2.2171837545120636E-2</v>
      </c>
      <c r="L1595" s="20"/>
      <c r="M1595" s="73">
        <f t="shared" si="253"/>
        <v>439.00238339338858</v>
      </c>
      <c r="N1595" s="9">
        <f t="shared" si="254"/>
        <v>1441.68</v>
      </c>
    </row>
    <row r="1596" spans="1:14" hidden="1" x14ac:dyDescent="0.25">
      <c r="A1596" s="7" t="s">
        <v>9</v>
      </c>
      <c r="B1596" s="7" t="s">
        <v>374</v>
      </c>
      <c r="C1596" s="7" t="s">
        <v>382</v>
      </c>
      <c r="D1596" s="16" t="s">
        <v>383</v>
      </c>
      <c r="E1596" s="7" t="s">
        <v>377</v>
      </c>
      <c r="F1596" s="7" t="s">
        <v>14</v>
      </c>
      <c r="G1596" s="8">
        <v>267.89999999999998</v>
      </c>
      <c r="H1596" s="8"/>
      <c r="I1596" s="9">
        <v>386226.07199999999</v>
      </c>
      <c r="J1596" s="7" t="s">
        <v>28</v>
      </c>
      <c r="K1596" s="17">
        <f t="shared" si="252"/>
        <v>1.413573364668686E-2</v>
      </c>
      <c r="L1596" s="20"/>
      <c r="M1596" s="73">
        <f t="shared" si="253"/>
        <v>279.88752620439982</v>
      </c>
      <c r="N1596" s="9">
        <f t="shared" si="254"/>
        <v>1441.68</v>
      </c>
    </row>
    <row r="1597" spans="1:14" hidden="1" x14ac:dyDescent="0.25">
      <c r="A1597" s="7" t="s">
        <v>9</v>
      </c>
      <c r="B1597" s="7" t="s">
        <v>374</v>
      </c>
      <c r="C1597" s="7" t="s">
        <v>382</v>
      </c>
      <c r="D1597" s="16" t="s">
        <v>383</v>
      </c>
      <c r="E1597" s="7" t="s">
        <v>377</v>
      </c>
      <c r="F1597" s="7" t="s">
        <v>14</v>
      </c>
      <c r="G1597" s="8">
        <v>177</v>
      </c>
      <c r="H1597" s="8"/>
      <c r="I1597" s="9">
        <v>255177.36</v>
      </c>
      <c r="J1597" s="7" t="s">
        <v>30</v>
      </c>
      <c r="K1597" s="17">
        <f t="shared" si="252"/>
        <v>9.339398489972282E-3</v>
      </c>
      <c r="L1597" s="20"/>
      <c r="M1597" s="73">
        <f t="shared" si="253"/>
        <v>184.92009010145119</v>
      </c>
      <c r="N1597" s="9">
        <f t="shared" si="254"/>
        <v>1441.6799999999998</v>
      </c>
    </row>
    <row r="1598" spans="1:14" hidden="1" x14ac:dyDescent="0.25">
      <c r="A1598" s="7" t="s">
        <v>9</v>
      </c>
      <c r="B1598" s="7" t="s">
        <v>374</v>
      </c>
      <c r="C1598" s="7" t="s">
        <v>382</v>
      </c>
      <c r="D1598" s="16" t="s">
        <v>383</v>
      </c>
      <c r="E1598" s="7" t="s">
        <v>377</v>
      </c>
      <c r="F1598" s="7" t="s">
        <v>14</v>
      </c>
      <c r="G1598" s="8">
        <v>188</v>
      </c>
      <c r="H1598" s="8"/>
      <c r="I1598" s="9">
        <v>271035.84000000003</v>
      </c>
      <c r="J1598" s="7" t="s">
        <v>31</v>
      </c>
      <c r="K1598" s="17">
        <f t="shared" si="252"/>
        <v>9.9198130853942884E-3</v>
      </c>
      <c r="L1598" s="20"/>
      <c r="M1598" s="73">
        <f t="shared" si="253"/>
        <v>196.4122990908069</v>
      </c>
      <c r="N1598" s="9">
        <f t="shared" si="254"/>
        <v>1441.68</v>
      </c>
    </row>
    <row r="1599" spans="1:14" hidden="1" x14ac:dyDescent="0.25">
      <c r="A1599" s="7" t="s">
        <v>9</v>
      </c>
      <c r="B1599" s="7" t="s">
        <v>374</v>
      </c>
      <c r="C1599" s="7" t="s">
        <v>382</v>
      </c>
      <c r="D1599" s="16" t="s">
        <v>383</v>
      </c>
      <c r="E1599" s="7" t="s">
        <v>377</v>
      </c>
      <c r="F1599" s="7" t="s">
        <v>14</v>
      </c>
      <c r="G1599" s="8">
        <v>46</v>
      </c>
      <c r="H1599" s="8"/>
      <c r="I1599" s="9">
        <v>66317.279999999999</v>
      </c>
      <c r="J1599" s="7" t="s">
        <v>62</v>
      </c>
      <c r="K1599" s="17">
        <f t="shared" si="252"/>
        <v>2.4271883081283898E-3</v>
      </c>
      <c r="L1599" s="20"/>
      <c r="M1599" s="73">
        <f t="shared" si="253"/>
        <v>48.058328500942118</v>
      </c>
      <c r="N1599" s="9">
        <f t="shared" si="254"/>
        <v>1441.68</v>
      </c>
    </row>
    <row r="1600" spans="1:14" hidden="1" x14ac:dyDescent="0.25">
      <c r="A1600" s="7" t="s">
        <v>9</v>
      </c>
      <c r="B1600" s="7" t="s">
        <v>374</v>
      </c>
      <c r="C1600" s="7" t="s">
        <v>382</v>
      </c>
      <c r="D1600" s="16" t="s">
        <v>383</v>
      </c>
      <c r="E1600" s="7" t="s">
        <v>377</v>
      </c>
      <c r="F1600" s="7" t="s">
        <v>14</v>
      </c>
      <c r="G1600" s="8">
        <v>73</v>
      </c>
      <c r="H1600" s="8"/>
      <c r="I1600" s="9">
        <v>105242.64</v>
      </c>
      <c r="J1600" s="7" t="s">
        <v>34</v>
      </c>
      <c r="K1600" s="17">
        <f t="shared" si="252"/>
        <v>3.8518423150733141E-3</v>
      </c>
      <c r="L1600" s="20"/>
      <c r="M1600" s="73">
        <f t="shared" si="253"/>
        <v>76.266477838451621</v>
      </c>
      <c r="N1600" s="9">
        <f t="shared" si="254"/>
        <v>1441.68</v>
      </c>
    </row>
    <row r="1601" spans="1:14" hidden="1" x14ac:dyDescent="0.25">
      <c r="A1601" s="7" t="s">
        <v>9</v>
      </c>
      <c r="B1601" s="7" t="s">
        <v>374</v>
      </c>
      <c r="C1601" s="7" t="s">
        <v>382</v>
      </c>
      <c r="D1601" s="16" t="s">
        <v>383</v>
      </c>
      <c r="E1601" s="7" t="s">
        <v>377</v>
      </c>
      <c r="F1601" s="7" t="s">
        <v>14</v>
      </c>
      <c r="G1601" s="8">
        <v>27</v>
      </c>
      <c r="H1601" s="8"/>
      <c r="I1601" s="9">
        <v>38925.360000000001</v>
      </c>
      <c r="J1601" s="7" t="s">
        <v>35</v>
      </c>
      <c r="K1601" s="17">
        <f t="shared" si="252"/>
        <v>1.4246540069449245E-3</v>
      </c>
      <c r="L1601" s="20"/>
      <c r="M1601" s="73">
        <f t="shared" si="253"/>
        <v>28.208149337509504</v>
      </c>
      <c r="N1601" s="9">
        <f t="shared" si="254"/>
        <v>1441.68</v>
      </c>
    </row>
    <row r="1602" spans="1:14" hidden="1" x14ac:dyDescent="0.25">
      <c r="A1602" s="7" t="s">
        <v>9</v>
      </c>
      <c r="B1602" s="7" t="s">
        <v>374</v>
      </c>
      <c r="C1602" s="7" t="s">
        <v>382</v>
      </c>
      <c r="D1602" s="16" t="s">
        <v>383</v>
      </c>
      <c r="E1602" s="7" t="s">
        <v>377</v>
      </c>
      <c r="F1602" s="7" t="s">
        <v>14</v>
      </c>
      <c r="G1602" s="8">
        <v>44</v>
      </c>
      <c r="H1602" s="8"/>
      <c r="I1602" s="9">
        <v>63433.919999999998</v>
      </c>
      <c r="J1602" s="7" t="s">
        <v>36</v>
      </c>
      <c r="K1602" s="17">
        <f t="shared" si="252"/>
        <v>2.3216583816880248E-3</v>
      </c>
      <c r="L1602" s="20"/>
      <c r="M1602" s="73">
        <f t="shared" si="253"/>
        <v>45.96883595742289</v>
      </c>
      <c r="N1602" s="9">
        <f t="shared" si="254"/>
        <v>1441.68</v>
      </c>
    </row>
    <row r="1603" spans="1:14" hidden="1" x14ac:dyDescent="0.25">
      <c r="A1603" s="7" t="s">
        <v>9</v>
      </c>
      <c r="B1603" s="7" t="s">
        <v>374</v>
      </c>
      <c r="C1603" s="7" t="s">
        <v>382</v>
      </c>
      <c r="D1603" s="16" t="s">
        <v>383</v>
      </c>
      <c r="E1603" s="7" t="s">
        <v>377</v>
      </c>
      <c r="F1603" s="7" t="s">
        <v>14</v>
      </c>
      <c r="G1603" s="8">
        <v>192</v>
      </c>
      <c r="H1603" s="8"/>
      <c r="I1603" s="9">
        <v>276802.56</v>
      </c>
      <c r="J1603" s="7" t="s">
        <v>37</v>
      </c>
      <c r="K1603" s="17">
        <f t="shared" si="252"/>
        <v>1.0130872938275018E-2</v>
      </c>
      <c r="L1603" s="20"/>
      <c r="M1603" s="73">
        <f t="shared" si="253"/>
        <v>200.59128417784535</v>
      </c>
      <c r="N1603" s="9">
        <f t="shared" si="254"/>
        <v>1441.68</v>
      </c>
    </row>
    <row r="1604" spans="1:14" hidden="1" x14ac:dyDescent="0.25">
      <c r="A1604" s="7" t="s">
        <v>9</v>
      </c>
      <c r="B1604" s="7" t="s">
        <v>374</v>
      </c>
      <c r="C1604" s="7" t="s">
        <v>382</v>
      </c>
      <c r="D1604" s="16" t="s">
        <v>383</v>
      </c>
      <c r="E1604" s="7" t="s">
        <v>377</v>
      </c>
      <c r="F1604" s="7" t="s">
        <v>14</v>
      </c>
      <c r="G1604" s="8">
        <v>56</v>
      </c>
      <c r="H1604" s="8"/>
      <c r="I1604" s="9">
        <v>80734.080000000002</v>
      </c>
      <c r="J1604" s="7" t="s">
        <v>38</v>
      </c>
      <c r="K1604" s="17">
        <f t="shared" si="252"/>
        <v>2.9548379403302135E-3</v>
      </c>
      <c r="L1604" s="20"/>
      <c r="M1604" s="73">
        <f t="shared" si="253"/>
        <v>58.505791218538228</v>
      </c>
      <c r="N1604" s="9">
        <f t="shared" si="254"/>
        <v>1441.68</v>
      </c>
    </row>
    <row r="1605" spans="1:14" hidden="1" x14ac:dyDescent="0.25">
      <c r="A1605" s="7" t="s">
        <v>9</v>
      </c>
      <c r="B1605" s="7" t="s">
        <v>374</v>
      </c>
      <c r="C1605" s="7" t="s">
        <v>382</v>
      </c>
      <c r="D1605" s="16" t="s">
        <v>383</v>
      </c>
      <c r="E1605" s="7" t="s">
        <v>377</v>
      </c>
      <c r="F1605" s="7" t="s">
        <v>14</v>
      </c>
      <c r="G1605" s="8">
        <v>5</v>
      </c>
      <c r="H1605" s="8"/>
      <c r="I1605" s="9">
        <v>7208.4</v>
      </c>
      <c r="J1605" s="7" t="s">
        <v>39</v>
      </c>
      <c r="K1605" s="17">
        <f t="shared" si="252"/>
        <v>2.6382481610091191E-4</v>
      </c>
      <c r="L1605" s="20"/>
      <c r="M1605" s="73">
        <f t="shared" si="253"/>
        <v>5.2237313587980561</v>
      </c>
      <c r="N1605" s="9">
        <f t="shared" si="254"/>
        <v>1441.6799999999998</v>
      </c>
    </row>
    <row r="1606" spans="1:14" hidden="1" x14ac:dyDescent="0.25">
      <c r="A1606" s="7" t="s">
        <v>9</v>
      </c>
      <c r="B1606" s="7" t="s">
        <v>374</v>
      </c>
      <c r="C1606" s="7" t="s">
        <v>382</v>
      </c>
      <c r="D1606" s="16" t="s">
        <v>383</v>
      </c>
      <c r="E1606" s="7" t="s">
        <v>377</v>
      </c>
      <c r="F1606" s="7" t="s">
        <v>14</v>
      </c>
      <c r="G1606" s="8">
        <v>56</v>
      </c>
      <c r="H1606" s="8"/>
      <c r="I1606" s="9">
        <v>80734.080000000002</v>
      </c>
      <c r="J1606" s="7" t="s">
        <v>40</v>
      </c>
      <c r="K1606" s="17">
        <f t="shared" si="252"/>
        <v>2.9548379403302135E-3</v>
      </c>
      <c r="L1606" s="20"/>
      <c r="M1606" s="73">
        <f t="shared" si="253"/>
        <v>58.505791218538228</v>
      </c>
      <c r="N1606" s="9">
        <f t="shared" si="254"/>
        <v>1441.68</v>
      </c>
    </row>
    <row r="1607" spans="1:14" hidden="1" x14ac:dyDescent="0.25">
      <c r="A1607" s="7" t="s">
        <v>9</v>
      </c>
      <c r="B1607" s="7" t="s">
        <v>374</v>
      </c>
      <c r="C1607" s="7" t="s">
        <v>382</v>
      </c>
      <c r="D1607" s="16" t="s">
        <v>383</v>
      </c>
      <c r="E1607" s="7" t="s">
        <v>377</v>
      </c>
      <c r="F1607" s="7" t="s">
        <v>14</v>
      </c>
      <c r="G1607" s="8">
        <v>2211</v>
      </c>
      <c r="H1607" s="8"/>
      <c r="I1607" s="9">
        <v>3187554.48</v>
      </c>
      <c r="J1607" s="7" t="s">
        <v>41</v>
      </c>
      <c r="K1607" s="17">
        <f t="shared" si="252"/>
        <v>0.11666333367982325</v>
      </c>
      <c r="L1607" s="20"/>
      <c r="M1607" s="73">
        <f t="shared" si="253"/>
        <v>2309.9340068605002</v>
      </c>
      <c r="N1607" s="9">
        <f t="shared" si="254"/>
        <v>1441.68</v>
      </c>
    </row>
    <row r="1608" spans="1:14" hidden="1" x14ac:dyDescent="0.25">
      <c r="A1608" s="7" t="s">
        <v>9</v>
      </c>
      <c r="B1608" s="7" t="s">
        <v>374</v>
      </c>
      <c r="C1608" s="7" t="s">
        <v>382</v>
      </c>
      <c r="D1608" s="16" t="s">
        <v>383</v>
      </c>
      <c r="E1608" s="7" t="s">
        <v>377</v>
      </c>
      <c r="F1608" s="7" t="s">
        <v>14</v>
      </c>
      <c r="G1608" s="8">
        <v>596</v>
      </c>
      <c r="H1608" s="8"/>
      <c r="I1608" s="9">
        <v>859241.28</v>
      </c>
      <c r="J1608" s="7" t="s">
        <v>42</v>
      </c>
      <c r="K1608" s="17">
        <f t="shared" si="252"/>
        <v>3.1447918079228698E-2</v>
      </c>
      <c r="L1608" s="20"/>
      <c r="M1608" s="73">
        <f t="shared" si="253"/>
        <v>622.66877796872825</v>
      </c>
      <c r="N1608" s="9">
        <f t="shared" si="254"/>
        <v>1441.68</v>
      </c>
    </row>
    <row r="1609" spans="1:14" hidden="1" x14ac:dyDescent="0.25">
      <c r="A1609" s="7" t="s">
        <v>9</v>
      </c>
      <c r="B1609" s="7" t="s">
        <v>374</v>
      </c>
      <c r="C1609" s="7" t="s">
        <v>382</v>
      </c>
      <c r="D1609" s="16" t="s">
        <v>383</v>
      </c>
      <c r="E1609" s="7" t="s">
        <v>377</v>
      </c>
      <c r="F1609" s="7" t="s">
        <v>14</v>
      </c>
      <c r="G1609" s="8">
        <v>10</v>
      </c>
      <c r="H1609" s="8"/>
      <c r="I1609" s="9">
        <v>14416.8</v>
      </c>
      <c r="J1609" s="7" t="s">
        <v>43</v>
      </c>
      <c r="K1609" s="17">
        <f t="shared" si="252"/>
        <v>5.2764963220182381E-4</v>
      </c>
      <c r="L1609" s="20"/>
      <c r="M1609" s="73">
        <f t="shared" si="253"/>
        <v>10.447462717596112</v>
      </c>
      <c r="N1609" s="9">
        <f t="shared" si="254"/>
        <v>1441.6799999999998</v>
      </c>
    </row>
    <row r="1610" spans="1:14" hidden="1" x14ac:dyDescent="0.25">
      <c r="A1610" s="7" t="s">
        <v>9</v>
      </c>
      <c r="B1610" s="7" t="s">
        <v>374</v>
      </c>
      <c r="C1610" s="7" t="s">
        <v>382</v>
      </c>
      <c r="D1610" s="16" t="s">
        <v>383</v>
      </c>
      <c r="E1610" s="7" t="s">
        <v>377</v>
      </c>
      <c r="F1610" s="7" t="s">
        <v>14</v>
      </c>
      <c r="G1610" s="8">
        <v>15</v>
      </c>
      <c r="H1610" s="8"/>
      <c r="I1610" s="9">
        <v>21625.200000000001</v>
      </c>
      <c r="J1610" s="7" t="s">
        <v>44</v>
      </c>
      <c r="K1610" s="17">
        <f t="shared" si="252"/>
        <v>7.9147444830273577E-4</v>
      </c>
      <c r="L1610" s="20"/>
      <c r="M1610" s="73">
        <f t="shared" si="253"/>
        <v>15.671194076394169</v>
      </c>
      <c r="N1610" s="9">
        <f t="shared" si="254"/>
        <v>1441.68</v>
      </c>
    </row>
    <row r="1611" spans="1:14" hidden="1" x14ac:dyDescent="0.25">
      <c r="A1611" s="7" t="s">
        <v>9</v>
      </c>
      <c r="B1611" s="7" t="s">
        <v>374</v>
      </c>
      <c r="C1611" s="7" t="s">
        <v>382</v>
      </c>
      <c r="D1611" s="16" t="s">
        <v>383</v>
      </c>
      <c r="E1611" s="7" t="s">
        <v>377</v>
      </c>
      <c r="F1611" s="7" t="s">
        <v>14</v>
      </c>
      <c r="G1611" s="8">
        <v>159</v>
      </c>
      <c r="H1611" s="8"/>
      <c r="I1611" s="9">
        <v>229227.12</v>
      </c>
      <c r="J1611" s="7" t="s">
        <v>45</v>
      </c>
      <c r="K1611" s="17">
        <f t="shared" si="252"/>
        <v>8.3896291520089983E-3</v>
      </c>
      <c r="L1611" s="20"/>
      <c r="M1611" s="73">
        <f t="shared" si="253"/>
        <v>166.11465720977816</v>
      </c>
      <c r="N1611" s="9">
        <f t="shared" si="254"/>
        <v>1441.68</v>
      </c>
    </row>
    <row r="1612" spans="1:14" hidden="1" x14ac:dyDescent="0.25">
      <c r="A1612" s="7" t="s">
        <v>9</v>
      </c>
      <c r="B1612" s="7" t="s">
        <v>374</v>
      </c>
      <c r="C1612" s="7" t="s">
        <v>382</v>
      </c>
      <c r="D1612" s="16" t="s">
        <v>383</v>
      </c>
      <c r="E1612" s="7" t="s">
        <v>377</v>
      </c>
      <c r="F1612" s="7" t="s">
        <v>14</v>
      </c>
      <c r="G1612" s="8">
        <v>188</v>
      </c>
      <c r="H1612" s="8"/>
      <c r="I1612" s="9">
        <v>271035.84000000003</v>
      </c>
      <c r="J1612" s="7" t="s">
        <v>46</v>
      </c>
      <c r="K1612" s="17">
        <f t="shared" si="252"/>
        <v>9.9198130853942884E-3</v>
      </c>
      <c r="L1612" s="20"/>
      <c r="M1612" s="73">
        <f t="shared" si="253"/>
        <v>196.4122990908069</v>
      </c>
      <c r="N1612" s="9">
        <f t="shared" si="254"/>
        <v>1441.68</v>
      </c>
    </row>
    <row r="1613" spans="1:14" hidden="1" x14ac:dyDescent="0.25">
      <c r="A1613" s="7" t="s">
        <v>9</v>
      </c>
      <c r="B1613" s="7" t="s">
        <v>374</v>
      </c>
      <c r="C1613" s="7" t="s">
        <v>382</v>
      </c>
      <c r="D1613" s="16" t="s">
        <v>383</v>
      </c>
      <c r="E1613" s="7" t="s">
        <v>377</v>
      </c>
      <c r="F1613" s="7" t="s">
        <v>14</v>
      </c>
      <c r="G1613" s="8">
        <v>237</v>
      </c>
      <c r="H1613" s="8"/>
      <c r="I1613" s="9">
        <v>341678.16</v>
      </c>
      <c r="J1613" s="7" t="s">
        <v>47</v>
      </c>
      <c r="K1613" s="17">
        <f t="shared" si="252"/>
        <v>1.2505296283183224E-2</v>
      </c>
      <c r="L1613" s="20"/>
      <c r="M1613" s="73">
        <f t="shared" si="253"/>
        <v>247.60486640702783</v>
      </c>
      <c r="N1613" s="9">
        <f t="shared" si="254"/>
        <v>1441.6799999999998</v>
      </c>
    </row>
    <row r="1614" spans="1:14" hidden="1" x14ac:dyDescent="0.25">
      <c r="A1614" s="7" t="s">
        <v>9</v>
      </c>
      <c r="B1614" s="7" t="s">
        <v>374</v>
      </c>
      <c r="C1614" s="7" t="s">
        <v>382</v>
      </c>
      <c r="D1614" s="16" t="s">
        <v>383</v>
      </c>
      <c r="E1614" s="7" t="s">
        <v>377</v>
      </c>
      <c r="F1614" s="7" t="s">
        <v>14</v>
      </c>
      <c r="G1614" s="8">
        <v>170</v>
      </c>
      <c r="H1614" s="8"/>
      <c r="I1614" s="9">
        <v>245085.6</v>
      </c>
      <c r="J1614" s="7" t="s">
        <v>48</v>
      </c>
      <c r="K1614" s="17">
        <f t="shared" si="252"/>
        <v>8.9700437474310047E-3</v>
      </c>
      <c r="L1614" s="20"/>
      <c r="M1614" s="73">
        <f t="shared" si="253"/>
        <v>177.60686619913389</v>
      </c>
      <c r="N1614" s="9">
        <f t="shared" si="254"/>
        <v>1441.68</v>
      </c>
    </row>
    <row r="1615" spans="1:14" hidden="1" x14ac:dyDescent="0.25">
      <c r="A1615" s="7" t="s">
        <v>9</v>
      </c>
      <c r="B1615" s="7" t="s">
        <v>374</v>
      </c>
      <c r="C1615" s="7" t="s">
        <v>382</v>
      </c>
      <c r="D1615" s="16" t="s">
        <v>383</v>
      </c>
      <c r="E1615" s="7" t="s">
        <v>377</v>
      </c>
      <c r="F1615" s="7" t="s">
        <v>14</v>
      </c>
      <c r="G1615" s="8">
        <v>70</v>
      </c>
      <c r="H1615" s="8"/>
      <c r="I1615" s="9">
        <v>100917.6</v>
      </c>
      <c r="J1615" s="7" t="s">
        <v>68</v>
      </c>
      <c r="K1615" s="17">
        <f t="shared" si="252"/>
        <v>3.6935474254127668E-3</v>
      </c>
      <c r="L1615" s="20"/>
      <c r="M1615" s="73">
        <f t="shared" si="253"/>
        <v>73.132239023172787</v>
      </c>
      <c r="N1615" s="9">
        <f t="shared" si="254"/>
        <v>1441.68</v>
      </c>
    </row>
    <row r="1616" spans="1:14" hidden="1" x14ac:dyDescent="0.25">
      <c r="A1616" s="7" t="s">
        <v>9</v>
      </c>
      <c r="B1616" s="7" t="s">
        <v>374</v>
      </c>
      <c r="C1616" s="7" t="s">
        <v>382</v>
      </c>
      <c r="D1616" s="16" t="s">
        <v>383</v>
      </c>
      <c r="E1616" s="7" t="s">
        <v>377</v>
      </c>
      <c r="F1616" s="7" t="s">
        <v>14</v>
      </c>
      <c r="G1616" s="8">
        <v>64</v>
      </c>
      <c r="H1616" s="8"/>
      <c r="I1616" s="9">
        <v>92267.520000000004</v>
      </c>
      <c r="J1616" s="7" t="s">
        <v>49</v>
      </c>
      <c r="K1616" s="17">
        <f t="shared" si="252"/>
        <v>3.3769576460916727E-3</v>
      </c>
      <c r="L1616" s="20"/>
      <c r="M1616" s="73">
        <f t="shared" si="253"/>
        <v>66.863761392615118</v>
      </c>
      <c r="N1616" s="9">
        <f t="shared" si="254"/>
        <v>1441.68</v>
      </c>
    </row>
    <row r="1617" spans="1:14" hidden="1" x14ac:dyDescent="0.25">
      <c r="A1617" s="7" t="s">
        <v>9</v>
      </c>
      <c r="B1617" s="7" t="s">
        <v>58</v>
      </c>
      <c r="C1617" s="7" t="s">
        <v>69</v>
      </c>
      <c r="D1617" s="16" t="s">
        <v>70</v>
      </c>
      <c r="E1617" s="7" t="s">
        <v>61</v>
      </c>
      <c r="F1617" s="7" t="s">
        <v>14</v>
      </c>
      <c r="G1617" s="8">
        <v>155</v>
      </c>
      <c r="H1617" s="8">
        <f>G1617/9*12</f>
        <v>206.66666666666666</v>
      </c>
      <c r="I1617" s="9">
        <v>109168.05</v>
      </c>
      <c r="J1617" s="7" t="s">
        <v>50</v>
      </c>
      <c r="K1617" s="17"/>
      <c r="L1617" s="32">
        <f>H1617/$H$156</f>
        <v>4.8921826078173894E-3</v>
      </c>
      <c r="M1617" s="68">
        <f>34200*L1617</f>
        <v>167.31264518735472</v>
      </c>
      <c r="N1617" s="9">
        <f t="shared" si="254"/>
        <v>704.31000000000006</v>
      </c>
    </row>
    <row r="1618" spans="1:14" hidden="1" x14ac:dyDescent="0.25">
      <c r="A1618" s="7" t="s">
        <v>9</v>
      </c>
      <c r="B1618" s="7" t="s">
        <v>374</v>
      </c>
      <c r="C1618" s="7" t="s">
        <v>382</v>
      </c>
      <c r="D1618" s="16" t="s">
        <v>383</v>
      </c>
      <c r="E1618" s="7" t="s">
        <v>377</v>
      </c>
      <c r="F1618" s="7" t="s">
        <v>14</v>
      </c>
      <c r="G1618" s="8">
        <v>325</v>
      </c>
      <c r="H1618" s="8"/>
      <c r="I1618" s="9">
        <v>468546</v>
      </c>
      <c r="J1618" s="7" t="s">
        <v>51</v>
      </c>
      <c r="K1618" s="17">
        <f t="shared" ref="K1618:K1650" si="255">+G1618/$G$1662</f>
        <v>1.7148613046559274E-2</v>
      </c>
      <c r="L1618" s="20"/>
      <c r="M1618" s="73">
        <f t="shared" ref="M1618:M1650" si="256">19800*K1618</f>
        <v>339.54253832187362</v>
      </c>
      <c r="N1618" s="9">
        <f t="shared" si="254"/>
        <v>1441.68</v>
      </c>
    </row>
    <row r="1619" spans="1:14" hidden="1" x14ac:dyDescent="0.25">
      <c r="A1619" s="7" t="s">
        <v>9</v>
      </c>
      <c r="B1619" s="7" t="s">
        <v>374</v>
      </c>
      <c r="C1619" s="7" t="s">
        <v>382</v>
      </c>
      <c r="D1619" s="16" t="s">
        <v>383</v>
      </c>
      <c r="E1619" s="7" t="s">
        <v>377</v>
      </c>
      <c r="F1619" s="7" t="s">
        <v>14</v>
      </c>
      <c r="G1619" s="8">
        <v>79.45</v>
      </c>
      <c r="H1619" s="8"/>
      <c r="I1619" s="9">
        <v>114541.476</v>
      </c>
      <c r="J1619" s="7" t="s">
        <v>52</v>
      </c>
      <c r="K1619" s="17">
        <f t="shared" si="255"/>
        <v>4.1921763278434908E-3</v>
      </c>
      <c r="L1619" s="20"/>
      <c r="M1619" s="73">
        <f t="shared" si="256"/>
        <v>83.005091291301113</v>
      </c>
      <c r="N1619" s="9">
        <f t="shared" si="254"/>
        <v>1441.6799999999998</v>
      </c>
    </row>
    <row r="1620" spans="1:14" hidden="1" x14ac:dyDescent="0.25">
      <c r="A1620" s="7" t="s">
        <v>9</v>
      </c>
      <c r="B1620" s="7" t="s">
        <v>374</v>
      </c>
      <c r="C1620" s="7" t="s">
        <v>382</v>
      </c>
      <c r="D1620" s="16" t="s">
        <v>383</v>
      </c>
      <c r="E1620" s="7" t="s">
        <v>377</v>
      </c>
      <c r="F1620" s="7" t="s">
        <v>14</v>
      </c>
      <c r="G1620" s="8">
        <v>70.849999999999994</v>
      </c>
      <c r="H1620" s="8"/>
      <c r="I1620" s="9">
        <v>102143.02800000001</v>
      </c>
      <c r="J1620" s="7" t="s">
        <v>53</v>
      </c>
      <c r="K1620" s="17">
        <f t="shared" si="255"/>
        <v>3.7383976441499214E-3</v>
      </c>
      <c r="L1620" s="20"/>
      <c r="M1620" s="73">
        <f t="shared" si="256"/>
        <v>74.020273354168438</v>
      </c>
      <c r="N1620" s="9">
        <f t="shared" si="254"/>
        <v>1441.6800000000003</v>
      </c>
    </row>
    <row r="1621" spans="1:14" hidden="1" x14ac:dyDescent="0.25">
      <c r="A1621" s="7" t="s">
        <v>9</v>
      </c>
      <c r="B1621" s="7" t="s">
        <v>374</v>
      </c>
      <c r="C1621" s="7" t="s">
        <v>382</v>
      </c>
      <c r="D1621" s="16" t="s">
        <v>383</v>
      </c>
      <c r="E1621" s="7" t="s">
        <v>377</v>
      </c>
      <c r="F1621" s="7" t="s">
        <v>14</v>
      </c>
      <c r="G1621" s="8">
        <v>107</v>
      </c>
      <c r="H1621" s="8"/>
      <c r="I1621" s="9">
        <v>154259.76</v>
      </c>
      <c r="J1621" s="7" t="s">
        <v>55</v>
      </c>
      <c r="K1621" s="17">
        <f t="shared" si="255"/>
        <v>5.6458510645595152E-3</v>
      </c>
      <c r="L1621" s="20"/>
      <c r="M1621" s="73">
        <f t="shared" si="256"/>
        <v>111.78785107827841</v>
      </c>
      <c r="N1621" s="9">
        <f t="shared" si="254"/>
        <v>1441.68</v>
      </c>
    </row>
    <row r="1622" spans="1:14" hidden="1" x14ac:dyDescent="0.25">
      <c r="A1622" s="7" t="s">
        <v>9</v>
      </c>
      <c r="B1622" s="7" t="s">
        <v>374</v>
      </c>
      <c r="C1622" s="7" t="s">
        <v>382</v>
      </c>
      <c r="D1622" s="16" t="s">
        <v>383</v>
      </c>
      <c r="E1622" s="7" t="s">
        <v>377</v>
      </c>
      <c r="F1622" s="7" t="s">
        <v>14</v>
      </c>
      <c r="G1622" s="8">
        <v>270</v>
      </c>
      <c r="H1622" s="8"/>
      <c r="I1622" s="9">
        <v>389253.6</v>
      </c>
      <c r="J1622" s="7" t="s">
        <v>56</v>
      </c>
      <c r="K1622" s="17">
        <f t="shared" si="255"/>
        <v>1.4246540069449243E-2</v>
      </c>
      <c r="L1622" s="20"/>
      <c r="M1622" s="73">
        <f t="shared" si="256"/>
        <v>282.08149337509502</v>
      </c>
      <c r="N1622" s="9">
        <f t="shared" ref="N1622:N1653" si="257">+I1622/G1622</f>
        <v>1441.6799999999998</v>
      </c>
    </row>
    <row r="1623" spans="1:14" hidden="1" x14ac:dyDescent="0.25">
      <c r="A1623" s="7" t="s">
        <v>9</v>
      </c>
      <c r="B1623" s="7" t="s">
        <v>374</v>
      </c>
      <c r="C1623" s="7" t="s">
        <v>382</v>
      </c>
      <c r="D1623" s="16" t="s">
        <v>383</v>
      </c>
      <c r="E1623" s="7" t="s">
        <v>377</v>
      </c>
      <c r="F1623" s="7" t="s">
        <v>14</v>
      </c>
      <c r="G1623" s="8">
        <v>204</v>
      </c>
      <c r="H1623" s="8"/>
      <c r="I1623" s="9">
        <v>294102.71999999997</v>
      </c>
      <c r="J1623" s="7" t="s">
        <v>57</v>
      </c>
      <c r="K1623" s="17">
        <f t="shared" si="255"/>
        <v>1.0764052496917207E-2</v>
      </c>
      <c r="L1623" s="20"/>
      <c r="M1623" s="73">
        <f t="shared" si="256"/>
        <v>213.12823943896069</v>
      </c>
      <c r="N1623" s="9">
        <f t="shared" si="257"/>
        <v>1441.6799999999998</v>
      </c>
    </row>
    <row r="1624" spans="1:14" hidden="1" x14ac:dyDescent="0.25">
      <c r="A1624" s="7" t="s">
        <v>9</v>
      </c>
      <c r="B1624" s="7" t="s">
        <v>374</v>
      </c>
      <c r="C1624" s="7" t="s">
        <v>382</v>
      </c>
      <c r="D1624" s="16" t="s">
        <v>383</v>
      </c>
      <c r="E1624" s="7" t="s">
        <v>377</v>
      </c>
      <c r="F1624" s="7" t="s">
        <v>14</v>
      </c>
      <c r="G1624" s="8">
        <v>90</v>
      </c>
      <c r="H1624" s="8"/>
      <c r="I1624" s="9">
        <v>129751.2</v>
      </c>
      <c r="J1624" s="7" t="s">
        <v>65</v>
      </c>
      <c r="K1624" s="17">
        <f t="shared" si="255"/>
        <v>4.7488466898164142E-3</v>
      </c>
      <c r="L1624" s="20"/>
      <c r="M1624" s="73">
        <f t="shared" si="256"/>
        <v>94.027164458365007</v>
      </c>
      <c r="N1624" s="9">
        <f t="shared" si="257"/>
        <v>1441.68</v>
      </c>
    </row>
    <row r="1625" spans="1:14" hidden="1" x14ac:dyDescent="0.25">
      <c r="A1625" s="7" t="s">
        <v>9</v>
      </c>
      <c r="B1625" s="7" t="s">
        <v>374</v>
      </c>
      <c r="C1625" s="7" t="s">
        <v>384</v>
      </c>
      <c r="D1625" s="16" t="s">
        <v>385</v>
      </c>
      <c r="E1625" s="7" t="s">
        <v>377</v>
      </c>
      <c r="F1625" s="7" t="s">
        <v>14</v>
      </c>
      <c r="G1625" s="8">
        <v>74.900000000000006</v>
      </c>
      <c r="H1625" s="8"/>
      <c r="I1625" s="9">
        <v>67705.881999999998</v>
      </c>
      <c r="J1625" s="7" t="s">
        <v>16</v>
      </c>
      <c r="K1625" s="17">
        <f t="shared" si="255"/>
        <v>3.9520957451916611E-3</v>
      </c>
      <c r="L1625" s="20"/>
      <c r="M1625" s="73">
        <f t="shared" si="256"/>
        <v>78.251495754794888</v>
      </c>
      <c r="N1625" s="9">
        <f t="shared" si="257"/>
        <v>903.95036048064071</v>
      </c>
    </row>
    <row r="1626" spans="1:14" hidden="1" x14ac:dyDescent="0.25">
      <c r="A1626" s="7" t="s">
        <v>9</v>
      </c>
      <c r="B1626" s="7" t="s">
        <v>374</v>
      </c>
      <c r="C1626" s="7" t="s">
        <v>384</v>
      </c>
      <c r="D1626" s="16" t="s">
        <v>385</v>
      </c>
      <c r="E1626" s="7" t="s">
        <v>377</v>
      </c>
      <c r="F1626" s="7" t="s">
        <v>14</v>
      </c>
      <c r="G1626" s="8">
        <v>500</v>
      </c>
      <c r="H1626" s="8"/>
      <c r="I1626" s="9">
        <v>720840</v>
      </c>
      <c r="J1626" s="7" t="s">
        <v>18</v>
      </c>
      <c r="K1626" s="17">
        <f t="shared" si="255"/>
        <v>2.6382481610091192E-2</v>
      </c>
      <c r="L1626" s="20"/>
      <c r="M1626" s="73">
        <f t="shared" si="256"/>
        <v>522.37313587980566</v>
      </c>
      <c r="N1626" s="9">
        <f t="shared" si="257"/>
        <v>1441.68</v>
      </c>
    </row>
    <row r="1627" spans="1:14" hidden="1" x14ac:dyDescent="0.25">
      <c r="A1627" s="7" t="s">
        <v>9</v>
      </c>
      <c r="B1627" s="7" t="s">
        <v>374</v>
      </c>
      <c r="C1627" s="7" t="s">
        <v>384</v>
      </c>
      <c r="D1627" s="16" t="s">
        <v>385</v>
      </c>
      <c r="E1627" s="7" t="s">
        <v>377</v>
      </c>
      <c r="F1627" s="7" t="s">
        <v>14</v>
      </c>
      <c r="G1627" s="8">
        <v>182</v>
      </c>
      <c r="H1627" s="8"/>
      <c r="I1627" s="9">
        <v>262385.76</v>
      </c>
      <c r="J1627" s="7" t="s">
        <v>20</v>
      </c>
      <c r="K1627" s="17">
        <f t="shared" si="255"/>
        <v>9.6032233060731938E-3</v>
      </c>
      <c r="L1627" s="20"/>
      <c r="M1627" s="73">
        <f t="shared" si="256"/>
        <v>190.14382146024923</v>
      </c>
      <c r="N1627" s="9">
        <f t="shared" si="257"/>
        <v>1441.68</v>
      </c>
    </row>
    <row r="1628" spans="1:14" hidden="1" x14ac:dyDescent="0.25">
      <c r="A1628" s="7" t="s">
        <v>9</v>
      </c>
      <c r="B1628" s="7" t="s">
        <v>374</v>
      </c>
      <c r="C1628" s="7" t="s">
        <v>384</v>
      </c>
      <c r="D1628" s="16" t="s">
        <v>385</v>
      </c>
      <c r="E1628" s="7" t="s">
        <v>377</v>
      </c>
      <c r="F1628" s="7" t="s">
        <v>14</v>
      </c>
      <c r="G1628" s="8">
        <v>373</v>
      </c>
      <c r="H1628" s="8"/>
      <c r="I1628" s="9">
        <v>537746.64</v>
      </c>
      <c r="J1628" s="7" t="s">
        <v>22</v>
      </c>
      <c r="K1628" s="17">
        <f t="shared" si="255"/>
        <v>1.968133128112803E-2</v>
      </c>
      <c r="L1628" s="20"/>
      <c r="M1628" s="73">
        <f t="shared" si="256"/>
        <v>389.69035936633497</v>
      </c>
      <c r="N1628" s="9">
        <f t="shared" si="257"/>
        <v>1441.68</v>
      </c>
    </row>
    <row r="1629" spans="1:14" hidden="1" x14ac:dyDescent="0.25">
      <c r="A1629" s="7" t="s">
        <v>9</v>
      </c>
      <c r="B1629" s="7" t="s">
        <v>374</v>
      </c>
      <c r="C1629" s="7" t="s">
        <v>384</v>
      </c>
      <c r="D1629" s="16" t="s">
        <v>385</v>
      </c>
      <c r="E1629" s="7" t="s">
        <v>377</v>
      </c>
      <c r="F1629" s="7" t="s">
        <v>14</v>
      </c>
      <c r="G1629" s="8">
        <v>663</v>
      </c>
      <c r="H1629" s="8"/>
      <c r="I1629" s="9">
        <v>955833.84</v>
      </c>
      <c r="J1629" s="7" t="s">
        <v>23</v>
      </c>
      <c r="K1629" s="17">
        <f t="shared" si="255"/>
        <v>3.4983170614980921E-2</v>
      </c>
      <c r="L1629" s="20"/>
      <c r="M1629" s="73">
        <f t="shared" si="256"/>
        <v>692.66677817662219</v>
      </c>
      <c r="N1629" s="9">
        <f t="shared" si="257"/>
        <v>1441.68</v>
      </c>
    </row>
    <row r="1630" spans="1:14" hidden="1" x14ac:dyDescent="0.25">
      <c r="A1630" s="7" t="s">
        <v>9</v>
      </c>
      <c r="B1630" s="7" t="s">
        <v>374</v>
      </c>
      <c r="C1630" s="7" t="s">
        <v>384</v>
      </c>
      <c r="D1630" s="16" t="s">
        <v>385</v>
      </c>
      <c r="E1630" s="7" t="s">
        <v>377</v>
      </c>
      <c r="F1630" s="7" t="s">
        <v>14</v>
      </c>
      <c r="G1630" s="8">
        <v>327.10000000000002</v>
      </c>
      <c r="H1630" s="8"/>
      <c r="I1630" s="9">
        <v>471573.52799999999</v>
      </c>
      <c r="J1630" s="7" t="s">
        <v>25</v>
      </c>
      <c r="K1630" s="17">
        <f t="shared" si="255"/>
        <v>1.7259419469321659E-2</v>
      </c>
      <c r="L1630" s="20"/>
      <c r="M1630" s="73">
        <f t="shared" si="256"/>
        <v>341.73650549256888</v>
      </c>
      <c r="N1630" s="9">
        <f t="shared" si="257"/>
        <v>1441.6799999999998</v>
      </c>
    </row>
    <row r="1631" spans="1:14" hidden="1" x14ac:dyDescent="0.25">
      <c r="A1631" s="7" t="s">
        <v>9</v>
      </c>
      <c r="B1631" s="7" t="s">
        <v>374</v>
      </c>
      <c r="C1631" s="7" t="s">
        <v>384</v>
      </c>
      <c r="D1631" s="16" t="s">
        <v>385</v>
      </c>
      <c r="E1631" s="7" t="s">
        <v>377</v>
      </c>
      <c r="F1631" s="7" t="s">
        <v>14</v>
      </c>
      <c r="G1631" s="8">
        <v>335.35</v>
      </c>
      <c r="H1631" s="8"/>
      <c r="I1631" s="9">
        <v>483467.38799999998</v>
      </c>
      <c r="J1631" s="7" t="s">
        <v>28</v>
      </c>
      <c r="K1631" s="17">
        <f t="shared" si="255"/>
        <v>1.7694730415888163E-2</v>
      </c>
      <c r="L1631" s="20"/>
      <c r="M1631" s="73">
        <f t="shared" si="256"/>
        <v>350.35566223458562</v>
      </c>
      <c r="N1631" s="9">
        <f t="shared" si="257"/>
        <v>1441.6799999999998</v>
      </c>
    </row>
    <row r="1632" spans="1:14" hidden="1" x14ac:dyDescent="0.25">
      <c r="A1632" s="7" t="s">
        <v>9</v>
      </c>
      <c r="B1632" s="7" t="s">
        <v>374</v>
      </c>
      <c r="C1632" s="7" t="s">
        <v>384</v>
      </c>
      <c r="D1632" s="16" t="s">
        <v>385</v>
      </c>
      <c r="E1632" s="7" t="s">
        <v>377</v>
      </c>
      <c r="F1632" s="7" t="s">
        <v>14</v>
      </c>
      <c r="G1632" s="8">
        <v>104</v>
      </c>
      <c r="H1632" s="8"/>
      <c r="I1632" s="9">
        <v>149934.72</v>
      </c>
      <c r="J1632" s="7" t="s">
        <v>30</v>
      </c>
      <c r="K1632" s="17">
        <f t="shared" si="255"/>
        <v>5.4875561748989679E-3</v>
      </c>
      <c r="L1632" s="20"/>
      <c r="M1632" s="73">
        <f t="shared" si="256"/>
        <v>108.65361226299956</v>
      </c>
      <c r="N1632" s="9">
        <f t="shared" si="257"/>
        <v>1441.68</v>
      </c>
    </row>
    <row r="1633" spans="1:14" hidden="1" x14ac:dyDescent="0.25">
      <c r="A1633" s="7" t="s">
        <v>9</v>
      </c>
      <c r="B1633" s="7" t="s">
        <v>374</v>
      </c>
      <c r="C1633" s="7" t="s">
        <v>384</v>
      </c>
      <c r="D1633" s="16" t="s">
        <v>385</v>
      </c>
      <c r="E1633" s="7" t="s">
        <v>377</v>
      </c>
      <c r="F1633" s="7" t="s">
        <v>14</v>
      </c>
      <c r="G1633" s="8">
        <v>227</v>
      </c>
      <c r="H1633" s="8"/>
      <c r="I1633" s="9">
        <v>327261.36</v>
      </c>
      <c r="J1633" s="7" t="s">
        <v>31</v>
      </c>
      <c r="K1633" s="17">
        <f t="shared" si="255"/>
        <v>1.1977646650981401E-2</v>
      </c>
      <c r="L1633" s="20"/>
      <c r="M1633" s="73">
        <f t="shared" si="256"/>
        <v>237.15740368943173</v>
      </c>
      <c r="N1633" s="9">
        <f t="shared" si="257"/>
        <v>1441.6799999999998</v>
      </c>
    </row>
    <row r="1634" spans="1:14" hidden="1" x14ac:dyDescent="0.25">
      <c r="A1634" s="7" t="s">
        <v>9</v>
      </c>
      <c r="B1634" s="7" t="s">
        <v>374</v>
      </c>
      <c r="C1634" s="7" t="s">
        <v>384</v>
      </c>
      <c r="D1634" s="16" t="s">
        <v>385</v>
      </c>
      <c r="E1634" s="7" t="s">
        <v>377</v>
      </c>
      <c r="F1634" s="7" t="s">
        <v>14</v>
      </c>
      <c r="G1634" s="8">
        <v>126</v>
      </c>
      <c r="H1634" s="8"/>
      <c r="I1634" s="9">
        <v>181651.68</v>
      </c>
      <c r="J1634" s="7" t="s">
        <v>62</v>
      </c>
      <c r="K1634" s="17">
        <f t="shared" si="255"/>
        <v>6.6483853657429808E-3</v>
      </c>
      <c r="L1634" s="20"/>
      <c r="M1634" s="73">
        <f t="shared" si="256"/>
        <v>131.63803024171102</v>
      </c>
      <c r="N1634" s="9">
        <f t="shared" si="257"/>
        <v>1441.6799999999998</v>
      </c>
    </row>
    <row r="1635" spans="1:14" hidden="1" x14ac:dyDescent="0.25">
      <c r="A1635" s="7" t="s">
        <v>9</v>
      </c>
      <c r="B1635" s="7" t="s">
        <v>374</v>
      </c>
      <c r="C1635" s="7" t="s">
        <v>384</v>
      </c>
      <c r="D1635" s="16" t="s">
        <v>385</v>
      </c>
      <c r="E1635" s="7" t="s">
        <v>377</v>
      </c>
      <c r="F1635" s="7" t="s">
        <v>14</v>
      </c>
      <c r="G1635" s="8">
        <v>113</v>
      </c>
      <c r="H1635" s="8"/>
      <c r="I1635" s="9">
        <v>162909.84</v>
      </c>
      <c r="J1635" s="7" t="s">
        <v>34</v>
      </c>
      <c r="K1635" s="17">
        <f t="shared" si="255"/>
        <v>5.9624408438806098E-3</v>
      </c>
      <c r="L1635" s="20"/>
      <c r="M1635" s="73">
        <f t="shared" si="256"/>
        <v>118.05632870883608</v>
      </c>
      <c r="N1635" s="9">
        <f t="shared" si="257"/>
        <v>1441.68</v>
      </c>
    </row>
    <row r="1636" spans="1:14" hidden="1" x14ac:dyDescent="0.25">
      <c r="A1636" s="7" t="s">
        <v>9</v>
      </c>
      <c r="B1636" s="7" t="s">
        <v>374</v>
      </c>
      <c r="C1636" s="7" t="s">
        <v>384</v>
      </c>
      <c r="D1636" s="16" t="s">
        <v>385</v>
      </c>
      <c r="E1636" s="7" t="s">
        <v>377</v>
      </c>
      <c r="F1636" s="7" t="s">
        <v>14</v>
      </c>
      <c r="G1636" s="8">
        <v>206</v>
      </c>
      <c r="H1636" s="8"/>
      <c r="I1636" s="9">
        <v>296986.08</v>
      </c>
      <c r="J1636" s="7" t="s">
        <v>35</v>
      </c>
      <c r="K1636" s="17">
        <f t="shared" si="255"/>
        <v>1.086958242335757E-2</v>
      </c>
      <c r="L1636" s="20"/>
      <c r="M1636" s="73">
        <f t="shared" si="256"/>
        <v>215.2177319824799</v>
      </c>
      <c r="N1636" s="9">
        <f t="shared" si="257"/>
        <v>1441.68</v>
      </c>
    </row>
    <row r="1637" spans="1:14" hidden="1" x14ac:dyDescent="0.25">
      <c r="A1637" s="7" t="s">
        <v>9</v>
      </c>
      <c r="B1637" s="7" t="s">
        <v>374</v>
      </c>
      <c r="C1637" s="7" t="s">
        <v>384</v>
      </c>
      <c r="D1637" s="16" t="s">
        <v>385</v>
      </c>
      <c r="E1637" s="7" t="s">
        <v>377</v>
      </c>
      <c r="F1637" s="7" t="s">
        <v>14</v>
      </c>
      <c r="G1637" s="8">
        <v>70</v>
      </c>
      <c r="H1637" s="8"/>
      <c r="I1637" s="9">
        <v>100917.6</v>
      </c>
      <c r="J1637" s="7" t="s">
        <v>36</v>
      </c>
      <c r="K1637" s="17">
        <f t="shared" si="255"/>
        <v>3.6935474254127668E-3</v>
      </c>
      <c r="L1637" s="20"/>
      <c r="M1637" s="73">
        <f t="shared" si="256"/>
        <v>73.132239023172787</v>
      </c>
      <c r="N1637" s="9">
        <f t="shared" si="257"/>
        <v>1441.68</v>
      </c>
    </row>
    <row r="1638" spans="1:14" hidden="1" x14ac:dyDescent="0.25">
      <c r="A1638" s="7" t="s">
        <v>9</v>
      </c>
      <c r="B1638" s="7" t="s">
        <v>374</v>
      </c>
      <c r="C1638" s="7" t="s">
        <v>384</v>
      </c>
      <c r="D1638" s="16" t="s">
        <v>385</v>
      </c>
      <c r="E1638" s="7" t="s">
        <v>377</v>
      </c>
      <c r="F1638" s="7" t="s">
        <v>14</v>
      </c>
      <c r="G1638" s="8">
        <v>380</v>
      </c>
      <c r="H1638" s="8"/>
      <c r="I1638" s="9">
        <v>547838.4</v>
      </c>
      <c r="J1638" s="7" t="s">
        <v>37</v>
      </c>
      <c r="K1638" s="17">
        <f t="shared" si="255"/>
        <v>2.0050686023669308E-2</v>
      </c>
      <c r="L1638" s="20"/>
      <c r="M1638" s="73">
        <f t="shared" si="256"/>
        <v>397.00358326865228</v>
      </c>
      <c r="N1638" s="9">
        <f t="shared" si="257"/>
        <v>1441.68</v>
      </c>
    </row>
    <row r="1639" spans="1:14" hidden="1" x14ac:dyDescent="0.25">
      <c r="A1639" s="7" t="s">
        <v>9</v>
      </c>
      <c r="B1639" s="7" t="s">
        <v>374</v>
      </c>
      <c r="C1639" s="7" t="s">
        <v>384</v>
      </c>
      <c r="D1639" s="16" t="s">
        <v>385</v>
      </c>
      <c r="E1639" s="7" t="s">
        <v>377</v>
      </c>
      <c r="F1639" s="7" t="s">
        <v>14</v>
      </c>
      <c r="G1639" s="8">
        <v>106</v>
      </c>
      <c r="H1639" s="8"/>
      <c r="I1639" s="9">
        <v>152818.07999999999</v>
      </c>
      <c r="J1639" s="7" t="s">
        <v>38</v>
      </c>
      <c r="K1639" s="17">
        <f t="shared" si="255"/>
        <v>5.5930861013393325E-3</v>
      </c>
      <c r="L1639" s="20"/>
      <c r="M1639" s="73">
        <f t="shared" si="256"/>
        <v>110.74310480651879</v>
      </c>
      <c r="N1639" s="9">
        <f t="shared" si="257"/>
        <v>1441.6799999999998</v>
      </c>
    </row>
    <row r="1640" spans="1:14" hidden="1" x14ac:dyDescent="0.25">
      <c r="A1640" s="7" t="s">
        <v>9</v>
      </c>
      <c r="B1640" s="7" t="s">
        <v>374</v>
      </c>
      <c r="C1640" s="7" t="s">
        <v>384</v>
      </c>
      <c r="D1640" s="16" t="s">
        <v>385</v>
      </c>
      <c r="E1640" s="7" t="s">
        <v>377</v>
      </c>
      <c r="F1640" s="7" t="s">
        <v>14</v>
      </c>
      <c r="G1640" s="8">
        <v>133</v>
      </c>
      <c r="H1640" s="8"/>
      <c r="I1640" s="9">
        <v>191743.44</v>
      </c>
      <c r="J1640" s="7" t="s">
        <v>39</v>
      </c>
      <c r="K1640" s="17">
        <f t="shared" si="255"/>
        <v>7.0177401082842572E-3</v>
      </c>
      <c r="L1640" s="20"/>
      <c r="M1640" s="73">
        <f t="shared" si="256"/>
        <v>138.9512541440283</v>
      </c>
      <c r="N1640" s="9">
        <f t="shared" si="257"/>
        <v>1441.68</v>
      </c>
    </row>
    <row r="1641" spans="1:14" hidden="1" x14ac:dyDescent="0.25">
      <c r="A1641" s="7" t="s">
        <v>9</v>
      </c>
      <c r="B1641" s="7" t="s">
        <v>374</v>
      </c>
      <c r="C1641" s="7" t="s">
        <v>384</v>
      </c>
      <c r="D1641" s="16" t="s">
        <v>385</v>
      </c>
      <c r="E1641" s="7" t="s">
        <v>377</v>
      </c>
      <c r="F1641" s="7" t="s">
        <v>14</v>
      </c>
      <c r="G1641" s="8">
        <v>184</v>
      </c>
      <c r="H1641" s="8"/>
      <c r="I1641" s="9">
        <v>265269.12</v>
      </c>
      <c r="J1641" s="7" t="s">
        <v>40</v>
      </c>
      <c r="K1641" s="17">
        <f t="shared" si="255"/>
        <v>9.7087532325135593E-3</v>
      </c>
      <c r="L1641" s="20"/>
      <c r="M1641" s="73">
        <f t="shared" si="256"/>
        <v>192.23331400376847</v>
      </c>
      <c r="N1641" s="9">
        <f t="shared" si="257"/>
        <v>1441.68</v>
      </c>
    </row>
    <row r="1642" spans="1:14" hidden="1" x14ac:dyDescent="0.25">
      <c r="A1642" s="7" t="s">
        <v>9</v>
      </c>
      <c r="B1642" s="7" t="s">
        <v>374</v>
      </c>
      <c r="C1642" s="7" t="s">
        <v>384</v>
      </c>
      <c r="D1642" s="16" t="s">
        <v>385</v>
      </c>
      <c r="E1642" s="7" t="s">
        <v>377</v>
      </c>
      <c r="F1642" s="7" t="s">
        <v>14</v>
      </c>
      <c r="G1642" s="8">
        <v>3225</v>
      </c>
      <c r="H1642" s="8"/>
      <c r="I1642" s="9">
        <v>4649418</v>
      </c>
      <c r="J1642" s="7" t="s">
        <v>41</v>
      </c>
      <c r="K1642" s="17">
        <f t="shared" si="255"/>
        <v>0.17016700638508819</v>
      </c>
      <c r="L1642" s="20"/>
      <c r="M1642" s="73">
        <f t="shared" si="256"/>
        <v>3369.3067264247461</v>
      </c>
      <c r="N1642" s="9">
        <f t="shared" si="257"/>
        <v>1441.68</v>
      </c>
    </row>
    <row r="1643" spans="1:14" hidden="1" x14ac:dyDescent="0.25">
      <c r="A1643" s="7" t="s">
        <v>9</v>
      </c>
      <c r="B1643" s="7" t="s">
        <v>374</v>
      </c>
      <c r="C1643" s="7" t="s">
        <v>384</v>
      </c>
      <c r="D1643" s="16" t="s">
        <v>385</v>
      </c>
      <c r="E1643" s="7" t="s">
        <v>377</v>
      </c>
      <c r="F1643" s="7" t="s">
        <v>14</v>
      </c>
      <c r="G1643" s="8">
        <v>489</v>
      </c>
      <c r="H1643" s="8"/>
      <c r="I1643" s="9">
        <v>704981.52</v>
      </c>
      <c r="J1643" s="7" t="s">
        <v>42</v>
      </c>
      <c r="K1643" s="17">
        <f t="shared" si="255"/>
        <v>2.5802067014669187E-2</v>
      </c>
      <c r="L1643" s="20"/>
      <c r="M1643" s="73">
        <f t="shared" si="256"/>
        <v>510.88092689044993</v>
      </c>
      <c r="N1643" s="9">
        <f t="shared" si="257"/>
        <v>1441.68</v>
      </c>
    </row>
    <row r="1644" spans="1:14" hidden="1" x14ac:dyDescent="0.25">
      <c r="A1644" s="7" t="s">
        <v>9</v>
      </c>
      <c r="B1644" s="7" t="s">
        <v>374</v>
      </c>
      <c r="C1644" s="7" t="s">
        <v>384</v>
      </c>
      <c r="D1644" s="16" t="s">
        <v>385</v>
      </c>
      <c r="E1644" s="7" t="s">
        <v>377</v>
      </c>
      <c r="F1644" s="7" t="s">
        <v>14</v>
      </c>
      <c r="G1644" s="8">
        <v>60</v>
      </c>
      <c r="H1644" s="8"/>
      <c r="I1644" s="9">
        <v>86500.800000000003</v>
      </c>
      <c r="J1644" s="7" t="s">
        <v>43</v>
      </c>
      <c r="K1644" s="17">
        <f t="shared" si="255"/>
        <v>3.1658977932109431E-3</v>
      </c>
      <c r="L1644" s="20"/>
      <c r="M1644" s="73">
        <f t="shared" si="256"/>
        <v>62.684776305576676</v>
      </c>
      <c r="N1644" s="9">
        <f t="shared" si="257"/>
        <v>1441.68</v>
      </c>
    </row>
    <row r="1645" spans="1:14" hidden="1" x14ac:dyDescent="0.25">
      <c r="A1645" s="7" t="s">
        <v>9</v>
      </c>
      <c r="B1645" s="7" t="s">
        <v>374</v>
      </c>
      <c r="C1645" s="7" t="s">
        <v>384</v>
      </c>
      <c r="D1645" s="16" t="s">
        <v>385</v>
      </c>
      <c r="E1645" s="7" t="s">
        <v>377</v>
      </c>
      <c r="F1645" s="7" t="s">
        <v>14</v>
      </c>
      <c r="G1645" s="8">
        <v>47</v>
      </c>
      <c r="H1645" s="8"/>
      <c r="I1645" s="9">
        <v>67758.960000000006</v>
      </c>
      <c r="J1645" s="7" t="s">
        <v>44</v>
      </c>
      <c r="K1645" s="17">
        <f t="shared" si="255"/>
        <v>2.4799532713485721E-3</v>
      </c>
      <c r="L1645" s="20"/>
      <c r="M1645" s="73">
        <f t="shared" si="256"/>
        <v>49.103074772701724</v>
      </c>
      <c r="N1645" s="9">
        <f t="shared" si="257"/>
        <v>1441.68</v>
      </c>
    </row>
    <row r="1646" spans="1:14" hidden="1" x14ac:dyDescent="0.25">
      <c r="A1646" s="7" t="s">
        <v>9</v>
      </c>
      <c r="B1646" s="7" t="s">
        <v>374</v>
      </c>
      <c r="C1646" s="7" t="s">
        <v>384</v>
      </c>
      <c r="D1646" s="16" t="s">
        <v>385</v>
      </c>
      <c r="E1646" s="7" t="s">
        <v>377</v>
      </c>
      <c r="F1646" s="7" t="s">
        <v>14</v>
      </c>
      <c r="G1646" s="8">
        <v>284</v>
      </c>
      <c r="H1646" s="8"/>
      <c r="I1646" s="9">
        <v>409437.12</v>
      </c>
      <c r="J1646" s="7" t="s">
        <v>45</v>
      </c>
      <c r="K1646" s="17">
        <f t="shared" si="255"/>
        <v>1.4985249554531796E-2</v>
      </c>
      <c r="L1646" s="20"/>
      <c r="M1646" s="73">
        <f t="shared" si="256"/>
        <v>296.70794117972957</v>
      </c>
      <c r="N1646" s="9">
        <f t="shared" si="257"/>
        <v>1441.68</v>
      </c>
    </row>
    <row r="1647" spans="1:14" hidden="1" x14ac:dyDescent="0.25">
      <c r="A1647" s="7" t="s">
        <v>9</v>
      </c>
      <c r="B1647" s="7" t="s">
        <v>374</v>
      </c>
      <c r="C1647" s="7" t="s">
        <v>384</v>
      </c>
      <c r="D1647" s="16" t="s">
        <v>385</v>
      </c>
      <c r="E1647" s="7" t="s">
        <v>377</v>
      </c>
      <c r="F1647" s="7" t="s">
        <v>14</v>
      </c>
      <c r="G1647" s="8">
        <v>140</v>
      </c>
      <c r="H1647" s="8"/>
      <c r="I1647" s="9">
        <v>201835.2</v>
      </c>
      <c r="J1647" s="7" t="s">
        <v>46</v>
      </c>
      <c r="K1647" s="17">
        <f t="shared" si="255"/>
        <v>7.3870948508255336E-3</v>
      </c>
      <c r="L1647" s="20"/>
      <c r="M1647" s="73">
        <f t="shared" si="256"/>
        <v>146.26447804634557</v>
      </c>
      <c r="N1647" s="9">
        <f t="shared" si="257"/>
        <v>1441.68</v>
      </c>
    </row>
    <row r="1648" spans="1:14" hidden="1" x14ac:dyDescent="0.25">
      <c r="A1648" s="7" t="s">
        <v>9</v>
      </c>
      <c r="B1648" s="7" t="s">
        <v>374</v>
      </c>
      <c r="C1648" s="7" t="s">
        <v>384</v>
      </c>
      <c r="D1648" s="16" t="s">
        <v>385</v>
      </c>
      <c r="E1648" s="7" t="s">
        <v>377</v>
      </c>
      <c r="F1648" s="7" t="s">
        <v>14</v>
      </c>
      <c r="G1648" s="8">
        <v>376</v>
      </c>
      <c r="H1648" s="8"/>
      <c r="I1648" s="9">
        <v>542071.68000000005</v>
      </c>
      <c r="J1648" s="7" t="s">
        <v>47</v>
      </c>
      <c r="K1648" s="17">
        <f t="shared" si="255"/>
        <v>1.9839626170788577E-2</v>
      </c>
      <c r="L1648" s="20"/>
      <c r="M1648" s="73">
        <f t="shared" si="256"/>
        <v>392.82459818161379</v>
      </c>
      <c r="N1648" s="9">
        <f t="shared" si="257"/>
        <v>1441.68</v>
      </c>
    </row>
    <row r="1649" spans="1:14" hidden="1" x14ac:dyDescent="0.25">
      <c r="A1649" s="7" t="s">
        <v>9</v>
      </c>
      <c r="B1649" s="7" t="s">
        <v>374</v>
      </c>
      <c r="C1649" s="7" t="s">
        <v>384</v>
      </c>
      <c r="D1649" s="16" t="s">
        <v>385</v>
      </c>
      <c r="E1649" s="7" t="s">
        <v>377</v>
      </c>
      <c r="F1649" s="7" t="s">
        <v>14</v>
      </c>
      <c r="G1649" s="8">
        <v>246</v>
      </c>
      <c r="H1649" s="8"/>
      <c r="I1649" s="9">
        <v>354653.28</v>
      </c>
      <c r="J1649" s="7" t="s">
        <v>48</v>
      </c>
      <c r="K1649" s="17">
        <f t="shared" si="255"/>
        <v>1.2980180952164867E-2</v>
      </c>
      <c r="L1649" s="20"/>
      <c r="M1649" s="73">
        <f t="shared" si="256"/>
        <v>257.00758285286435</v>
      </c>
      <c r="N1649" s="9">
        <f t="shared" si="257"/>
        <v>1441.68</v>
      </c>
    </row>
    <row r="1650" spans="1:14" hidden="1" x14ac:dyDescent="0.25">
      <c r="A1650" s="7" t="s">
        <v>9</v>
      </c>
      <c r="B1650" s="7" t="s">
        <v>374</v>
      </c>
      <c r="C1650" s="7" t="s">
        <v>384</v>
      </c>
      <c r="D1650" s="16" t="s">
        <v>385</v>
      </c>
      <c r="E1650" s="7" t="s">
        <v>377</v>
      </c>
      <c r="F1650" s="7" t="s">
        <v>14</v>
      </c>
      <c r="G1650" s="8">
        <v>234</v>
      </c>
      <c r="H1650" s="8"/>
      <c r="I1650" s="9">
        <v>337353.12</v>
      </c>
      <c r="J1650" s="7" t="s">
        <v>68</v>
      </c>
      <c r="K1650" s="17">
        <f t="shared" si="255"/>
        <v>1.2347001393522678E-2</v>
      </c>
      <c r="L1650" s="20"/>
      <c r="M1650" s="73">
        <f t="shared" si="256"/>
        <v>244.47062759174901</v>
      </c>
      <c r="N1650" s="9">
        <f t="shared" si="257"/>
        <v>1441.68</v>
      </c>
    </row>
    <row r="1651" spans="1:14" hidden="1" x14ac:dyDescent="0.25">
      <c r="A1651" s="23" t="s">
        <v>9</v>
      </c>
      <c r="B1651" s="23" t="s">
        <v>138</v>
      </c>
      <c r="C1651" s="23" t="s">
        <v>142</v>
      </c>
      <c r="D1651" s="16" t="s">
        <v>143</v>
      </c>
      <c r="E1651" s="23" t="s">
        <v>141</v>
      </c>
      <c r="F1651" s="23" t="s">
        <v>14</v>
      </c>
      <c r="G1651" s="22">
        <v>4</v>
      </c>
      <c r="H1651" s="22">
        <f>G1651/9*12</f>
        <v>5.333333333333333</v>
      </c>
      <c r="I1651" s="9">
        <v>2196.88</v>
      </c>
      <c r="J1651" s="23" t="s">
        <v>50</v>
      </c>
      <c r="K1651" s="17">
        <f>G1651/$G$751</f>
        <v>6.8537982036194901E-4</v>
      </c>
      <c r="L1651" s="17">
        <f>H1651/$H$751</f>
        <v>6.853798203619489E-4</v>
      </c>
      <c r="M1651" s="68">
        <f>9000*L1651</f>
        <v>6.1684183832575403</v>
      </c>
      <c r="N1651" s="9">
        <f t="shared" si="257"/>
        <v>549.22</v>
      </c>
    </row>
    <row r="1652" spans="1:14" hidden="1" x14ac:dyDescent="0.25">
      <c r="A1652" s="7" t="s">
        <v>9</v>
      </c>
      <c r="B1652" s="7" t="s">
        <v>374</v>
      </c>
      <c r="C1652" s="7" t="s">
        <v>384</v>
      </c>
      <c r="D1652" s="16" t="s">
        <v>385</v>
      </c>
      <c r="E1652" s="7" t="s">
        <v>377</v>
      </c>
      <c r="F1652" s="7" t="s">
        <v>14</v>
      </c>
      <c r="G1652" s="8">
        <v>381</v>
      </c>
      <c r="H1652" s="8"/>
      <c r="I1652" s="9">
        <v>549280.07999999996</v>
      </c>
      <c r="J1652" s="7" t="s">
        <v>51</v>
      </c>
      <c r="K1652" s="17">
        <f t="shared" ref="K1652:K1661" si="258">+G1652/$G$1662</f>
        <v>2.0103450986889489E-2</v>
      </c>
      <c r="L1652" s="20"/>
      <c r="M1652" s="73">
        <f t="shared" ref="M1652:M1661" si="259">19800*K1652</f>
        <v>398.04832954041188</v>
      </c>
      <c r="N1652" s="9">
        <f t="shared" si="257"/>
        <v>1441.6799999999998</v>
      </c>
    </row>
    <row r="1653" spans="1:14" hidden="1" x14ac:dyDescent="0.25">
      <c r="A1653" s="7" t="s">
        <v>9</v>
      </c>
      <c r="B1653" s="7" t="s">
        <v>374</v>
      </c>
      <c r="C1653" s="7" t="s">
        <v>384</v>
      </c>
      <c r="D1653" s="16" t="s">
        <v>385</v>
      </c>
      <c r="E1653" s="7" t="s">
        <v>377</v>
      </c>
      <c r="F1653" s="7" t="s">
        <v>14</v>
      </c>
      <c r="G1653" s="8">
        <v>186.22</v>
      </c>
      <c r="H1653" s="8"/>
      <c r="I1653" s="9">
        <v>268469.6496</v>
      </c>
      <c r="J1653" s="7" t="s">
        <v>52</v>
      </c>
      <c r="K1653" s="17">
        <f t="shared" si="258"/>
        <v>9.8258914508623629E-3</v>
      </c>
      <c r="L1653" s="20"/>
      <c r="M1653" s="73">
        <f t="shared" si="259"/>
        <v>194.55265072707479</v>
      </c>
      <c r="N1653" s="9">
        <f t="shared" si="257"/>
        <v>1441.68</v>
      </c>
    </row>
    <row r="1654" spans="1:14" hidden="1" x14ac:dyDescent="0.25">
      <c r="A1654" s="7" t="s">
        <v>9</v>
      </c>
      <c r="B1654" s="7" t="s">
        <v>374</v>
      </c>
      <c r="C1654" s="7" t="s">
        <v>384</v>
      </c>
      <c r="D1654" s="16" t="s">
        <v>385</v>
      </c>
      <c r="E1654" s="7" t="s">
        <v>377</v>
      </c>
      <c r="F1654" s="7" t="s">
        <v>14</v>
      </c>
      <c r="G1654" s="8">
        <v>3</v>
      </c>
      <c r="H1654" s="8"/>
      <c r="I1654" s="9">
        <v>4325.04</v>
      </c>
      <c r="J1654" s="7" t="s">
        <v>53</v>
      </c>
      <c r="K1654" s="17">
        <f t="shared" si="258"/>
        <v>1.5829488966054715E-4</v>
      </c>
      <c r="L1654" s="20"/>
      <c r="M1654" s="73">
        <f t="shared" si="259"/>
        <v>3.1342388152788336</v>
      </c>
      <c r="N1654" s="9">
        <f t="shared" ref="N1654:N1661" si="260">+I1654/G1654</f>
        <v>1441.68</v>
      </c>
    </row>
    <row r="1655" spans="1:14" hidden="1" x14ac:dyDescent="0.25">
      <c r="A1655" s="7" t="s">
        <v>9</v>
      </c>
      <c r="B1655" s="7" t="s">
        <v>374</v>
      </c>
      <c r="C1655" s="7" t="s">
        <v>384</v>
      </c>
      <c r="D1655" s="16" t="s">
        <v>385</v>
      </c>
      <c r="E1655" s="7" t="s">
        <v>377</v>
      </c>
      <c r="F1655" s="7" t="s">
        <v>14</v>
      </c>
      <c r="G1655" s="8">
        <v>172</v>
      </c>
      <c r="H1655" s="8"/>
      <c r="I1655" s="9">
        <v>247968.96</v>
      </c>
      <c r="J1655" s="7" t="s">
        <v>55</v>
      </c>
      <c r="K1655" s="17">
        <f t="shared" si="258"/>
        <v>9.0755736738713701E-3</v>
      </c>
      <c r="L1655" s="20"/>
      <c r="M1655" s="73">
        <f t="shared" si="259"/>
        <v>179.69635874265313</v>
      </c>
      <c r="N1655" s="9">
        <f t="shared" si="260"/>
        <v>1441.68</v>
      </c>
    </row>
    <row r="1656" spans="1:14" hidden="1" x14ac:dyDescent="0.25">
      <c r="A1656" s="7" t="s">
        <v>9</v>
      </c>
      <c r="B1656" s="7" t="s">
        <v>374</v>
      </c>
      <c r="C1656" s="7" t="s">
        <v>384</v>
      </c>
      <c r="D1656" s="16" t="s">
        <v>385</v>
      </c>
      <c r="E1656" s="7" t="s">
        <v>377</v>
      </c>
      <c r="F1656" s="7" t="s">
        <v>14</v>
      </c>
      <c r="G1656" s="8">
        <v>255</v>
      </c>
      <c r="H1656" s="8"/>
      <c r="I1656" s="9">
        <v>367628.4</v>
      </c>
      <c r="J1656" s="7" t="s">
        <v>56</v>
      </c>
      <c r="K1656" s="17">
        <f t="shared" si="258"/>
        <v>1.3455065621146508E-2</v>
      </c>
      <c r="L1656" s="20"/>
      <c r="M1656" s="73">
        <f t="shared" si="259"/>
        <v>266.41029929870086</v>
      </c>
      <c r="N1656" s="9">
        <f t="shared" si="260"/>
        <v>1441.68</v>
      </c>
    </row>
    <row r="1657" spans="1:14" hidden="1" x14ac:dyDescent="0.25">
      <c r="A1657" s="7" t="s">
        <v>9</v>
      </c>
      <c r="B1657" s="7" t="s">
        <v>374</v>
      </c>
      <c r="C1657" s="7" t="s">
        <v>384</v>
      </c>
      <c r="D1657" s="16" t="s">
        <v>385</v>
      </c>
      <c r="E1657" s="7" t="s">
        <v>377</v>
      </c>
      <c r="F1657" s="7" t="s">
        <v>14</v>
      </c>
      <c r="G1657" s="8">
        <v>123</v>
      </c>
      <c r="H1657" s="8"/>
      <c r="I1657" s="9">
        <v>177326.64</v>
      </c>
      <c r="J1657" s="7" t="s">
        <v>65</v>
      </c>
      <c r="K1657" s="17">
        <f t="shared" si="258"/>
        <v>6.4900904760824335E-3</v>
      </c>
      <c r="L1657" s="20"/>
      <c r="M1657" s="73">
        <f t="shared" si="259"/>
        <v>128.50379142643217</v>
      </c>
      <c r="N1657" s="9">
        <f t="shared" si="260"/>
        <v>1441.68</v>
      </c>
    </row>
    <row r="1658" spans="1:14" hidden="1" x14ac:dyDescent="0.25">
      <c r="A1658" s="7" t="s">
        <v>9</v>
      </c>
      <c r="B1658" s="7" t="s">
        <v>374</v>
      </c>
      <c r="C1658" s="7" t="s">
        <v>386</v>
      </c>
      <c r="D1658" s="16" t="s">
        <v>387</v>
      </c>
      <c r="E1658" s="7" t="s">
        <v>377</v>
      </c>
      <c r="F1658" s="7" t="s">
        <v>14</v>
      </c>
      <c r="G1658" s="8">
        <v>30</v>
      </c>
      <c r="H1658" s="8"/>
      <c r="I1658" s="9">
        <v>96880.74</v>
      </c>
      <c r="J1658" s="7" t="s">
        <v>37</v>
      </c>
      <c r="K1658" s="17">
        <f t="shared" si="258"/>
        <v>1.5829488966054715E-3</v>
      </c>
      <c r="L1658" s="20"/>
      <c r="M1658" s="73">
        <f t="shared" si="259"/>
        <v>31.342388152788338</v>
      </c>
      <c r="N1658" s="9">
        <f t="shared" si="260"/>
        <v>3229.3580000000002</v>
      </c>
    </row>
    <row r="1659" spans="1:14" hidden="1" x14ac:dyDescent="0.25">
      <c r="A1659" s="7" t="s">
        <v>9</v>
      </c>
      <c r="B1659" s="7" t="s">
        <v>374</v>
      </c>
      <c r="C1659" s="7" t="s">
        <v>386</v>
      </c>
      <c r="D1659" s="16" t="s">
        <v>387</v>
      </c>
      <c r="E1659" s="7" t="s">
        <v>377</v>
      </c>
      <c r="F1659" s="7" t="s">
        <v>14</v>
      </c>
      <c r="G1659" s="8">
        <v>1</v>
      </c>
      <c r="H1659" s="8"/>
      <c r="I1659" s="9">
        <v>1749</v>
      </c>
      <c r="J1659" s="7" t="s">
        <v>47</v>
      </c>
      <c r="K1659" s="17">
        <f t="shared" si="258"/>
        <v>5.2764963220182385E-5</v>
      </c>
      <c r="L1659" s="20"/>
      <c r="M1659" s="73">
        <f t="shared" si="259"/>
        <v>1.0447462717596112</v>
      </c>
      <c r="N1659" s="9">
        <f t="shared" si="260"/>
        <v>1749</v>
      </c>
    </row>
    <row r="1660" spans="1:14" hidden="1" x14ac:dyDescent="0.25">
      <c r="A1660" s="7" t="s">
        <v>9</v>
      </c>
      <c r="B1660" s="7" t="s">
        <v>374</v>
      </c>
      <c r="C1660" s="7" t="s">
        <v>386</v>
      </c>
      <c r="D1660" s="16" t="s">
        <v>387</v>
      </c>
      <c r="E1660" s="7" t="s">
        <v>377</v>
      </c>
      <c r="F1660" s="7" t="s">
        <v>14</v>
      </c>
      <c r="G1660" s="8">
        <v>221</v>
      </c>
      <c r="H1660" s="8"/>
      <c r="I1660" s="9">
        <v>386529</v>
      </c>
      <c r="J1660" s="7" t="s">
        <v>57</v>
      </c>
      <c r="K1660" s="17">
        <f t="shared" si="258"/>
        <v>1.1661056871660308E-2</v>
      </c>
      <c r="L1660" s="20"/>
      <c r="M1660" s="73">
        <f t="shared" si="259"/>
        <v>230.88892605887409</v>
      </c>
      <c r="N1660" s="9">
        <f t="shared" si="260"/>
        <v>1749</v>
      </c>
    </row>
    <row r="1661" spans="1:14" hidden="1" x14ac:dyDescent="0.25">
      <c r="A1661" s="7" t="s">
        <v>9</v>
      </c>
      <c r="B1661" s="7" t="s">
        <v>374</v>
      </c>
      <c r="C1661" s="7" t="s">
        <v>388</v>
      </c>
      <c r="D1661" s="16" t="s">
        <v>389</v>
      </c>
      <c r="E1661" s="7" t="s">
        <v>377</v>
      </c>
      <c r="F1661" s="7" t="s">
        <v>14</v>
      </c>
      <c r="G1661" s="8">
        <v>15</v>
      </c>
      <c r="H1661" s="8"/>
      <c r="I1661" s="9">
        <v>137500.10999999999</v>
      </c>
      <c r="J1661" s="7" t="s">
        <v>53</v>
      </c>
      <c r="K1661" s="17">
        <f t="shared" si="258"/>
        <v>7.9147444830273577E-4</v>
      </c>
      <c r="L1661" s="20"/>
      <c r="M1661" s="73">
        <f t="shared" si="259"/>
        <v>15.671194076394169</v>
      </c>
      <c r="N1661" s="75">
        <f t="shared" si="260"/>
        <v>9166.6739999999991</v>
      </c>
    </row>
    <row r="1662" spans="1:14" s="67" customFormat="1" hidden="1" x14ac:dyDescent="0.25">
      <c r="A1662" s="58"/>
      <c r="B1662" s="58"/>
      <c r="C1662" s="58"/>
      <c r="D1662" s="59"/>
      <c r="E1662" s="58"/>
      <c r="F1662" s="58"/>
      <c r="G1662" s="60">
        <f>SUM(G1590:G1661)</f>
        <v>18951.97</v>
      </c>
      <c r="H1662" s="60"/>
      <c r="I1662" s="25"/>
      <c r="J1662" s="58"/>
      <c r="K1662" s="26">
        <f>SUM(K1590:K1661)</f>
        <v>0.99229575066835285</v>
      </c>
      <c r="L1662" s="27"/>
      <c r="M1662" s="69">
        <f>SUM(M1590:M1661)</f>
        <v>19807.36640636083</v>
      </c>
      <c r="N1662" s="25"/>
    </row>
    <row r="1663" spans="1:14" hidden="1" x14ac:dyDescent="0.25">
      <c r="A1663" s="7" t="s">
        <v>9</v>
      </c>
      <c r="B1663" s="7" t="s">
        <v>390</v>
      </c>
      <c r="C1663" s="7" t="s">
        <v>391</v>
      </c>
      <c r="D1663" s="16" t="s">
        <v>392</v>
      </c>
      <c r="E1663" s="7" t="s">
        <v>393</v>
      </c>
      <c r="F1663" s="7" t="s">
        <v>14</v>
      </c>
      <c r="G1663" s="8">
        <v>644</v>
      </c>
      <c r="H1663" s="8"/>
      <c r="I1663" s="9">
        <v>8078091.2800000003</v>
      </c>
      <c r="J1663" s="7" t="s">
        <v>18</v>
      </c>
      <c r="K1663" s="17">
        <f t="shared" ref="K1663:K1687" si="261">+G1663/$G$1688</f>
        <v>8.3008945373926946E-2</v>
      </c>
      <c r="L1663" s="20"/>
      <c r="M1663" s="73">
        <f t="shared" ref="M1663:M1687" si="262">2250*K1663</f>
        <v>186.77012709133564</v>
      </c>
      <c r="N1663" s="9">
        <f t="shared" ref="N1663:N1687" si="263">+I1663/G1663</f>
        <v>12543.62</v>
      </c>
    </row>
    <row r="1664" spans="1:14" hidden="1" x14ac:dyDescent="0.25">
      <c r="A1664" s="7" t="s">
        <v>9</v>
      </c>
      <c r="B1664" s="7" t="s">
        <v>390</v>
      </c>
      <c r="C1664" s="7" t="s">
        <v>391</v>
      </c>
      <c r="D1664" s="16" t="s">
        <v>392</v>
      </c>
      <c r="E1664" s="7" t="s">
        <v>393</v>
      </c>
      <c r="F1664" s="7" t="s">
        <v>14</v>
      </c>
      <c r="G1664" s="8">
        <v>168</v>
      </c>
      <c r="H1664" s="8"/>
      <c r="I1664" s="9">
        <v>2107328.16</v>
      </c>
      <c r="J1664" s="7" t="s">
        <v>19</v>
      </c>
      <c r="K1664" s="17">
        <f t="shared" si="261"/>
        <v>2.1654507488850509E-2</v>
      </c>
      <c r="L1664" s="20"/>
      <c r="M1664" s="73">
        <f t="shared" si="262"/>
        <v>48.722641849913643</v>
      </c>
      <c r="N1664" s="9">
        <f t="shared" si="263"/>
        <v>12543.62</v>
      </c>
    </row>
    <row r="1665" spans="1:14" hidden="1" x14ac:dyDescent="0.25">
      <c r="A1665" s="7" t="s">
        <v>9</v>
      </c>
      <c r="B1665" s="7" t="s">
        <v>390</v>
      </c>
      <c r="C1665" s="7" t="s">
        <v>391</v>
      </c>
      <c r="D1665" s="16" t="s">
        <v>392</v>
      </c>
      <c r="E1665" s="7" t="s">
        <v>393</v>
      </c>
      <c r="F1665" s="7" t="s">
        <v>14</v>
      </c>
      <c r="G1665" s="8">
        <v>199</v>
      </c>
      <c r="H1665" s="8"/>
      <c r="I1665" s="9">
        <v>2496180.38</v>
      </c>
      <c r="J1665" s="7" t="s">
        <v>20</v>
      </c>
      <c r="K1665" s="17">
        <f t="shared" si="261"/>
        <v>2.5650279704055066E-2</v>
      </c>
      <c r="L1665" s="20"/>
      <c r="M1665" s="73">
        <f t="shared" si="262"/>
        <v>57.713129334123899</v>
      </c>
      <c r="N1665" s="9">
        <f t="shared" si="263"/>
        <v>12543.619999999999</v>
      </c>
    </row>
    <row r="1666" spans="1:14" hidden="1" x14ac:dyDescent="0.25">
      <c r="A1666" s="7" t="s">
        <v>9</v>
      </c>
      <c r="B1666" s="7" t="s">
        <v>390</v>
      </c>
      <c r="C1666" s="7" t="s">
        <v>391</v>
      </c>
      <c r="D1666" s="16" t="s">
        <v>392</v>
      </c>
      <c r="E1666" s="7" t="s">
        <v>393</v>
      </c>
      <c r="F1666" s="7" t="s">
        <v>14</v>
      </c>
      <c r="G1666" s="8">
        <v>402</v>
      </c>
      <c r="H1666" s="8"/>
      <c r="I1666" s="9">
        <v>5042535.24</v>
      </c>
      <c r="J1666" s="7" t="s">
        <v>21</v>
      </c>
      <c r="K1666" s="17">
        <f t="shared" si="261"/>
        <v>5.1816142919749425E-2</v>
      </c>
      <c r="L1666" s="20"/>
      <c r="M1666" s="73">
        <f t="shared" si="262"/>
        <v>116.58632156943621</v>
      </c>
      <c r="N1666" s="9">
        <f t="shared" si="263"/>
        <v>12543.62</v>
      </c>
    </row>
    <row r="1667" spans="1:14" hidden="1" x14ac:dyDescent="0.25">
      <c r="A1667" s="7" t="s">
        <v>9</v>
      </c>
      <c r="B1667" s="7" t="s">
        <v>390</v>
      </c>
      <c r="C1667" s="7" t="s">
        <v>391</v>
      </c>
      <c r="D1667" s="16" t="s">
        <v>392</v>
      </c>
      <c r="E1667" s="7" t="s">
        <v>393</v>
      </c>
      <c r="F1667" s="7" t="s">
        <v>14</v>
      </c>
      <c r="G1667" s="8">
        <v>204</v>
      </c>
      <c r="H1667" s="8"/>
      <c r="I1667" s="9">
        <v>2558898.48</v>
      </c>
      <c r="J1667" s="7" t="s">
        <v>22</v>
      </c>
      <c r="K1667" s="17">
        <f t="shared" si="261"/>
        <v>2.6294759093604188E-2</v>
      </c>
      <c r="L1667" s="20"/>
      <c r="M1667" s="73">
        <f t="shared" si="262"/>
        <v>59.163207960609419</v>
      </c>
      <c r="N1667" s="9">
        <f t="shared" si="263"/>
        <v>12543.62</v>
      </c>
    </row>
    <row r="1668" spans="1:14" hidden="1" x14ac:dyDescent="0.25">
      <c r="A1668" s="7" t="s">
        <v>9</v>
      </c>
      <c r="B1668" s="7" t="s">
        <v>390</v>
      </c>
      <c r="C1668" s="7" t="s">
        <v>391</v>
      </c>
      <c r="D1668" s="16" t="s">
        <v>392</v>
      </c>
      <c r="E1668" s="7" t="s">
        <v>393</v>
      </c>
      <c r="F1668" s="7" t="s">
        <v>14</v>
      </c>
      <c r="G1668" s="8">
        <v>461</v>
      </c>
      <c r="H1668" s="8"/>
      <c r="I1668" s="9">
        <v>5782608.8200000003</v>
      </c>
      <c r="J1668" s="7" t="s">
        <v>23</v>
      </c>
      <c r="K1668" s="17">
        <f t="shared" si="261"/>
        <v>5.9420999716429071E-2</v>
      </c>
      <c r="L1668" s="20"/>
      <c r="M1668" s="73">
        <f t="shared" si="262"/>
        <v>133.69724936196542</v>
      </c>
      <c r="N1668" s="9">
        <f t="shared" si="263"/>
        <v>12543.62</v>
      </c>
    </row>
    <row r="1669" spans="1:14" x14ac:dyDescent="0.25">
      <c r="A1669" s="7" t="s">
        <v>9</v>
      </c>
      <c r="B1669" s="7" t="s">
        <v>390</v>
      </c>
      <c r="C1669" s="7" t="s">
        <v>391</v>
      </c>
      <c r="D1669" s="16" t="s">
        <v>392</v>
      </c>
      <c r="E1669" s="7" t="s">
        <v>393</v>
      </c>
      <c r="F1669" s="7" t="s">
        <v>14</v>
      </c>
      <c r="G1669" s="8">
        <v>1195</v>
      </c>
      <c r="H1669" s="8"/>
      <c r="I1669" s="9">
        <v>14989625.9</v>
      </c>
      <c r="J1669" s="7" t="s">
        <v>24</v>
      </c>
      <c r="K1669" s="17">
        <f t="shared" si="261"/>
        <v>0.15403057410224022</v>
      </c>
      <c r="L1669" s="20"/>
      <c r="M1669" s="73">
        <f t="shared" si="262"/>
        <v>346.56879173004052</v>
      </c>
      <c r="N1669" s="9">
        <f t="shared" si="263"/>
        <v>12543.62</v>
      </c>
    </row>
    <row r="1670" spans="1:14" hidden="1" x14ac:dyDescent="0.25">
      <c r="A1670" s="7" t="s">
        <v>9</v>
      </c>
      <c r="B1670" s="7" t="s">
        <v>390</v>
      </c>
      <c r="C1670" s="7" t="s">
        <v>391</v>
      </c>
      <c r="D1670" s="16" t="s">
        <v>392</v>
      </c>
      <c r="E1670" s="7" t="s">
        <v>393</v>
      </c>
      <c r="F1670" s="7" t="s">
        <v>14</v>
      </c>
      <c r="G1670" s="8">
        <v>2673.5</v>
      </c>
      <c r="H1670" s="8"/>
      <c r="I1670" s="9">
        <v>33535368.07</v>
      </c>
      <c r="J1670" s="7" t="s">
        <v>25</v>
      </c>
      <c r="K1670" s="17">
        <f t="shared" si="261"/>
        <v>0.34460312959191564</v>
      </c>
      <c r="L1670" s="20"/>
      <c r="M1670" s="73">
        <f t="shared" si="262"/>
        <v>775.35704158181022</v>
      </c>
      <c r="N1670" s="9">
        <f t="shared" si="263"/>
        <v>12543.62</v>
      </c>
    </row>
    <row r="1671" spans="1:14" hidden="1" x14ac:dyDescent="0.25">
      <c r="A1671" s="7" t="s">
        <v>9</v>
      </c>
      <c r="B1671" s="7" t="s">
        <v>390</v>
      </c>
      <c r="C1671" s="7" t="s">
        <v>391</v>
      </c>
      <c r="D1671" s="16" t="s">
        <v>392</v>
      </c>
      <c r="E1671" s="7" t="s">
        <v>393</v>
      </c>
      <c r="F1671" s="7" t="s">
        <v>14</v>
      </c>
      <c r="G1671" s="8">
        <v>79.7</v>
      </c>
      <c r="H1671" s="8"/>
      <c r="I1671" s="9">
        <v>999726.51399999997</v>
      </c>
      <c r="J1671" s="7" t="s">
        <v>28</v>
      </c>
      <c r="K1671" s="17">
        <f t="shared" si="261"/>
        <v>1.0273001469413009E-2</v>
      </c>
      <c r="L1671" s="20"/>
      <c r="M1671" s="73">
        <f t="shared" si="262"/>
        <v>23.114253306179268</v>
      </c>
      <c r="N1671" s="9">
        <f t="shared" si="263"/>
        <v>12543.619999999999</v>
      </c>
    </row>
    <row r="1672" spans="1:14" hidden="1" x14ac:dyDescent="0.25">
      <c r="A1672" s="7" t="s">
        <v>9</v>
      </c>
      <c r="B1672" s="7" t="s">
        <v>390</v>
      </c>
      <c r="C1672" s="7" t="s">
        <v>391</v>
      </c>
      <c r="D1672" s="16" t="s">
        <v>392</v>
      </c>
      <c r="E1672" s="7" t="s">
        <v>393</v>
      </c>
      <c r="F1672" s="7" t="s">
        <v>14</v>
      </c>
      <c r="G1672" s="8">
        <v>10</v>
      </c>
      <c r="H1672" s="8"/>
      <c r="I1672" s="9">
        <v>125436.2</v>
      </c>
      <c r="J1672" s="7" t="s">
        <v>30</v>
      </c>
      <c r="K1672" s="17">
        <f t="shared" si="261"/>
        <v>1.2889587790982445E-3</v>
      </c>
      <c r="L1672" s="20"/>
      <c r="M1672" s="73">
        <f t="shared" si="262"/>
        <v>2.90015725297105</v>
      </c>
      <c r="N1672" s="9">
        <f t="shared" si="263"/>
        <v>12543.619999999999</v>
      </c>
    </row>
    <row r="1673" spans="1:14" hidden="1" x14ac:dyDescent="0.25">
      <c r="A1673" s="7" t="s">
        <v>9</v>
      </c>
      <c r="B1673" s="7" t="s">
        <v>390</v>
      </c>
      <c r="C1673" s="7" t="s">
        <v>391</v>
      </c>
      <c r="D1673" s="16" t="s">
        <v>392</v>
      </c>
      <c r="E1673" s="7" t="s">
        <v>393</v>
      </c>
      <c r="F1673" s="7" t="s">
        <v>14</v>
      </c>
      <c r="G1673" s="8">
        <v>118</v>
      </c>
      <c r="H1673" s="8"/>
      <c r="I1673" s="9">
        <v>1480147.16</v>
      </c>
      <c r="J1673" s="7" t="s">
        <v>31</v>
      </c>
      <c r="K1673" s="17">
        <f t="shared" si="261"/>
        <v>1.5209713593359285E-2</v>
      </c>
      <c r="L1673" s="20"/>
      <c r="M1673" s="73">
        <f t="shared" si="262"/>
        <v>34.221855585058393</v>
      </c>
      <c r="N1673" s="9">
        <f t="shared" si="263"/>
        <v>12543.619999999999</v>
      </c>
    </row>
    <row r="1674" spans="1:14" hidden="1" x14ac:dyDescent="0.25">
      <c r="A1674" s="7" t="s">
        <v>9</v>
      </c>
      <c r="B1674" s="7" t="s">
        <v>390</v>
      </c>
      <c r="C1674" s="7" t="s">
        <v>391</v>
      </c>
      <c r="D1674" s="16" t="s">
        <v>392</v>
      </c>
      <c r="E1674" s="7" t="s">
        <v>393</v>
      </c>
      <c r="F1674" s="7" t="s">
        <v>14</v>
      </c>
      <c r="G1674" s="8">
        <v>146</v>
      </c>
      <c r="H1674" s="8"/>
      <c r="I1674" s="9">
        <v>1831368.52</v>
      </c>
      <c r="J1674" s="7" t="s">
        <v>34</v>
      </c>
      <c r="K1674" s="17">
        <f t="shared" si="261"/>
        <v>1.881879817483437E-2</v>
      </c>
      <c r="L1674" s="20"/>
      <c r="M1674" s="73">
        <f t="shared" si="262"/>
        <v>42.342295893377333</v>
      </c>
      <c r="N1674" s="9">
        <f t="shared" si="263"/>
        <v>12543.62</v>
      </c>
    </row>
    <row r="1675" spans="1:14" hidden="1" x14ac:dyDescent="0.25">
      <c r="A1675" s="7" t="s">
        <v>9</v>
      </c>
      <c r="B1675" s="7" t="s">
        <v>390</v>
      </c>
      <c r="C1675" s="7" t="s">
        <v>391</v>
      </c>
      <c r="D1675" s="16" t="s">
        <v>392</v>
      </c>
      <c r="E1675" s="7" t="s">
        <v>393</v>
      </c>
      <c r="F1675" s="7" t="s">
        <v>14</v>
      </c>
      <c r="G1675" s="8">
        <v>8</v>
      </c>
      <c r="H1675" s="8"/>
      <c r="I1675" s="9">
        <v>100348.96</v>
      </c>
      <c r="J1675" s="7" t="s">
        <v>35</v>
      </c>
      <c r="K1675" s="17">
        <f t="shared" si="261"/>
        <v>1.0311670232785956E-3</v>
      </c>
      <c r="L1675" s="20"/>
      <c r="M1675" s="73">
        <f t="shared" si="262"/>
        <v>2.3201258023768401</v>
      </c>
      <c r="N1675" s="9">
        <f t="shared" si="263"/>
        <v>12543.62</v>
      </c>
    </row>
    <row r="1676" spans="1:14" hidden="1" x14ac:dyDescent="0.25">
      <c r="A1676" s="7" t="s">
        <v>9</v>
      </c>
      <c r="B1676" s="7" t="s">
        <v>390</v>
      </c>
      <c r="C1676" s="7" t="s">
        <v>391</v>
      </c>
      <c r="D1676" s="16" t="s">
        <v>392</v>
      </c>
      <c r="E1676" s="7" t="s">
        <v>393</v>
      </c>
      <c r="F1676" s="7" t="s">
        <v>14</v>
      </c>
      <c r="G1676" s="8">
        <v>137</v>
      </c>
      <c r="H1676" s="8"/>
      <c r="I1676" s="9">
        <v>1718475.94</v>
      </c>
      <c r="J1676" s="7" t="s">
        <v>36</v>
      </c>
      <c r="K1676" s="17">
        <f t="shared" si="261"/>
        <v>1.7658735273645948E-2</v>
      </c>
      <c r="L1676" s="20"/>
      <c r="M1676" s="73">
        <f t="shared" si="262"/>
        <v>39.73215436570338</v>
      </c>
      <c r="N1676" s="9">
        <f t="shared" si="263"/>
        <v>12543.619999999999</v>
      </c>
    </row>
    <row r="1677" spans="1:14" hidden="1" x14ac:dyDescent="0.25">
      <c r="A1677" s="7" t="s">
        <v>9</v>
      </c>
      <c r="B1677" s="7" t="s">
        <v>390</v>
      </c>
      <c r="C1677" s="7" t="s">
        <v>391</v>
      </c>
      <c r="D1677" s="16" t="s">
        <v>392</v>
      </c>
      <c r="E1677" s="7" t="s">
        <v>393</v>
      </c>
      <c r="F1677" s="7" t="s">
        <v>14</v>
      </c>
      <c r="G1677" s="8">
        <v>108</v>
      </c>
      <c r="H1677" s="8"/>
      <c r="I1677" s="9">
        <v>1354710.96</v>
      </c>
      <c r="J1677" s="7" t="s">
        <v>37</v>
      </c>
      <c r="K1677" s="17">
        <f t="shared" si="261"/>
        <v>1.3920754814261041E-2</v>
      </c>
      <c r="L1677" s="20"/>
      <c r="M1677" s="73">
        <f t="shared" si="262"/>
        <v>31.321698332087344</v>
      </c>
      <c r="N1677" s="9">
        <f t="shared" si="263"/>
        <v>12543.619999999999</v>
      </c>
    </row>
    <row r="1678" spans="1:14" hidden="1" x14ac:dyDescent="0.25">
      <c r="A1678" s="7" t="s">
        <v>9</v>
      </c>
      <c r="B1678" s="7" t="s">
        <v>390</v>
      </c>
      <c r="C1678" s="7" t="s">
        <v>391</v>
      </c>
      <c r="D1678" s="16" t="s">
        <v>392</v>
      </c>
      <c r="E1678" s="7" t="s">
        <v>393</v>
      </c>
      <c r="F1678" s="7" t="s">
        <v>14</v>
      </c>
      <c r="G1678" s="8">
        <v>265</v>
      </c>
      <c r="H1678" s="8"/>
      <c r="I1678" s="9">
        <v>3324059.3</v>
      </c>
      <c r="J1678" s="7" t="s">
        <v>41</v>
      </c>
      <c r="K1678" s="17">
        <f t="shared" si="261"/>
        <v>3.4157407646103477E-2</v>
      </c>
      <c r="L1678" s="20"/>
      <c r="M1678" s="73">
        <f t="shared" si="262"/>
        <v>76.854167203732828</v>
      </c>
      <c r="N1678" s="9">
        <f t="shared" si="263"/>
        <v>12543.619999999999</v>
      </c>
    </row>
    <row r="1679" spans="1:14" hidden="1" x14ac:dyDescent="0.25">
      <c r="A1679" s="7" t="s">
        <v>9</v>
      </c>
      <c r="B1679" s="7" t="s">
        <v>390</v>
      </c>
      <c r="C1679" s="7" t="s">
        <v>391</v>
      </c>
      <c r="D1679" s="16" t="s">
        <v>392</v>
      </c>
      <c r="E1679" s="7" t="s">
        <v>393</v>
      </c>
      <c r="F1679" s="7" t="s">
        <v>14</v>
      </c>
      <c r="G1679" s="8">
        <v>145</v>
      </c>
      <c r="H1679" s="8"/>
      <c r="I1679" s="9">
        <v>1818824.9</v>
      </c>
      <c r="J1679" s="7" t="s">
        <v>42</v>
      </c>
      <c r="K1679" s="17">
        <f t="shared" si="261"/>
        <v>1.8689902296924545E-2</v>
      </c>
      <c r="L1679" s="20"/>
      <c r="M1679" s="73">
        <f t="shared" si="262"/>
        <v>42.05228016808023</v>
      </c>
      <c r="N1679" s="9">
        <f t="shared" si="263"/>
        <v>12543.619999999999</v>
      </c>
    </row>
    <row r="1680" spans="1:14" hidden="1" x14ac:dyDescent="0.25">
      <c r="A1680" s="7" t="s">
        <v>9</v>
      </c>
      <c r="B1680" s="7" t="s">
        <v>390</v>
      </c>
      <c r="C1680" s="7" t="s">
        <v>391</v>
      </c>
      <c r="D1680" s="16" t="s">
        <v>392</v>
      </c>
      <c r="E1680" s="7" t="s">
        <v>393</v>
      </c>
      <c r="F1680" s="7" t="s">
        <v>14</v>
      </c>
      <c r="G1680" s="8">
        <v>30</v>
      </c>
      <c r="H1680" s="8"/>
      <c r="I1680" s="9">
        <v>376308.6</v>
      </c>
      <c r="J1680" s="7" t="s">
        <v>44</v>
      </c>
      <c r="K1680" s="17">
        <f t="shared" si="261"/>
        <v>3.8668763372947334E-3</v>
      </c>
      <c r="L1680" s="20"/>
      <c r="M1680" s="73">
        <f t="shared" si="262"/>
        <v>8.7004717589131495</v>
      </c>
      <c r="N1680" s="9">
        <f t="shared" si="263"/>
        <v>12543.619999999999</v>
      </c>
    </row>
    <row r="1681" spans="1:14" hidden="1" x14ac:dyDescent="0.25">
      <c r="A1681" s="7" t="s">
        <v>9</v>
      </c>
      <c r="B1681" s="7" t="s">
        <v>390</v>
      </c>
      <c r="C1681" s="7" t="s">
        <v>391</v>
      </c>
      <c r="D1681" s="16" t="s">
        <v>392</v>
      </c>
      <c r="E1681" s="7" t="s">
        <v>393</v>
      </c>
      <c r="F1681" s="7" t="s">
        <v>14</v>
      </c>
      <c r="G1681" s="8">
        <v>25</v>
      </c>
      <c r="H1681" s="8"/>
      <c r="I1681" s="9">
        <v>313590.5</v>
      </c>
      <c r="J1681" s="7" t="s">
        <v>45</v>
      </c>
      <c r="K1681" s="17">
        <f t="shared" si="261"/>
        <v>3.2223969477456114E-3</v>
      </c>
      <c r="L1681" s="20"/>
      <c r="M1681" s="73">
        <f t="shared" si="262"/>
        <v>7.2503931324276252</v>
      </c>
      <c r="N1681" s="9">
        <f t="shared" si="263"/>
        <v>12543.62</v>
      </c>
    </row>
    <row r="1682" spans="1:14" hidden="1" x14ac:dyDescent="0.25">
      <c r="A1682" s="7" t="s">
        <v>9</v>
      </c>
      <c r="B1682" s="7" t="s">
        <v>390</v>
      </c>
      <c r="C1682" s="7" t="s">
        <v>391</v>
      </c>
      <c r="D1682" s="16" t="s">
        <v>392</v>
      </c>
      <c r="E1682" s="7" t="s">
        <v>393</v>
      </c>
      <c r="F1682" s="7" t="s">
        <v>14</v>
      </c>
      <c r="G1682" s="8">
        <v>144</v>
      </c>
      <c r="H1682" s="8"/>
      <c r="I1682" s="9">
        <v>1806281.28</v>
      </c>
      <c r="J1682" s="7" t="s">
        <v>47</v>
      </c>
      <c r="K1682" s="17">
        <f t="shared" si="261"/>
        <v>1.856100641901472E-2</v>
      </c>
      <c r="L1682" s="20"/>
      <c r="M1682" s="73">
        <f t="shared" si="262"/>
        <v>41.76226444278312</v>
      </c>
      <c r="N1682" s="9">
        <f t="shared" si="263"/>
        <v>12543.62</v>
      </c>
    </row>
    <row r="1683" spans="1:14" hidden="1" x14ac:dyDescent="0.25">
      <c r="A1683" s="7" t="s">
        <v>9</v>
      </c>
      <c r="B1683" s="7" t="s">
        <v>390</v>
      </c>
      <c r="C1683" s="7" t="s">
        <v>391</v>
      </c>
      <c r="D1683" s="16" t="s">
        <v>392</v>
      </c>
      <c r="E1683" s="7" t="s">
        <v>393</v>
      </c>
      <c r="F1683" s="7" t="s">
        <v>14</v>
      </c>
      <c r="G1683" s="8">
        <v>8</v>
      </c>
      <c r="H1683" s="8"/>
      <c r="I1683" s="9">
        <v>100348.96</v>
      </c>
      <c r="J1683" s="7" t="s">
        <v>49</v>
      </c>
      <c r="K1683" s="17">
        <f t="shared" si="261"/>
        <v>1.0311670232785956E-3</v>
      </c>
      <c r="L1683" s="20"/>
      <c r="M1683" s="73">
        <f t="shared" si="262"/>
        <v>2.3201258023768401</v>
      </c>
      <c r="N1683" s="9">
        <f t="shared" si="263"/>
        <v>12543.62</v>
      </c>
    </row>
    <row r="1684" spans="1:14" hidden="1" x14ac:dyDescent="0.25">
      <c r="A1684" s="7" t="s">
        <v>9</v>
      </c>
      <c r="B1684" s="7" t="s">
        <v>390</v>
      </c>
      <c r="C1684" s="7" t="s">
        <v>391</v>
      </c>
      <c r="D1684" s="16" t="s">
        <v>392</v>
      </c>
      <c r="E1684" s="7" t="s">
        <v>393</v>
      </c>
      <c r="F1684" s="7" t="s">
        <v>14</v>
      </c>
      <c r="G1684" s="8">
        <v>199</v>
      </c>
      <c r="H1684" s="8"/>
      <c r="I1684" s="9">
        <v>2496180.38</v>
      </c>
      <c r="J1684" s="7" t="s">
        <v>51</v>
      </c>
      <c r="K1684" s="17">
        <f t="shared" si="261"/>
        <v>2.5650279704055066E-2</v>
      </c>
      <c r="L1684" s="20"/>
      <c r="M1684" s="73">
        <f t="shared" si="262"/>
        <v>57.713129334123899</v>
      </c>
      <c r="N1684" s="9">
        <f t="shared" si="263"/>
        <v>12543.619999999999</v>
      </c>
    </row>
    <row r="1685" spans="1:14" hidden="1" x14ac:dyDescent="0.25">
      <c r="A1685" s="7" t="s">
        <v>9</v>
      </c>
      <c r="B1685" s="7" t="s">
        <v>390</v>
      </c>
      <c r="C1685" s="7" t="s">
        <v>391</v>
      </c>
      <c r="D1685" s="16" t="s">
        <v>392</v>
      </c>
      <c r="E1685" s="7" t="s">
        <v>393</v>
      </c>
      <c r="F1685" s="7" t="s">
        <v>14</v>
      </c>
      <c r="G1685" s="8">
        <v>163</v>
      </c>
      <c r="H1685" s="8"/>
      <c r="I1685" s="9">
        <v>2044610.06</v>
      </c>
      <c r="J1685" s="7" t="s">
        <v>52</v>
      </c>
      <c r="K1685" s="17">
        <f t="shared" si="261"/>
        <v>2.1010028099301383E-2</v>
      </c>
      <c r="L1685" s="20"/>
      <c r="M1685" s="73">
        <f t="shared" si="262"/>
        <v>47.272563223428115</v>
      </c>
      <c r="N1685" s="9">
        <f t="shared" si="263"/>
        <v>12543.62</v>
      </c>
    </row>
    <row r="1686" spans="1:14" hidden="1" x14ac:dyDescent="0.25">
      <c r="A1686" s="7" t="s">
        <v>9</v>
      </c>
      <c r="B1686" s="7" t="s">
        <v>390</v>
      </c>
      <c r="C1686" s="7" t="s">
        <v>391</v>
      </c>
      <c r="D1686" s="16" t="s">
        <v>392</v>
      </c>
      <c r="E1686" s="7" t="s">
        <v>393</v>
      </c>
      <c r="F1686" s="7" t="s">
        <v>14</v>
      </c>
      <c r="G1686" s="8">
        <v>40</v>
      </c>
      <c r="H1686" s="8"/>
      <c r="I1686" s="9">
        <v>501744.8</v>
      </c>
      <c r="J1686" s="7" t="s">
        <v>53</v>
      </c>
      <c r="K1686" s="17">
        <f t="shared" si="261"/>
        <v>5.1558351163929778E-3</v>
      </c>
      <c r="L1686" s="20"/>
      <c r="M1686" s="73">
        <f t="shared" si="262"/>
        <v>11.6006290118842</v>
      </c>
      <c r="N1686" s="9">
        <f t="shared" si="263"/>
        <v>12543.619999999999</v>
      </c>
    </row>
    <row r="1687" spans="1:14" hidden="1" x14ac:dyDescent="0.25">
      <c r="A1687" s="7" t="s">
        <v>9</v>
      </c>
      <c r="B1687" s="7" t="s">
        <v>390</v>
      </c>
      <c r="C1687" s="7" t="s">
        <v>391</v>
      </c>
      <c r="D1687" s="16" t="s">
        <v>392</v>
      </c>
      <c r="E1687" s="7" t="s">
        <v>393</v>
      </c>
      <c r="F1687" s="7" t="s">
        <v>14</v>
      </c>
      <c r="G1687" s="8">
        <v>186</v>
      </c>
      <c r="H1687" s="8"/>
      <c r="I1687" s="9">
        <v>2333113.3199999998</v>
      </c>
      <c r="J1687" s="7" t="s">
        <v>56</v>
      </c>
      <c r="K1687" s="17">
        <f t="shared" si="261"/>
        <v>2.3974633291227346E-2</v>
      </c>
      <c r="L1687" s="20"/>
      <c r="M1687" s="73">
        <f t="shared" si="262"/>
        <v>53.942924905261528</v>
      </c>
      <c r="N1687" s="9">
        <f t="shared" si="263"/>
        <v>12543.619999999999</v>
      </c>
    </row>
    <row r="1688" spans="1:14" s="67" customFormat="1" hidden="1" x14ac:dyDescent="0.25">
      <c r="A1688" s="58"/>
      <c r="B1688" s="58"/>
      <c r="C1688" s="58"/>
      <c r="D1688" s="59"/>
      <c r="E1688" s="58"/>
      <c r="F1688" s="58"/>
      <c r="G1688" s="60">
        <f>SUM(G1663:G1687)</f>
        <v>7758.2</v>
      </c>
      <c r="H1688" s="60"/>
      <c r="I1688" s="25"/>
      <c r="J1688" s="58"/>
      <c r="K1688" s="26">
        <f>SUM(K1663:K1687)</f>
        <v>1</v>
      </c>
      <c r="L1688" s="27"/>
      <c r="M1688" s="69">
        <f>SUM(M1663:M1687)</f>
        <v>2250.0000000000005</v>
      </c>
      <c r="N1688" s="25"/>
    </row>
    <row r="1689" spans="1:14" hidden="1" x14ac:dyDescent="0.25">
      <c r="A1689" s="7" t="s">
        <v>9</v>
      </c>
      <c r="B1689" s="7" t="s">
        <v>390</v>
      </c>
      <c r="C1689" s="7" t="s">
        <v>394</v>
      </c>
      <c r="D1689" s="16" t="s">
        <v>395</v>
      </c>
      <c r="E1689" s="7" t="s">
        <v>393</v>
      </c>
      <c r="F1689" s="7" t="s">
        <v>14</v>
      </c>
      <c r="G1689" s="8">
        <v>8</v>
      </c>
      <c r="H1689" s="8"/>
      <c r="I1689" s="9">
        <v>410835.76</v>
      </c>
      <c r="J1689" s="7" t="s">
        <v>25</v>
      </c>
      <c r="K1689" s="17">
        <f t="shared" ref="K1689:K1699" si="264">+G1689/$G$1720</f>
        <v>5.7496047146758655E-3</v>
      </c>
      <c r="L1689" s="20"/>
      <c r="M1689" s="73">
        <f t="shared" ref="M1689:M1699" si="265">1440*K1689</f>
        <v>8.2794307891332473</v>
      </c>
      <c r="N1689" s="9">
        <f t="shared" ref="N1689:N1719" si="266">+I1689/G1689</f>
        <v>51354.47</v>
      </c>
    </row>
    <row r="1690" spans="1:14" hidden="1" x14ac:dyDescent="0.25">
      <c r="A1690" s="7" t="s">
        <v>9</v>
      </c>
      <c r="B1690" s="7" t="s">
        <v>390</v>
      </c>
      <c r="C1690" s="7" t="s">
        <v>394</v>
      </c>
      <c r="D1690" s="16" t="s">
        <v>395</v>
      </c>
      <c r="E1690" s="7" t="s">
        <v>393</v>
      </c>
      <c r="F1690" s="7" t="s">
        <v>14</v>
      </c>
      <c r="G1690" s="8">
        <v>1</v>
      </c>
      <c r="H1690" s="8"/>
      <c r="I1690" s="9">
        <v>60173.08</v>
      </c>
      <c r="J1690" s="7" t="s">
        <v>49</v>
      </c>
      <c r="K1690" s="17">
        <f t="shared" si="264"/>
        <v>7.1870058933448319E-4</v>
      </c>
      <c r="L1690" s="20"/>
      <c r="M1690" s="73">
        <f t="shared" si="265"/>
        <v>1.0349288486416559</v>
      </c>
      <c r="N1690" s="9">
        <f t="shared" si="266"/>
        <v>60173.08</v>
      </c>
    </row>
    <row r="1691" spans="1:14" hidden="1" x14ac:dyDescent="0.25">
      <c r="A1691" s="7" t="s">
        <v>9</v>
      </c>
      <c r="B1691" s="7" t="s">
        <v>390</v>
      </c>
      <c r="C1691" s="7" t="s">
        <v>394</v>
      </c>
      <c r="D1691" s="16" t="s">
        <v>395</v>
      </c>
      <c r="E1691" s="7" t="s">
        <v>393</v>
      </c>
      <c r="F1691" s="7" t="s">
        <v>14</v>
      </c>
      <c r="G1691" s="8">
        <v>68</v>
      </c>
      <c r="H1691" s="8"/>
      <c r="I1691" s="9">
        <v>3973637.48</v>
      </c>
      <c r="J1691" s="7" t="s">
        <v>53</v>
      </c>
      <c r="K1691" s="17">
        <f t="shared" si="264"/>
        <v>4.8871640074744857E-2</v>
      </c>
      <c r="L1691" s="20"/>
      <c r="M1691" s="73">
        <f t="shared" si="265"/>
        <v>70.3751617076326</v>
      </c>
      <c r="N1691" s="9">
        <f t="shared" si="266"/>
        <v>58435.845294117644</v>
      </c>
    </row>
    <row r="1692" spans="1:14" hidden="1" x14ac:dyDescent="0.25">
      <c r="A1692" s="7" t="s">
        <v>9</v>
      </c>
      <c r="B1692" s="7" t="s">
        <v>390</v>
      </c>
      <c r="C1692" s="7" t="s">
        <v>396</v>
      </c>
      <c r="D1692" s="16" t="s">
        <v>397</v>
      </c>
      <c r="E1692" s="7" t="s">
        <v>393</v>
      </c>
      <c r="F1692" s="7" t="s">
        <v>14</v>
      </c>
      <c r="G1692" s="8">
        <v>12.4</v>
      </c>
      <c r="H1692" s="8"/>
      <c r="I1692" s="9">
        <v>517160.6</v>
      </c>
      <c r="J1692" s="7" t="s">
        <v>21</v>
      </c>
      <c r="K1692" s="17">
        <f t="shared" si="264"/>
        <v>8.9118873077475916E-3</v>
      </c>
      <c r="L1692" s="20"/>
      <c r="M1692" s="73">
        <f t="shared" si="265"/>
        <v>12.833117723156532</v>
      </c>
      <c r="N1692" s="9">
        <f t="shared" si="266"/>
        <v>41706.5</v>
      </c>
    </row>
    <row r="1693" spans="1:14" hidden="1" x14ac:dyDescent="0.25">
      <c r="A1693" s="7" t="s">
        <v>9</v>
      </c>
      <c r="B1693" s="7" t="s">
        <v>390</v>
      </c>
      <c r="C1693" s="7" t="s">
        <v>396</v>
      </c>
      <c r="D1693" s="16" t="s">
        <v>397</v>
      </c>
      <c r="E1693" s="7" t="s">
        <v>393</v>
      </c>
      <c r="F1693" s="7" t="s">
        <v>14</v>
      </c>
      <c r="G1693" s="8">
        <v>87</v>
      </c>
      <c r="H1693" s="8"/>
      <c r="I1693" s="9">
        <v>3628465.5</v>
      </c>
      <c r="J1693" s="7" t="s">
        <v>22</v>
      </c>
      <c r="K1693" s="17">
        <f t="shared" si="264"/>
        <v>6.2526951272100034E-2</v>
      </c>
      <c r="L1693" s="20"/>
      <c r="M1693" s="73">
        <f t="shared" si="265"/>
        <v>90.038809831824054</v>
      </c>
      <c r="N1693" s="9">
        <f t="shared" si="266"/>
        <v>41706.5</v>
      </c>
    </row>
    <row r="1694" spans="1:14" hidden="1" x14ac:dyDescent="0.25">
      <c r="A1694" s="7" t="s">
        <v>9</v>
      </c>
      <c r="B1694" s="7" t="s">
        <v>390</v>
      </c>
      <c r="C1694" s="7" t="s">
        <v>396</v>
      </c>
      <c r="D1694" s="16" t="s">
        <v>397</v>
      </c>
      <c r="E1694" s="7" t="s">
        <v>393</v>
      </c>
      <c r="F1694" s="7" t="s">
        <v>14</v>
      </c>
      <c r="G1694" s="8">
        <v>76</v>
      </c>
      <c r="H1694" s="8"/>
      <c r="I1694" s="9">
        <v>3169694</v>
      </c>
      <c r="J1694" s="7" t="s">
        <v>23</v>
      </c>
      <c r="K1694" s="17">
        <f t="shared" si="264"/>
        <v>5.4621244789420723E-2</v>
      </c>
      <c r="L1694" s="20"/>
      <c r="M1694" s="73">
        <f t="shared" si="265"/>
        <v>78.654592496765844</v>
      </c>
      <c r="N1694" s="9">
        <f t="shared" si="266"/>
        <v>41706.5</v>
      </c>
    </row>
    <row r="1695" spans="1:14" hidden="1" x14ac:dyDescent="0.25">
      <c r="A1695" s="7" t="s">
        <v>9</v>
      </c>
      <c r="B1695" s="7" t="s">
        <v>390</v>
      </c>
      <c r="C1695" s="7" t="s">
        <v>396</v>
      </c>
      <c r="D1695" s="16" t="s">
        <v>397</v>
      </c>
      <c r="E1695" s="7" t="s">
        <v>393</v>
      </c>
      <c r="F1695" s="7" t="s">
        <v>14</v>
      </c>
      <c r="G1695" s="8">
        <v>27</v>
      </c>
      <c r="H1695" s="8"/>
      <c r="I1695" s="9">
        <v>1126075.5</v>
      </c>
      <c r="J1695" s="7" t="s">
        <v>25</v>
      </c>
      <c r="K1695" s="17">
        <f t="shared" si="264"/>
        <v>1.9404915912031046E-2</v>
      </c>
      <c r="L1695" s="20"/>
      <c r="M1695" s="73">
        <f t="shared" si="265"/>
        <v>27.943078913324708</v>
      </c>
      <c r="N1695" s="9">
        <f t="shared" si="266"/>
        <v>41706.5</v>
      </c>
    </row>
    <row r="1696" spans="1:14" hidden="1" x14ac:dyDescent="0.25">
      <c r="A1696" s="7" t="s">
        <v>9</v>
      </c>
      <c r="B1696" s="7" t="s">
        <v>390</v>
      </c>
      <c r="C1696" s="7" t="s">
        <v>396</v>
      </c>
      <c r="D1696" s="16" t="s">
        <v>397</v>
      </c>
      <c r="E1696" s="7" t="s">
        <v>393</v>
      </c>
      <c r="F1696" s="7" t="s">
        <v>14</v>
      </c>
      <c r="G1696" s="8">
        <v>9</v>
      </c>
      <c r="H1696" s="8"/>
      <c r="I1696" s="9">
        <v>375358.5</v>
      </c>
      <c r="J1696" s="7" t="s">
        <v>35</v>
      </c>
      <c r="K1696" s="17">
        <f t="shared" si="264"/>
        <v>6.4683053040103487E-3</v>
      </c>
      <c r="L1696" s="20"/>
      <c r="M1696" s="73">
        <f t="shared" si="265"/>
        <v>9.3143596377749027</v>
      </c>
      <c r="N1696" s="9">
        <f t="shared" si="266"/>
        <v>41706.5</v>
      </c>
    </row>
    <row r="1697" spans="1:14" hidden="1" x14ac:dyDescent="0.25">
      <c r="A1697" s="7" t="s">
        <v>9</v>
      </c>
      <c r="B1697" s="7" t="s">
        <v>390</v>
      </c>
      <c r="C1697" s="7" t="s">
        <v>396</v>
      </c>
      <c r="D1697" s="16" t="s">
        <v>397</v>
      </c>
      <c r="E1697" s="7" t="s">
        <v>393</v>
      </c>
      <c r="F1697" s="7" t="s">
        <v>14</v>
      </c>
      <c r="G1697" s="8">
        <v>20</v>
      </c>
      <c r="H1697" s="8"/>
      <c r="I1697" s="9">
        <v>834130</v>
      </c>
      <c r="J1697" s="7" t="s">
        <v>41</v>
      </c>
      <c r="K1697" s="17">
        <f t="shared" si="264"/>
        <v>1.4374011786689664E-2</v>
      </c>
      <c r="L1697" s="20"/>
      <c r="M1697" s="73">
        <f t="shared" si="265"/>
        <v>20.698576972833116</v>
      </c>
      <c r="N1697" s="9">
        <f t="shared" si="266"/>
        <v>41706.5</v>
      </c>
    </row>
    <row r="1698" spans="1:14" hidden="1" x14ac:dyDescent="0.25">
      <c r="A1698" s="7" t="s">
        <v>9</v>
      </c>
      <c r="B1698" s="7" t="s">
        <v>390</v>
      </c>
      <c r="C1698" s="7" t="s">
        <v>396</v>
      </c>
      <c r="D1698" s="16" t="s">
        <v>397</v>
      </c>
      <c r="E1698" s="7" t="s">
        <v>393</v>
      </c>
      <c r="F1698" s="7" t="s">
        <v>14</v>
      </c>
      <c r="G1698" s="8">
        <v>27</v>
      </c>
      <c r="H1698" s="8"/>
      <c r="I1698" s="9">
        <v>1126075.5</v>
      </c>
      <c r="J1698" s="7" t="s">
        <v>42</v>
      </c>
      <c r="K1698" s="17">
        <f t="shared" si="264"/>
        <v>1.9404915912031046E-2</v>
      </c>
      <c r="L1698" s="20"/>
      <c r="M1698" s="73">
        <f t="shared" si="265"/>
        <v>27.943078913324708</v>
      </c>
      <c r="N1698" s="9">
        <f t="shared" si="266"/>
        <v>41706.5</v>
      </c>
    </row>
    <row r="1699" spans="1:14" hidden="1" x14ac:dyDescent="0.25">
      <c r="A1699" s="7" t="s">
        <v>9</v>
      </c>
      <c r="B1699" s="7" t="s">
        <v>390</v>
      </c>
      <c r="C1699" s="7" t="s">
        <v>396</v>
      </c>
      <c r="D1699" s="16" t="s">
        <v>397</v>
      </c>
      <c r="E1699" s="7" t="s">
        <v>393</v>
      </c>
      <c r="F1699" s="7" t="s">
        <v>14</v>
      </c>
      <c r="G1699" s="8">
        <v>21</v>
      </c>
      <c r="H1699" s="8"/>
      <c r="I1699" s="9">
        <v>875836.5</v>
      </c>
      <c r="J1699" s="7" t="s">
        <v>47</v>
      </c>
      <c r="K1699" s="17">
        <f t="shared" si="264"/>
        <v>1.5092712376024147E-2</v>
      </c>
      <c r="L1699" s="20"/>
      <c r="M1699" s="73">
        <f t="shared" si="265"/>
        <v>21.733505821474772</v>
      </c>
      <c r="N1699" s="9">
        <f t="shared" si="266"/>
        <v>41706.5</v>
      </c>
    </row>
    <row r="1700" spans="1:14" hidden="1" x14ac:dyDescent="0.25">
      <c r="A1700" s="23" t="s">
        <v>9</v>
      </c>
      <c r="B1700" s="23" t="s">
        <v>138</v>
      </c>
      <c r="C1700" s="23" t="s">
        <v>149</v>
      </c>
      <c r="D1700" s="16" t="s">
        <v>150</v>
      </c>
      <c r="E1700" s="23" t="s">
        <v>141</v>
      </c>
      <c r="F1700" s="23" t="s">
        <v>14</v>
      </c>
      <c r="G1700" s="22">
        <v>173</v>
      </c>
      <c r="H1700" s="22">
        <f>G1700/9*12</f>
        <v>230.66666666666666</v>
      </c>
      <c r="I1700" s="9">
        <v>328758.82</v>
      </c>
      <c r="J1700" s="23" t="s">
        <v>50</v>
      </c>
      <c r="K1700" s="17">
        <f>G1700/$G$809</f>
        <v>8.9493235501190548E-3</v>
      </c>
      <c r="L1700" s="17">
        <f>H1700/$H$809</f>
        <v>9.0287233437381133E-3</v>
      </c>
      <c r="M1700" s="68">
        <f>21000*L1700</f>
        <v>189.60319021850037</v>
      </c>
      <c r="N1700" s="9">
        <f t="shared" si="266"/>
        <v>1900.3400000000001</v>
      </c>
    </row>
    <row r="1701" spans="1:14" hidden="1" x14ac:dyDescent="0.25">
      <c r="A1701" s="7" t="s">
        <v>9</v>
      </c>
      <c r="B1701" s="7" t="s">
        <v>390</v>
      </c>
      <c r="C1701" s="7" t="s">
        <v>396</v>
      </c>
      <c r="D1701" s="16" t="s">
        <v>397</v>
      </c>
      <c r="E1701" s="7" t="s">
        <v>393</v>
      </c>
      <c r="F1701" s="7" t="s">
        <v>14</v>
      </c>
      <c r="G1701" s="8">
        <v>31</v>
      </c>
      <c r="H1701" s="8"/>
      <c r="I1701" s="9">
        <v>1292901.5</v>
      </c>
      <c r="J1701" s="7" t="s">
        <v>52</v>
      </c>
      <c r="K1701" s="17">
        <f t="shared" ref="K1701:K1715" si="267">+G1701/$G$1720</f>
        <v>2.2279718269368979E-2</v>
      </c>
      <c r="L1701" s="20"/>
      <c r="M1701" s="73">
        <f t="shared" ref="M1701:M1715" si="268">1440*K1701</f>
        <v>32.082794307891326</v>
      </c>
      <c r="N1701" s="9">
        <f t="shared" si="266"/>
        <v>41706.5</v>
      </c>
    </row>
    <row r="1702" spans="1:14" hidden="1" x14ac:dyDescent="0.25">
      <c r="A1702" s="7" t="s">
        <v>9</v>
      </c>
      <c r="B1702" s="7" t="s">
        <v>390</v>
      </c>
      <c r="C1702" s="7" t="s">
        <v>396</v>
      </c>
      <c r="D1702" s="16" t="s">
        <v>397</v>
      </c>
      <c r="E1702" s="7" t="s">
        <v>393</v>
      </c>
      <c r="F1702" s="7" t="s">
        <v>14</v>
      </c>
      <c r="G1702" s="8">
        <v>3</v>
      </c>
      <c r="H1702" s="8"/>
      <c r="I1702" s="9">
        <v>125119.5</v>
      </c>
      <c r="J1702" s="7" t="s">
        <v>55</v>
      </c>
      <c r="K1702" s="17">
        <f t="shared" si="267"/>
        <v>2.1561017680034496E-3</v>
      </c>
      <c r="L1702" s="20"/>
      <c r="M1702" s="73">
        <f t="shared" si="268"/>
        <v>3.1047865459249673</v>
      </c>
      <c r="N1702" s="9">
        <f t="shared" si="266"/>
        <v>41706.5</v>
      </c>
    </row>
    <row r="1703" spans="1:14" hidden="1" x14ac:dyDescent="0.25">
      <c r="A1703" s="7" t="s">
        <v>9</v>
      </c>
      <c r="B1703" s="7" t="s">
        <v>390</v>
      </c>
      <c r="C1703" s="7" t="s">
        <v>398</v>
      </c>
      <c r="D1703" s="16" t="s">
        <v>399</v>
      </c>
      <c r="E1703" s="7" t="s">
        <v>393</v>
      </c>
      <c r="F1703" s="7" t="s">
        <v>14</v>
      </c>
      <c r="G1703" s="8">
        <v>9</v>
      </c>
      <c r="H1703" s="8"/>
      <c r="I1703" s="9">
        <v>375358.5</v>
      </c>
      <c r="J1703" s="7" t="s">
        <v>18</v>
      </c>
      <c r="K1703" s="17">
        <f t="shared" si="267"/>
        <v>6.4683053040103487E-3</v>
      </c>
      <c r="L1703" s="20"/>
      <c r="M1703" s="73">
        <f t="shared" si="268"/>
        <v>9.3143596377749027</v>
      </c>
      <c r="N1703" s="9">
        <f t="shared" si="266"/>
        <v>41706.5</v>
      </c>
    </row>
    <row r="1704" spans="1:14" hidden="1" x14ac:dyDescent="0.25">
      <c r="A1704" s="7" t="s">
        <v>9</v>
      </c>
      <c r="B1704" s="7" t="s">
        <v>390</v>
      </c>
      <c r="C1704" s="7" t="s">
        <v>398</v>
      </c>
      <c r="D1704" s="16" t="s">
        <v>399</v>
      </c>
      <c r="E1704" s="7" t="s">
        <v>393</v>
      </c>
      <c r="F1704" s="7" t="s">
        <v>14</v>
      </c>
      <c r="G1704" s="8">
        <v>19</v>
      </c>
      <c r="H1704" s="8"/>
      <c r="I1704" s="9">
        <v>792423.5</v>
      </c>
      <c r="J1704" s="7" t="s">
        <v>20</v>
      </c>
      <c r="K1704" s="17">
        <f t="shared" si="267"/>
        <v>1.3655311197355181E-2</v>
      </c>
      <c r="L1704" s="20"/>
      <c r="M1704" s="73">
        <f t="shared" si="268"/>
        <v>19.663648124191461</v>
      </c>
      <c r="N1704" s="9">
        <f t="shared" si="266"/>
        <v>41706.5</v>
      </c>
    </row>
    <row r="1705" spans="1:14" hidden="1" x14ac:dyDescent="0.25">
      <c r="A1705" s="7" t="s">
        <v>9</v>
      </c>
      <c r="B1705" s="7" t="s">
        <v>390</v>
      </c>
      <c r="C1705" s="7" t="s">
        <v>398</v>
      </c>
      <c r="D1705" s="16" t="s">
        <v>399</v>
      </c>
      <c r="E1705" s="7" t="s">
        <v>393</v>
      </c>
      <c r="F1705" s="7" t="s">
        <v>14</v>
      </c>
      <c r="G1705" s="8">
        <v>11</v>
      </c>
      <c r="H1705" s="8"/>
      <c r="I1705" s="9">
        <v>458771.5</v>
      </c>
      <c r="J1705" s="7" t="s">
        <v>21</v>
      </c>
      <c r="K1705" s="17">
        <f t="shared" si="267"/>
        <v>7.9057064826793151E-3</v>
      </c>
      <c r="L1705" s="20"/>
      <c r="M1705" s="73">
        <f t="shared" si="268"/>
        <v>11.384217335058214</v>
      </c>
      <c r="N1705" s="9">
        <f t="shared" si="266"/>
        <v>41706.5</v>
      </c>
    </row>
    <row r="1706" spans="1:14" hidden="1" x14ac:dyDescent="0.25">
      <c r="A1706" s="7" t="s">
        <v>9</v>
      </c>
      <c r="B1706" s="7" t="s">
        <v>390</v>
      </c>
      <c r="C1706" s="7" t="s">
        <v>398</v>
      </c>
      <c r="D1706" s="16" t="s">
        <v>399</v>
      </c>
      <c r="E1706" s="7" t="s">
        <v>393</v>
      </c>
      <c r="F1706" s="7" t="s">
        <v>14</v>
      </c>
      <c r="G1706" s="8">
        <v>159</v>
      </c>
      <c r="H1706" s="8"/>
      <c r="I1706" s="9">
        <v>6934796.4500000002</v>
      </c>
      <c r="J1706" s="7" t="s">
        <v>22</v>
      </c>
      <c r="K1706" s="17">
        <f t="shared" si="267"/>
        <v>0.11427339370418282</v>
      </c>
      <c r="L1706" s="20"/>
      <c r="M1706" s="73">
        <f t="shared" si="268"/>
        <v>164.55368693402326</v>
      </c>
      <c r="N1706" s="9">
        <f t="shared" si="266"/>
        <v>43615.072012578617</v>
      </c>
    </row>
    <row r="1707" spans="1:14" hidden="1" x14ac:dyDescent="0.25">
      <c r="A1707" s="7" t="s">
        <v>9</v>
      </c>
      <c r="B1707" s="7" t="s">
        <v>390</v>
      </c>
      <c r="C1707" s="7" t="s">
        <v>398</v>
      </c>
      <c r="D1707" s="16" t="s">
        <v>399</v>
      </c>
      <c r="E1707" s="7" t="s">
        <v>393</v>
      </c>
      <c r="F1707" s="7" t="s">
        <v>14</v>
      </c>
      <c r="G1707" s="8">
        <v>145</v>
      </c>
      <c r="H1707" s="8"/>
      <c r="I1707" s="9">
        <v>6350905.4500000002</v>
      </c>
      <c r="J1707" s="7" t="s">
        <v>23</v>
      </c>
      <c r="K1707" s="17">
        <f t="shared" si="267"/>
        <v>0.10421158545350007</v>
      </c>
      <c r="L1707" s="20"/>
      <c r="M1707" s="73">
        <f t="shared" si="268"/>
        <v>150.06468305304008</v>
      </c>
      <c r="N1707" s="9">
        <f t="shared" si="266"/>
        <v>43799.347931034485</v>
      </c>
    </row>
    <row r="1708" spans="1:14" x14ac:dyDescent="0.25">
      <c r="A1708" s="7" t="s">
        <v>9</v>
      </c>
      <c r="B1708" s="7" t="s">
        <v>390</v>
      </c>
      <c r="C1708" s="7" t="s">
        <v>398</v>
      </c>
      <c r="D1708" s="16" t="s">
        <v>399</v>
      </c>
      <c r="E1708" s="7" t="s">
        <v>393</v>
      </c>
      <c r="F1708" s="7" t="s">
        <v>14</v>
      </c>
      <c r="G1708" s="8">
        <v>21</v>
      </c>
      <c r="H1708" s="8"/>
      <c r="I1708" s="9">
        <v>875836.5</v>
      </c>
      <c r="J1708" s="7" t="s">
        <v>24</v>
      </c>
      <c r="K1708" s="17">
        <f t="shared" si="267"/>
        <v>1.5092712376024147E-2</v>
      </c>
      <c r="L1708" s="20"/>
      <c r="M1708" s="73">
        <f t="shared" si="268"/>
        <v>21.733505821474772</v>
      </c>
      <c r="N1708" s="9">
        <f t="shared" si="266"/>
        <v>41706.5</v>
      </c>
    </row>
    <row r="1709" spans="1:14" hidden="1" x14ac:dyDescent="0.25">
      <c r="A1709" s="7" t="s">
        <v>9</v>
      </c>
      <c r="B1709" s="7" t="s">
        <v>390</v>
      </c>
      <c r="C1709" s="7" t="s">
        <v>398</v>
      </c>
      <c r="D1709" s="16" t="s">
        <v>399</v>
      </c>
      <c r="E1709" s="7" t="s">
        <v>393</v>
      </c>
      <c r="F1709" s="7" t="s">
        <v>14</v>
      </c>
      <c r="G1709" s="8">
        <v>149</v>
      </c>
      <c r="H1709" s="8"/>
      <c r="I1709" s="9">
        <v>6639116.6299999999</v>
      </c>
      <c r="J1709" s="7" t="s">
        <v>25</v>
      </c>
      <c r="K1709" s="17">
        <f t="shared" si="267"/>
        <v>0.107086387810838</v>
      </c>
      <c r="L1709" s="20"/>
      <c r="M1709" s="73">
        <f t="shared" si="268"/>
        <v>154.20439844760671</v>
      </c>
      <c r="N1709" s="9">
        <f t="shared" si="266"/>
        <v>44557.829731543621</v>
      </c>
    </row>
    <row r="1710" spans="1:14" hidden="1" x14ac:dyDescent="0.25">
      <c r="A1710" s="7" t="s">
        <v>9</v>
      </c>
      <c r="B1710" s="7" t="s">
        <v>390</v>
      </c>
      <c r="C1710" s="7" t="s">
        <v>398</v>
      </c>
      <c r="D1710" s="16" t="s">
        <v>399</v>
      </c>
      <c r="E1710" s="7" t="s">
        <v>393</v>
      </c>
      <c r="F1710" s="7" t="s">
        <v>14</v>
      </c>
      <c r="G1710" s="8">
        <v>7</v>
      </c>
      <c r="H1710" s="8"/>
      <c r="I1710" s="9">
        <v>291945.5</v>
      </c>
      <c r="J1710" s="7" t="s">
        <v>35</v>
      </c>
      <c r="K1710" s="17">
        <f t="shared" si="267"/>
        <v>5.0309041253413823E-3</v>
      </c>
      <c r="L1710" s="20"/>
      <c r="M1710" s="73">
        <f t="shared" si="268"/>
        <v>7.2445019404915909</v>
      </c>
      <c r="N1710" s="9">
        <f t="shared" si="266"/>
        <v>41706.5</v>
      </c>
    </row>
    <row r="1711" spans="1:14" hidden="1" x14ac:dyDescent="0.25">
      <c r="A1711" s="7" t="s">
        <v>9</v>
      </c>
      <c r="B1711" s="7" t="s">
        <v>390</v>
      </c>
      <c r="C1711" s="7" t="s">
        <v>398</v>
      </c>
      <c r="D1711" s="16" t="s">
        <v>399</v>
      </c>
      <c r="E1711" s="7" t="s">
        <v>393</v>
      </c>
      <c r="F1711" s="7" t="s">
        <v>14</v>
      </c>
      <c r="G1711" s="8">
        <v>163</v>
      </c>
      <c r="H1711" s="8"/>
      <c r="I1711" s="9">
        <v>7205666.8899999997</v>
      </c>
      <c r="J1711" s="7" t="s">
        <v>41</v>
      </c>
      <c r="K1711" s="17">
        <f t="shared" si="267"/>
        <v>0.11714819606152076</v>
      </c>
      <c r="L1711" s="20"/>
      <c r="M1711" s="73">
        <f t="shared" si="268"/>
        <v>168.69340232858988</v>
      </c>
      <c r="N1711" s="9">
        <f t="shared" si="266"/>
        <v>44206.545337423311</v>
      </c>
    </row>
    <row r="1712" spans="1:14" hidden="1" x14ac:dyDescent="0.25">
      <c r="A1712" s="7" t="s">
        <v>9</v>
      </c>
      <c r="B1712" s="7" t="s">
        <v>390</v>
      </c>
      <c r="C1712" s="7" t="s">
        <v>398</v>
      </c>
      <c r="D1712" s="16" t="s">
        <v>399</v>
      </c>
      <c r="E1712" s="7" t="s">
        <v>393</v>
      </c>
      <c r="F1712" s="7" t="s">
        <v>14</v>
      </c>
      <c r="G1712" s="8">
        <v>32</v>
      </c>
      <c r="H1712" s="8"/>
      <c r="I1712" s="9">
        <v>1369289.44</v>
      </c>
      <c r="J1712" s="7" t="s">
        <v>42</v>
      </c>
      <c r="K1712" s="17">
        <f t="shared" si="267"/>
        <v>2.2998418858703462E-2</v>
      </c>
      <c r="L1712" s="20"/>
      <c r="M1712" s="73">
        <f t="shared" si="268"/>
        <v>33.117723156532989</v>
      </c>
      <c r="N1712" s="9">
        <f t="shared" si="266"/>
        <v>42790.294999999998</v>
      </c>
    </row>
    <row r="1713" spans="1:14" hidden="1" x14ac:dyDescent="0.25">
      <c r="A1713" s="7" t="s">
        <v>9</v>
      </c>
      <c r="B1713" s="7" t="s">
        <v>390</v>
      </c>
      <c r="C1713" s="7" t="s">
        <v>398</v>
      </c>
      <c r="D1713" s="16" t="s">
        <v>399</v>
      </c>
      <c r="E1713" s="7" t="s">
        <v>393</v>
      </c>
      <c r="F1713" s="7" t="s">
        <v>14</v>
      </c>
      <c r="G1713" s="8">
        <v>12</v>
      </c>
      <c r="H1713" s="8"/>
      <c r="I1713" s="9">
        <v>500478</v>
      </c>
      <c r="J1713" s="7" t="s">
        <v>47</v>
      </c>
      <c r="K1713" s="17">
        <f t="shared" si="267"/>
        <v>8.6244070720137983E-3</v>
      </c>
      <c r="L1713" s="20"/>
      <c r="M1713" s="73">
        <f t="shared" si="268"/>
        <v>12.419146183699869</v>
      </c>
      <c r="N1713" s="9">
        <f t="shared" si="266"/>
        <v>41706.5</v>
      </c>
    </row>
    <row r="1714" spans="1:14" hidden="1" x14ac:dyDescent="0.25">
      <c r="A1714" s="7" t="s">
        <v>9</v>
      </c>
      <c r="B1714" s="7" t="s">
        <v>390</v>
      </c>
      <c r="C1714" s="7" t="s">
        <v>398</v>
      </c>
      <c r="D1714" s="16" t="s">
        <v>399</v>
      </c>
      <c r="E1714" s="7" t="s">
        <v>393</v>
      </c>
      <c r="F1714" s="7" t="s">
        <v>14</v>
      </c>
      <c r="G1714" s="8">
        <v>5</v>
      </c>
      <c r="H1714" s="8"/>
      <c r="I1714" s="9">
        <v>208532.5</v>
      </c>
      <c r="J1714" s="7" t="s">
        <v>48</v>
      </c>
      <c r="K1714" s="17">
        <f t="shared" si="267"/>
        <v>3.593502946672416E-3</v>
      </c>
      <c r="L1714" s="20"/>
      <c r="M1714" s="73">
        <f t="shared" si="268"/>
        <v>5.1746442432082791</v>
      </c>
      <c r="N1714" s="9">
        <f t="shared" si="266"/>
        <v>41706.5</v>
      </c>
    </row>
    <row r="1715" spans="1:14" hidden="1" x14ac:dyDescent="0.25">
      <c r="A1715" s="7" t="s">
        <v>9</v>
      </c>
      <c r="B1715" s="7" t="s">
        <v>390</v>
      </c>
      <c r="C1715" s="7" t="s">
        <v>398</v>
      </c>
      <c r="D1715" s="16" t="s">
        <v>399</v>
      </c>
      <c r="E1715" s="7" t="s">
        <v>393</v>
      </c>
      <c r="F1715" s="7" t="s">
        <v>14</v>
      </c>
      <c r="G1715" s="8">
        <v>3</v>
      </c>
      <c r="H1715" s="8"/>
      <c r="I1715" s="9">
        <v>125119.5</v>
      </c>
      <c r="J1715" s="7" t="s">
        <v>49</v>
      </c>
      <c r="K1715" s="17">
        <f t="shared" si="267"/>
        <v>2.1561017680034496E-3</v>
      </c>
      <c r="L1715" s="20"/>
      <c r="M1715" s="73">
        <f t="shared" si="268"/>
        <v>3.1047865459249673</v>
      </c>
      <c r="N1715" s="9">
        <f t="shared" si="266"/>
        <v>41706.5</v>
      </c>
    </row>
    <row r="1716" spans="1:14" hidden="1" x14ac:dyDescent="0.25">
      <c r="A1716" s="7" t="s">
        <v>9</v>
      </c>
      <c r="B1716" s="7" t="s">
        <v>400</v>
      </c>
      <c r="C1716" s="7" t="s">
        <v>406</v>
      </c>
      <c r="D1716" s="16" t="s">
        <v>407</v>
      </c>
      <c r="E1716" s="7" t="s">
        <v>403</v>
      </c>
      <c r="F1716" s="7" t="s">
        <v>14</v>
      </c>
      <c r="G1716" s="8">
        <v>52</v>
      </c>
      <c r="H1716" s="8"/>
      <c r="I1716" s="9">
        <v>475177.98</v>
      </c>
      <c r="J1716" s="7" t="s">
        <v>50</v>
      </c>
      <c r="K1716" s="17">
        <f>+G1716/$G$1791</f>
        <v>9.7853250233342366E-3</v>
      </c>
      <c r="L1716" s="20"/>
      <c r="M1716" s="73">
        <f>4950*K1716</f>
        <v>48.437358865504471</v>
      </c>
      <c r="N1716" s="9">
        <f t="shared" si="266"/>
        <v>9138.038076923076</v>
      </c>
    </row>
    <row r="1717" spans="1:14" hidden="1" x14ac:dyDescent="0.25">
      <c r="A1717" s="7" t="s">
        <v>9</v>
      </c>
      <c r="B1717" s="7" t="s">
        <v>390</v>
      </c>
      <c r="C1717" s="7" t="s">
        <v>398</v>
      </c>
      <c r="D1717" s="16" t="s">
        <v>399</v>
      </c>
      <c r="E1717" s="7" t="s">
        <v>393</v>
      </c>
      <c r="F1717" s="7" t="s">
        <v>14</v>
      </c>
      <c r="G1717" s="8">
        <v>33</v>
      </c>
      <c r="H1717" s="8"/>
      <c r="I1717" s="9">
        <v>1376314.5</v>
      </c>
      <c r="J1717" s="7" t="s">
        <v>52</v>
      </c>
      <c r="K1717" s="17">
        <f>+G1717/$G$1720</f>
        <v>2.3717119448037945E-2</v>
      </c>
      <c r="L1717" s="20"/>
      <c r="M1717" s="73">
        <f>1440*K1717</f>
        <v>34.152652005174645</v>
      </c>
      <c r="N1717" s="9">
        <f t="shared" si="266"/>
        <v>41706.5</v>
      </c>
    </row>
    <row r="1718" spans="1:14" hidden="1" x14ac:dyDescent="0.25">
      <c r="A1718" s="7" t="s">
        <v>9</v>
      </c>
      <c r="B1718" s="7" t="s">
        <v>390</v>
      </c>
      <c r="C1718" s="7" t="s">
        <v>398</v>
      </c>
      <c r="D1718" s="16" t="s">
        <v>399</v>
      </c>
      <c r="E1718" s="7" t="s">
        <v>393</v>
      </c>
      <c r="F1718" s="7" t="s">
        <v>14</v>
      </c>
      <c r="G1718" s="8">
        <v>4</v>
      </c>
      <c r="H1718" s="8"/>
      <c r="I1718" s="9">
        <v>166826</v>
      </c>
      <c r="J1718" s="7" t="s">
        <v>55</v>
      </c>
      <c r="K1718" s="17">
        <f>+G1718/$G$1720</f>
        <v>2.8748023573379328E-3</v>
      </c>
      <c r="L1718" s="20"/>
      <c r="M1718" s="73">
        <f>1440*K1718</f>
        <v>4.1397153945666236</v>
      </c>
      <c r="N1718" s="9">
        <f t="shared" si="266"/>
        <v>41706.5</v>
      </c>
    </row>
    <row r="1719" spans="1:14" hidden="1" x14ac:dyDescent="0.25">
      <c r="A1719" s="7" t="s">
        <v>9</v>
      </c>
      <c r="B1719" s="7" t="s">
        <v>390</v>
      </c>
      <c r="C1719" s="7" t="s">
        <v>398</v>
      </c>
      <c r="D1719" s="16" t="s">
        <v>399</v>
      </c>
      <c r="E1719" s="7" t="s">
        <v>393</v>
      </c>
      <c r="F1719" s="7" t="s">
        <v>14</v>
      </c>
      <c r="G1719" s="8">
        <v>4</v>
      </c>
      <c r="H1719" s="8"/>
      <c r="I1719" s="9">
        <v>166826</v>
      </c>
      <c r="J1719" s="7" t="s">
        <v>56</v>
      </c>
      <c r="K1719" s="17">
        <f>+G1719/$G$1720</f>
        <v>2.8748023573379328E-3</v>
      </c>
      <c r="L1719" s="20"/>
      <c r="M1719" s="73">
        <f>1440*K1719</f>
        <v>4.1397153945666236</v>
      </c>
      <c r="N1719" s="9">
        <f t="shared" si="266"/>
        <v>41706.5</v>
      </c>
    </row>
    <row r="1720" spans="1:14" s="67" customFormat="1" hidden="1" x14ac:dyDescent="0.25">
      <c r="A1720" s="58"/>
      <c r="B1720" s="58"/>
      <c r="C1720" s="58"/>
      <c r="D1720" s="59"/>
      <c r="E1720" s="58"/>
      <c r="F1720" s="58"/>
      <c r="G1720" s="60">
        <f>SUM(G1689:G1719)</f>
        <v>1391.4</v>
      </c>
      <c r="H1720" s="60"/>
      <c r="I1720" s="25"/>
      <c r="J1720" s="58"/>
      <c r="K1720" s="26">
        <f>SUM(K1689:K1719)</f>
        <v>0.85702701597319453</v>
      </c>
      <c r="L1720" s="27"/>
      <c r="M1720" s="69">
        <f>SUM(M1689:M1719)</f>
        <v>1445.181558139632</v>
      </c>
      <c r="N1720" s="25"/>
    </row>
    <row r="1721" spans="1:14" hidden="1" x14ac:dyDescent="0.25">
      <c r="A1721" s="7" t="s">
        <v>9</v>
      </c>
      <c r="B1721" s="7" t="s">
        <v>400</v>
      </c>
      <c r="C1721" s="7" t="s">
        <v>401</v>
      </c>
      <c r="D1721" s="16" t="s">
        <v>402</v>
      </c>
      <c r="E1721" s="7" t="s">
        <v>403</v>
      </c>
      <c r="F1721" s="7" t="s">
        <v>14</v>
      </c>
      <c r="G1721" s="8">
        <v>3</v>
      </c>
      <c r="H1721" s="8"/>
      <c r="I1721" s="9">
        <v>7769.85</v>
      </c>
      <c r="J1721" s="7" t="s">
        <v>46</v>
      </c>
      <c r="K1721" s="17">
        <f t="shared" ref="K1721:K1750" si="269">+G1721/$G$1751</f>
        <v>6.9675081868221197E-4</v>
      </c>
      <c r="L1721" s="20"/>
      <c r="M1721" s="73">
        <f t="shared" ref="M1721:M1750" si="270">5400*K1721</f>
        <v>3.7624544208839446</v>
      </c>
      <c r="N1721" s="9">
        <f t="shared" ref="N1721:N1750" si="271">+I1721/G1721</f>
        <v>2589.9500000000003</v>
      </c>
    </row>
    <row r="1722" spans="1:14" hidden="1" x14ac:dyDescent="0.25">
      <c r="A1722" s="7" t="s">
        <v>9</v>
      </c>
      <c r="B1722" s="7" t="s">
        <v>400</v>
      </c>
      <c r="C1722" s="7" t="s">
        <v>401</v>
      </c>
      <c r="D1722" s="16" t="s">
        <v>402</v>
      </c>
      <c r="E1722" s="7" t="s">
        <v>403</v>
      </c>
      <c r="F1722" s="7" t="s">
        <v>14</v>
      </c>
      <c r="G1722" s="8">
        <v>48.5</v>
      </c>
      <c r="H1722" s="8"/>
      <c r="I1722" s="9">
        <v>125123.735</v>
      </c>
      <c r="J1722" s="7" t="s">
        <v>53</v>
      </c>
      <c r="K1722" s="17">
        <f t="shared" si="269"/>
        <v>1.1264138235362427E-2</v>
      </c>
      <c r="L1722" s="20"/>
      <c r="M1722" s="73">
        <f t="shared" si="270"/>
        <v>60.826346470957105</v>
      </c>
      <c r="N1722" s="9">
        <f t="shared" si="271"/>
        <v>2579.8708247422683</v>
      </c>
    </row>
    <row r="1723" spans="1:14" hidden="1" x14ac:dyDescent="0.25">
      <c r="A1723" s="7" t="s">
        <v>9</v>
      </c>
      <c r="B1723" s="7" t="s">
        <v>400</v>
      </c>
      <c r="C1723" s="7" t="s">
        <v>404</v>
      </c>
      <c r="D1723" s="16" t="s">
        <v>405</v>
      </c>
      <c r="E1723" s="7" t="s">
        <v>403</v>
      </c>
      <c r="F1723" s="7" t="s">
        <v>14</v>
      </c>
      <c r="G1723" s="8">
        <v>41</v>
      </c>
      <c r="H1723" s="8"/>
      <c r="I1723" s="9">
        <v>100344.63</v>
      </c>
      <c r="J1723" s="7" t="s">
        <v>16</v>
      </c>
      <c r="K1723" s="17">
        <f t="shared" si="269"/>
        <v>9.5222611886568963E-3</v>
      </c>
      <c r="L1723" s="20"/>
      <c r="M1723" s="73">
        <f t="shared" si="270"/>
        <v>51.420210418747239</v>
      </c>
      <c r="N1723" s="9">
        <f t="shared" si="271"/>
        <v>2447.4300000000003</v>
      </c>
    </row>
    <row r="1724" spans="1:14" hidden="1" x14ac:dyDescent="0.25">
      <c r="A1724" s="7" t="s">
        <v>9</v>
      </c>
      <c r="B1724" s="7" t="s">
        <v>400</v>
      </c>
      <c r="C1724" s="7" t="s">
        <v>404</v>
      </c>
      <c r="D1724" s="16" t="s">
        <v>405</v>
      </c>
      <c r="E1724" s="7" t="s">
        <v>403</v>
      </c>
      <c r="F1724" s="7" t="s">
        <v>14</v>
      </c>
      <c r="G1724" s="8">
        <v>125</v>
      </c>
      <c r="H1724" s="8"/>
      <c r="I1724" s="9">
        <v>305928.75</v>
      </c>
      <c r="J1724" s="7" t="s">
        <v>18</v>
      </c>
      <c r="K1724" s="17">
        <f t="shared" si="269"/>
        <v>2.9031284111758832E-2</v>
      </c>
      <c r="L1724" s="20"/>
      <c r="M1724" s="73">
        <f t="shared" si="270"/>
        <v>156.76893420349771</v>
      </c>
      <c r="N1724" s="9">
        <f t="shared" si="271"/>
        <v>2447.4299999999998</v>
      </c>
    </row>
    <row r="1725" spans="1:14" hidden="1" x14ac:dyDescent="0.25">
      <c r="A1725" s="7" t="s">
        <v>9</v>
      </c>
      <c r="B1725" s="7" t="s">
        <v>400</v>
      </c>
      <c r="C1725" s="7" t="s">
        <v>404</v>
      </c>
      <c r="D1725" s="16" t="s">
        <v>405</v>
      </c>
      <c r="E1725" s="7" t="s">
        <v>403</v>
      </c>
      <c r="F1725" s="7" t="s">
        <v>14</v>
      </c>
      <c r="G1725" s="8">
        <v>20</v>
      </c>
      <c r="H1725" s="8"/>
      <c r="I1725" s="9">
        <v>48948.6</v>
      </c>
      <c r="J1725" s="7" t="s">
        <v>20</v>
      </c>
      <c r="K1725" s="17">
        <f t="shared" si="269"/>
        <v>4.6450054578814131E-3</v>
      </c>
      <c r="L1725" s="20"/>
      <c r="M1725" s="73">
        <f t="shared" si="270"/>
        <v>25.08302947255963</v>
      </c>
      <c r="N1725" s="9">
        <f t="shared" si="271"/>
        <v>2447.4299999999998</v>
      </c>
    </row>
    <row r="1726" spans="1:14" hidden="1" x14ac:dyDescent="0.25">
      <c r="A1726" s="7" t="s">
        <v>9</v>
      </c>
      <c r="B1726" s="7" t="s">
        <v>400</v>
      </c>
      <c r="C1726" s="7" t="s">
        <v>404</v>
      </c>
      <c r="D1726" s="16" t="s">
        <v>405</v>
      </c>
      <c r="E1726" s="7" t="s">
        <v>403</v>
      </c>
      <c r="F1726" s="7" t="s">
        <v>14</v>
      </c>
      <c r="G1726" s="8">
        <v>235</v>
      </c>
      <c r="H1726" s="8"/>
      <c r="I1726" s="9">
        <v>575146.05000000005</v>
      </c>
      <c r="J1726" s="7" t="s">
        <v>22</v>
      </c>
      <c r="K1726" s="17">
        <f t="shared" si="269"/>
        <v>5.4578814130106602E-2</v>
      </c>
      <c r="L1726" s="20"/>
      <c r="M1726" s="73">
        <f t="shared" si="270"/>
        <v>294.72559630257564</v>
      </c>
      <c r="N1726" s="9">
        <f t="shared" si="271"/>
        <v>2447.4300000000003</v>
      </c>
    </row>
    <row r="1727" spans="1:14" hidden="1" x14ac:dyDescent="0.25">
      <c r="A1727" s="7" t="s">
        <v>9</v>
      </c>
      <c r="B1727" s="7" t="s">
        <v>400</v>
      </c>
      <c r="C1727" s="7" t="s">
        <v>404</v>
      </c>
      <c r="D1727" s="16" t="s">
        <v>405</v>
      </c>
      <c r="E1727" s="7" t="s">
        <v>403</v>
      </c>
      <c r="F1727" s="7" t="s">
        <v>14</v>
      </c>
      <c r="G1727" s="8">
        <v>286</v>
      </c>
      <c r="H1727" s="8"/>
      <c r="I1727" s="9">
        <v>699956.4</v>
      </c>
      <c r="J1727" s="7" t="s">
        <v>23</v>
      </c>
      <c r="K1727" s="17">
        <f t="shared" si="269"/>
        <v>6.6423578047704213E-2</v>
      </c>
      <c r="L1727" s="20"/>
      <c r="M1727" s="73">
        <f t="shared" si="270"/>
        <v>358.68732145760276</v>
      </c>
      <c r="N1727" s="9">
        <f t="shared" si="271"/>
        <v>2447.4</v>
      </c>
    </row>
    <row r="1728" spans="1:14" hidden="1" x14ac:dyDescent="0.25">
      <c r="A1728" s="7" t="s">
        <v>9</v>
      </c>
      <c r="B1728" s="7" t="s">
        <v>400</v>
      </c>
      <c r="C1728" s="7" t="s">
        <v>404</v>
      </c>
      <c r="D1728" s="16" t="s">
        <v>405</v>
      </c>
      <c r="E1728" s="7" t="s">
        <v>403</v>
      </c>
      <c r="F1728" s="7" t="s">
        <v>14</v>
      </c>
      <c r="G1728" s="8">
        <v>366.5</v>
      </c>
      <c r="H1728" s="8"/>
      <c r="I1728" s="9">
        <v>896983.09499999997</v>
      </c>
      <c r="J1728" s="7" t="s">
        <v>25</v>
      </c>
      <c r="K1728" s="17">
        <f t="shared" si="269"/>
        <v>8.5119725015676898E-2</v>
      </c>
      <c r="L1728" s="20"/>
      <c r="M1728" s="73">
        <f t="shared" si="270"/>
        <v>459.64651508465522</v>
      </c>
      <c r="N1728" s="9">
        <f t="shared" si="271"/>
        <v>2447.4299999999998</v>
      </c>
    </row>
    <row r="1729" spans="1:14" hidden="1" x14ac:dyDescent="0.25">
      <c r="A1729" s="7" t="s">
        <v>9</v>
      </c>
      <c r="B1729" s="7" t="s">
        <v>400</v>
      </c>
      <c r="C1729" s="7" t="s">
        <v>404</v>
      </c>
      <c r="D1729" s="16" t="s">
        <v>405</v>
      </c>
      <c r="E1729" s="7" t="s">
        <v>403</v>
      </c>
      <c r="F1729" s="7" t="s">
        <v>14</v>
      </c>
      <c r="G1729" s="8">
        <v>85.7</v>
      </c>
      <c r="H1729" s="8"/>
      <c r="I1729" s="9">
        <v>209073.231</v>
      </c>
      <c r="J1729" s="7" t="s">
        <v>28</v>
      </c>
      <c r="K1729" s="17">
        <f t="shared" si="269"/>
        <v>1.9903848387021857E-2</v>
      </c>
      <c r="L1729" s="20"/>
      <c r="M1729" s="73">
        <f t="shared" si="270"/>
        <v>107.48078128991803</v>
      </c>
      <c r="N1729" s="9">
        <f t="shared" si="271"/>
        <v>2439.5942940490081</v>
      </c>
    </row>
    <row r="1730" spans="1:14" hidden="1" x14ac:dyDescent="0.25">
      <c r="A1730" s="7" t="s">
        <v>9</v>
      </c>
      <c r="B1730" s="7" t="s">
        <v>400</v>
      </c>
      <c r="C1730" s="7" t="s">
        <v>404</v>
      </c>
      <c r="D1730" s="16" t="s">
        <v>405</v>
      </c>
      <c r="E1730" s="7" t="s">
        <v>403</v>
      </c>
      <c r="F1730" s="7" t="s">
        <v>14</v>
      </c>
      <c r="G1730" s="8">
        <v>38</v>
      </c>
      <c r="H1730" s="8"/>
      <c r="I1730" s="9">
        <v>93002.34</v>
      </c>
      <c r="J1730" s="7" t="s">
        <v>30</v>
      </c>
      <c r="K1730" s="17">
        <f t="shared" si="269"/>
        <v>8.8255103699746845E-3</v>
      </c>
      <c r="L1730" s="20"/>
      <c r="M1730" s="73">
        <f t="shared" si="270"/>
        <v>47.657755997863298</v>
      </c>
      <c r="N1730" s="9">
        <f t="shared" si="271"/>
        <v>2447.4299999999998</v>
      </c>
    </row>
    <row r="1731" spans="1:14" hidden="1" x14ac:dyDescent="0.25">
      <c r="A1731" s="7" t="s">
        <v>9</v>
      </c>
      <c r="B1731" s="7" t="s">
        <v>400</v>
      </c>
      <c r="C1731" s="7" t="s">
        <v>404</v>
      </c>
      <c r="D1731" s="16" t="s">
        <v>405</v>
      </c>
      <c r="E1731" s="7" t="s">
        <v>403</v>
      </c>
      <c r="F1731" s="7" t="s">
        <v>14</v>
      </c>
      <c r="G1731" s="8">
        <v>103</v>
      </c>
      <c r="H1731" s="8"/>
      <c r="I1731" s="9">
        <v>238220.46</v>
      </c>
      <c r="J1731" s="7" t="s">
        <v>31</v>
      </c>
      <c r="K1731" s="17">
        <f t="shared" si="269"/>
        <v>2.3921778108089278E-2</v>
      </c>
      <c r="L1731" s="20"/>
      <c r="M1731" s="73">
        <f t="shared" si="270"/>
        <v>129.17760178368209</v>
      </c>
      <c r="N1731" s="9">
        <f t="shared" si="271"/>
        <v>2312.8199999999997</v>
      </c>
    </row>
    <row r="1732" spans="1:14" hidden="1" x14ac:dyDescent="0.25">
      <c r="A1732" s="7" t="s">
        <v>9</v>
      </c>
      <c r="B1732" s="7" t="s">
        <v>400</v>
      </c>
      <c r="C1732" s="7" t="s">
        <v>404</v>
      </c>
      <c r="D1732" s="16" t="s">
        <v>405</v>
      </c>
      <c r="E1732" s="7" t="s">
        <v>403</v>
      </c>
      <c r="F1732" s="7" t="s">
        <v>14</v>
      </c>
      <c r="G1732" s="8">
        <v>90</v>
      </c>
      <c r="H1732" s="8"/>
      <c r="I1732" s="9">
        <v>220268.7</v>
      </c>
      <c r="J1732" s="7" t="s">
        <v>33</v>
      </c>
      <c r="K1732" s="17">
        <f t="shared" si="269"/>
        <v>2.090252456046636E-2</v>
      </c>
      <c r="L1732" s="20"/>
      <c r="M1732" s="73">
        <f t="shared" si="270"/>
        <v>112.87363262651834</v>
      </c>
      <c r="N1732" s="9">
        <f t="shared" si="271"/>
        <v>2447.4300000000003</v>
      </c>
    </row>
    <row r="1733" spans="1:14" hidden="1" x14ac:dyDescent="0.25">
      <c r="A1733" s="7" t="s">
        <v>9</v>
      </c>
      <c r="B1733" s="7" t="s">
        <v>400</v>
      </c>
      <c r="C1733" s="7" t="s">
        <v>404</v>
      </c>
      <c r="D1733" s="16" t="s">
        <v>405</v>
      </c>
      <c r="E1733" s="7" t="s">
        <v>403</v>
      </c>
      <c r="F1733" s="7" t="s">
        <v>14</v>
      </c>
      <c r="G1733" s="8">
        <v>100</v>
      </c>
      <c r="H1733" s="8"/>
      <c r="I1733" s="9">
        <v>244743</v>
      </c>
      <c r="J1733" s="7" t="s">
        <v>34</v>
      </c>
      <c r="K1733" s="17">
        <f t="shared" si="269"/>
        <v>2.3225027289407067E-2</v>
      </c>
      <c r="L1733" s="20"/>
      <c r="M1733" s="73">
        <f t="shared" si="270"/>
        <v>125.41514736279817</v>
      </c>
      <c r="N1733" s="9">
        <f t="shared" si="271"/>
        <v>2447.4299999999998</v>
      </c>
    </row>
    <row r="1734" spans="1:14" hidden="1" x14ac:dyDescent="0.25">
      <c r="A1734" s="7" t="s">
        <v>9</v>
      </c>
      <c r="B1734" s="7" t="s">
        <v>400</v>
      </c>
      <c r="C1734" s="7" t="s">
        <v>404</v>
      </c>
      <c r="D1734" s="16" t="s">
        <v>405</v>
      </c>
      <c r="E1734" s="7" t="s">
        <v>403</v>
      </c>
      <c r="F1734" s="7" t="s">
        <v>14</v>
      </c>
      <c r="G1734" s="8">
        <v>70</v>
      </c>
      <c r="H1734" s="8"/>
      <c r="I1734" s="9">
        <v>171320.1</v>
      </c>
      <c r="J1734" s="7" t="s">
        <v>35</v>
      </c>
      <c r="K1734" s="17">
        <f t="shared" si="269"/>
        <v>1.6257519102584946E-2</v>
      </c>
      <c r="L1734" s="20"/>
      <c r="M1734" s="73">
        <f t="shared" si="270"/>
        <v>87.790603153958699</v>
      </c>
      <c r="N1734" s="9">
        <f t="shared" si="271"/>
        <v>2447.4300000000003</v>
      </c>
    </row>
    <row r="1735" spans="1:14" hidden="1" x14ac:dyDescent="0.25">
      <c r="A1735" s="7" t="s">
        <v>9</v>
      </c>
      <c r="B1735" s="7" t="s">
        <v>400</v>
      </c>
      <c r="C1735" s="7" t="s">
        <v>404</v>
      </c>
      <c r="D1735" s="16" t="s">
        <v>405</v>
      </c>
      <c r="E1735" s="7" t="s">
        <v>403</v>
      </c>
      <c r="F1735" s="7" t="s">
        <v>14</v>
      </c>
      <c r="G1735" s="8">
        <v>100</v>
      </c>
      <c r="H1735" s="8"/>
      <c r="I1735" s="9">
        <v>244743</v>
      </c>
      <c r="J1735" s="7" t="s">
        <v>37</v>
      </c>
      <c r="K1735" s="17">
        <f t="shared" si="269"/>
        <v>2.3225027289407067E-2</v>
      </c>
      <c r="L1735" s="20"/>
      <c r="M1735" s="73">
        <f t="shared" si="270"/>
        <v>125.41514736279817</v>
      </c>
      <c r="N1735" s="9">
        <f t="shared" si="271"/>
        <v>2447.4299999999998</v>
      </c>
    </row>
    <row r="1736" spans="1:14" hidden="1" x14ac:dyDescent="0.25">
      <c r="A1736" s="7" t="s">
        <v>9</v>
      </c>
      <c r="B1736" s="7" t="s">
        <v>400</v>
      </c>
      <c r="C1736" s="7" t="s">
        <v>404</v>
      </c>
      <c r="D1736" s="16" t="s">
        <v>405</v>
      </c>
      <c r="E1736" s="7" t="s">
        <v>403</v>
      </c>
      <c r="F1736" s="7" t="s">
        <v>14</v>
      </c>
      <c r="G1736" s="8">
        <v>98</v>
      </c>
      <c r="H1736" s="8"/>
      <c r="I1736" s="9">
        <v>237588.57</v>
      </c>
      <c r="J1736" s="7" t="s">
        <v>40</v>
      </c>
      <c r="K1736" s="17">
        <f t="shared" si="269"/>
        <v>2.2760526743618923E-2</v>
      </c>
      <c r="L1736" s="20"/>
      <c r="M1736" s="73">
        <f t="shared" si="270"/>
        <v>122.90684441554218</v>
      </c>
      <c r="N1736" s="9">
        <f t="shared" si="271"/>
        <v>2424.3731632653062</v>
      </c>
    </row>
    <row r="1737" spans="1:14" hidden="1" x14ac:dyDescent="0.25">
      <c r="A1737" s="7" t="s">
        <v>9</v>
      </c>
      <c r="B1737" s="7" t="s">
        <v>400</v>
      </c>
      <c r="C1737" s="7" t="s">
        <v>404</v>
      </c>
      <c r="D1737" s="16" t="s">
        <v>405</v>
      </c>
      <c r="E1737" s="7" t="s">
        <v>403</v>
      </c>
      <c r="F1737" s="7" t="s">
        <v>14</v>
      </c>
      <c r="G1737" s="8">
        <v>1075</v>
      </c>
      <c r="H1737" s="8"/>
      <c r="I1737" s="9">
        <v>2630987.25</v>
      </c>
      <c r="J1737" s="7" t="s">
        <v>41</v>
      </c>
      <c r="K1737" s="17">
        <f t="shared" si="269"/>
        <v>0.24966904336112597</v>
      </c>
      <c r="L1737" s="20"/>
      <c r="M1737" s="73">
        <f t="shared" si="270"/>
        <v>1348.2128341500802</v>
      </c>
      <c r="N1737" s="9">
        <f t="shared" si="271"/>
        <v>2447.4299999999998</v>
      </c>
    </row>
    <row r="1738" spans="1:14" hidden="1" x14ac:dyDescent="0.25">
      <c r="A1738" s="7" t="s">
        <v>9</v>
      </c>
      <c r="B1738" s="7" t="s">
        <v>400</v>
      </c>
      <c r="C1738" s="7" t="s">
        <v>404</v>
      </c>
      <c r="D1738" s="16" t="s">
        <v>405</v>
      </c>
      <c r="E1738" s="7" t="s">
        <v>403</v>
      </c>
      <c r="F1738" s="7" t="s">
        <v>14</v>
      </c>
      <c r="G1738" s="8">
        <v>819</v>
      </c>
      <c r="H1738" s="8"/>
      <c r="I1738" s="9">
        <v>2004445.17</v>
      </c>
      <c r="J1738" s="7" t="s">
        <v>42</v>
      </c>
      <c r="K1738" s="17">
        <f t="shared" si="269"/>
        <v>0.19021297350024388</v>
      </c>
      <c r="L1738" s="20"/>
      <c r="M1738" s="73">
        <f t="shared" si="270"/>
        <v>1027.1500569013169</v>
      </c>
      <c r="N1738" s="9">
        <f t="shared" si="271"/>
        <v>2447.4299999999998</v>
      </c>
    </row>
    <row r="1739" spans="1:14" hidden="1" x14ac:dyDescent="0.25">
      <c r="A1739" s="7" t="s">
        <v>9</v>
      </c>
      <c r="B1739" s="7" t="s">
        <v>400</v>
      </c>
      <c r="C1739" s="7" t="s">
        <v>404</v>
      </c>
      <c r="D1739" s="16" t="s">
        <v>405</v>
      </c>
      <c r="E1739" s="7" t="s">
        <v>403</v>
      </c>
      <c r="F1739" s="7" t="s">
        <v>14</v>
      </c>
      <c r="G1739" s="8">
        <v>28</v>
      </c>
      <c r="H1739" s="8"/>
      <c r="I1739" s="9">
        <v>68528.039999999994</v>
      </c>
      <c r="J1739" s="7" t="s">
        <v>44</v>
      </c>
      <c r="K1739" s="17">
        <f t="shared" si="269"/>
        <v>6.5030076410339784E-3</v>
      </c>
      <c r="L1739" s="20"/>
      <c r="M1739" s="73">
        <f t="shared" si="270"/>
        <v>35.116241261583482</v>
      </c>
      <c r="N1739" s="9">
        <f t="shared" si="271"/>
        <v>2447.4299999999998</v>
      </c>
    </row>
    <row r="1740" spans="1:14" hidden="1" x14ac:dyDescent="0.25">
      <c r="A1740" s="7" t="s">
        <v>9</v>
      </c>
      <c r="B1740" s="7" t="s">
        <v>400</v>
      </c>
      <c r="C1740" s="7" t="s">
        <v>404</v>
      </c>
      <c r="D1740" s="16" t="s">
        <v>405</v>
      </c>
      <c r="E1740" s="7" t="s">
        <v>403</v>
      </c>
      <c r="F1740" s="7" t="s">
        <v>14</v>
      </c>
      <c r="G1740" s="8">
        <v>99</v>
      </c>
      <c r="H1740" s="8"/>
      <c r="I1740" s="9">
        <v>242295.57</v>
      </c>
      <c r="J1740" s="7" t="s">
        <v>45</v>
      </c>
      <c r="K1740" s="17">
        <f t="shared" si="269"/>
        <v>2.2992777016512995E-2</v>
      </c>
      <c r="L1740" s="20"/>
      <c r="M1740" s="73">
        <f t="shared" si="270"/>
        <v>124.16099588917017</v>
      </c>
      <c r="N1740" s="9">
        <f t="shared" si="271"/>
        <v>2447.4300000000003</v>
      </c>
    </row>
    <row r="1741" spans="1:14" hidden="1" x14ac:dyDescent="0.25">
      <c r="A1741" s="7" t="s">
        <v>9</v>
      </c>
      <c r="B1741" s="7" t="s">
        <v>400</v>
      </c>
      <c r="C1741" s="7" t="s">
        <v>404</v>
      </c>
      <c r="D1741" s="16" t="s">
        <v>405</v>
      </c>
      <c r="E1741" s="7" t="s">
        <v>403</v>
      </c>
      <c r="F1741" s="7" t="s">
        <v>14</v>
      </c>
      <c r="G1741" s="8">
        <v>58</v>
      </c>
      <c r="H1741" s="8"/>
      <c r="I1741" s="9">
        <v>141950.94</v>
      </c>
      <c r="J1741" s="7" t="s">
        <v>46</v>
      </c>
      <c r="K1741" s="17">
        <f t="shared" si="269"/>
        <v>1.3470515827856099E-2</v>
      </c>
      <c r="L1741" s="20"/>
      <c r="M1741" s="73">
        <f t="shared" si="270"/>
        <v>72.740785470422935</v>
      </c>
      <c r="N1741" s="9">
        <f t="shared" si="271"/>
        <v>2447.4299999999998</v>
      </c>
    </row>
    <row r="1742" spans="1:14" hidden="1" x14ac:dyDescent="0.25">
      <c r="A1742" s="7" t="s">
        <v>9</v>
      </c>
      <c r="B1742" s="7" t="s">
        <v>400</v>
      </c>
      <c r="C1742" s="7" t="s">
        <v>404</v>
      </c>
      <c r="D1742" s="16" t="s">
        <v>405</v>
      </c>
      <c r="E1742" s="7" t="s">
        <v>403</v>
      </c>
      <c r="F1742" s="7" t="s">
        <v>14</v>
      </c>
      <c r="G1742" s="8">
        <v>72</v>
      </c>
      <c r="H1742" s="8"/>
      <c r="I1742" s="9">
        <v>176214.96</v>
      </c>
      <c r="J1742" s="7" t="s">
        <v>47</v>
      </c>
      <c r="K1742" s="17">
        <f t="shared" si="269"/>
        <v>1.6722019648373089E-2</v>
      </c>
      <c r="L1742" s="20"/>
      <c r="M1742" s="73">
        <f t="shared" si="270"/>
        <v>90.298906101214683</v>
      </c>
      <c r="N1742" s="9">
        <f t="shared" si="271"/>
        <v>2447.4299999999998</v>
      </c>
    </row>
    <row r="1743" spans="1:14" hidden="1" x14ac:dyDescent="0.25">
      <c r="A1743" s="7" t="s">
        <v>9</v>
      </c>
      <c r="B1743" s="7" t="s">
        <v>400</v>
      </c>
      <c r="C1743" s="7" t="s">
        <v>404</v>
      </c>
      <c r="D1743" s="16" t="s">
        <v>405</v>
      </c>
      <c r="E1743" s="7" t="s">
        <v>403</v>
      </c>
      <c r="F1743" s="7" t="s">
        <v>14</v>
      </c>
      <c r="G1743" s="8">
        <v>30</v>
      </c>
      <c r="H1743" s="8"/>
      <c r="I1743" s="9">
        <v>70192.259999999995</v>
      </c>
      <c r="J1743" s="7" t="s">
        <v>48</v>
      </c>
      <c r="K1743" s="17">
        <f t="shared" si="269"/>
        <v>6.9675081868221201E-3</v>
      </c>
      <c r="L1743" s="20"/>
      <c r="M1743" s="73">
        <f t="shared" si="270"/>
        <v>37.624544208839446</v>
      </c>
      <c r="N1743" s="9">
        <f t="shared" si="271"/>
        <v>2339.7419999999997</v>
      </c>
    </row>
    <row r="1744" spans="1:14" hidden="1" x14ac:dyDescent="0.25">
      <c r="A1744" s="7" t="s">
        <v>9</v>
      </c>
      <c r="B1744" s="7" t="s">
        <v>400</v>
      </c>
      <c r="C1744" s="7" t="s">
        <v>404</v>
      </c>
      <c r="D1744" s="16" t="s">
        <v>405</v>
      </c>
      <c r="E1744" s="7" t="s">
        <v>403</v>
      </c>
      <c r="F1744" s="7" t="s">
        <v>14</v>
      </c>
      <c r="G1744" s="8">
        <v>5</v>
      </c>
      <c r="H1744" s="8"/>
      <c r="I1744" s="9">
        <v>12237.15</v>
      </c>
      <c r="J1744" s="7" t="s">
        <v>68</v>
      </c>
      <c r="K1744" s="17">
        <f t="shared" si="269"/>
        <v>1.1612513644703533E-3</v>
      </c>
      <c r="L1744" s="20"/>
      <c r="M1744" s="73">
        <f t="shared" si="270"/>
        <v>6.2707573681399076</v>
      </c>
      <c r="N1744" s="9">
        <f t="shared" si="271"/>
        <v>2447.4299999999998</v>
      </c>
    </row>
    <row r="1745" spans="1:14" hidden="1" x14ac:dyDescent="0.25">
      <c r="A1745" s="7" t="s">
        <v>9</v>
      </c>
      <c r="B1745" s="7" t="s">
        <v>400</v>
      </c>
      <c r="C1745" s="7" t="s">
        <v>404</v>
      </c>
      <c r="D1745" s="16" t="s">
        <v>405</v>
      </c>
      <c r="E1745" s="7" t="s">
        <v>403</v>
      </c>
      <c r="F1745" s="7" t="s">
        <v>14</v>
      </c>
      <c r="G1745" s="8">
        <v>89</v>
      </c>
      <c r="H1745" s="8"/>
      <c r="I1745" s="9">
        <v>206648.64</v>
      </c>
      <c r="J1745" s="7" t="s">
        <v>49</v>
      </c>
      <c r="K1745" s="17">
        <f t="shared" si="269"/>
        <v>2.0670274287572288E-2</v>
      </c>
      <c r="L1745" s="20"/>
      <c r="M1745" s="73">
        <f t="shared" si="270"/>
        <v>111.61948115289036</v>
      </c>
      <c r="N1745" s="9">
        <f t="shared" si="271"/>
        <v>2321.8948314606741</v>
      </c>
    </row>
    <row r="1746" spans="1:14" hidden="1" x14ac:dyDescent="0.25">
      <c r="A1746" s="7" t="s">
        <v>9</v>
      </c>
      <c r="B1746" s="7" t="s">
        <v>400</v>
      </c>
      <c r="C1746" s="7" t="s">
        <v>404</v>
      </c>
      <c r="D1746" s="16" t="s">
        <v>405</v>
      </c>
      <c r="E1746" s="7" t="s">
        <v>403</v>
      </c>
      <c r="F1746" s="7" t="s">
        <v>14</v>
      </c>
      <c r="G1746" s="8">
        <v>51</v>
      </c>
      <c r="H1746" s="8"/>
      <c r="I1746" s="9">
        <v>124818.93</v>
      </c>
      <c r="J1746" s="7" t="s">
        <v>51</v>
      </c>
      <c r="K1746" s="17">
        <f t="shared" si="269"/>
        <v>1.1844763917597603E-2</v>
      </c>
      <c r="L1746" s="20"/>
      <c r="M1746" s="73">
        <f t="shared" si="270"/>
        <v>63.961725155027061</v>
      </c>
      <c r="N1746" s="9">
        <f t="shared" si="271"/>
        <v>2447.4299999999998</v>
      </c>
    </row>
    <row r="1747" spans="1:14" hidden="1" x14ac:dyDescent="0.25">
      <c r="A1747" s="7" t="s">
        <v>9</v>
      </c>
      <c r="B1747" s="7" t="s">
        <v>400</v>
      </c>
      <c r="C1747" s="7" t="s">
        <v>404</v>
      </c>
      <c r="D1747" s="16" t="s">
        <v>405</v>
      </c>
      <c r="E1747" s="7" t="s">
        <v>403</v>
      </c>
      <c r="F1747" s="7" t="s">
        <v>14</v>
      </c>
      <c r="G1747" s="8">
        <v>111</v>
      </c>
      <c r="H1747" s="8"/>
      <c r="I1747" s="9">
        <v>271664.73</v>
      </c>
      <c r="J1747" s="7" t="s">
        <v>52</v>
      </c>
      <c r="K1747" s="17">
        <f t="shared" si="269"/>
        <v>2.5779780291241842E-2</v>
      </c>
      <c r="L1747" s="20"/>
      <c r="M1747" s="73">
        <f t="shared" si="270"/>
        <v>139.21081357270594</v>
      </c>
      <c r="N1747" s="9">
        <f t="shared" si="271"/>
        <v>2447.4299999999998</v>
      </c>
    </row>
    <row r="1748" spans="1:14" hidden="1" x14ac:dyDescent="0.25">
      <c r="A1748" s="7" t="s">
        <v>9</v>
      </c>
      <c r="B1748" s="7" t="s">
        <v>400</v>
      </c>
      <c r="C1748" s="7" t="s">
        <v>404</v>
      </c>
      <c r="D1748" s="16" t="s">
        <v>405</v>
      </c>
      <c r="E1748" s="7" t="s">
        <v>403</v>
      </c>
      <c r="F1748" s="7" t="s">
        <v>14</v>
      </c>
      <c r="G1748" s="8">
        <v>28</v>
      </c>
      <c r="H1748" s="8"/>
      <c r="I1748" s="9">
        <v>68528.039999999994</v>
      </c>
      <c r="J1748" s="7" t="s">
        <v>53</v>
      </c>
      <c r="K1748" s="17">
        <f t="shared" si="269"/>
        <v>6.5030076410339784E-3</v>
      </c>
      <c r="L1748" s="20"/>
      <c r="M1748" s="73">
        <f t="shared" si="270"/>
        <v>35.116241261583482</v>
      </c>
      <c r="N1748" s="9">
        <f t="shared" si="271"/>
        <v>2447.4299999999998</v>
      </c>
    </row>
    <row r="1749" spans="1:14" hidden="1" x14ac:dyDescent="0.25">
      <c r="A1749" s="7" t="s">
        <v>9</v>
      </c>
      <c r="B1749" s="7" t="s">
        <v>400</v>
      </c>
      <c r="C1749" s="7" t="s">
        <v>404</v>
      </c>
      <c r="D1749" s="16" t="s">
        <v>405</v>
      </c>
      <c r="E1749" s="7" t="s">
        <v>403</v>
      </c>
      <c r="F1749" s="7" t="s">
        <v>14</v>
      </c>
      <c r="G1749" s="8">
        <v>15</v>
      </c>
      <c r="H1749" s="8"/>
      <c r="I1749" s="9">
        <v>36711.449999999997</v>
      </c>
      <c r="J1749" s="7" t="s">
        <v>55</v>
      </c>
      <c r="K1749" s="17">
        <f t="shared" si="269"/>
        <v>3.4837540934110601E-3</v>
      </c>
      <c r="L1749" s="20"/>
      <c r="M1749" s="73">
        <f t="shared" si="270"/>
        <v>18.812272104419723</v>
      </c>
      <c r="N1749" s="9">
        <f t="shared" si="271"/>
        <v>2447.4299999999998</v>
      </c>
    </row>
    <row r="1750" spans="1:14" hidden="1" x14ac:dyDescent="0.25">
      <c r="A1750" s="7" t="s">
        <v>9</v>
      </c>
      <c r="B1750" s="7" t="s">
        <v>400</v>
      </c>
      <c r="C1750" s="7" t="s">
        <v>404</v>
      </c>
      <c r="D1750" s="16" t="s">
        <v>405</v>
      </c>
      <c r="E1750" s="7" t="s">
        <v>403</v>
      </c>
      <c r="F1750" s="7" t="s">
        <v>14</v>
      </c>
      <c r="G1750" s="8">
        <v>16</v>
      </c>
      <c r="H1750" s="8"/>
      <c r="I1750" s="9">
        <v>39158.879999999997</v>
      </c>
      <c r="J1750" s="7" t="s">
        <v>65</v>
      </c>
      <c r="K1750" s="17">
        <f t="shared" si="269"/>
        <v>3.7160043663051305E-3</v>
      </c>
      <c r="L1750" s="20"/>
      <c r="M1750" s="73">
        <f t="shared" si="270"/>
        <v>20.066423578047704</v>
      </c>
      <c r="N1750" s="9">
        <f t="shared" si="271"/>
        <v>2447.4299999999998</v>
      </c>
    </row>
    <row r="1751" spans="1:14" s="67" customFormat="1" hidden="1" x14ac:dyDescent="0.25">
      <c r="A1751" s="58"/>
      <c r="B1751" s="58"/>
      <c r="C1751" s="58"/>
      <c r="D1751" s="59"/>
      <c r="E1751" s="58"/>
      <c r="F1751" s="58"/>
      <c r="G1751" s="60">
        <f>SUM(G1721:G1750)</f>
        <v>4305.7</v>
      </c>
      <c r="H1751" s="60"/>
      <c r="I1751" s="25"/>
      <c r="J1751" s="58"/>
      <c r="K1751" s="26">
        <f>SUM(K1721:K1750)</f>
        <v>1</v>
      </c>
      <c r="L1751" s="27"/>
      <c r="M1751" s="69">
        <f>SUM(M1721:M1750)</f>
        <v>5400.0000000000009</v>
      </c>
      <c r="N1751" s="25"/>
    </row>
    <row r="1752" spans="1:14" hidden="1" x14ac:dyDescent="0.25">
      <c r="A1752" s="7" t="s">
        <v>9</v>
      </c>
      <c r="B1752" s="7" t="s">
        <v>400</v>
      </c>
      <c r="C1752" s="7" t="s">
        <v>406</v>
      </c>
      <c r="D1752" s="16" t="s">
        <v>407</v>
      </c>
      <c r="E1752" s="7" t="s">
        <v>403</v>
      </c>
      <c r="F1752" s="7" t="s">
        <v>14</v>
      </c>
      <c r="G1752" s="8">
        <v>29.5</v>
      </c>
      <c r="H1752" s="8"/>
      <c r="I1752" s="9">
        <v>269059.67</v>
      </c>
      <c r="J1752" s="7" t="s">
        <v>16</v>
      </c>
      <c r="K1752" s="17">
        <f t="shared" ref="K1752:K1779" si="272">+G1752/$G$1791</f>
        <v>5.5512901574684614E-3</v>
      </c>
      <c r="L1752" s="20"/>
      <c r="M1752" s="73">
        <f t="shared" ref="M1752:M1779" si="273">4950*K1752</f>
        <v>27.478886279468885</v>
      </c>
      <c r="N1752" s="9">
        <f t="shared" ref="N1752:N1790" si="274">+I1752/G1752</f>
        <v>9120.6667796610163</v>
      </c>
    </row>
    <row r="1753" spans="1:14" hidden="1" x14ac:dyDescent="0.25">
      <c r="A1753" s="7" t="s">
        <v>9</v>
      </c>
      <c r="B1753" s="7" t="s">
        <v>400</v>
      </c>
      <c r="C1753" s="7" t="s">
        <v>406</v>
      </c>
      <c r="D1753" s="16" t="s">
        <v>407</v>
      </c>
      <c r="E1753" s="7" t="s">
        <v>403</v>
      </c>
      <c r="F1753" s="7" t="s">
        <v>14</v>
      </c>
      <c r="G1753" s="8">
        <v>168</v>
      </c>
      <c r="H1753" s="8"/>
      <c r="I1753" s="9">
        <v>1535202.48</v>
      </c>
      <c r="J1753" s="7" t="s">
        <v>18</v>
      </c>
      <c r="K1753" s="17">
        <f t="shared" si="272"/>
        <v>3.1614126998464456E-2</v>
      </c>
      <c r="L1753" s="20"/>
      <c r="M1753" s="73">
        <f t="shared" si="273"/>
        <v>156.48992864239906</v>
      </c>
      <c r="N1753" s="9">
        <f t="shared" si="274"/>
        <v>9138.11</v>
      </c>
    </row>
    <row r="1754" spans="1:14" hidden="1" x14ac:dyDescent="0.25">
      <c r="A1754" s="7" t="s">
        <v>9</v>
      </c>
      <c r="B1754" s="7" t="s">
        <v>400</v>
      </c>
      <c r="C1754" s="7" t="s">
        <v>406</v>
      </c>
      <c r="D1754" s="16" t="s">
        <v>407</v>
      </c>
      <c r="E1754" s="7" t="s">
        <v>403</v>
      </c>
      <c r="F1754" s="7" t="s">
        <v>14</v>
      </c>
      <c r="G1754" s="8">
        <v>37</v>
      </c>
      <c r="H1754" s="8"/>
      <c r="I1754" s="9">
        <v>338109.7</v>
      </c>
      <c r="J1754" s="7" t="s">
        <v>20</v>
      </c>
      <c r="K1754" s="17">
        <f t="shared" si="272"/>
        <v>6.9626351127570528E-3</v>
      </c>
      <c r="L1754" s="20"/>
      <c r="M1754" s="73">
        <f t="shared" si="273"/>
        <v>34.465043808147414</v>
      </c>
      <c r="N1754" s="9">
        <f t="shared" si="274"/>
        <v>9138.1</v>
      </c>
    </row>
    <row r="1755" spans="1:14" hidden="1" x14ac:dyDescent="0.25">
      <c r="A1755" s="7" t="s">
        <v>9</v>
      </c>
      <c r="B1755" s="7" t="s">
        <v>400</v>
      </c>
      <c r="C1755" s="7" t="s">
        <v>406</v>
      </c>
      <c r="D1755" s="16" t="s">
        <v>407</v>
      </c>
      <c r="E1755" s="7" t="s">
        <v>403</v>
      </c>
      <c r="F1755" s="7" t="s">
        <v>14</v>
      </c>
      <c r="G1755" s="8">
        <v>200</v>
      </c>
      <c r="H1755" s="8"/>
      <c r="I1755" s="9">
        <v>1827541.95</v>
      </c>
      <c r="J1755" s="7" t="s">
        <v>22</v>
      </c>
      <c r="K1755" s="17">
        <f t="shared" si="272"/>
        <v>3.763586547436245E-2</v>
      </c>
      <c r="L1755" s="20"/>
      <c r="M1755" s="73">
        <f t="shared" si="273"/>
        <v>186.29753409809413</v>
      </c>
      <c r="N1755" s="9">
        <f t="shared" si="274"/>
        <v>9137.70975</v>
      </c>
    </row>
    <row r="1756" spans="1:14" hidden="1" x14ac:dyDescent="0.25">
      <c r="A1756" s="7" t="s">
        <v>9</v>
      </c>
      <c r="B1756" s="7" t="s">
        <v>400</v>
      </c>
      <c r="C1756" s="7" t="s">
        <v>406</v>
      </c>
      <c r="D1756" s="16" t="s">
        <v>407</v>
      </c>
      <c r="E1756" s="7" t="s">
        <v>403</v>
      </c>
      <c r="F1756" s="7" t="s">
        <v>14</v>
      </c>
      <c r="G1756" s="8">
        <v>395</v>
      </c>
      <c r="H1756" s="8"/>
      <c r="I1756" s="9">
        <v>3609553.45</v>
      </c>
      <c r="J1756" s="7" t="s">
        <v>23</v>
      </c>
      <c r="K1756" s="17">
        <f t="shared" si="272"/>
        <v>7.4330834311865837E-2</v>
      </c>
      <c r="L1756" s="20"/>
      <c r="M1756" s="73">
        <f t="shared" si="273"/>
        <v>367.93762984373592</v>
      </c>
      <c r="N1756" s="9">
        <f t="shared" si="274"/>
        <v>9138.11</v>
      </c>
    </row>
    <row r="1757" spans="1:14" hidden="1" x14ac:dyDescent="0.25">
      <c r="A1757" s="7" t="s">
        <v>9</v>
      </c>
      <c r="B1757" s="7" t="s">
        <v>400</v>
      </c>
      <c r="C1757" s="7" t="s">
        <v>406</v>
      </c>
      <c r="D1757" s="16" t="s">
        <v>407</v>
      </c>
      <c r="E1757" s="7" t="s">
        <v>403</v>
      </c>
      <c r="F1757" s="7" t="s">
        <v>14</v>
      </c>
      <c r="G1757" s="8">
        <v>261</v>
      </c>
      <c r="H1757" s="8"/>
      <c r="I1757" s="9">
        <v>2385046.71</v>
      </c>
      <c r="J1757" s="7" t="s">
        <v>25</v>
      </c>
      <c r="K1757" s="17">
        <f t="shared" si="272"/>
        <v>4.9114804444042995E-2</v>
      </c>
      <c r="L1757" s="20"/>
      <c r="M1757" s="73">
        <f t="shared" si="273"/>
        <v>243.11828199801283</v>
      </c>
      <c r="N1757" s="9">
        <f t="shared" si="274"/>
        <v>9138.11</v>
      </c>
    </row>
    <row r="1758" spans="1:14" hidden="1" x14ac:dyDescent="0.25">
      <c r="A1758" s="7" t="s">
        <v>9</v>
      </c>
      <c r="B1758" s="7" t="s">
        <v>400</v>
      </c>
      <c r="C1758" s="7" t="s">
        <v>406</v>
      </c>
      <c r="D1758" s="16" t="s">
        <v>407</v>
      </c>
      <c r="E1758" s="7" t="s">
        <v>403</v>
      </c>
      <c r="F1758" s="7" t="s">
        <v>14</v>
      </c>
      <c r="G1758" s="8">
        <v>90.33</v>
      </c>
      <c r="H1758" s="8"/>
      <c r="I1758" s="9">
        <v>825445.47629999998</v>
      </c>
      <c r="J1758" s="7" t="s">
        <v>28</v>
      </c>
      <c r="K1758" s="17">
        <f t="shared" si="272"/>
        <v>1.69982386414958E-2</v>
      </c>
      <c r="L1758" s="20"/>
      <c r="M1758" s="73">
        <f t="shared" si="273"/>
        <v>84.141281275404211</v>
      </c>
      <c r="N1758" s="9">
        <f t="shared" si="274"/>
        <v>9138.11</v>
      </c>
    </row>
    <row r="1759" spans="1:14" hidden="1" x14ac:dyDescent="0.25">
      <c r="A1759" s="7" t="s">
        <v>9</v>
      </c>
      <c r="B1759" s="7" t="s">
        <v>400</v>
      </c>
      <c r="C1759" s="7" t="s">
        <v>406</v>
      </c>
      <c r="D1759" s="16" t="s">
        <v>407</v>
      </c>
      <c r="E1759" s="7" t="s">
        <v>403</v>
      </c>
      <c r="F1759" s="7" t="s">
        <v>14</v>
      </c>
      <c r="G1759" s="8">
        <v>4</v>
      </c>
      <c r="H1759" s="8"/>
      <c r="I1759" s="9">
        <v>35180.239999999998</v>
      </c>
      <c r="J1759" s="7" t="s">
        <v>29</v>
      </c>
      <c r="K1759" s="17">
        <f t="shared" si="272"/>
        <v>7.5271730948724895E-4</v>
      </c>
      <c r="L1759" s="20"/>
      <c r="M1759" s="73">
        <f t="shared" si="273"/>
        <v>3.7259506819618822</v>
      </c>
      <c r="N1759" s="9">
        <f t="shared" si="274"/>
        <v>8795.06</v>
      </c>
    </row>
    <row r="1760" spans="1:14" hidden="1" x14ac:dyDescent="0.25">
      <c r="A1760" s="7" t="s">
        <v>9</v>
      </c>
      <c r="B1760" s="7" t="s">
        <v>400</v>
      </c>
      <c r="C1760" s="7" t="s">
        <v>406</v>
      </c>
      <c r="D1760" s="16" t="s">
        <v>407</v>
      </c>
      <c r="E1760" s="7" t="s">
        <v>403</v>
      </c>
      <c r="F1760" s="7" t="s">
        <v>14</v>
      </c>
      <c r="G1760" s="8">
        <v>28</v>
      </c>
      <c r="H1760" s="8"/>
      <c r="I1760" s="9">
        <v>255867.08</v>
      </c>
      <c r="J1760" s="7" t="s">
        <v>30</v>
      </c>
      <c r="K1760" s="17">
        <f t="shared" si="272"/>
        <v>5.2690211664107424E-3</v>
      </c>
      <c r="L1760" s="20"/>
      <c r="M1760" s="73">
        <f t="shared" si="273"/>
        <v>26.081654773733174</v>
      </c>
      <c r="N1760" s="9">
        <f t="shared" si="274"/>
        <v>9138.1099999999988</v>
      </c>
    </row>
    <row r="1761" spans="1:14" hidden="1" x14ac:dyDescent="0.25">
      <c r="A1761" s="7" t="s">
        <v>9</v>
      </c>
      <c r="B1761" s="7" t="s">
        <v>400</v>
      </c>
      <c r="C1761" s="7" t="s">
        <v>406</v>
      </c>
      <c r="D1761" s="16" t="s">
        <v>407</v>
      </c>
      <c r="E1761" s="7" t="s">
        <v>403</v>
      </c>
      <c r="F1761" s="7" t="s">
        <v>14</v>
      </c>
      <c r="G1761" s="8">
        <v>136</v>
      </c>
      <c r="H1761" s="8"/>
      <c r="I1761" s="9">
        <v>1221513.8600000001</v>
      </c>
      <c r="J1761" s="7" t="s">
        <v>31</v>
      </c>
      <c r="K1761" s="17">
        <f t="shared" si="272"/>
        <v>2.5592388522566466E-2</v>
      </c>
      <c r="L1761" s="20"/>
      <c r="M1761" s="73">
        <f t="shared" si="273"/>
        <v>126.68232318670401</v>
      </c>
      <c r="N1761" s="9">
        <f t="shared" si="274"/>
        <v>8981.71955882353</v>
      </c>
    </row>
    <row r="1762" spans="1:14" hidden="1" x14ac:dyDescent="0.25">
      <c r="A1762" s="7" t="s">
        <v>9</v>
      </c>
      <c r="B1762" s="7" t="s">
        <v>400</v>
      </c>
      <c r="C1762" s="7" t="s">
        <v>406</v>
      </c>
      <c r="D1762" s="16" t="s">
        <v>407</v>
      </c>
      <c r="E1762" s="7" t="s">
        <v>403</v>
      </c>
      <c r="F1762" s="7" t="s">
        <v>14</v>
      </c>
      <c r="G1762" s="8">
        <v>10</v>
      </c>
      <c r="H1762" s="8"/>
      <c r="I1762" s="9">
        <v>91381.1</v>
      </c>
      <c r="J1762" s="7" t="s">
        <v>33</v>
      </c>
      <c r="K1762" s="17">
        <f t="shared" si="272"/>
        <v>1.8817932737181225E-3</v>
      </c>
      <c r="L1762" s="20"/>
      <c r="M1762" s="73">
        <f t="shared" si="273"/>
        <v>9.314876704904707</v>
      </c>
      <c r="N1762" s="9">
        <f t="shared" si="274"/>
        <v>9138.11</v>
      </c>
    </row>
    <row r="1763" spans="1:14" hidden="1" x14ac:dyDescent="0.25">
      <c r="A1763" s="7" t="s">
        <v>9</v>
      </c>
      <c r="B1763" s="7" t="s">
        <v>400</v>
      </c>
      <c r="C1763" s="7" t="s">
        <v>406</v>
      </c>
      <c r="D1763" s="16" t="s">
        <v>407</v>
      </c>
      <c r="E1763" s="7" t="s">
        <v>403</v>
      </c>
      <c r="F1763" s="7" t="s">
        <v>14</v>
      </c>
      <c r="G1763" s="8">
        <v>160</v>
      </c>
      <c r="H1763" s="8"/>
      <c r="I1763" s="9">
        <v>1462097.6</v>
      </c>
      <c r="J1763" s="7" t="s">
        <v>34</v>
      </c>
      <c r="K1763" s="17">
        <f t="shared" si="272"/>
        <v>3.010869237948996E-2</v>
      </c>
      <c r="L1763" s="20"/>
      <c r="M1763" s="73">
        <f t="shared" si="273"/>
        <v>149.03802727847531</v>
      </c>
      <c r="N1763" s="9">
        <f t="shared" si="274"/>
        <v>9138.11</v>
      </c>
    </row>
    <row r="1764" spans="1:14" hidden="1" x14ac:dyDescent="0.25">
      <c r="A1764" s="7" t="s">
        <v>9</v>
      </c>
      <c r="B1764" s="7" t="s">
        <v>400</v>
      </c>
      <c r="C1764" s="7" t="s">
        <v>406</v>
      </c>
      <c r="D1764" s="16" t="s">
        <v>407</v>
      </c>
      <c r="E1764" s="7" t="s">
        <v>403</v>
      </c>
      <c r="F1764" s="7" t="s">
        <v>14</v>
      </c>
      <c r="G1764" s="8">
        <v>143</v>
      </c>
      <c r="H1764" s="8"/>
      <c r="I1764" s="9">
        <v>1306749.73</v>
      </c>
      <c r="J1764" s="7" t="s">
        <v>35</v>
      </c>
      <c r="K1764" s="17">
        <f t="shared" si="272"/>
        <v>2.6909643814169153E-2</v>
      </c>
      <c r="L1764" s="20"/>
      <c r="M1764" s="73">
        <f t="shared" si="273"/>
        <v>133.20273688013731</v>
      </c>
      <c r="N1764" s="9">
        <f t="shared" si="274"/>
        <v>9138.11</v>
      </c>
    </row>
    <row r="1765" spans="1:14" hidden="1" x14ac:dyDescent="0.25">
      <c r="A1765" s="7" t="s">
        <v>9</v>
      </c>
      <c r="B1765" s="7" t="s">
        <v>400</v>
      </c>
      <c r="C1765" s="7" t="s">
        <v>406</v>
      </c>
      <c r="D1765" s="16" t="s">
        <v>407</v>
      </c>
      <c r="E1765" s="7" t="s">
        <v>403</v>
      </c>
      <c r="F1765" s="7" t="s">
        <v>14</v>
      </c>
      <c r="G1765" s="8">
        <v>204</v>
      </c>
      <c r="H1765" s="8"/>
      <c r="I1765" s="9">
        <v>1864174.25</v>
      </c>
      <c r="J1765" s="7" t="s">
        <v>36</v>
      </c>
      <c r="K1765" s="17">
        <f t="shared" si="272"/>
        <v>3.8388582783849698E-2</v>
      </c>
      <c r="L1765" s="20"/>
      <c r="M1765" s="73">
        <f t="shared" si="273"/>
        <v>190.02348478005601</v>
      </c>
      <c r="N1765" s="9">
        <f t="shared" si="274"/>
        <v>9138.1090686274511</v>
      </c>
    </row>
    <row r="1766" spans="1:14" hidden="1" x14ac:dyDescent="0.25">
      <c r="A1766" s="7" t="s">
        <v>9</v>
      </c>
      <c r="B1766" s="7" t="s">
        <v>400</v>
      </c>
      <c r="C1766" s="7" t="s">
        <v>406</v>
      </c>
      <c r="D1766" s="16" t="s">
        <v>407</v>
      </c>
      <c r="E1766" s="7" t="s">
        <v>403</v>
      </c>
      <c r="F1766" s="7" t="s">
        <v>14</v>
      </c>
      <c r="G1766" s="8">
        <v>132</v>
      </c>
      <c r="H1766" s="8"/>
      <c r="I1766" s="9">
        <v>1206230.52</v>
      </c>
      <c r="J1766" s="7" t="s">
        <v>37</v>
      </c>
      <c r="K1766" s="17">
        <f t="shared" si="272"/>
        <v>2.4839671213079215E-2</v>
      </c>
      <c r="L1766" s="20"/>
      <c r="M1766" s="73">
        <f t="shared" si="273"/>
        <v>122.95637250474211</v>
      </c>
      <c r="N1766" s="9">
        <f t="shared" si="274"/>
        <v>9138.11</v>
      </c>
    </row>
    <row r="1767" spans="1:14" hidden="1" x14ac:dyDescent="0.25">
      <c r="A1767" s="7" t="s">
        <v>9</v>
      </c>
      <c r="B1767" s="7" t="s">
        <v>400</v>
      </c>
      <c r="C1767" s="7" t="s">
        <v>406</v>
      </c>
      <c r="D1767" s="16" t="s">
        <v>407</v>
      </c>
      <c r="E1767" s="7" t="s">
        <v>403</v>
      </c>
      <c r="F1767" s="7" t="s">
        <v>14</v>
      </c>
      <c r="G1767" s="8">
        <v>162</v>
      </c>
      <c r="H1767" s="8"/>
      <c r="I1767" s="9">
        <v>1480373.82</v>
      </c>
      <c r="J1767" s="7" t="s">
        <v>38</v>
      </c>
      <c r="K1767" s="17">
        <f t="shared" si="272"/>
        <v>3.0485051034233584E-2</v>
      </c>
      <c r="L1767" s="20"/>
      <c r="M1767" s="73">
        <f t="shared" si="273"/>
        <v>150.90100261945625</v>
      </c>
      <c r="N1767" s="9">
        <f t="shared" si="274"/>
        <v>9138.11</v>
      </c>
    </row>
    <row r="1768" spans="1:14" hidden="1" x14ac:dyDescent="0.25">
      <c r="A1768" s="7" t="s">
        <v>9</v>
      </c>
      <c r="B1768" s="7" t="s">
        <v>400</v>
      </c>
      <c r="C1768" s="7" t="s">
        <v>406</v>
      </c>
      <c r="D1768" s="16" t="s">
        <v>407</v>
      </c>
      <c r="E1768" s="7" t="s">
        <v>403</v>
      </c>
      <c r="F1768" s="7" t="s">
        <v>14</v>
      </c>
      <c r="G1768" s="8">
        <v>69</v>
      </c>
      <c r="H1768" s="8"/>
      <c r="I1768" s="9">
        <v>618522.84</v>
      </c>
      <c r="J1768" s="7" t="s">
        <v>39</v>
      </c>
      <c r="K1768" s="17">
        <f t="shared" si="272"/>
        <v>1.2984373588655045E-2</v>
      </c>
      <c r="L1768" s="20"/>
      <c r="M1768" s="73">
        <f t="shared" si="273"/>
        <v>64.272649263842467</v>
      </c>
      <c r="N1768" s="9">
        <f t="shared" si="274"/>
        <v>8964.0991304347826</v>
      </c>
    </row>
    <row r="1769" spans="1:14" hidden="1" x14ac:dyDescent="0.25">
      <c r="A1769" s="7" t="s">
        <v>9</v>
      </c>
      <c r="B1769" s="7" t="s">
        <v>400</v>
      </c>
      <c r="C1769" s="7" t="s">
        <v>406</v>
      </c>
      <c r="D1769" s="16" t="s">
        <v>407</v>
      </c>
      <c r="E1769" s="7" t="s">
        <v>403</v>
      </c>
      <c r="F1769" s="7" t="s">
        <v>14</v>
      </c>
      <c r="G1769" s="8">
        <v>137.5</v>
      </c>
      <c r="H1769" s="8"/>
      <c r="I1769" s="9">
        <v>1255647.895</v>
      </c>
      <c r="J1769" s="7" t="s">
        <v>40</v>
      </c>
      <c r="K1769" s="17">
        <f t="shared" si="272"/>
        <v>2.5874657513624184E-2</v>
      </c>
      <c r="L1769" s="20"/>
      <c r="M1769" s="73">
        <f t="shared" si="273"/>
        <v>128.0795546924397</v>
      </c>
      <c r="N1769" s="9">
        <f t="shared" si="274"/>
        <v>9131.9846909090902</v>
      </c>
    </row>
    <row r="1770" spans="1:14" hidden="1" x14ac:dyDescent="0.25">
      <c r="A1770" s="7" t="s">
        <v>9</v>
      </c>
      <c r="B1770" s="7" t="s">
        <v>400</v>
      </c>
      <c r="C1770" s="7" t="s">
        <v>406</v>
      </c>
      <c r="D1770" s="16" t="s">
        <v>407</v>
      </c>
      <c r="E1770" s="7" t="s">
        <v>403</v>
      </c>
      <c r="F1770" s="7" t="s">
        <v>14</v>
      </c>
      <c r="G1770" s="8">
        <v>763</v>
      </c>
      <c r="H1770" s="8"/>
      <c r="I1770" s="9">
        <v>6972377.9299999997</v>
      </c>
      <c r="J1770" s="7" t="s">
        <v>41</v>
      </c>
      <c r="K1770" s="17">
        <f t="shared" si="272"/>
        <v>0.14358082678469275</v>
      </c>
      <c r="L1770" s="20"/>
      <c r="M1770" s="73">
        <f t="shared" si="273"/>
        <v>710.72509258422906</v>
      </c>
      <c r="N1770" s="9">
        <f t="shared" si="274"/>
        <v>9138.1099999999988</v>
      </c>
    </row>
    <row r="1771" spans="1:14" hidden="1" x14ac:dyDescent="0.25">
      <c r="A1771" s="7" t="s">
        <v>9</v>
      </c>
      <c r="B1771" s="7" t="s">
        <v>400</v>
      </c>
      <c r="C1771" s="7" t="s">
        <v>406</v>
      </c>
      <c r="D1771" s="16" t="s">
        <v>407</v>
      </c>
      <c r="E1771" s="7" t="s">
        <v>403</v>
      </c>
      <c r="F1771" s="7" t="s">
        <v>14</v>
      </c>
      <c r="G1771" s="8">
        <v>815</v>
      </c>
      <c r="H1771" s="8"/>
      <c r="I1771" s="9">
        <v>7447559.6500000004</v>
      </c>
      <c r="J1771" s="7" t="s">
        <v>42</v>
      </c>
      <c r="K1771" s="17">
        <f t="shared" si="272"/>
        <v>0.15336615180802698</v>
      </c>
      <c r="L1771" s="20"/>
      <c r="M1771" s="73">
        <f t="shared" si="273"/>
        <v>759.16245144973357</v>
      </c>
      <c r="N1771" s="9">
        <f t="shared" si="274"/>
        <v>9138.11</v>
      </c>
    </row>
    <row r="1772" spans="1:14" hidden="1" x14ac:dyDescent="0.25">
      <c r="A1772" s="7" t="s">
        <v>9</v>
      </c>
      <c r="B1772" s="7" t="s">
        <v>400</v>
      </c>
      <c r="C1772" s="7" t="s">
        <v>406</v>
      </c>
      <c r="D1772" s="16" t="s">
        <v>407</v>
      </c>
      <c r="E1772" s="7" t="s">
        <v>403</v>
      </c>
      <c r="F1772" s="7" t="s">
        <v>14</v>
      </c>
      <c r="G1772" s="8">
        <v>47</v>
      </c>
      <c r="H1772" s="8"/>
      <c r="I1772" s="9">
        <v>429491.17</v>
      </c>
      <c r="J1772" s="7" t="s">
        <v>44</v>
      </c>
      <c r="K1772" s="17">
        <f t="shared" si="272"/>
        <v>8.8444283864751762E-3</v>
      </c>
      <c r="L1772" s="20"/>
      <c r="M1772" s="73">
        <f t="shared" si="273"/>
        <v>43.779920513052119</v>
      </c>
      <c r="N1772" s="9">
        <f t="shared" si="274"/>
        <v>9138.1099999999988</v>
      </c>
    </row>
    <row r="1773" spans="1:14" hidden="1" x14ac:dyDescent="0.25">
      <c r="A1773" s="7" t="s">
        <v>9</v>
      </c>
      <c r="B1773" s="7" t="s">
        <v>400</v>
      </c>
      <c r="C1773" s="7" t="s">
        <v>406</v>
      </c>
      <c r="D1773" s="16" t="s">
        <v>407</v>
      </c>
      <c r="E1773" s="7" t="s">
        <v>403</v>
      </c>
      <c r="F1773" s="7" t="s">
        <v>14</v>
      </c>
      <c r="G1773" s="8">
        <v>109</v>
      </c>
      <c r="H1773" s="8"/>
      <c r="I1773" s="9">
        <v>996053.99</v>
      </c>
      <c r="J1773" s="7" t="s">
        <v>45</v>
      </c>
      <c r="K1773" s="17">
        <f t="shared" si="272"/>
        <v>2.0511546683527535E-2</v>
      </c>
      <c r="L1773" s="20"/>
      <c r="M1773" s="73">
        <f t="shared" si="273"/>
        <v>101.5321560834613</v>
      </c>
      <c r="N1773" s="9">
        <f t="shared" si="274"/>
        <v>9138.11</v>
      </c>
    </row>
    <row r="1774" spans="1:14" hidden="1" x14ac:dyDescent="0.25">
      <c r="A1774" s="7" t="s">
        <v>9</v>
      </c>
      <c r="B1774" s="7" t="s">
        <v>400</v>
      </c>
      <c r="C1774" s="7" t="s">
        <v>406</v>
      </c>
      <c r="D1774" s="16" t="s">
        <v>407</v>
      </c>
      <c r="E1774" s="7" t="s">
        <v>403</v>
      </c>
      <c r="F1774" s="7" t="s">
        <v>14</v>
      </c>
      <c r="G1774" s="8">
        <v>54</v>
      </c>
      <c r="H1774" s="8"/>
      <c r="I1774" s="9">
        <v>493457.94</v>
      </c>
      <c r="J1774" s="7" t="s">
        <v>46</v>
      </c>
      <c r="K1774" s="17">
        <f t="shared" si="272"/>
        <v>1.0161683678077861E-2</v>
      </c>
      <c r="L1774" s="20"/>
      <c r="M1774" s="73">
        <f t="shared" si="273"/>
        <v>50.30033420648541</v>
      </c>
      <c r="N1774" s="9">
        <f t="shared" si="274"/>
        <v>9138.11</v>
      </c>
    </row>
    <row r="1775" spans="1:14" hidden="1" x14ac:dyDescent="0.25">
      <c r="A1775" s="7" t="s">
        <v>9</v>
      </c>
      <c r="B1775" s="7" t="s">
        <v>400</v>
      </c>
      <c r="C1775" s="7" t="s">
        <v>406</v>
      </c>
      <c r="D1775" s="16" t="s">
        <v>407</v>
      </c>
      <c r="E1775" s="7" t="s">
        <v>403</v>
      </c>
      <c r="F1775" s="7" t="s">
        <v>14</v>
      </c>
      <c r="G1775" s="8">
        <v>94</v>
      </c>
      <c r="H1775" s="8"/>
      <c r="I1775" s="9">
        <v>858982.34</v>
      </c>
      <c r="J1775" s="7" t="s">
        <v>47</v>
      </c>
      <c r="K1775" s="17">
        <f t="shared" si="272"/>
        <v>1.7688856772950352E-2</v>
      </c>
      <c r="L1775" s="20"/>
      <c r="M1775" s="73">
        <f t="shared" si="273"/>
        <v>87.559841026104237</v>
      </c>
      <c r="N1775" s="9">
        <f t="shared" si="274"/>
        <v>9138.1099999999988</v>
      </c>
    </row>
    <row r="1776" spans="1:14" hidden="1" x14ac:dyDescent="0.25">
      <c r="A1776" s="7" t="s">
        <v>9</v>
      </c>
      <c r="B1776" s="7" t="s">
        <v>400</v>
      </c>
      <c r="C1776" s="7" t="s">
        <v>406</v>
      </c>
      <c r="D1776" s="16" t="s">
        <v>407</v>
      </c>
      <c r="E1776" s="7" t="s">
        <v>403</v>
      </c>
      <c r="F1776" s="7" t="s">
        <v>14</v>
      </c>
      <c r="G1776" s="8">
        <v>35</v>
      </c>
      <c r="H1776" s="8"/>
      <c r="I1776" s="9">
        <v>308513.2</v>
      </c>
      <c r="J1776" s="7" t="s">
        <v>63</v>
      </c>
      <c r="K1776" s="17">
        <f t="shared" si="272"/>
        <v>6.5862764580134287E-3</v>
      </c>
      <c r="L1776" s="20"/>
      <c r="M1776" s="73">
        <f t="shared" si="273"/>
        <v>32.602068467166475</v>
      </c>
      <c r="N1776" s="9">
        <f t="shared" si="274"/>
        <v>8814.6628571428573</v>
      </c>
    </row>
    <row r="1777" spans="1:14" hidden="1" x14ac:dyDescent="0.25">
      <c r="A1777" s="7" t="s">
        <v>9</v>
      </c>
      <c r="B1777" s="7" t="s">
        <v>400</v>
      </c>
      <c r="C1777" s="7" t="s">
        <v>406</v>
      </c>
      <c r="D1777" s="16" t="s">
        <v>407</v>
      </c>
      <c r="E1777" s="7" t="s">
        <v>403</v>
      </c>
      <c r="F1777" s="7" t="s">
        <v>14</v>
      </c>
      <c r="G1777" s="8">
        <v>127</v>
      </c>
      <c r="H1777" s="8"/>
      <c r="I1777" s="9">
        <v>1160539.97</v>
      </c>
      <c r="J1777" s="7" t="s">
        <v>48</v>
      </c>
      <c r="K1777" s="17">
        <f t="shared" si="272"/>
        <v>2.3898774576220156E-2</v>
      </c>
      <c r="L1777" s="20"/>
      <c r="M1777" s="73">
        <f t="shared" si="273"/>
        <v>118.29893415228977</v>
      </c>
      <c r="N1777" s="9">
        <f t="shared" si="274"/>
        <v>9138.11</v>
      </c>
    </row>
    <row r="1778" spans="1:14" hidden="1" x14ac:dyDescent="0.25">
      <c r="A1778" s="7" t="s">
        <v>9</v>
      </c>
      <c r="B1778" s="7" t="s">
        <v>400</v>
      </c>
      <c r="C1778" s="7" t="s">
        <v>406</v>
      </c>
      <c r="D1778" s="16" t="s">
        <v>407</v>
      </c>
      <c r="E1778" s="7" t="s">
        <v>403</v>
      </c>
      <c r="F1778" s="7" t="s">
        <v>14</v>
      </c>
      <c r="G1778" s="8">
        <v>2</v>
      </c>
      <c r="H1778" s="8"/>
      <c r="I1778" s="9">
        <v>18276.22</v>
      </c>
      <c r="J1778" s="7" t="s">
        <v>68</v>
      </c>
      <c r="K1778" s="17">
        <f t="shared" si="272"/>
        <v>3.7635865474362447E-4</v>
      </c>
      <c r="L1778" s="20"/>
      <c r="M1778" s="73">
        <f t="shared" si="273"/>
        <v>1.8629753409809411</v>
      </c>
      <c r="N1778" s="9">
        <f t="shared" si="274"/>
        <v>9138.11</v>
      </c>
    </row>
    <row r="1779" spans="1:14" hidden="1" x14ac:dyDescent="0.25">
      <c r="A1779" s="7" t="s">
        <v>9</v>
      </c>
      <c r="B1779" s="7" t="s">
        <v>400</v>
      </c>
      <c r="C1779" s="7" t="s">
        <v>406</v>
      </c>
      <c r="D1779" s="16" t="s">
        <v>407</v>
      </c>
      <c r="E1779" s="7" t="s">
        <v>403</v>
      </c>
      <c r="F1779" s="7" t="s">
        <v>14</v>
      </c>
      <c r="G1779" s="8">
        <v>86</v>
      </c>
      <c r="H1779" s="8"/>
      <c r="I1779" s="9">
        <v>757747.36</v>
      </c>
      <c r="J1779" s="7" t="s">
        <v>49</v>
      </c>
      <c r="K1779" s="17">
        <f t="shared" si="272"/>
        <v>1.6183422153975852E-2</v>
      </c>
      <c r="L1779" s="20"/>
      <c r="M1779" s="73">
        <f t="shared" si="273"/>
        <v>80.10793966218047</v>
      </c>
      <c r="N1779" s="9">
        <f t="shared" si="274"/>
        <v>8811.0158139534888</v>
      </c>
    </row>
    <row r="1780" spans="1:14" hidden="1" x14ac:dyDescent="0.25">
      <c r="A1780" s="7" t="s">
        <v>9</v>
      </c>
      <c r="B1780" s="7" t="s">
        <v>350</v>
      </c>
      <c r="C1780" s="7" t="s">
        <v>351</v>
      </c>
      <c r="D1780" s="16" t="s">
        <v>352</v>
      </c>
      <c r="E1780" s="7" t="s">
        <v>353</v>
      </c>
      <c r="F1780" s="7" t="s">
        <v>14</v>
      </c>
      <c r="G1780" s="8">
        <v>55</v>
      </c>
      <c r="H1780" s="8"/>
      <c r="I1780" s="9">
        <v>319435.59999999998</v>
      </c>
      <c r="J1780" s="7" t="s">
        <v>50</v>
      </c>
      <c r="K1780" s="17">
        <f>+G1780/$G$1349</f>
        <v>2.0944402132520943E-2</v>
      </c>
      <c r="L1780" s="20"/>
      <c r="M1780" s="73">
        <f>540*K1780</f>
        <v>11.309977151561309</v>
      </c>
      <c r="N1780" s="9">
        <f t="shared" si="274"/>
        <v>5807.9199999999992</v>
      </c>
    </row>
    <row r="1781" spans="1:14" hidden="1" x14ac:dyDescent="0.25">
      <c r="A1781" s="7" t="s">
        <v>9</v>
      </c>
      <c r="B1781" s="7" t="s">
        <v>400</v>
      </c>
      <c r="C1781" s="7" t="s">
        <v>406</v>
      </c>
      <c r="D1781" s="16" t="s">
        <v>407</v>
      </c>
      <c r="E1781" s="7" t="s">
        <v>403</v>
      </c>
      <c r="F1781" s="7" t="s">
        <v>14</v>
      </c>
      <c r="G1781" s="8">
        <v>72</v>
      </c>
      <c r="H1781" s="8"/>
      <c r="I1781" s="9">
        <v>657943.92000000004</v>
      </c>
      <c r="J1781" s="7" t="s">
        <v>51</v>
      </c>
      <c r="K1781" s="17">
        <f t="shared" ref="K1781:K1790" si="275">+G1781/$G$1791</f>
        <v>1.3548911570770482E-2</v>
      </c>
      <c r="L1781" s="20"/>
      <c r="M1781" s="73">
        <f t="shared" ref="M1781:M1790" si="276">4950*K1781</f>
        <v>67.067112275313889</v>
      </c>
      <c r="N1781" s="9">
        <f t="shared" si="274"/>
        <v>9138.11</v>
      </c>
    </row>
    <row r="1782" spans="1:14" hidden="1" x14ac:dyDescent="0.25">
      <c r="A1782" s="7" t="s">
        <v>9</v>
      </c>
      <c r="B1782" s="7" t="s">
        <v>400</v>
      </c>
      <c r="C1782" s="7" t="s">
        <v>406</v>
      </c>
      <c r="D1782" s="16" t="s">
        <v>407</v>
      </c>
      <c r="E1782" s="7" t="s">
        <v>403</v>
      </c>
      <c r="F1782" s="7" t="s">
        <v>14</v>
      </c>
      <c r="G1782" s="8">
        <v>89.75</v>
      </c>
      <c r="H1782" s="8"/>
      <c r="I1782" s="9">
        <v>820145.37250000006</v>
      </c>
      <c r="J1782" s="7" t="s">
        <v>52</v>
      </c>
      <c r="K1782" s="17">
        <f t="shared" si="275"/>
        <v>1.6889094631620149E-2</v>
      </c>
      <c r="L1782" s="20"/>
      <c r="M1782" s="73">
        <f t="shared" si="276"/>
        <v>83.601018426519744</v>
      </c>
      <c r="N1782" s="9">
        <f t="shared" si="274"/>
        <v>9138.11</v>
      </c>
    </row>
    <row r="1783" spans="1:14" hidden="1" x14ac:dyDescent="0.25">
      <c r="A1783" s="7" t="s">
        <v>9</v>
      </c>
      <c r="B1783" s="7" t="s">
        <v>400</v>
      </c>
      <c r="C1783" s="7" t="s">
        <v>406</v>
      </c>
      <c r="D1783" s="16" t="s">
        <v>407</v>
      </c>
      <c r="E1783" s="7" t="s">
        <v>403</v>
      </c>
      <c r="F1783" s="7" t="s">
        <v>14</v>
      </c>
      <c r="G1783" s="8">
        <v>23</v>
      </c>
      <c r="H1783" s="8"/>
      <c r="I1783" s="9">
        <v>210176.53</v>
      </c>
      <c r="J1783" s="7" t="s">
        <v>53</v>
      </c>
      <c r="K1783" s="17">
        <f t="shared" si="275"/>
        <v>4.3281245295516821E-3</v>
      </c>
      <c r="L1783" s="20"/>
      <c r="M1783" s="73">
        <f t="shared" si="276"/>
        <v>21.424216421280825</v>
      </c>
      <c r="N1783" s="9">
        <f t="shared" si="274"/>
        <v>9138.11</v>
      </c>
    </row>
    <row r="1784" spans="1:14" hidden="1" x14ac:dyDescent="0.25">
      <c r="A1784" s="7" t="s">
        <v>9</v>
      </c>
      <c r="B1784" s="7" t="s">
        <v>400</v>
      </c>
      <c r="C1784" s="7" t="s">
        <v>406</v>
      </c>
      <c r="D1784" s="16" t="s">
        <v>407</v>
      </c>
      <c r="E1784" s="7" t="s">
        <v>403</v>
      </c>
      <c r="F1784" s="7" t="s">
        <v>14</v>
      </c>
      <c r="G1784" s="8">
        <v>158</v>
      </c>
      <c r="H1784" s="8"/>
      <c r="I1784" s="9">
        <v>1443821.38</v>
      </c>
      <c r="J1784" s="7" t="s">
        <v>55</v>
      </c>
      <c r="K1784" s="17">
        <f t="shared" si="275"/>
        <v>2.9732333724746336E-2</v>
      </c>
      <c r="L1784" s="20"/>
      <c r="M1784" s="73">
        <f t="shared" si="276"/>
        <v>147.17505193749437</v>
      </c>
      <c r="N1784" s="9">
        <f t="shared" si="274"/>
        <v>9138.1099999999988</v>
      </c>
    </row>
    <row r="1785" spans="1:14" hidden="1" x14ac:dyDescent="0.25">
      <c r="A1785" s="7" t="s">
        <v>9</v>
      </c>
      <c r="B1785" s="7" t="s">
        <v>400</v>
      </c>
      <c r="C1785" s="7" t="s">
        <v>406</v>
      </c>
      <c r="D1785" s="16" t="s">
        <v>407</v>
      </c>
      <c r="E1785" s="7" t="s">
        <v>403</v>
      </c>
      <c r="F1785" s="7" t="s">
        <v>14</v>
      </c>
      <c r="G1785" s="8">
        <v>94</v>
      </c>
      <c r="H1785" s="8"/>
      <c r="I1785" s="9">
        <v>849890.77</v>
      </c>
      <c r="J1785" s="7" t="s">
        <v>56</v>
      </c>
      <c r="K1785" s="17">
        <f t="shared" si="275"/>
        <v>1.7688856772950352E-2</v>
      </c>
      <c r="L1785" s="20"/>
      <c r="M1785" s="73">
        <f t="shared" si="276"/>
        <v>87.559841026104237</v>
      </c>
      <c r="N1785" s="9">
        <f t="shared" si="274"/>
        <v>9041.3911702127662</v>
      </c>
    </row>
    <row r="1786" spans="1:14" hidden="1" x14ac:dyDescent="0.25">
      <c r="A1786" s="7" t="s">
        <v>9</v>
      </c>
      <c r="B1786" s="7" t="s">
        <v>400</v>
      </c>
      <c r="C1786" s="7" t="s">
        <v>406</v>
      </c>
      <c r="D1786" s="16" t="s">
        <v>407</v>
      </c>
      <c r="E1786" s="7" t="s">
        <v>403</v>
      </c>
      <c r="F1786" s="7" t="s">
        <v>14</v>
      </c>
      <c r="G1786" s="8">
        <v>170</v>
      </c>
      <c r="H1786" s="8"/>
      <c r="I1786" s="9">
        <v>1553478.7</v>
      </c>
      <c r="J1786" s="7" t="s">
        <v>57</v>
      </c>
      <c r="K1786" s="17">
        <f t="shared" si="275"/>
        <v>3.1990485653208084E-2</v>
      </c>
      <c r="L1786" s="20"/>
      <c r="M1786" s="73">
        <f t="shared" si="276"/>
        <v>158.35290398338</v>
      </c>
      <c r="N1786" s="9">
        <f t="shared" si="274"/>
        <v>9138.11</v>
      </c>
    </row>
    <row r="1787" spans="1:14" hidden="1" x14ac:dyDescent="0.25">
      <c r="A1787" s="7" t="s">
        <v>9</v>
      </c>
      <c r="B1787" s="7" t="s">
        <v>400</v>
      </c>
      <c r="C1787" s="7" t="s">
        <v>406</v>
      </c>
      <c r="D1787" s="16" t="s">
        <v>407</v>
      </c>
      <c r="E1787" s="7" t="s">
        <v>403</v>
      </c>
      <c r="F1787" s="7" t="s">
        <v>14</v>
      </c>
      <c r="G1787" s="8">
        <v>34</v>
      </c>
      <c r="H1787" s="8"/>
      <c r="I1787" s="9">
        <v>307951.26</v>
      </c>
      <c r="J1787" s="7" t="s">
        <v>65</v>
      </c>
      <c r="K1787" s="17">
        <f t="shared" si="275"/>
        <v>6.3980971306416166E-3</v>
      </c>
      <c r="L1787" s="20"/>
      <c r="M1787" s="73">
        <f t="shared" si="276"/>
        <v>31.670580796676003</v>
      </c>
      <c r="N1787" s="9">
        <f t="shared" si="274"/>
        <v>9057.39</v>
      </c>
    </row>
    <row r="1788" spans="1:14" hidden="1" x14ac:dyDescent="0.25">
      <c r="A1788" s="7" t="s">
        <v>9</v>
      </c>
      <c r="B1788" s="7" t="s">
        <v>400</v>
      </c>
      <c r="C1788" s="7" t="s">
        <v>408</v>
      </c>
      <c r="D1788" s="16" t="s">
        <v>409</v>
      </c>
      <c r="E1788" s="7" t="s">
        <v>403</v>
      </c>
      <c r="F1788" s="7" t="s">
        <v>14</v>
      </c>
      <c r="G1788" s="8">
        <v>12</v>
      </c>
      <c r="H1788" s="8"/>
      <c r="I1788" s="9">
        <v>116039.88</v>
      </c>
      <c r="J1788" s="7" t="s">
        <v>46</v>
      </c>
      <c r="K1788" s="17">
        <f t="shared" si="275"/>
        <v>2.2581519284617471E-3</v>
      </c>
      <c r="L1788" s="20"/>
      <c r="M1788" s="73">
        <f t="shared" si="276"/>
        <v>11.177852045885649</v>
      </c>
      <c r="N1788" s="9">
        <f t="shared" si="274"/>
        <v>9669.99</v>
      </c>
    </row>
    <row r="1789" spans="1:14" hidden="1" x14ac:dyDescent="0.25">
      <c r="A1789" s="7" t="s">
        <v>9</v>
      </c>
      <c r="B1789" s="7" t="s">
        <v>400</v>
      </c>
      <c r="C1789" s="7" t="s">
        <v>408</v>
      </c>
      <c r="D1789" s="16" t="s">
        <v>409</v>
      </c>
      <c r="E1789" s="7" t="s">
        <v>403</v>
      </c>
      <c r="F1789" s="7" t="s">
        <v>14</v>
      </c>
      <c r="G1789" s="8">
        <v>106</v>
      </c>
      <c r="H1789" s="8"/>
      <c r="I1789" s="9">
        <v>1021692.54</v>
      </c>
      <c r="J1789" s="7" t="s">
        <v>53</v>
      </c>
      <c r="K1789" s="17">
        <f t="shared" si="275"/>
        <v>1.9947008701412097E-2</v>
      </c>
      <c r="L1789" s="20"/>
      <c r="M1789" s="73">
        <f t="shared" si="276"/>
        <v>98.737693071989881</v>
      </c>
      <c r="N1789" s="9">
        <f t="shared" si="274"/>
        <v>9638.6088679245295</v>
      </c>
    </row>
    <row r="1790" spans="1:14" hidden="1" x14ac:dyDescent="0.25">
      <c r="A1790" s="7" t="s">
        <v>9</v>
      </c>
      <c r="B1790" s="7" t="s">
        <v>400</v>
      </c>
      <c r="C1790" s="7" t="s">
        <v>408</v>
      </c>
      <c r="D1790" s="16" t="s">
        <v>409</v>
      </c>
      <c r="E1790" s="7" t="s">
        <v>403</v>
      </c>
      <c r="F1790" s="7" t="s">
        <v>14</v>
      </c>
      <c r="G1790" s="8">
        <v>2</v>
      </c>
      <c r="H1790" s="8"/>
      <c r="I1790" s="9">
        <v>19339.98</v>
      </c>
      <c r="J1790" s="7" t="s">
        <v>56</v>
      </c>
      <c r="K1790" s="17">
        <f t="shared" si="275"/>
        <v>3.7635865474362447E-4</v>
      </c>
      <c r="L1790" s="20"/>
      <c r="M1790" s="73">
        <f t="shared" si="276"/>
        <v>1.8629753409809411</v>
      </c>
      <c r="N1790" s="9">
        <f t="shared" si="274"/>
        <v>9669.99</v>
      </c>
    </row>
    <row r="1791" spans="1:14" s="67" customFormat="1" hidden="1" x14ac:dyDescent="0.25">
      <c r="A1791" s="58"/>
      <c r="B1791" s="58"/>
      <c r="C1791" s="58"/>
      <c r="D1791" s="59"/>
      <c r="E1791" s="58"/>
      <c r="F1791" s="58"/>
      <c r="G1791" s="60">
        <f>SUM(G1752:G1790)</f>
        <v>5314.08</v>
      </c>
      <c r="H1791" s="60"/>
      <c r="I1791" s="25"/>
      <c r="J1791" s="58"/>
      <c r="K1791" s="26">
        <f>SUM(K1752:K1790)</f>
        <v>1.0105945391270714</v>
      </c>
      <c r="L1791" s="27"/>
      <c r="M1791" s="69">
        <f>SUM(M1752:M1790)</f>
        <v>4910.0781552745884</v>
      </c>
      <c r="N1791" s="25"/>
    </row>
    <row r="1792" spans="1:14" hidden="1" x14ac:dyDescent="0.25">
      <c r="A1792" s="7" t="s">
        <v>9</v>
      </c>
      <c r="B1792" s="7" t="s">
        <v>410</v>
      </c>
      <c r="C1792" s="7" t="s">
        <v>411</v>
      </c>
      <c r="D1792" s="16" t="s">
        <v>412</v>
      </c>
      <c r="E1792" s="7" t="s">
        <v>413</v>
      </c>
      <c r="F1792" s="7" t="s">
        <v>170</v>
      </c>
      <c r="G1792" s="8">
        <v>50</v>
      </c>
      <c r="H1792" s="8"/>
      <c r="I1792" s="9">
        <v>13298.5</v>
      </c>
      <c r="J1792" s="7" t="s">
        <v>15</v>
      </c>
      <c r="K1792" s="17">
        <f t="shared" ref="K1792:K1827" si="277">+G1792/$G$1837</f>
        <v>3.7923856935131924E-4</v>
      </c>
      <c r="L1792" s="20"/>
      <c r="M1792" s="68">
        <f t="shared" ref="M1792:M1827" si="278">156000*K1792</f>
        <v>59.161216818805805</v>
      </c>
      <c r="N1792" s="9">
        <f t="shared" ref="N1792:N1836" si="279">+I1792/G1792</f>
        <v>265.97000000000003</v>
      </c>
    </row>
    <row r="1793" spans="1:14" hidden="1" x14ac:dyDescent="0.25">
      <c r="A1793" s="7" t="s">
        <v>9</v>
      </c>
      <c r="B1793" s="7" t="s">
        <v>410</v>
      </c>
      <c r="C1793" s="7" t="s">
        <v>411</v>
      </c>
      <c r="D1793" s="16" t="s">
        <v>412</v>
      </c>
      <c r="E1793" s="7" t="s">
        <v>413</v>
      </c>
      <c r="F1793" s="7" t="s">
        <v>170</v>
      </c>
      <c r="G1793" s="8">
        <v>5</v>
      </c>
      <c r="H1793" s="8"/>
      <c r="I1793" s="9">
        <v>1329.85</v>
      </c>
      <c r="J1793" s="7" t="s">
        <v>300</v>
      </c>
      <c r="K1793" s="17">
        <f t="shared" si="277"/>
        <v>3.7923856935131927E-5</v>
      </c>
      <c r="L1793" s="20"/>
      <c r="M1793" s="68">
        <f t="shared" si="278"/>
        <v>5.9161216818805809</v>
      </c>
      <c r="N1793" s="9">
        <f t="shared" si="279"/>
        <v>265.96999999999997</v>
      </c>
    </row>
    <row r="1794" spans="1:14" hidden="1" x14ac:dyDescent="0.25">
      <c r="A1794" s="7" t="s">
        <v>9</v>
      </c>
      <c r="B1794" s="7" t="s">
        <v>410</v>
      </c>
      <c r="C1794" s="7" t="s">
        <v>411</v>
      </c>
      <c r="D1794" s="16" t="s">
        <v>412</v>
      </c>
      <c r="E1794" s="7" t="s">
        <v>413</v>
      </c>
      <c r="F1794" s="7" t="s">
        <v>170</v>
      </c>
      <c r="G1794" s="8">
        <v>37</v>
      </c>
      <c r="H1794" s="8"/>
      <c r="I1794" s="9">
        <v>9840.89</v>
      </c>
      <c r="J1794" s="7" t="s">
        <v>17</v>
      </c>
      <c r="K1794" s="17">
        <f t="shared" si="277"/>
        <v>2.8063654131997622E-4</v>
      </c>
      <c r="L1794" s="20"/>
      <c r="M1794" s="68">
        <f t="shared" si="278"/>
        <v>43.779300445916292</v>
      </c>
      <c r="N1794" s="9">
        <f t="shared" si="279"/>
        <v>265.96999999999997</v>
      </c>
    </row>
    <row r="1795" spans="1:14" hidden="1" x14ac:dyDescent="0.25">
      <c r="A1795" s="7" t="s">
        <v>9</v>
      </c>
      <c r="B1795" s="7" t="s">
        <v>410</v>
      </c>
      <c r="C1795" s="7" t="s">
        <v>411</v>
      </c>
      <c r="D1795" s="16" t="s">
        <v>412</v>
      </c>
      <c r="E1795" s="7" t="s">
        <v>413</v>
      </c>
      <c r="F1795" s="7" t="s">
        <v>170</v>
      </c>
      <c r="G1795" s="8">
        <v>2938</v>
      </c>
      <c r="H1795" s="8"/>
      <c r="I1795" s="9">
        <v>781419.86</v>
      </c>
      <c r="J1795" s="7" t="s">
        <v>18</v>
      </c>
      <c r="K1795" s="17">
        <f t="shared" si="277"/>
        <v>2.2284058335083519E-2</v>
      </c>
      <c r="L1795" s="20"/>
      <c r="M1795" s="68">
        <f t="shared" si="278"/>
        <v>3476.3131002730288</v>
      </c>
      <c r="N1795" s="9">
        <f t="shared" si="279"/>
        <v>265.96999999999997</v>
      </c>
    </row>
    <row r="1796" spans="1:14" hidden="1" x14ac:dyDescent="0.25">
      <c r="A1796" s="7" t="s">
        <v>9</v>
      </c>
      <c r="B1796" s="7" t="s">
        <v>410</v>
      </c>
      <c r="C1796" s="7" t="s">
        <v>411</v>
      </c>
      <c r="D1796" s="16" t="s">
        <v>412</v>
      </c>
      <c r="E1796" s="7" t="s">
        <v>413</v>
      </c>
      <c r="F1796" s="7" t="s">
        <v>170</v>
      </c>
      <c r="G1796" s="8">
        <v>8703</v>
      </c>
      <c r="H1796" s="8"/>
      <c r="I1796" s="9">
        <v>2314736.91</v>
      </c>
      <c r="J1796" s="7" t="s">
        <v>20</v>
      </c>
      <c r="K1796" s="17">
        <f t="shared" si="277"/>
        <v>6.6010265381290623E-2</v>
      </c>
      <c r="L1796" s="20"/>
      <c r="M1796" s="68">
        <f t="shared" si="278"/>
        <v>10297.601399481337</v>
      </c>
      <c r="N1796" s="9">
        <f t="shared" si="279"/>
        <v>265.97000000000003</v>
      </c>
    </row>
    <row r="1797" spans="1:14" hidden="1" x14ac:dyDescent="0.25">
      <c r="A1797" s="7" t="s">
        <v>9</v>
      </c>
      <c r="B1797" s="7" t="s">
        <v>410</v>
      </c>
      <c r="C1797" s="7" t="s">
        <v>411</v>
      </c>
      <c r="D1797" s="16" t="s">
        <v>412</v>
      </c>
      <c r="E1797" s="7" t="s">
        <v>413</v>
      </c>
      <c r="F1797" s="7" t="s">
        <v>170</v>
      </c>
      <c r="G1797" s="8">
        <v>8254.52</v>
      </c>
      <c r="H1797" s="8"/>
      <c r="I1797" s="9">
        <v>2195454.6844000001</v>
      </c>
      <c r="J1797" s="7" t="s">
        <v>22</v>
      </c>
      <c r="K1797" s="17">
        <f t="shared" si="277"/>
        <v>6.2608647109637039E-2</v>
      </c>
      <c r="L1797" s="20"/>
      <c r="M1797" s="68">
        <f t="shared" si="278"/>
        <v>9766.9489491033783</v>
      </c>
      <c r="N1797" s="9">
        <f t="shared" si="279"/>
        <v>265.97000000000003</v>
      </c>
    </row>
    <row r="1798" spans="1:14" hidden="1" x14ac:dyDescent="0.25">
      <c r="A1798" s="7" t="s">
        <v>9</v>
      </c>
      <c r="B1798" s="7" t="s">
        <v>410</v>
      </c>
      <c r="C1798" s="7" t="s">
        <v>411</v>
      </c>
      <c r="D1798" s="16" t="s">
        <v>412</v>
      </c>
      <c r="E1798" s="7" t="s">
        <v>413</v>
      </c>
      <c r="F1798" s="7" t="s">
        <v>170</v>
      </c>
      <c r="G1798" s="8">
        <v>7243</v>
      </c>
      <c r="H1798" s="8"/>
      <c r="I1798" s="9">
        <v>1926420.71</v>
      </c>
      <c r="J1798" s="7" t="s">
        <v>23</v>
      </c>
      <c r="K1798" s="17">
        <f t="shared" si="277"/>
        <v>5.4936499156232103E-2</v>
      </c>
      <c r="L1798" s="20"/>
      <c r="M1798" s="68">
        <f t="shared" si="278"/>
        <v>8570.0938683722088</v>
      </c>
      <c r="N1798" s="9">
        <f t="shared" si="279"/>
        <v>265.96999999999997</v>
      </c>
    </row>
    <row r="1799" spans="1:14" x14ac:dyDescent="0.25">
      <c r="A1799" s="7" t="s">
        <v>9</v>
      </c>
      <c r="B1799" s="7" t="s">
        <v>410</v>
      </c>
      <c r="C1799" s="7" t="s">
        <v>411</v>
      </c>
      <c r="D1799" s="16" t="s">
        <v>412</v>
      </c>
      <c r="E1799" s="7" t="s">
        <v>413</v>
      </c>
      <c r="F1799" s="7" t="s">
        <v>170</v>
      </c>
      <c r="G1799" s="8">
        <v>170</v>
      </c>
      <c r="H1799" s="8"/>
      <c r="I1799" s="9">
        <v>45214.9</v>
      </c>
      <c r="J1799" s="7" t="s">
        <v>24</v>
      </c>
      <c r="K1799" s="17">
        <f t="shared" si="277"/>
        <v>1.2894111357944853E-3</v>
      </c>
      <c r="L1799" s="20"/>
      <c r="M1799" s="68">
        <f t="shared" si="278"/>
        <v>201.14813718393972</v>
      </c>
      <c r="N1799" s="9">
        <f t="shared" si="279"/>
        <v>265.97000000000003</v>
      </c>
    </row>
    <row r="1800" spans="1:14" hidden="1" x14ac:dyDescent="0.25">
      <c r="A1800" s="7" t="s">
        <v>9</v>
      </c>
      <c r="B1800" s="7" t="s">
        <v>410</v>
      </c>
      <c r="C1800" s="7" t="s">
        <v>411</v>
      </c>
      <c r="D1800" s="16" t="s">
        <v>412</v>
      </c>
      <c r="E1800" s="7" t="s">
        <v>413</v>
      </c>
      <c r="F1800" s="7" t="s">
        <v>170</v>
      </c>
      <c r="G1800" s="8">
        <v>5205</v>
      </c>
      <c r="H1800" s="8"/>
      <c r="I1800" s="9">
        <v>1384373.85</v>
      </c>
      <c r="J1800" s="7" t="s">
        <v>25</v>
      </c>
      <c r="K1800" s="17">
        <f t="shared" si="277"/>
        <v>3.9478735069472332E-2</v>
      </c>
      <c r="L1800" s="20"/>
      <c r="M1800" s="68">
        <f t="shared" si="278"/>
        <v>6158.6826708376839</v>
      </c>
      <c r="N1800" s="9">
        <f t="shared" si="279"/>
        <v>265.97000000000003</v>
      </c>
    </row>
    <row r="1801" spans="1:14" hidden="1" x14ac:dyDescent="0.25">
      <c r="A1801" s="7" t="s">
        <v>9</v>
      </c>
      <c r="B1801" s="7" t="s">
        <v>410</v>
      </c>
      <c r="C1801" s="7" t="s">
        <v>411</v>
      </c>
      <c r="D1801" s="16" t="s">
        <v>412</v>
      </c>
      <c r="E1801" s="7" t="s">
        <v>413</v>
      </c>
      <c r="F1801" s="7" t="s">
        <v>170</v>
      </c>
      <c r="G1801" s="8">
        <v>89.85</v>
      </c>
      <c r="H1801" s="8"/>
      <c r="I1801" s="9">
        <v>23897.404500000001</v>
      </c>
      <c r="J1801" s="7" t="s">
        <v>26</v>
      </c>
      <c r="K1801" s="17">
        <f t="shared" si="277"/>
        <v>6.8149170912432068E-4</v>
      </c>
      <c r="L1801" s="20"/>
      <c r="M1801" s="68">
        <f t="shared" si="278"/>
        <v>106.31270662339402</v>
      </c>
      <c r="N1801" s="9">
        <f t="shared" si="279"/>
        <v>265.97000000000003</v>
      </c>
    </row>
    <row r="1802" spans="1:14" hidden="1" x14ac:dyDescent="0.25">
      <c r="A1802" s="7" t="s">
        <v>9</v>
      </c>
      <c r="B1802" s="7" t="s">
        <v>410</v>
      </c>
      <c r="C1802" s="7" t="s">
        <v>411</v>
      </c>
      <c r="D1802" s="16" t="s">
        <v>412</v>
      </c>
      <c r="E1802" s="7" t="s">
        <v>413</v>
      </c>
      <c r="F1802" s="7" t="s">
        <v>170</v>
      </c>
      <c r="G1802" s="8">
        <v>40</v>
      </c>
      <c r="H1802" s="8"/>
      <c r="I1802" s="9">
        <v>10638.8</v>
      </c>
      <c r="J1802" s="7" t="s">
        <v>27</v>
      </c>
      <c r="K1802" s="17">
        <f t="shared" si="277"/>
        <v>3.0339085548105541E-4</v>
      </c>
      <c r="L1802" s="20"/>
      <c r="M1802" s="68">
        <f t="shared" si="278"/>
        <v>47.328973455044647</v>
      </c>
      <c r="N1802" s="9">
        <f t="shared" si="279"/>
        <v>265.96999999999997</v>
      </c>
    </row>
    <row r="1803" spans="1:14" hidden="1" x14ac:dyDescent="0.25">
      <c r="A1803" s="7" t="s">
        <v>9</v>
      </c>
      <c r="B1803" s="7" t="s">
        <v>410</v>
      </c>
      <c r="C1803" s="7" t="s">
        <v>411</v>
      </c>
      <c r="D1803" s="16" t="s">
        <v>412</v>
      </c>
      <c r="E1803" s="7" t="s">
        <v>413</v>
      </c>
      <c r="F1803" s="7" t="s">
        <v>170</v>
      </c>
      <c r="G1803" s="8">
        <v>1470.46</v>
      </c>
      <c r="H1803" s="8"/>
      <c r="I1803" s="9">
        <v>391098.24619999999</v>
      </c>
      <c r="J1803" s="7" t="s">
        <v>28</v>
      </c>
      <c r="K1803" s="17">
        <f t="shared" si="277"/>
        <v>1.1153102933766819E-2</v>
      </c>
      <c r="L1803" s="20"/>
      <c r="M1803" s="68">
        <f t="shared" si="278"/>
        <v>1739.8840576676237</v>
      </c>
      <c r="N1803" s="9">
        <f t="shared" si="279"/>
        <v>265.96999999999997</v>
      </c>
    </row>
    <row r="1804" spans="1:14" hidden="1" x14ac:dyDescent="0.25">
      <c r="A1804" s="7" t="s">
        <v>9</v>
      </c>
      <c r="B1804" s="7" t="s">
        <v>410</v>
      </c>
      <c r="C1804" s="7" t="s">
        <v>411</v>
      </c>
      <c r="D1804" s="16" t="s">
        <v>412</v>
      </c>
      <c r="E1804" s="7" t="s">
        <v>413</v>
      </c>
      <c r="F1804" s="7" t="s">
        <v>170</v>
      </c>
      <c r="G1804" s="8">
        <v>124</v>
      </c>
      <c r="H1804" s="8"/>
      <c r="I1804" s="9">
        <v>32980.28</v>
      </c>
      <c r="J1804" s="7" t="s">
        <v>29</v>
      </c>
      <c r="K1804" s="17">
        <f t="shared" si="277"/>
        <v>9.4051165199127173E-4</v>
      </c>
      <c r="L1804" s="20"/>
      <c r="M1804" s="68">
        <f t="shared" si="278"/>
        <v>146.71981771063838</v>
      </c>
      <c r="N1804" s="9">
        <f t="shared" si="279"/>
        <v>265.96999999999997</v>
      </c>
    </row>
    <row r="1805" spans="1:14" hidden="1" x14ac:dyDescent="0.25">
      <c r="A1805" s="7" t="s">
        <v>9</v>
      </c>
      <c r="B1805" s="7" t="s">
        <v>410</v>
      </c>
      <c r="C1805" s="7" t="s">
        <v>411</v>
      </c>
      <c r="D1805" s="16" t="s">
        <v>412</v>
      </c>
      <c r="E1805" s="7" t="s">
        <v>413</v>
      </c>
      <c r="F1805" s="7" t="s">
        <v>170</v>
      </c>
      <c r="G1805" s="8">
        <v>629</v>
      </c>
      <c r="H1805" s="8"/>
      <c r="I1805" s="9">
        <v>167295.13</v>
      </c>
      <c r="J1805" s="7" t="s">
        <v>30</v>
      </c>
      <c r="K1805" s="17">
        <f t="shared" si="277"/>
        <v>4.7708212024395961E-3</v>
      </c>
      <c r="L1805" s="20"/>
      <c r="M1805" s="68">
        <f t="shared" si="278"/>
        <v>744.24810758057697</v>
      </c>
      <c r="N1805" s="9">
        <f t="shared" si="279"/>
        <v>265.97000000000003</v>
      </c>
    </row>
    <row r="1806" spans="1:14" hidden="1" x14ac:dyDescent="0.25">
      <c r="A1806" s="7" t="s">
        <v>9</v>
      </c>
      <c r="B1806" s="7" t="s">
        <v>410</v>
      </c>
      <c r="C1806" s="7" t="s">
        <v>411</v>
      </c>
      <c r="D1806" s="16" t="s">
        <v>412</v>
      </c>
      <c r="E1806" s="7" t="s">
        <v>413</v>
      </c>
      <c r="F1806" s="7" t="s">
        <v>170</v>
      </c>
      <c r="G1806" s="8">
        <v>2526</v>
      </c>
      <c r="H1806" s="8"/>
      <c r="I1806" s="9">
        <v>671840.22</v>
      </c>
      <c r="J1806" s="7" t="s">
        <v>31</v>
      </c>
      <c r="K1806" s="17">
        <f t="shared" si="277"/>
        <v>1.915913252362865E-2</v>
      </c>
      <c r="L1806" s="20"/>
      <c r="M1806" s="68">
        <f t="shared" si="278"/>
        <v>2988.8246736860692</v>
      </c>
      <c r="N1806" s="9">
        <f t="shared" si="279"/>
        <v>265.96999999999997</v>
      </c>
    </row>
    <row r="1807" spans="1:14" hidden="1" x14ac:dyDescent="0.25">
      <c r="A1807" s="7" t="s">
        <v>9</v>
      </c>
      <c r="B1807" s="7" t="s">
        <v>410</v>
      </c>
      <c r="C1807" s="7" t="s">
        <v>411</v>
      </c>
      <c r="D1807" s="16" t="s">
        <v>412</v>
      </c>
      <c r="E1807" s="7" t="s">
        <v>413</v>
      </c>
      <c r="F1807" s="7" t="s">
        <v>170</v>
      </c>
      <c r="G1807" s="8">
        <v>760</v>
      </c>
      <c r="H1807" s="8"/>
      <c r="I1807" s="9">
        <v>202137.2</v>
      </c>
      <c r="J1807" s="7" t="s">
        <v>32</v>
      </c>
      <c r="K1807" s="17">
        <f t="shared" si="277"/>
        <v>5.7644262541400523E-3</v>
      </c>
      <c r="L1807" s="20"/>
      <c r="M1807" s="68">
        <f t="shared" si="278"/>
        <v>899.25049564584822</v>
      </c>
      <c r="N1807" s="9">
        <f t="shared" si="279"/>
        <v>265.97000000000003</v>
      </c>
    </row>
    <row r="1808" spans="1:14" hidden="1" x14ac:dyDescent="0.25">
      <c r="A1808" s="7" t="s">
        <v>9</v>
      </c>
      <c r="B1808" s="7" t="s">
        <v>410</v>
      </c>
      <c r="C1808" s="7" t="s">
        <v>411</v>
      </c>
      <c r="D1808" s="16" t="s">
        <v>412</v>
      </c>
      <c r="E1808" s="7" t="s">
        <v>413</v>
      </c>
      <c r="F1808" s="7" t="s">
        <v>170</v>
      </c>
      <c r="G1808" s="8">
        <v>325</v>
      </c>
      <c r="H1808" s="8"/>
      <c r="I1808" s="9">
        <v>86440.25</v>
      </c>
      <c r="J1808" s="7" t="s">
        <v>62</v>
      </c>
      <c r="K1808" s="17">
        <f t="shared" si="277"/>
        <v>2.4650507007835751E-3</v>
      </c>
      <c r="L1808" s="20"/>
      <c r="M1808" s="68">
        <f t="shared" si="278"/>
        <v>384.54790932223773</v>
      </c>
      <c r="N1808" s="9">
        <f t="shared" si="279"/>
        <v>265.97000000000003</v>
      </c>
    </row>
    <row r="1809" spans="1:14" hidden="1" x14ac:dyDescent="0.25">
      <c r="A1809" s="7" t="s">
        <v>9</v>
      </c>
      <c r="B1809" s="7" t="s">
        <v>410</v>
      </c>
      <c r="C1809" s="7" t="s">
        <v>411</v>
      </c>
      <c r="D1809" s="16" t="s">
        <v>412</v>
      </c>
      <c r="E1809" s="7" t="s">
        <v>413</v>
      </c>
      <c r="F1809" s="7" t="s">
        <v>170</v>
      </c>
      <c r="G1809" s="8">
        <v>183</v>
      </c>
      <c r="H1809" s="8"/>
      <c r="I1809" s="9">
        <v>48672.51</v>
      </c>
      <c r="J1809" s="7" t="s">
        <v>33</v>
      </c>
      <c r="K1809" s="17">
        <f t="shared" si="277"/>
        <v>1.3880131638258283E-3</v>
      </c>
      <c r="L1809" s="20"/>
      <c r="M1809" s="68">
        <f t="shared" si="278"/>
        <v>216.53005355682922</v>
      </c>
      <c r="N1809" s="9">
        <f t="shared" si="279"/>
        <v>265.97000000000003</v>
      </c>
    </row>
    <row r="1810" spans="1:14" hidden="1" x14ac:dyDescent="0.25">
      <c r="A1810" s="7" t="s">
        <v>9</v>
      </c>
      <c r="B1810" s="7" t="s">
        <v>410</v>
      </c>
      <c r="C1810" s="7" t="s">
        <v>411</v>
      </c>
      <c r="D1810" s="16" t="s">
        <v>412</v>
      </c>
      <c r="E1810" s="7" t="s">
        <v>413</v>
      </c>
      <c r="F1810" s="7" t="s">
        <v>170</v>
      </c>
      <c r="G1810" s="8">
        <v>3447.5</v>
      </c>
      <c r="H1810" s="8"/>
      <c r="I1810" s="9">
        <v>916931.57499999995</v>
      </c>
      <c r="J1810" s="7" t="s">
        <v>34</v>
      </c>
      <c r="K1810" s="17">
        <f t="shared" si="277"/>
        <v>2.614849935677346E-2</v>
      </c>
      <c r="L1810" s="20"/>
      <c r="M1810" s="68">
        <f t="shared" si="278"/>
        <v>4079.1658996566598</v>
      </c>
      <c r="N1810" s="9">
        <f t="shared" si="279"/>
        <v>265.96999999999997</v>
      </c>
    </row>
    <row r="1811" spans="1:14" hidden="1" x14ac:dyDescent="0.25">
      <c r="A1811" s="7" t="s">
        <v>9</v>
      </c>
      <c r="B1811" s="7" t="s">
        <v>410</v>
      </c>
      <c r="C1811" s="7" t="s">
        <v>411</v>
      </c>
      <c r="D1811" s="16" t="s">
        <v>412</v>
      </c>
      <c r="E1811" s="7" t="s">
        <v>413</v>
      </c>
      <c r="F1811" s="7" t="s">
        <v>170</v>
      </c>
      <c r="G1811" s="8">
        <v>4367</v>
      </c>
      <c r="H1811" s="8"/>
      <c r="I1811" s="9">
        <v>1161490.99</v>
      </c>
      <c r="J1811" s="7" t="s">
        <v>35</v>
      </c>
      <c r="K1811" s="17">
        <f t="shared" si="277"/>
        <v>3.312269664714422E-2</v>
      </c>
      <c r="L1811" s="20"/>
      <c r="M1811" s="68">
        <f t="shared" si="278"/>
        <v>5167.1406769544983</v>
      </c>
      <c r="N1811" s="9">
        <f t="shared" si="279"/>
        <v>265.96999999999997</v>
      </c>
    </row>
    <row r="1812" spans="1:14" hidden="1" x14ac:dyDescent="0.25">
      <c r="A1812" s="7" t="s">
        <v>9</v>
      </c>
      <c r="B1812" s="7" t="s">
        <v>410</v>
      </c>
      <c r="C1812" s="7" t="s">
        <v>411</v>
      </c>
      <c r="D1812" s="16" t="s">
        <v>412</v>
      </c>
      <c r="E1812" s="7" t="s">
        <v>413</v>
      </c>
      <c r="F1812" s="7" t="s">
        <v>170</v>
      </c>
      <c r="G1812" s="8">
        <v>5685</v>
      </c>
      <c r="H1812" s="8"/>
      <c r="I1812" s="9">
        <v>1512033.27</v>
      </c>
      <c r="J1812" s="7" t="s">
        <v>36</v>
      </c>
      <c r="K1812" s="17">
        <f t="shared" si="277"/>
        <v>4.3119425335244994E-2</v>
      </c>
      <c r="L1812" s="20"/>
      <c r="M1812" s="68">
        <f t="shared" si="278"/>
        <v>6726.6303522982189</v>
      </c>
      <c r="N1812" s="9">
        <f t="shared" si="279"/>
        <v>265.96891292875989</v>
      </c>
    </row>
    <row r="1813" spans="1:14" hidden="1" x14ac:dyDescent="0.25">
      <c r="A1813" s="7" t="s">
        <v>9</v>
      </c>
      <c r="B1813" s="7" t="s">
        <v>410</v>
      </c>
      <c r="C1813" s="7" t="s">
        <v>411</v>
      </c>
      <c r="D1813" s="16" t="s">
        <v>412</v>
      </c>
      <c r="E1813" s="7" t="s">
        <v>413</v>
      </c>
      <c r="F1813" s="7" t="s">
        <v>170</v>
      </c>
      <c r="G1813" s="8">
        <v>2776</v>
      </c>
      <c r="H1813" s="8"/>
      <c r="I1813" s="9">
        <v>738332.72</v>
      </c>
      <c r="J1813" s="7" t="s">
        <v>37</v>
      </c>
      <c r="K1813" s="17">
        <f t="shared" si="277"/>
        <v>2.1055325370385243E-2</v>
      </c>
      <c r="L1813" s="20"/>
      <c r="M1813" s="68">
        <f t="shared" si="278"/>
        <v>3284.6307577800981</v>
      </c>
      <c r="N1813" s="9">
        <f t="shared" si="279"/>
        <v>265.96999999999997</v>
      </c>
    </row>
    <row r="1814" spans="1:14" hidden="1" x14ac:dyDescent="0.25">
      <c r="A1814" s="7" t="s">
        <v>9</v>
      </c>
      <c r="B1814" s="7" t="s">
        <v>410</v>
      </c>
      <c r="C1814" s="7" t="s">
        <v>411</v>
      </c>
      <c r="D1814" s="16" t="s">
        <v>412</v>
      </c>
      <c r="E1814" s="7" t="s">
        <v>413</v>
      </c>
      <c r="F1814" s="7" t="s">
        <v>170</v>
      </c>
      <c r="G1814" s="8">
        <v>1831</v>
      </c>
      <c r="H1814" s="8"/>
      <c r="I1814" s="9">
        <v>486991.07</v>
      </c>
      <c r="J1814" s="7" t="s">
        <v>38</v>
      </c>
      <c r="K1814" s="17">
        <f t="shared" si="277"/>
        <v>1.388771640964531E-2</v>
      </c>
      <c r="L1814" s="20"/>
      <c r="M1814" s="68">
        <f t="shared" si="278"/>
        <v>2166.4837599046682</v>
      </c>
      <c r="N1814" s="9">
        <f t="shared" si="279"/>
        <v>265.97000000000003</v>
      </c>
    </row>
    <row r="1815" spans="1:14" hidden="1" x14ac:dyDescent="0.25">
      <c r="A1815" s="7" t="s">
        <v>9</v>
      </c>
      <c r="B1815" s="7" t="s">
        <v>410</v>
      </c>
      <c r="C1815" s="7" t="s">
        <v>411</v>
      </c>
      <c r="D1815" s="16" t="s">
        <v>412</v>
      </c>
      <c r="E1815" s="7" t="s">
        <v>413</v>
      </c>
      <c r="F1815" s="7" t="s">
        <v>170</v>
      </c>
      <c r="G1815" s="8">
        <v>1479</v>
      </c>
      <c r="H1815" s="8"/>
      <c r="I1815" s="9">
        <v>393369.63</v>
      </c>
      <c r="J1815" s="7" t="s">
        <v>39</v>
      </c>
      <c r="K1815" s="17">
        <f t="shared" si="277"/>
        <v>1.1217876881412023E-2</v>
      </c>
      <c r="L1815" s="20"/>
      <c r="M1815" s="68">
        <f t="shared" si="278"/>
        <v>1749.9887935002755</v>
      </c>
      <c r="N1815" s="9">
        <f t="shared" si="279"/>
        <v>265.97000000000003</v>
      </c>
    </row>
    <row r="1816" spans="1:14" hidden="1" x14ac:dyDescent="0.25">
      <c r="A1816" s="7" t="s">
        <v>9</v>
      </c>
      <c r="B1816" s="7" t="s">
        <v>410</v>
      </c>
      <c r="C1816" s="7" t="s">
        <v>411</v>
      </c>
      <c r="D1816" s="16" t="s">
        <v>412</v>
      </c>
      <c r="E1816" s="7" t="s">
        <v>413</v>
      </c>
      <c r="F1816" s="7" t="s">
        <v>170</v>
      </c>
      <c r="G1816" s="8">
        <v>5430</v>
      </c>
      <c r="H1816" s="8"/>
      <c r="I1816" s="9">
        <v>1444217.1</v>
      </c>
      <c r="J1816" s="7" t="s">
        <v>40</v>
      </c>
      <c r="K1816" s="17">
        <f t="shared" si="277"/>
        <v>4.1185308631553272E-2</v>
      </c>
      <c r="L1816" s="20"/>
      <c r="M1816" s="68">
        <f t="shared" si="278"/>
        <v>6424.9081465223107</v>
      </c>
      <c r="N1816" s="9">
        <f t="shared" si="279"/>
        <v>265.97000000000003</v>
      </c>
    </row>
    <row r="1817" spans="1:14" hidden="1" x14ac:dyDescent="0.25">
      <c r="A1817" s="7" t="s">
        <v>9</v>
      </c>
      <c r="B1817" s="7" t="s">
        <v>410</v>
      </c>
      <c r="C1817" s="7" t="s">
        <v>411</v>
      </c>
      <c r="D1817" s="16" t="s">
        <v>412</v>
      </c>
      <c r="E1817" s="7" t="s">
        <v>413</v>
      </c>
      <c r="F1817" s="7" t="s">
        <v>170</v>
      </c>
      <c r="G1817" s="8">
        <v>12405</v>
      </c>
      <c r="H1817" s="8"/>
      <c r="I1817" s="9">
        <v>3299357.85</v>
      </c>
      <c r="J1817" s="7" t="s">
        <v>41</v>
      </c>
      <c r="K1817" s="17">
        <f t="shared" si="277"/>
        <v>9.4089089056062308E-2</v>
      </c>
      <c r="L1817" s="20"/>
      <c r="M1817" s="68">
        <f t="shared" si="278"/>
        <v>14677.897892745719</v>
      </c>
      <c r="N1817" s="9">
        <f t="shared" si="279"/>
        <v>265.97000000000003</v>
      </c>
    </row>
    <row r="1818" spans="1:14" hidden="1" x14ac:dyDescent="0.25">
      <c r="A1818" s="7" t="s">
        <v>9</v>
      </c>
      <c r="B1818" s="7" t="s">
        <v>410</v>
      </c>
      <c r="C1818" s="7" t="s">
        <v>411</v>
      </c>
      <c r="D1818" s="16" t="s">
        <v>412</v>
      </c>
      <c r="E1818" s="7" t="s">
        <v>413</v>
      </c>
      <c r="F1818" s="7" t="s">
        <v>170</v>
      </c>
      <c r="G1818" s="8">
        <v>26467</v>
      </c>
      <c r="H1818" s="8"/>
      <c r="I1818" s="9">
        <v>7039427.9900000002</v>
      </c>
      <c r="J1818" s="7" t="s">
        <v>42</v>
      </c>
      <c r="K1818" s="17">
        <f t="shared" si="277"/>
        <v>0.20074614430042734</v>
      </c>
      <c r="L1818" s="20"/>
      <c r="M1818" s="68">
        <f t="shared" si="278"/>
        <v>31316.398510866664</v>
      </c>
      <c r="N1818" s="9">
        <f t="shared" si="279"/>
        <v>265.97000000000003</v>
      </c>
    </row>
    <row r="1819" spans="1:14" hidden="1" x14ac:dyDescent="0.25">
      <c r="A1819" s="7" t="s">
        <v>9</v>
      </c>
      <c r="B1819" s="7" t="s">
        <v>410</v>
      </c>
      <c r="C1819" s="7" t="s">
        <v>411</v>
      </c>
      <c r="D1819" s="16" t="s">
        <v>412</v>
      </c>
      <c r="E1819" s="7" t="s">
        <v>413</v>
      </c>
      <c r="F1819" s="7" t="s">
        <v>170</v>
      </c>
      <c r="G1819" s="8">
        <v>497</v>
      </c>
      <c r="H1819" s="8"/>
      <c r="I1819" s="9">
        <v>132187.09</v>
      </c>
      <c r="J1819" s="7" t="s">
        <v>43</v>
      </c>
      <c r="K1819" s="17">
        <f t="shared" si="277"/>
        <v>3.7696313793521134E-3</v>
      </c>
      <c r="L1819" s="20"/>
      <c r="M1819" s="68">
        <f t="shared" si="278"/>
        <v>588.06249517892968</v>
      </c>
      <c r="N1819" s="9">
        <f t="shared" si="279"/>
        <v>265.96999999999997</v>
      </c>
    </row>
    <row r="1820" spans="1:14" hidden="1" x14ac:dyDescent="0.25">
      <c r="A1820" s="7" t="s">
        <v>9</v>
      </c>
      <c r="B1820" s="7" t="s">
        <v>410</v>
      </c>
      <c r="C1820" s="7" t="s">
        <v>411</v>
      </c>
      <c r="D1820" s="16" t="s">
        <v>412</v>
      </c>
      <c r="E1820" s="7" t="s">
        <v>413</v>
      </c>
      <c r="F1820" s="7" t="s">
        <v>170</v>
      </c>
      <c r="G1820" s="8">
        <v>1916</v>
      </c>
      <c r="H1820" s="8"/>
      <c r="I1820" s="9">
        <v>509598.52</v>
      </c>
      <c r="J1820" s="7" t="s">
        <v>44</v>
      </c>
      <c r="K1820" s="17">
        <f t="shared" si="277"/>
        <v>1.4532421977542554E-2</v>
      </c>
      <c r="L1820" s="20"/>
      <c r="M1820" s="68">
        <f t="shared" si="278"/>
        <v>2267.0578284966386</v>
      </c>
      <c r="N1820" s="9">
        <f t="shared" si="279"/>
        <v>265.97000000000003</v>
      </c>
    </row>
    <row r="1821" spans="1:14" hidden="1" x14ac:dyDescent="0.25">
      <c r="A1821" s="7" t="s">
        <v>9</v>
      </c>
      <c r="B1821" s="7" t="s">
        <v>410</v>
      </c>
      <c r="C1821" s="7" t="s">
        <v>411</v>
      </c>
      <c r="D1821" s="16" t="s">
        <v>412</v>
      </c>
      <c r="E1821" s="7" t="s">
        <v>413</v>
      </c>
      <c r="F1821" s="7" t="s">
        <v>170</v>
      </c>
      <c r="G1821" s="8">
        <v>1401</v>
      </c>
      <c r="H1821" s="8"/>
      <c r="I1821" s="9">
        <v>372623.97</v>
      </c>
      <c r="J1821" s="7" t="s">
        <v>45</v>
      </c>
      <c r="K1821" s="17">
        <f t="shared" si="277"/>
        <v>1.0626264713223966E-2</v>
      </c>
      <c r="L1821" s="20"/>
      <c r="M1821" s="68">
        <f t="shared" si="278"/>
        <v>1657.6972952629387</v>
      </c>
      <c r="N1821" s="9">
        <f t="shared" si="279"/>
        <v>265.96999999999997</v>
      </c>
    </row>
    <row r="1822" spans="1:14" hidden="1" x14ac:dyDescent="0.25">
      <c r="A1822" s="7" t="s">
        <v>9</v>
      </c>
      <c r="B1822" s="7" t="s">
        <v>410</v>
      </c>
      <c r="C1822" s="7" t="s">
        <v>411</v>
      </c>
      <c r="D1822" s="16" t="s">
        <v>412</v>
      </c>
      <c r="E1822" s="7" t="s">
        <v>413</v>
      </c>
      <c r="F1822" s="7" t="s">
        <v>170</v>
      </c>
      <c r="G1822" s="8">
        <v>1420</v>
      </c>
      <c r="H1822" s="8"/>
      <c r="I1822" s="9">
        <v>377677.4</v>
      </c>
      <c r="J1822" s="7" t="s">
        <v>46</v>
      </c>
      <c r="K1822" s="17">
        <f t="shared" si="277"/>
        <v>1.0770375369577466E-2</v>
      </c>
      <c r="L1822" s="20"/>
      <c r="M1822" s="68">
        <f t="shared" si="278"/>
        <v>1680.1785576540847</v>
      </c>
      <c r="N1822" s="9">
        <f t="shared" si="279"/>
        <v>265.97000000000003</v>
      </c>
    </row>
    <row r="1823" spans="1:14" hidden="1" x14ac:dyDescent="0.25">
      <c r="A1823" s="7" t="s">
        <v>9</v>
      </c>
      <c r="B1823" s="7" t="s">
        <v>410</v>
      </c>
      <c r="C1823" s="7" t="s">
        <v>411</v>
      </c>
      <c r="D1823" s="16" t="s">
        <v>412</v>
      </c>
      <c r="E1823" s="7" t="s">
        <v>413</v>
      </c>
      <c r="F1823" s="7" t="s">
        <v>170</v>
      </c>
      <c r="G1823" s="8">
        <v>3616</v>
      </c>
      <c r="H1823" s="8"/>
      <c r="I1823" s="9">
        <v>961747.52</v>
      </c>
      <c r="J1823" s="7" t="s">
        <v>47</v>
      </c>
      <c r="K1823" s="17">
        <f t="shared" si="277"/>
        <v>2.7426533335487408E-2</v>
      </c>
      <c r="L1823" s="20"/>
      <c r="M1823" s="68">
        <f t="shared" si="278"/>
        <v>4278.5392003360357</v>
      </c>
      <c r="N1823" s="9">
        <f t="shared" si="279"/>
        <v>265.97000000000003</v>
      </c>
    </row>
    <row r="1824" spans="1:14" hidden="1" x14ac:dyDescent="0.25">
      <c r="A1824" s="7" t="s">
        <v>9</v>
      </c>
      <c r="B1824" s="7" t="s">
        <v>410</v>
      </c>
      <c r="C1824" s="7" t="s">
        <v>411</v>
      </c>
      <c r="D1824" s="16" t="s">
        <v>412</v>
      </c>
      <c r="E1824" s="7" t="s">
        <v>413</v>
      </c>
      <c r="F1824" s="7" t="s">
        <v>170</v>
      </c>
      <c r="G1824" s="8">
        <v>769</v>
      </c>
      <c r="H1824" s="8"/>
      <c r="I1824" s="9">
        <v>204530.93</v>
      </c>
      <c r="J1824" s="7" t="s">
        <v>63</v>
      </c>
      <c r="K1824" s="17">
        <f t="shared" si="277"/>
        <v>5.83268919662329E-3</v>
      </c>
      <c r="L1824" s="20"/>
      <c r="M1824" s="68">
        <f t="shared" si="278"/>
        <v>909.89951467323328</v>
      </c>
      <c r="N1824" s="9">
        <f t="shared" si="279"/>
        <v>265.96999999999997</v>
      </c>
    </row>
    <row r="1825" spans="1:14" hidden="1" x14ac:dyDescent="0.25">
      <c r="A1825" s="7" t="s">
        <v>9</v>
      </c>
      <c r="B1825" s="7" t="s">
        <v>410</v>
      </c>
      <c r="C1825" s="7" t="s">
        <v>411</v>
      </c>
      <c r="D1825" s="16" t="s">
        <v>412</v>
      </c>
      <c r="E1825" s="7" t="s">
        <v>413</v>
      </c>
      <c r="F1825" s="7" t="s">
        <v>170</v>
      </c>
      <c r="G1825" s="8">
        <v>1995</v>
      </c>
      <c r="H1825" s="8"/>
      <c r="I1825" s="9">
        <v>530610.15</v>
      </c>
      <c r="J1825" s="7" t="s">
        <v>48</v>
      </c>
      <c r="K1825" s="17">
        <f t="shared" si="277"/>
        <v>1.5131618917117638E-2</v>
      </c>
      <c r="L1825" s="20"/>
      <c r="M1825" s="68">
        <f t="shared" si="278"/>
        <v>2360.5325510703515</v>
      </c>
      <c r="N1825" s="9">
        <f t="shared" si="279"/>
        <v>265.97000000000003</v>
      </c>
    </row>
    <row r="1826" spans="1:14" hidden="1" x14ac:dyDescent="0.25">
      <c r="A1826" s="7" t="s">
        <v>9</v>
      </c>
      <c r="B1826" s="7" t="s">
        <v>410</v>
      </c>
      <c r="C1826" s="7" t="s">
        <v>411</v>
      </c>
      <c r="D1826" s="16" t="s">
        <v>412</v>
      </c>
      <c r="E1826" s="7" t="s">
        <v>413</v>
      </c>
      <c r="F1826" s="7" t="s">
        <v>170</v>
      </c>
      <c r="G1826" s="8">
        <v>705</v>
      </c>
      <c r="H1826" s="8"/>
      <c r="I1826" s="9">
        <v>187508.85</v>
      </c>
      <c r="J1826" s="7" t="s">
        <v>68</v>
      </c>
      <c r="K1826" s="17">
        <f t="shared" si="277"/>
        <v>5.3472638278536013E-3</v>
      </c>
      <c r="L1826" s="20"/>
      <c r="M1826" s="68">
        <f t="shared" si="278"/>
        <v>834.17315714516178</v>
      </c>
      <c r="N1826" s="9">
        <f t="shared" si="279"/>
        <v>265.97000000000003</v>
      </c>
    </row>
    <row r="1827" spans="1:14" hidden="1" x14ac:dyDescent="0.25">
      <c r="A1827" s="7" t="s">
        <v>9</v>
      </c>
      <c r="B1827" s="7" t="s">
        <v>410</v>
      </c>
      <c r="C1827" s="7" t="s">
        <v>411</v>
      </c>
      <c r="D1827" s="16" t="s">
        <v>412</v>
      </c>
      <c r="E1827" s="7" t="s">
        <v>413</v>
      </c>
      <c r="F1827" s="7" t="s">
        <v>170</v>
      </c>
      <c r="G1827" s="8">
        <v>2197</v>
      </c>
      <c r="H1827" s="8"/>
      <c r="I1827" s="9">
        <v>584336.09</v>
      </c>
      <c r="J1827" s="7" t="s">
        <v>49</v>
      </c>
      <c r="K1827" s="17">
        <f t="shared" si="277"/>
        <v>1.6663742737296969E-2</v>
      </c>
      <c r="L1827" s="20"/>
      <c r="M1827" s="68">
        <f t="shared" si="278"/>
        <v>2599.5438670183271</v>
      </c>
      <c r="N1827" s="9">
        <f t="shared" si="279"/>
        <v>265.96999999999997</v>
      </c>
    </row>
    <row r="1828" spans="1:14" hidden="1" x14ac:dyDescent="0.25">
      <c r="A1828" s="7" t="s">
        <v>9</v>
      </c>
      <c r="B1828" s="7" t="s">
        <v>350</v>
      </c>
      <c r="C1828" s="7" t="s">
        <v>356</v>
      </c>
      <c r="D1828" s="16" t="s">
        <v>357</v>
      </c>
      <c r="E1828" s="7" t="s">
        <v>353</v>
      </c>
      <c r="F1828" s="7" t="s">
        <v>14</v>
      </c>
      <c r="G1828" s="8">
        <v>20</v>
      </c>
      <c r="H1828" s="8"/>
      <c r="I1828" s="9">
        <v>44399.42</v>
      </c>
      <c r="J1828" s="7" t="s">
        <v>50</v>
      </c>
      <c r="K1828" s="17">
        <f>+G1828/$G$1410</f>
        <v>4.9710189594663117E-3</v>
      </c>
      <c r="L1828" s="20"/>
      <c r="M1828" s="73">
        <f>5400*K1828</f>
        <v>26.843502381118082</v>
      </c>
      <c r="N1828" s="9">
        <f t="shared" si="279"/>
        <v>2219.971</v>
      </c>
    </row>
    <row r="1829" spans="1:14" hidden="1" x14ac:dyDescent="0.25">
      <c r="A1829" s="7" t="s">
        <v>9</v>
      </c>
      <c r="B1829" s="7" t="s">
        <v>410</v>
      </c>
      <c r="C1829" s="7" t="s">
        <v>411</v>
      </c>
      <c r="D1829" s="16" t="s">
        <v>412</v>
      </c>
      <c r="E1829" s="7" t="s">
        <v>413</v>
      </c>
      <c r="F1829" s="7" t="s">
        <v>170</v>
      </c>
      <c r="G1829" s="8">
        <v>429</v>
      </c>
      <c r="H1829" s="8"/>
      <c r="I1829" s="9">
        <v>114101.13</v>
      </c>
      <c r="J1829" s="7" t="s">
        <v>51</v>
      </c>
      <c r="K1829" s="17">
        <f t="shared" ref="K1829:K1836" si="280">+G1829/$G$1837</f>
        <v>3.2538669250343189E-3</v>
      </c>
      <c r="L1829" s="20"/>
      <c r="M1829" s="68">
        <f t="shared" ref="M1829:M1836" si="281">156000*K1829</f>
        <v>507.60324030535372</v>
      </c>
      <c r="N1829" s="9">
        <f t="shared" si="279"/>
        <v>265.97000000000003</v>
      </c>
    </row>
    <row r="1830" spans="1:14" hidden="1" x14ac:dyDescent="0.25">
      <c r="A1830" s="7" t="s">
        <v>9</v>
      </c>
      <c r="B1830" s="7" t="s">
        <v>410</v>
      </c>
      <c r="C1830" s="7" t="s">
        <v>411</v>
      </c>
      <c r="D1830" s="16" t="s">
        <v>412</v>
      </c>
      <c r="E1830" s="7" t="s">
        <v>413</v>
      </c>
      <c r="F1830" s="7" t="s">
        <v>170</v>
      </c>
      <c r="G1830" s="8">
        <v>4158.8</v>
      </c>
      <c r="H1830" s="8"/>
      <c r="I1830" s="9">
        <v>1106116.0360000001</v>
      </c>
      <c r="J1830" s="7" t="s">
        <v>52</v>
      </c>
      <c r="K1830" s="17">
        <f t="shared" si="280"/>
        <v>3.1543547244365332E-2</v>
      </c>
      <c r="L1830" s="20"/>
      <c r="M1830" s="68">
        <f t="shared" si="281"/>
        <v>4920.7933701209913</v>
      </c>
      <c r="N1830" s="9">
        <f t="shared" si="279"/>
        <v>265.97000000000003</v>
      </c>
    </row>
    <row r="1831" spans="1:14" hidden="1" x14ac:dyDescent="0.25">
      <c r="A1831" s="7" t="s">
        <v>9</v>
      </c>
      <c r="B1831" s="7" t="s">
        <v>410</v>
      </c>
      <c r="C1831" s="7" t="s">
        <v>411</v>
      </c>
      <c r="D1831" s="16" t="s">
        <v>412</v>
      </c>
      <c r="E1831" s="7" t="s">
        <v>413</v>
      </c>
      <c r="F1831" s="7" t="s">
        <v>170</v>
      </c>
      <c r="G1831" s="8">
        <v>2845.8</v>
      </c>
      <c r="H1831" s="8"/>
      <c r="I1831" s="9">
        <v>756631.45600000001</v>
      </c>
      <c r="J1831" s="7" t="s">
        <v>53</v>
      </c>
      <c r="K1831" s="17">
        <f t="shared" si="280"/>
        <v>2.1584742413199687E-2</v>
      </c>
      <c r="L1831" s="20"/>
      <c r="M1831" s="68">
        <f t="shared" si="281"/>
        <v>3367.2198164591509</v>
      </c>
      <c r="N1831" s="9">
        <f t="shared" si="279"/>
        <v>265.87653946166279</v>
      </c>
    </row>
    <row r="1832" spans="1:14" hidden="1" x14ac:dyDescent="0.25">
      <c r="A1832" s="7" t="s">
        <v>9</v>
      </c>
      <c r="B1832" s="7" t="s">
        <v>410</v>
      </c>
      <c r="C1832" s="7" t="s">
        <v>411</v>
      </c>
      <c r="D1832" s="16" t="s">
        <v>412</v>
      </c>
      <c r="E1832" s="7" t="s">
        <v>413</v>
      </c>
      <c r="F1832" s="7" t="s">
        <v>170</v>
      </c>
      <c r="G1832" s="8">
        <v>100</v>
      </c>
      <c r="H1832" s="8"/>
      <c r="I1832" s="9">
        <v>26597</v>
      </c>
      <c r="J1832" s="7" t="s">
        <v>54</v>
      </c>
      <c r="K1832" s="17">
        <f t="shared" si="280"/>
        <v>7.5847713870263848E-4</v>
      </c>
      <c r="L1832" s="20"/>
      <c r="M1832" s="68">
        <f t="shared" si="281"/>
        <v>118.32243363761161</v>
      </c>
      <c r="N1832" s="9">
        <f t="shared" si="279"/>
        <v>265.97000000000003</v>
      </c>
    </row>
    <row r="1833" spans="1:14" hidden="1" x14ac:dyDescent="0.25">
      <c r="A1833" s="7" t="s">
        <v>9</v>
      </c>
      <c r="B1833" s="7" t="s">
        <v>410</v>
      </c>
      <c r="C1833" s="7" t="s">
        <v>411</v>
      </c>
      <c r="D1833" s="16" t="s">
        <v>412</v>
      </c>
      <c r="E1833" s="7" t="s">
        <v>413</v>
      </c>
      <c r="F1833" s="7" t="s">
        <v>170</v>
      </c>
      <c r="G1833" s="8">
        <v>1540.2</v>
      </c>
      <c r="H1833" s="8"/>
      <c r="I1833" s="9">
        <v>409646.99400000001</v>
      </c>
      <c r="J1833" s="7" t="s">
        <v>55</v>
      </c>
      <c r="K1833" s="17">
        <f t="shared" si="280"/>
        <v>1.1682064890298037E-2</v>
      </c>
      <c r="L1833" s="20"/>
      <c r="M1833" s="68">
        <f t="shared" si="281"/>
        <v>1822.4021228864938</v>
      </c>
      <c r="N1833" s="9">
        <f t="shared" si="279"/>
        <v>265.96999999999997</v>
      </c>
    </row>
    <row r="1834" spans="1:14" hidden="1" x14ac:dyDescent="0.25">
      <c r="A1834" s="7" t="s">
        <v>9</v>
      </c>
      <c r="B1834" s="7" t="s">
        <v>410</v>
      </c>
      <c r="C1834" s="7" t="s">
        <v>411</v>
      </c>
      <c r="D1834" s="16" t="s">
        <v>412</v>
      </c>
      <c r="E1834" s="7" t="s">
        <v>413</v>
      </c>
      <c r="F1834" s="7" t="s">
        <v>170</v>
      </c>
      <c r="G1834" s="8">
        <v>2037</v>
      </c>
      <c r="H1834" s="8"/>
      <c r="I1834" s="9">
        <v>541780.89</v>
      </c>
      <c r="J1834" s="7" t="s">
        <v>56</v>
      </c>
      <c r="K1834" s="17">
        <f t="shared" si="280"/>
        <v>1.5450179315372747E-2</v>
      </c>
      <c r="L1834" s="20"/>
      <c r="M1834" s="68">
        <f t="shared" si="281"/>
        <v>2410.2279731981484</v>
      </c>
      <c r="N1834" s="9">
        <f t="shared" si="279"/>
        <v>265.97000000000003</v>
      </c>
    </row>
    <row r="1835" spans="1:14" hidden="1" x14ac:dyDescent="0.25">
      <c r="A1835" s="7" t="s">
        <v>9</v>
      </c>
      <c r="B1835" s="7" t="s">
        <v>410</v>
      </c>
      <c r="C1835" s="7" t="s">
        <v>411</v>
      </c>
      <c r="D1835" s="16" t="s">
        <v>412</v>
      </c>
      <c r="E1835" s="7" t="s">
        <v>413</v>
      </c>
      <c r="F1835" s="7" t="s">
        <v>170</v>
      </c>
      <c r="G1835" s="8">
        <v>1431</v>
      </c>
      <c r="H1835" s="8"/>
      <c r="I1835" s="9">
        <v>380603.07</v>
      </c>
      <c r="J1835" s="7" t="s">
        <v>57</v>
      </c>
      <c r="K1835" s="17">
        <f t="shared" si="280"/>
        <v>1.0853807854834757E-2</v>
      </c>
      <c r="L1835" s="20"/>
      <c r="M1835" s="68">
        <f t="shared" si="281"/>
        <v>1693.194025354222</v>
      </c>
      <c r="N1835" s="9">
        <f t="shared" si="279"/>
        <v>265.97000000000003</v>
      </c>
    </row>
    <row r="1836" spans="1:14" hidden="1" x14ac:dyDescent="0.25">
      <c r="A1836" s="7" t="s">
        <v>9</v>
      </c>
      <c r="B1836" s="7" t="s">
        <v>410</v>
      </c>
      <c r="C1836" s="7" t="s">
        <v>411</v>
      </c>
      <c r="D1836" s="16" t="s">
        <v>412</v>
      </c>
      <c r="E1836" s="7" t="s">
        <v>413</v>
      </c>
      <c r="F1836" s="7" t="s">
        <v>170</v>
      </c>
      <c r="G1836" s="8">
        <v>2125</v>
      </c>
      <c r="H1836" s="8"/>
      <c r="I1836" s="9">
        <v>565186.25</v>
      </c>
      <c r="J1836" s="7" t="s">
        <v>65</v>
      </c>
      <c r="K1836" s="17">
        <f t="shared" si="280"/>
        <v>1.6117639197431068E-2</v>
      </c>
      <c r="L1836" s="20"/>
      <c r="M1836" s="68">
        <f t="shared" si="281"/>
        <v>2514.3517147992466</v>
      </c>
      <c r="N1836" s="9">
        <f t="shared" si="279"/>
        <v>265.97000000000003</v>
      </c>
    </row>
    <row r="1837" spans="1:14" s="67" customFormat="1" hidden="1" x14ac:dyDescent="0.25">
      <c r="A1837" s="58"/>
      <c r="B1837" s="58"/>
      <c r="C1837" s="58"/>
      <c r="D1837" s="59"/>
      <c r="E1837" s="58"/>
      <c r="F1837" s="58"/>
      <c r="G1837" s="60">
        <f>SUM(G1792:G1836)</f>
        <v>131843.13</v>
      </c>
      <c r="H1837" s="60"/>
      <c r="I1837" s="25"/>
      <c r="J1837" s="58"/>
      <c r="K1837" s="26">
        <f>SUM(K1792:K1836)</f>
        <v>1.0048193235317258</v>
      </c>
      <c r="L1837" s="27"/>
      <c r="M1837" s="71">
        <f>SUM(M1792:M1836)</f>
        <v>156003.17901565359</v>
      </c>
      <c r="N1837" s="25"/>
    </row>
    <row r="1838" spans="1:14" hidden="1" x14ac:dyDescent="0.25">
      <c r="A1838" s="7" t="s">
        <v>9</v>
      </c>
      <c r="B1838" s="7" t="s">
        <v>414</v>
      </c>
      <c r="C1838" s="7" t="s">
        <v>415</v>
      </c>
      <c r="D1838" s="16" t="s">
        <v>416</v>
      </c>
      <c r="E1838" s="7" t="s">
        <v>417</v>
      </c>
      <c r="F1838" s="7" t="s">
        <v>418</v>
      </c>
      <c r="G1838" s="8">
        <v>12042</v>
      </c>
      <c r="H1838" s="8"/>
      <c r="I1838" s="9">
        <v>751059.54</v>
      </c>
      <c r="J1838" s="7" t="s">
        <v>18</v>
      </c>
      <c r="K1838" s="17">
        <f t="shared" ref="K1838:K1857" si="282">+G1838/$G$1940</f>
        <v>1.3876037505170961E-2</v>
      </c>
      <c r="L1838" s="20"/>
      <c r="M1838" s="68">
        <f t="shared" ref="M1838:M1857" si="283">1010000*K1838</f>
        <v>14014.797880222672</v>
      </c>
      <c r="N1838" s="9">
        <f t="shared" ref="N1838:N1869" si="284">+I1838/G1838</f>
        <v>62.370000000000005</v>
      </c>
    </row>
    <row r="1839" spans="1:14" hidden="1" x14ac:dyDescent="0.25">
      <c r="A1839" s="7" t="s">
        <v>9</v>
      </c>
      <c r="B1839" s="7" t="s">
        <v>414</v>
      </c>
      <c r="C1839" s="7" t="s">
        <v>415</v>
      </c>
      <c r="D1839" s="16" t="s">
        <v>416</v>
      </c>
      <c r="E1839" s="7" t="s">
        <v>417</v>
      </c>
      <c r="F1839" s="7" t="s">
        <v>418</v>
      </c>
      <c r="G1839" s="8">
        <v>4800</v>
      </c>
      <c r="H1839" s="8"/>
      <c r="I1839" s="9">
        <v>205440</v>
      </c>
      <c r="J1839" s="7" t="s">
        <v>20</v>
      </c>
      <c r="K1839" s="17">
        <f t="shared" si="282"/>
        <v>5.5310563050008817E-3</v>
      </c>
      <c r="L1839" s="20"/>
      <c r="M1839" s="68">
        <f t="shared" si="283"/>
        <v>5586.3668680508908</v>
      </c>
      <c r="N1839" s="9">
        <f t="shared" si="284"/>
        <v>42.8</v>
      </c>
    </row>
    <row r="1840" spans="1:14" hidden="1" x14ac:dyDescent="0.25">
      <c r="A1840" s="7" t="s">
        <v>9</v>
      </c>
      <c r="B1840" s="7" t="s">
        <v>414</v>
      </c>
      <c r="C1840" s="7" t="s">
        <v>415</v>
      </c>
      <c r="D1840" s="16" t="s">
        <v>416</v>
      </c>
      <c r="E1840" s="7" t="s">
        <v>417</v>
      </c>
      <c r="F1840" s="7" t="s">
        <v>418</v>
      </c>
      <c r="G1840" s="8">
        <v>11400</v>
      </c>
      <c r="H1840" s="8"/>
      <c r="I1840" s="9">
        <v>711018</v>
      </c>
      <c r="J1840" s="7" t="s">
        <v>22</v>
      </c>
      <c r="K1840" s="17">
        <f t="shared" si="282"/>
        <v>1.3136258724377094E-2</v>
      </c>
      <c r="L1840" s="20"/>
      <c r="M1840" s="68">
        <f t="shared" si="283"/>
        <v>13267.621311620866</v>
      </c>
      <c r="N1840" s="9">
        <f t="shared" si="284"/>
        <v>62.37</v>
      </c>
    </row>
    <row r="1841" spans="1:14" hidden="1" x14ac:dyDescent="0.25">
      <c r="A1841" s="7" t="s">
        <v>9</v>
      </c>
      <c r="B1841" s="7" t="s">
        <v>414</v>
      </c>
      <c r="C1841" s="7" t="s">
        <v>415</v>
      </c>
      <c r="D1841" s="16" t="s">
        <v>416</v>
      </c>
      <c r="E1841" s="7" t="s">
        <v>417</v>
      </c>
      <c r="F1841" s="7" t="s">
        <v>418</v>
      </c>
      <c r="G1841" s="8">
        <v>14500</v>
      </c>
      <c r="H1841" s="8"/>
      <c r="I1841" s="9">
        <v>785175</v>
      </c>
      <c r="J1841" s="7" t="s">
        <v>25</v>
      </c>
      <c r="K1841" s="17">
        <f t="shared" si="282"/>
        <v>1.6708399254690164E-2</v>
      </c>
      <c r="L1841" s="20"/>
      <c r="M1841" s="68">
        <f t="shared" si="283"/>
        <v>16875.483247237065</v>
      </c>
      <c r="N1841" s="9">
        <f t="shared" si="284"/>
        <v>54.15</v>
      </c>
    </row>
    <row r="1842" spans="1:14" hidden="1" x14ac:dyDescent="0.25">
      <c r="A1842" s="7" t="s">
        <v>9</v>
      </c>
      <c r="B1842" s="7" t="s">
        <v>414</v>
      </c>
      <c r="C1842" s="7" t="s">
        <v>415</v>
      </c>
      <c r="D1842" s="16" t="s">
        <v>416</v>
      </c>
      <c r="E1842" s="7" t="s">
        <v>417</v>
      </c>
      <c r="F1842" s="7" t="s">
        <v>418</v>
      </c>
      <c r="G1842" s="8">
        <v>120</v>
      </c>
      <c r="H1842" s="8"/>
      <c r="I1842" s="9">
        <v>7484.4</v>
      </c>
      <c r="J1842" s="7" t="s">
        <v>28</v>
      </c>
      <c r="K1842" s="17">
        <f t="shared" si="282"/>
        <v>1.3827640762502204E-4</v>
      </c>
      <c r="L1842" s="20"/>
      <c r="M1842" s="68">
        <f t="shared" si="283"/>
        <v>139.65917170127224</v>
      </c>
      <c r="N1842" s="9">
        <f t="shared" si="284"/>
        <v>62.37</v>
      </c>
    </row>
    <row r="1843" spans="1:14" hidden="1" x14ac:dyDescent="0.25">
      <c r="A1843" s="7" t="s">
        <v>9</v>
      </c>
      <c r="B1843" s="7" t="s">
        <v>414</v>
      </c>
      <c r="C1843" s="7" t="s">
        <v>415</v>
      </c>
      <c r="D1843" s="16" t="s">
        <v>416</v>
      </c>
      <c r="E1843" s="7" t="s">
        <v>417</v>
      </c>
      <c r="F1843" s="7" t="s">
        <v>418</v>
      </c>
      <c r="G1843" s="8">
        <v>690</v>
      </c>
      <c r="H1843" s="8"/>
      <c r="I1843" s="9">
        <v>43035.3</v>
      </c>
      <c r="J1843" s="7" t="s">
        <v>32</v>
      </c>
      <c r="K1843" s="17">
        <f t="shared" si="282"/>
        <v>7.9508934384387667E-4</v>
      </c>
      <c r="L1843" s="20"/>
      <c r="M1843" s="68">
        <f t="shared" si="283"/>
        <v>803.04023728231539</v>
      </c>
      <c r="N1843" s="9">
        <f t="shared" si="284"/>
        <v>62.370000000000005</v>
      </c>
    </row>
    <row r="1844" spans="1:14" hidden="1" x14ac:dyDescent="0.25">
      <c r="A1844" s="7" t="s">
        <v>9</v>
      </c>
      <c r="B1844" s="7" t="s">
        <v>414</v>
      </c>
      <c r="C1844" s="7" t="s">
        <v>415</v>
      </c>
      <c r="D1844" s="16" t="s">
        <v>416</v>
      </c>
      <c r="E1844" s="7" t="s">
        <v>417</v>
      </c>
      <c r="F1844" s="7" t="s">
        <v>418</v>
      </c>
      <c r="G1844" s="8">
        <v>720</v>
      </c>
      <c r="H1844" s="8"/>
      <c r="I1844" s="9">
        <v>44906.400000000001</v>
      </c>
      <c r="J1844" s="7" t="s">
        <v>33</v>
      </c>
      <c r="K1844" s="17">
        <f t="shared" si="282"/>
        <v>8.2965844575013227E-4</v>
      </c>
      <c r="L1844" s="20"/>
      <c r="M1844" s="68">
        <f t="shared" si="283"/>
        <v>837.95503020763363</v>
      </c>
      <c r="N1844" s="9">
        <f t="shared" si="284"/>
        <v>62.370000000000005</v>
      </c>
    </row>
    <row r="1845" spans="1:14" hidden="1" x14ac:dyDescent="0.25">
      <c r="A1845" s="7" t="s">
        <v>9</v>
      </c>
      <c r="B1845" s="7" t="s">
        <v>414</v>
      </c>
      <c r="C1845" s="7" t="s">
        <v>415</v>
      </c>
      <c r="D1845" s="16" t="s">
        <v>416</v>
      </c>
      <c r="E1845" s="7" t="s">
        <v>417</v>
      </c>
      <c r="F1845" s="7" t="s">
        <v>418</v>
      </c>
      <c r="G1845" s="8">
        <v>600</v>
      </c>
      <c r="H1845" s="8"/>
      <c r="I1845" s="9">
        <v>37422</v>
      </c>
      <c r="J1845" s="7" t="s">
        <v>34</v>
      </c>
      <c r="K1845" s="17">
        <f t="shared" si="282"/>
        <v>6.9138203812511021E-4</v>
      </c>
      <c r="L1845" s="20"/>
      <c r="M1845" s="68">
        <f t="shared" si="283"/>
        <v>698.29585850636136</v>
      </c>
      <c r="N1845" s="9">
        <f t="shared" si="284"/>
        <v>62.37</v>
      </c>
    </row>
    <row r="1846" spans="1:14" hidden="1" x14ac:dyDescent="0.25">
      <c r="A1846" s="7" t="s">
        <v>9</v>
      </c>
      <c r="B1846" s="7" t="s">
        <v>414</v>
      </c>
      <c r="C1846" s="7" t="s">
        <v>415</v>
      </c>
      <c r="D1846" s="16" t="s">
        <v>416</v>
      </c>
      <c r="E1846" s="7" t="s">
        <v>417</v>
      </c>
      <c r="F1846" s="7" t="s">
        <v>418</v>
      </c>
      <c r="G1846" s="8">
        <v>2400</v>
      </c>
      <c r="H1846" s="8"/>
      <c r="I1846" s="9">
        <v>149664</v>
      </c>
      <c r="J1846" s="7" t="s">
        <v>36</v>
      </c>
      <c r="K1846" s="17">
        <f t="shared" si="282"/>
        <v>2.7655281525004408E-3</v>
      </c>
      <c r="L1846" s="20"/>
      <c r="M1846" s="68">
        <f t="shared" si="283"/>
        <v>2793.1834340254454</v>
      </c>
      <c r="N1846" s="9">
        <f t="shared" si="284"/>
        <v>62.36</v>
      </c>
    </row>
    <row r="1847" spans="1:14" hidden="1" x14ac:dyDescent="0.25">
      <c r="A1847" s="7" t="s">
        <v>9</v>
      </c>
      <c r="B1847" s="7" t="s">
        <v>414</v>
      </c>
      <c r="C1847" s="7" t="s">
        <v>415</v>
      </c>
      <c r="D1847" s="16" t="s">
        <v>416</v>
      </c>
      <c r="E1847" s="7" t="s">
        <v>417</v>
      </c>
      <c r="F1847" s="7" t="s">
        <v>418</v>
      </c>
      <c r="G1847" s="8">
        <v>4158</v>
      </c>
      <c r="H1847" s="8"/>
      <c r="I1847" s="9">
        <v>259334.46</v>
      </c>
      <c r="J1847" s="7" t="s">
        <v>37</v>
      </c>
      <c r="K1847" s="17">
        <f t="shared" si="282"/>
        <v>4.7912775242070138E-3</v>
      </c>
      <c r="L1847" s="20"/>
      <c r="M1847" s="68">
        <f t="shared" si="283"/>
        <v>4839.1902994490838</v>
      </c>
      <c r="N1847" s="9">
        <f t="shared" si="284"/>
        <v>62.37</v>
      </c>
    </row>
    <row r="1848" spans="1:14" hidden="1" x14ac:dyDescent="0.25">
      <c r="A1848" s="7" t="s">
        <v>9</v>
      </c>
      <c r="B1848" s="7" t="s">
        <v>414</v>
      </c>
      <c r="C1848" s="7" t="s">
        <v>415</v>
      </c>
      <c r="D1848" s="16" t="s">
        <v>416</v>
      </c>
      <c r="E1848" s="7" t="s">
        <v>417</v>
      </c>
      <c r="F1848" s="7" t="s">
        <v>418</v>
      </c>
      <c r="G1848" s="8">
        <v>1200</v>
      </c>
      <c r="H1848" s="8"/>
      <c r="I1848" s="9">
        <v>74844</v>
      </c>
      <c r="J1848" s="7" t="s">
        <v>38</v>
      </c>
      <c r="K1848" s="17">
        <f t="shared" si="282"/>
        <v>1.3827640762502204E-3</v>
      </c>
      <c r="L1848" s="20"/>
      <c r="M1848" s="68">
        <f t="shared" si="283"/>
        <v>1396.5917170127227</v>
      </c>
      <c r="N1848" s="9">
        <f t="shared" si="284"/>
        <v>62.37</v>
      </c>
    </row>
    <row r="1849" spans="1:14" hidden="1" x14ac:dyDescent="0.25">
      <c r="A1849" s="7" t="s">
        <v>9</v>
      </c>
      <c r="B1849" s="7" t="s">
        <v>414</v>
      </c>
      <c r="C1849" s="7" t="s">
        <v>415</v>
      </c>
      <c r="D1849" s="16" t="s">
        <v>416</v>
      </c>
      <c r="E1849" s="7" t="s">
        <v>417</v>
      </c>
      <c r="F1849" s="7" t="s">
        <v>418</v>
      </c>
      <c r="G1849" s="8">
        <v>1440</v>
      </c>
      <c r="H1849" s="8"/>
      <c r="I1849" s="9">
        <v>74968.800000000003</v>
      </c>
      <c r="J1849" s="7" t="s">
        <v>39</v>
      </c>
      <c r="K1849" s="17">
        <f t="shared" si="282"/>
        <v>1.6593168915002645E-3</v>
      </c>
      <c r="L1849" s="20"/>
      <c r="M1849" s="68">
        <f t="shared" si="283"/>
        <v>1675.9100604152673</v>
      </c>
      <c r="N1849" s="9">
        <f t="shared" si="284"/>
        <v>52.061666666666667</v>
      </c>
    </row>
    <row r="1850" spans="1:14" hidden="1" x14ac:dyDescent="0.25">
      <c r="A1850" s="7" t="s">
        <v>9</v>
      </c>
      <c r="B1850" s="7" t="s">
        <v>414</v>
      </c>
      <c r="C1850" s="7" t="s">
        <v>415</v>
      </c>
      <c r="D1850" s="16" t="s">
        <v>416</v>
      </c>
      <c r="E1850" s="7" t="s">
        <v>417</v>
      </c>
      <c r="F1850" s="7" t="s">
        <v>418</v>
      </c>
      <c r="G1850" s="8">
        <v>3580</v>
      </c>
      <c r="H1850" s="8"/>
      <c r="I1850" s="9">
        <v>223284.6</v>
      </c>
      <c r="J1850" s="7" t="s">
        <v>40</v>
      </c>
      <c r="K1850" s="17">
        <f t="shared" si="282"/>
        <v>4.1252461608131579E-3</v>
      </c>
      <c r="L1850" s="20"/>
      <c r="M1850" s="68">
        <f t="shared" si="283"/>
        <v>4166.4986224212898</v>
      </c>
      <c r="N1850" s="9">
        <f t="shared" si="284"/>
        <v>62.370000000000005</v>
      </c>
    </row>
    <row r="1851" spans="1:14" hidden="1" x14ac:dyDescent="0.25">
      <c r="A1851" s="7" t="s">
        <v>9</v>
      </c>
      <c r="B1851" s="7" t="s">
        <v>414</v>
      </c>
      <c r="C1851" s="7" t="s">
        <v>415</v>
      </c>
      <c r="D1851" s="16" t="s">
        <v>416</v>
      </c>
      <c r="E1851" s="7" t="s">
        <v>417</v>
      </c>
      <c r="F1851" s="7" t="s">
        <v>418</v>
      </c>
      <c r="G1851" s="8">
        <v>17725</v>
      </c>
      <c r="H1851" s="8"/>
      <c r="I1851" s="9">
        <v>1105508.25</v>
      </c>
      <c r="J1851" s="7" t="s">
        <v>41</v>
      </c>
      <c r="K1851" s="17">
        <f t="shared" si="282"/>
        <v>2.0424577709612632E-2</v>
      </c>
      <c r="L1851" s="20"/>
      <c r="M1851" s="68">
        <f t="shared" si="283"/>
        <v>20628.823486708759</v>
      </c>
      <c r="N1851" s="9">
        <f t="shared" si="284"/>
        <v>62.37</v>
      </c>
    </row>
    <row r="1852" spans="1:14" hidden="1" x14ac:dyDescent="0.25">
      <c r="A1852" s="7" t="s">
        <v>9</v>
      </c>
      <c r="B1852" s="7" t="s">
        <v>414</v>
      </c>
      <c r="C1852" s="7" t="s">
        <v>415</v>
      </c>
      <c r="D1852" s="16" t="s">
        <v>416</v>
      </c>
      <c r="E1852" s="7" t="s">
        <v>417</v>
      </c>
      <c r="F1852" s="7" t="s">
        <v>418</v>
      </c>
      <c r="G1852" s="8">
        <v>18000</v>
      </c>
      <c r="H1852" s="8"/>
      <c r="I1852" s="9">
        <v>1122660</v>
      </c>
      <c r="J1852" s="7" t="s">
        <v>42</v>
      </c>
      <c r="K1852" s="17">
        <f t="shared" si="282"/>
        <v>2.0741461143753307E-2</v>
      </c>
      <c r="L1852" s="20"/>
      <c r="M1852" s="68">
        <f t="shared" si="283"/>
        <v>20948.875755190838</v>
      </c>
      <c r="N1852" s="9">
        <f t="shared" si="284"/>
        <v>62.37</v>
      </c>
    </row>
    <row r="1853" spans="1:14" hidden="1" x14ac:dyDescent="0.25">
      <c r="A1853" s="7" t="s">
        <v>9</v>
      </c>
      <c r="B1853" s="7" t="s">
        <v>414</v>
      </c>
      <c r="C1853" s="7" t="s">
        <v>415</v>
      </c>
      <c r="D1853" s="16" t="s">
        <v>416</v>
      </c>
      <c r="E1853" s="7" t="s">
        <v>417</v>
      </c>
      <c r="F1853" s="7" t="s">
        <v>418</v>
      </c>
      <c r="G1853" s="8">
        <v>1200</v>
      </c>
      <c r="H1853" s="8"/>
      <c r="I1853" s="9">
        <v>74844</v>
      </c>
      <c r="J1853" s="7" t="s">
        <v>44</v>
      </c>
      <c r="K1853" s="17">
        <f t="shared" si="282"/>
        <v>1.3827640762502204E-3</v>
      </c>
      <c r="L1853" s="20"/>
      <c r="M1853" s="68">
        <f t="shared" si="283"/>
        <v>1396.5917170127227</v>
      </c>
      <c r="N1853" s="9">
        <f t="shared" si="284"/>
        <v>62.37</v>
      </c>
    </row>
    <row r="1854" spans="1:14" hidden="1" x14ac:dyDescent="0.25">
      <c r="A1854" s="7" t="s">
        <v>9</v>
      </c>
      <c r="B1854" s="7" t="s">
        <v>414</v>
      </c>
      <c r="C1854" s="7" t="s">
        <v>415</v>
      </c>
      <c r="D1854" s="16" t="s">
        <v>416</v>
      </c>
      <c r="E1854" s="7" t="s">
        <v>417</v>
      </c>
      <c r="F1854" s="7" t="s">
        <v>418</v>
      </c>
      <c r="G1854" s="8">
        <v>3810</v>
      </c>
      <c r="H1854" s="8"/>
      <c r="I1854" s="9">
        <v>237629.7</v>
      </c>
      <c r="J1854" s="7" t="s">
        <v>46</v>
      </c>
      <c r="K1854" s="17">
        <f t="shared" si="282"/>
        <v>4.3902759420944501E-3</v>
      </c>
      <c r="L1854" s="20"/>
      <c r="M1854" s="68">
        <f t="shared" si="283"/>
        <v>4434.178701515395</v>
      </c>
      <c r="N1854" s="9">
        <f t="shared" si="284"/>
        <v>62.370000000000005</v>
      </c>
    </row>
    <row r="1855" spans="1:14" hidden="1" x14ac:dyDescent="0.25">
      <c r="A1855" s="7" t="s">
        <v>9</v>
      </c>
      <c r="B1855" s="7" t="s">
        <v>414</v>
      </c>
      <c r="C1855" s="7" t="s">
        <v>415</v>
      </c>
      <c r="D1855" s="16" t="s">
        <v>416</v>
      </c>
      <c r="E1855" s="7" t="s">
        <v>417</v>
      </c>
      <c r="F1855" s="7" t="s">
        <v>418</v>
      </c>
      <c r="G1855" s="8">
        <v>5713</v>
      </c>
      <c r="H1855" s="8"/>
      <c r="I1855" s="9">
        <v>356319.81</v>
      </c>
      <c r="J1855" s="7" t="s">
        <v>47</v>
      </c>
      <c r="K1855" s="17">
        <f t="shared" si="282"/>
        <v>6.5831093063479238E-3</v>
      </c>
      <c r="L1855" s="20"/>
      <c r="M1855" s="68">
        <f t="shared" si="283"/>
        <v>6648.9403994114027</v>
      </c>
      <c r="N1855" s="9">
        <f t="shared" si="284"/>
        <v>62.37</v>
      </c>
    </row>
    <row r="1856" spans="1:14" hidden="1" x14ac:dyDescent="0.25">
      <c r="A1856" s="7" t="s">
        <v>9</v>
      </c>
      <c r="B1856" s="7" t="s">
        <v>414</v>
      </c>
      <c r="C1856" s="7" t="s">
        <v>415</v>
      </c>
      <c r="D1856" s="16" t="s">
        <v>416</v>
      </c>
      <c r="E1856" s="7" t="s">
        <v>417</v>
      </c>
      <c r="F1856" s="7" t="s">
        <v>418</v>
      </c>
      <c r="G1856" s="8">
        <v>2164</v>
      </c>
      <c r="H1856" s="8"/>
      <c r="I1856" s="9">
        <v>134719.20000000001</v>
      </c>
      <c r="J1856" s="7" t="s">
        <v>48</v>
      </c>
      <c r="K1856" s="17">
        <f t="shared" si="282"/>
        <v>2.4935845508378975E-3</v>
      </c>
      <c r="L1856" s="20"/>
      <c r="M1856" s="68">
        <f t="shared" si="283"/>
        <v>2518.5203963462764</v>
      </c>
      <c r="N1856" s="9">
        <f t="shared" si="284"/>
        <v>62.254713493530502</v>
      </c>
    </row>
    <row r="1857" spans="1:14" hidden="1" x14ac:dyDescent="0.25">
      <c r="A1857" s="7" t="s">
        <v>9</v>
      </c>
      <c r="B1857" s="7" t="s">
        <v>414</v>
      </c>
      <c r="C1857" s="7" t="s">
        <v>415</v>
      </c>
      <c r="D1857" s="16" t="s">
        <v>416</v>
      </c>
      <c r="E1857" s="7" t="s">
        <v>417</v>
      </c>
      <c r="F1857" s="7" t="s">
        <v>418</v>
      </c>
      <c r="G1857" s="8">
        <v>1432</v>
      </c>
      <c r="H1857" s="8"/>
      <c r="I1857" s="9">
        <v>89313.84</v>
      </c>
      <c r="J1857" s="7" t="s">
        <v>49</v>
      </c>
      <c r="K1857" s="17">
        <f t="shared" si="282"/>
        <v>1.6500984643252629E-3</v>
      </c>
      <c r="L1857" s="20"/>
      <c r="M1857" s="68">
        <f t="shared" si="283"/>
        <v>1666.5994489685156</v>
      </c>
      <c r="N1857" s="9">
        <f t="shared" si="284"/>
        <v>62.37</v>
      </c>
    </row>
    <row r="1858" spans="1:14" hidden="1" x14ac:dyDescent="0.25">
      <c r="A1858" s="76" t="s">
        <v>445</v>
      </c>
      <c r="B1858" s="7" t="s">
        <v>350</v>
      </c>
      <c r="C1858" s="7" t="s">
        <v>446</v>
      </c>
      <c r="D1858" s="16" t="s">
        <v>447</v>
      </c>
      <c r="E1858" s="7" t="s">
        <v>353</v>
      </c>
      <c r="F1858" s="7" t="s">
        <v>14</v>
      </c>
      <c r="G1858" s="8">
        <v>26</v>
      </c>
      <c r="H1858" s="27"/>
      <c r="I1858" s="9">
        <v>254662.65</v>
      </c>
      <c r="J1858" s="7" t="s">
        <v>50</v>
      </c>
      <c r="K1858" s="77">
        <f>+G1858/$G$1415</f>
        <v>0.44067796610169491</v>
      </c>
      <c r="L1858" s="27"/>
      <c r="M1858" s="78">
        <f>36*K1858</f>
        <v>15.864406779661017</v>
      </c>
      <c r="N1858" s="79">
        <f t="shared" si="284"/>
        <v>9794.7173076923082</v>
      </c>
    </row>
    <row r="1859" spans="1:14" hidden="1" x14ac:dyDescent="0.25">
      <c r="A1859" s="7" t="s">
        <v>9</v>
      </c>
      <c r="B1859" s="7" t="s">
        <v>414</v>
      </c>
      <c r="C1859" s="7" t="s">
        <v>415</v>
      </c>
      <c r="D1859" s="16" t="s">
        <v>416</v>
      </c>
      <c r="E1859" s="7" t="s">
        <v>417</v>
      </c>
      <c r="F1859" s="7" t="s">
        <v>418</v>
      </c>
      <c r="G1859" s="8">
        <v>1782</v>
      </c>
      <c r="H1859" s="8"/>
      <c r="I1859" s="9">
        <v>96495.3</v>
      </c>
      <c r="J1859" s="7" t="s">
        <v>52</v>
      </c>
      <c r="K1859" s="17">
        <f t="shared" ref="K1859:K1893" si="285">+G1859/$G$1940</f>
        <v>2.0534046532315773E-3</v>
      </c>
      <c r="L1859" s="20"/>
      <c r="M1859" s="68">
        <f t="shared" ref="M1859:M1893" si="286">1010000*K1859</f>
        <v>2073.9386997638931</v>
      </c>
      <c r="N1859" s="9">
        <f t="shared" si="284"/>
        <v>54.15</v>
      </c>
    </row>
    <row r="1860" spans="1:14" hidden="1" x14ac:dyDescent="0.25">
      <c r="A1860" s="7" t="s">
        <v>9</v>
      </c>
      <c r="B1860" s="7" t="s">
        <v>414</v>
      </c>
      <c r="C1860" s="7" t="s">
        <v>415</v>
      </c>
      <c r="D1860" s="16" t="s">
        <v>416</v>
      </c>
      <c r="E1860" s="7" t="s">
        <v>417</v>
      </c>
      <c r="F1860" s="7" t="s">
        <v>418</v>
      </c>
      <c r="G1860" s="8">
        <v>120</v>
      </c>
      <c r="H1860" s="8"/>
      <c r="I1860" s="9">
        <v>7484.4</v>
      </c>
      <c r="J1860" s="7" t="s">
        <v>53</v>
      </c>
      <c r="K1860" s="17">
        <f t="shared" si="285"/>
        <v>1.3827640762502204E-4</v>
      </c>
      <c r="L1860" s="20"/>
      <c r="M1860" s="68">
        <f t="shared" si="286"/>
        <v>139.65917170127224</v>
      </c>
      <c r="N1860" s="9">
        <f t="shared" si="284"/>
        <v>62.37</v>
      </c>
    </row>
    <row r="1861" spans="1:14" hidden="1" x14ac:dyDescent="0.25">
      <c r="A1861" s="7" t="s">
        <v>9</v>
      </c>
      <c r="B1861" s="7" t="s">
        <v>414</v>
      </c>
      <c r="C1861" s="7" t="s">
        <v>415</v>
      </c>
      <c r="D1861" s="16" t="s">
        <v>416</v>
      </c>
      <c r="E1861" s="7" t="s">
        <v>417</v>
      </c>
      <c r="F1861" s="7" t="s">
        <v>418</v>
      </c>
      <c r="G1861" s="8">
        <v>7195</v>
      </c>
      <c r="H1861" s="8"/>
      <c r="I1861" s="9">
        <v>448752.15</v>
      </c>
      <c r="J1861" s="7" t="s">
        <v>56</v>
      </c>
      <c r="K1861" s="17">
        <f t="shared" si="285"/>
        <v>8.2908229405169471E-3</v>
      </c>
      <c r="L1861" s="20"/>
      <c r="M1861" s="68">
        <f t="shared" si="286"/>
        <v>8373.7311699221173</v>
      </c>
      <c r="N1861" s="9">
        <f t="shared" si="284"/>
        <v>62.370000000000005</v>
      </c>
    </row>
    <row r="1862" spans="1:14" hidden="1" x14ac:dyDescent="0.25">
      <c r="A1862" s="7" t="s">
        <v>9</v>
      </c>
      <c r="B1862" s="7" t="s">
        <v>414</v>
      </c>
      <c r="C1862" s="7" t="s">
        <v>415</v>
      </c>
      <c r="D1862" s="16" t="s">
        <v>416</v>
      </c>
      <c r="E1862" s="7" t="s">
        <v>417</v>
      </c>
      <c r="F1862" s="7" t="s">
        <v>418</v>
      </c>
      <c r="G1862" s="8">
        <v>105</v>
      </c>
      <c r="H1862" s="8"/>
      <c r="I1862" s="9">
        <v>6548.85</v>
      </c>
      <c r="J1862" s="7" t="s">
        <v>65</v>
      </c>
      <c r="K1862" s="17">
        <f t="shared" si="285"/>
        <v>1.2099185667189428E-4</v>
      </c>
      <c r="L1862" s="20"/>
      <c r="M1862" s="68">
        <f t="shared" si="286"/>
        <v>122.20177523861322</v>
      </c>
      <c r="N1862" s="9">
        <f t="shared" si="284"/>
        <v>62.370000000000005</v>
      </c>
    </row>
    <row r="1863" spans="1:14" hidden="1" x14ac:dyDescent="0.25">
      <c r="A1863" s="7" t="s">
        <v>9</v>
      </c>
      <c r="B1863" s="7" t="s">
        <v>414</v>
      </c>
      <c r="C1863" s="7" t="s">
        <v>419</v>
      </c>
      <c r="D1863" s="16" t="s">
        <v>420</v>
      </c>
      <c r="E1863" s="7" t="s">
        <v>417</v>
      </c>
      <c r="F1863" s="7" t="s">
        <v>421</v>
      </c>
      <c r="G1863" s="8">
        <v>22125</v>
      </c>
      <c r="H1863" s="8"/>
      <c r="I1863" s="9">
        <v>1379936.25</v>
      </c>
      <c r="J1863" s="7" t="s">
        <v>18</v>
      </c>
      <c r="K1863" s="17">
        <f t="shared" si="285"/>
        <v>2.5494712655863439E-2</v>
      </c>
      <c r="L1863" s="20"/>
      <c r="M1863" s="68">
        <f t="shared" si="286"/>
        <v>25749.659782422073</v>
      </c>
      <c r="N1863" s="9">
        <f t="shared" si="284"/>
        <v>62.37</v>
      </c>
    </row>
    <row r="1864" spans="1:14" hidden="1" x14ac:dyDescent="0.25">
      <c r="A1864" s="7" t="s">
        <v>9</v>
      </c>
      <c r="B1864" s="7" t="s">
        <v>414</v>
      </c>
      <c r="C1864" s="7" t="s">
        <v>419</v>
      </c>
      <c r="D1864" s="16" t="s">
        <v>420</v>
      </c>
      <c r="E1864" s="7" t="s">
        <v>417</v>
      </c>
      <c r="F1864" s="7" t="s">
        <v>421</v>
      </c>
      <c r="G1864" s="8">
        <v>4396</v>
      </c>
      <c r="H1864" s="8"/>
      <c r="I1864" s="9">
        <v>274178.52</v>
      </c>
      <c r="J1864" s="7" t="s">
        <v>20</v>
      </c>
      <c r="K1864" s="17">
        <f t="shared" si="285"/>
        <v>5.0655257326633072E-3</v>
      </c>
      <c r="L1864" s="20"/>
      <c r="M1864" s="68">
        <f t="shared" si="286"/>
        <v>5116.1809899899399</v>
      </c>
      <c r="N1864" s="9">
        <f t="shared" si="284"/>
        <v>62.370000000000005</v>
      </c>
    </row>
    <row r="1865" spans="1:14" hidden="1" x14ac:dyDescent="0.25">
      <c r="A1865" s="7" t="s">
        <v>9</v>
      </c>
      <c r="B1865" s="7" t="s">
        <v>414</v>
      </c>
      <c r="C1865" s="7" t="s">
        <v>419</v>
      </c>
      <c r="D1865" s="16" t="s">
        <v>420</v>
      </c>
      <c r="E1865" s="7" t="s">
        <v>417</v>
      </c>
      <c r="F1865" s="7" t="s">
        <v>421</v>
      </c>
      <c r="G1865" s="8">
        <v>31733</v>
      </c>
      <c r="H1865" s="8"/>
      <c r="I1865" s="9">
        <v>1957970.07</v>
      </c>
      <c r="J1865" s="7" t="s">
        <v>22</v>
      </c>
      <c r="K1865" s="17">
        <f t="shared" si="285"/>
        <v>3.6566043693040201E-2</v>
      </c>
      <c r="L1865" s="20"/>
      <c r="M1865" s="68">
        <f t="shared" si="286"/>
        <v>36931.704129970603</v>
      </c>
      <c r="N1865" s="9">
        <f t="shared" si="284"/>
        <v>61.701385623798572</v>
      </c>
    </row>
    <row r="1866" spans="1:14" hidden="1" x14ac:dyDescent="0.25">
      <c r="A1866" s="7" t="s">
        <v>9</v>
      </c>
      <c r="B1866" s="7" t="s">
        <v>414</v>
      </c>
      <c r="C1866" s="7" t="s">
        <v>419</v>
      </c>
      <c r="D1866" s="16" t="s">
        <v>420</v>
      </c>
      <c r="E1866" s="7" t="s">
        <v>417</v>
      </c>
      <c r="F1866" s="7" t="s">
        <v>421</v>
      </c>
      <c r="G1866" s="8">
        <v>26770</v>
      </c>
      <c r="H1866" s="8"/>
      <c r="I1866" s="9">
        <v>1669644.9</v>
      </c>
      <c r="J1866" s="7" t="s">
        <v>23</v>
      </c>
      <c r="K1866" s="17">
        <f t="shared" si="285"/>
        <v>3.0847161934348666E-2</v>
      </c>
      <c r="L1866" s="20"/>
      <c r="M1866" s="68">
        <f t="shared" si="286"/>
        <v>31155.633553692154</v>
      </c>
      <c r="N1866" s="9">
        <f t="shared" si="284"/>
        <v>62.37</v>
      </c>
    </row>
    <row r="1867" spans="1:14" hidden="1" x14ac:dyDescent="0.25">
      <c r="A1867" s="7" t="s">
        <v>9</v>
      </c>
      <c r="B1867" s="7" t="s">
        <v>414</v>
      </c>
      <c r="C1867" s="7" t="s">
        <v>419</v>
      </c>
      <c r="D1867" s="16" t="s">
        <v>420</v>
      </c>
      <c r="E1867" s="7" t="s">
        <v>417</v>
      </c>
      <c r="F1867" s="7" t="s">
        <v>421</v>
      </c>
      <c r="G1867" s="8">
        <v>27134</v>
      </c>
      <c r="H1867" s="8"/>
      <c r="I1867" s="9">
        <v>1692347.58</v>
      </c>
      <c r="J1867" s="7" t="s">
        <v>25</v>
      </c>
      <c r="K1867" s="17">
        <f t="shared" si="285"/>
        <v>3.1266600370811234E-2</v>
      </c>
      <c r="L1867" s="20"/>
      <c r="M1867" s="68">
        <f t="shared" si="286"/>
        <v>31579.266374519346</v>
      </c>
      <c r="N1867" s="9">
        <f t="shared" si="284"/>
        <v>62.370000000000005</v>
      </c>
    </row>
    <row r="1868" spans="1:14" hidden="1" x14ac:dyDescent="0.25">
      <c r="A1868" s="7" t="s">
        <v>9</v>
      </c>
      <c r="B1868" s="7" t="s">
        <v>414</v>
      </c>
      <c r="C1868" s="7" t="s">
        <v>419</v>
      </c>
      <c r="D1868" s="16" t="s">
        <v>420</v>
      </c>
      <c r="E1868" s="7" t="s">
        <v>417</v>
      </c>
      <c r="F1868" s="7" t="s">
        <v>421</v>
      </c>
      <c r="G1868" s="8">
        <v>5097</v>
      </c>
      <c r="H1868" s="8"/>
      <c r="I1868" s="9">
        <v>317899.89</v>
      </c>
      <c r="J1868" s="7" t="s">
        <v>27</v>
      </c>
      <c r="K1868" s="17">
        <f t="shared" si="285"/>
        <v>5.8732904138728108E-3</v>
      </c>
      <c r="L1868" s="20"/>
      <c r="M1868" s="68">
        <f t="shared" si="286"/>
        <v>5932.0233180115392</v>
      </c>
      <c r="N1868" s="9">
        <f t="shared" si="284"/>
        <v>62.370000000000005</v>
      </c>
    </row>
    <row r="1869" spans="1:14" hidden="1" x14ac:dyDescent="0.25">
      <c r="A1869" s="7" t="s">
        <v>9</v>
      </c>
      <c r="B1869" s="7" t="s">
        <v>414</v>
      </c>
      <c r="C1869" s="7" t="s">
        <v>419</v>
      </c>
      <c r="D1869" s="16" t="s">
        <v>420</v>
      </c>
      <c r="E1869" s="7" t="s">
        <v>417</v>
      </c>
      <c r="F1869" s="7" t="s">
        <v>421</v>
      </c>
      <c r="G1869" s="8">
        <v>9583</v>
      </c>
      <c r="H1869" s="8"/>
      <c r="I1869" s="9">
        <v>597691.71</v>
      </c>
      <c r="J1869" s="7" t="s">
        <v>28</v>
      </c>
      <c r="K1869" s="17">
        <f t="shared" si="285"/>
        <v>1.1042523452254885E-2</v>
      </c>
      <c r="L1869" s="20"/>
      <c r="M1869" s="68">
        <f t="shared" si="286"/>
        <v>11152.948686777434</v>
      </c>
      <c r="N1869" s="9">
        <f t="shared" si="284"/>
        <v>62.37</v>
      </c>
    </row>
    <row r="1870" spans="1:14" hidden="1" x14ac:dyDescent="0.25">
      <c r="A1870" s="7" t="s">
        <v>9</v>
      </c>
      <c r="B1870" s="7" t="s">
        <v>414</v>
      </c>
      <c r="C1870" s="7" t="s">
        <v>419</v>
      </c>
      <c r="D1870" s="16" t="s">
        <v>420</v>
      </c>
      <c r="E1870" s="7" t="s">
        <v>417</v>
      </c>
      <c r="F1870" s="7" t="s">
        <v>421</v>
      </c>
      <c r="G1870" s="8">
        <v>3372</v>
      </c>
      <c r="H1870" s="8"/>
      <c r="I1870" s="9">
        <v>210311.64</v>
      </c>
      <c r="J1870" s="7" t="s">
        <v>29</v>
      </c>
      <c r="K1870" s="17">
        <f t="shared" si="285"/>
        <v>3.8855670542631191E-3</v>
      </c>
      <c r="L1870" s="20"/>
      <c r="M1870" s="68">
        <f t="shared" si="286"/>
        <v>3924.4227248057505</v>
      </c>
      <c r="N1870" s="9">
        <f t="shared" ref="N1870:N1901" si="287">+I1870/G1870</f>
        <v>62.370000000000005</v>
      </c>
    </row>
    <row r="1871" spans="1:14" hidden="1" x14ac:dyDescent="0.25">
      <c r="A1871" s="7" t="s">
        <v>9</v>
      </c>
      <c r="B1871" s="7" t="s">
        <v>414</v>
      </c>
      <c r="C1871" s="7" t="s">
        <v>419</v>
      </c>
      <c r="D1871" s="16" t="s">
        <v>420</v>
      </c>
      <c r="E1871" s="7" t="s">
        <v>417</v>
      </c>
      <c r="F1871" s="7" t="s">
        <v>421</v>
      </c>
      <c r="G1871" s="8">
        <v>11980</v>
      </c>
      <c r="H1871" s="8"/>
      <c r="I1871" s="9">
        <v>747192.6</v>
      </c>
      <c r="J1871" s="7" t="s">
        <v>30</v>
      </c>
      <c r="K1871" s="17">
        <f t="shared" si="285"/>
        <v>1.3804594694564701E-2</v>
      </c>
      <c r="L1871" s="20"/>
      <c r="M1871" s="68">
        <f t="shared" si="286"/>
        <v>13942.640641510348</v>
      </c>
      <c r="N1871" s="9">
        <f t="shared" si="287"/>
        <v>62.37</v>
      </c>
    </row>
    <row r="1872" spans="1:14" hidden="1" x14ac:dyDescent="0.25">
      <c r="A1872" s="7" t="s">
        <v>9</v>
      </c>
      <c r="B1872" s="7" t="s">
        <v>414</v>
      </c>
      <c r="C1872" s="7" t="s">
        <v>419</v>
      </c>
      <c r="D1872" s="16" t="s">
        <v>420</v>
      </c>
      <c r="E1872" s="7" t="s">
        <v>417</v>
      </c>
      <c r="F1872" s="7" t="s">
        <v>421</v>
      </c>
      <c r="G1872" s="8">
        <v>5048</v>
      </c>
      <c r="H1872" s="8"/>
      <c r="I1872" s="9">
        <v>314843.76</v>
      </c>
      <c r="J1872" s="7" t="s">
        <v>31</v>
      </c>
      <c r="K1872" s="17">
        <f t="shared" si="285"/>
        <v>5.8168275474259267E-3</v>
      </c>
      <c r="L1872" s="20"/>
      <c r="M1872" s="68">
        <f t="shared" si="286"/>
        <v>5874.9958229001859</v>
      </c>
      <c r="N1872" s="9">
        <f t="shared" si="287"/>
        <v>62.370000000000005</v>
      </c>
    </row>
    <row r="1873" spans="1:14" hidden="1" x14ac:dyDescent="0.25">
      <c r="A1873" s="7" t="s">
        <v>9</v>
      </c>
      <c r="B1873" s="7" t="s">
        <v>414</v>
      </c>
      <c r="C1873" s="7" t="s">
        <v>419</v>
      </c>
      <c r="D1873" s="16" t="s">
        <v>420</v>
      </c>
      <c r="E1873" s="7" t="s">
        <v>417</v>
      </c>
      <c r="F1873" s="7" t="s">
        <v>421</v>
      </c>
      <c r="G1873" s="8">
        <v>8202</v>
      </c>
      <c r="H1873" s="8"/>
      <c r="I1873" s="9">
        <v>511558.74</v>
      </c>
      <c r="J1873" s="7" t="s">
        <v>32</v>
      </c>
      <c r="K1873" s="17">
        <f t="shared" si="285"/>
        <v>9.4511924611702571E-3</v>
      </c>
      <c r="L1873" s="20"/>
      <c r="M1873" s="68">
        <f t="shared" si="286"/>
        <v>9545.704385781959</v>
      </c>
      <c r="N1873" s="9">
        <f t="shared" si="287"/>
        <v>62.37</v>
      </c>
    </row>
    <row r="1874" spans="1:14" hidden="1" x14ac:dyDescent="0.25">
      <c r="A1874" s="7" t="s">
        <v>9</v>
      </c>
      <c r="B1874" s="7" t="s">
        <v>414</v>
      </c>
      <c r="C1874" s="7" t="s">
        <v>419</v>
      </c>
      <c r="D1874" s="16" t="s">
        <v>420</v>
      </c>
      <c r="E1874" s="7" t="s">
        <v>417</v>
      </c>
      <c r="F1874" s="7" t="s">
        <v>421</v>
      </c>
      <c r="G1874" s="8">
        <v>6776</v>
      </c>
      <c r="H1874" s="8"/>
      <c r="I1874" s="9">
        <v>422619.12</v>
      </c>
      <c r="J1874" s="7" t="s">
        <v>62</v>
      </c>
      <c r="K1874" s="17">
        <f t="shared" si="285"/>
        <v>7.8080078172262446E-3</v>
      </c>
      <c r="L1874" s="20"/>
      <c r="M1874" s="68">
        <f t="shared" si="286"/>
        <v>7886.0878953985075</v>
      </c>
      <c r="N1874" s="9">
        <f t="shared" si="287"/>
        <v>62.37</v>
      </c>
    </row>
    <row r="1875" spans="1:14" hidden="1" x14ac:dyDescent="0.25">
      <c r="A1875" s="7" t="s">
        <v>9</v>
      </c>
      <c r="B1875" s="7" t="s">
        <v>414</v>
      </c>
      <c r="C1875" s="7" t="s">
        <v>419</v>
      </c>
      <c r="D1875" s="16" t="s">
        <v>420</v>
      </c>
      <c r="E1875" s="7" t="s">
        <v>417</v>
      </c>
      <c r="F1875" s="7" t="s">
        <v>421</v>
      </c>
      <c r="G1875" s="8">
        <v>877</v>
      </c>
      <c r="H1875" s="8"/>
      <c r="I1875" s="9">
        <v>54698.49</v>
      </c>
      <c r="J1875" s="7" t="s">
        <v>33</v>
      </c>
      <c r="K1875" s="17">
        <f t="shared" si="285"/>
        <v>1.010570079059536E-3</v>
      </c>
      <c r="L1875" s="20"/>
      <c r="M1875" s="68">
        <f t="shared" si="286"/>
        <v>1020.6757798501313</v>
      </c>
      <c r="N1875" s="9">
        <f t="shared" si="287"/>
        <v>62.37</v>
      </c>
    </row>
    <row r="1876" spans="1:14" hidden="1" x14ac:dyDescent="0.25">
      <c r="A1876" s="7" t="s">
        <v>9</v>
      </c>
      <c r="B1876" s="7" t="s">
        <v>414</v>
      </c>
      <c r="C1876" s="7" t="s">
        <v>419</v>
      </c>
      <c r="D1876" s="16" t="s">
        <v>420</v>
      </c>
      <c r="E1876" s="7" t="s">
        <v>417</v>
      </c>
      <c r="F1876" s="7" t="s">
        <v>421</v>
      </c>
      <c r="G1876" s="8">
        <v>8365</v>
      </c>
      <c r="H1876" s="8"/>
      <c r="I1876" s="9">
        <v>521725.05</v>
      </c>
      <c r="J1876" s="7" t="s">
        <v>34</v>
      </c>
      <c r="K1876" s="17">
        <f t="shared" si="285"/>
        <v>9.6390179148609107E-3</v>
      </c>
      <c r="L1876" s="20"/>
      <c r="M1876" s="68">
        <f t="shared" si="286"/>
        <v>9735.4080940095191</v>
      </c>
      <c r="N1876" s="9">
        <f t="shared" si="287"/>
        <v>62.37</v>
      </c>
    </row>
    <row r="1877" spans="1:14" hidden="1" x14ac:dyDescent="0.25">
      <c r="A1877" s="7" t="s">
        <v>9</v>
      </c>
      <c r="B1877" s="7" t="s">
        <v>414</v>
      </c>
      <c r="C1877" s="7" t="s">
        <v>419</v>
      </c>
      <c r="D1877" s="16" t="s">
        <v>420</v>
      </c>
      <c r="E1877" s="7" t="s">
        <v>417</v>
      </c>
      <c r="F1877" s="7" t="s">
        <v>421</v>
      </c>
      <c r="G1877" s="8">
        <v>17189</v>
      </c>
      <c r="H1877" s="8"/>
      <c r="I1877" s="9">
        <v>1072077.93</v>
      </c>
      <c r="J1877" s="7" t="s">
        <v>35</v>
      </c>
      <c r="K1877" s="17">
        <f t="shared" si="285"/>
        <v>1.9806943088887533E-2</v>
      </c>
      <c r="L1877" s="20"/>
      <c r="M1877" s="68">
        <f t="shared" si="286"/>
        <v>20005.01251977641</v>
      </c>
      <c r="N1877" s="9">
        <f t="shared" si="287"/>
        <v>62.37</v>
      </c>
    </row>
    <row r="1878" spans="1:14" hidden="1" x14ac:dyDescent="0.25">
      <c r="A1878" s="7" t="s">
        <v>9</v>
      </c>
      <c r="B1878" s="7" t="s">
        <v>414</v>
      </c>
      <c r="C1878" s="7" t="s">
        <v>419</v>
      </c>
      <c r="D1878" s="16" t="s">
        <v>420</v>
      </c>
      <c r="E1878" s="7" t="s">
        <v>417</v>
      </c>
      <c r="F1878" s="7" t="s">
        <v>421</v>
      </c>
      <c r="G1878" s="8">
        <v>16448</v>
      </c>
      <c r="H1878" s="8"/>
      <c r="I1878" s="9">
        <v>1025697.28</v>
      </c>
      <c r="J1878" s="7" t="s">
        <v>36</v>
      </c>
      <c r="K1878" s="17">
        <f t="shared" si="285"/>
        <v>1.8953086271803022E-2</v>
      </c>
      <c r="L1878" s="20"/>
      <c r="M1878" s="68">
        <f t="shared" si="286"/>
        <v>19142.617134521053</v>
      </c>
      <c r="N1878" s="9">
        <f t="shared" si="287"/>
        <v>62.36</v>
      </c>
    </row>
    <row r="1879" spans="1:14" hidden="1" x14ac:dyDescent="0.25">
      <c r="A1879" s="7" t="s">
        <v>9</v>
      </c>
      <c r="B1879" s="7" t="s">
        <v>414</v>
      </c>
      <c r="C1879" s="7" t="s">
        <v>419</v>
      </c>
      <c r="D1879" s="16" t="s">
        <v>420</v>
      </c>
      <c r="E1879" s="7" t="s">
        <v>417</v>
      </c>
      <c r="F1879" s="7" t="s">
        <v>421</v>
      </c>
      <c r="G1879" s="8">
        <v>9520</v>
      </c>
      <c r="H1879" s="8"/>
      <c r="I1879" s="9">
        <v>593762.4</v>
      </c>
      <c r="J1879" s="7" t="s">
        <v>37</v>
      </c>
      <c r="K1879" s="17">
        <f t="shared" si="285"/>
        <v>1.0969928338251748E-2</v>
      </c>
      <c r="L1879" s="20"/>
      <c r="M1879" s="68">
        <f t="shared" si="286"/>
        <v>11079.627621634265</v>
      </c>
      <c r="N1879" s="9">
        <f t="shared" si="287"/>
        <v>62.370000000000005</v>
      </c>
    </row>
    <row r="1880" spans="1:14" hidden="1" x14ac:dyDescent="0.25">
      <c r="A1880" s="7" t="s">
        <v>9</v>
      </c>
      <c r="B1880" s="7" t="s">
        <v>414</v>
      </c>
      <c r="C1880" s="7" t="s">
        <v>419</v>
      </c>
      <c r="D1880" s="16" t="s">
        <v>420</v>
      </c>
      <c r="E1880" s="7" t="s">
        <v>417</v>
      </c>
      <c r="F1880" s="7" t="s">
        <v>421</v>
      </c>
      <c r="G1880" s="8">
        <v>6826</v>
      </c>
      <c r="H1880" s="8"/>
      <c r="I1880" s="9">
        <v>425737.62</v>
      </c>
      <c r="J1880" s="7" t="s">
        <v>38</v>
      </c>
      <c r="K1880" s="17">
        <f t="shared" si="285"/>
        <v>7.8656229870700031E-3</v>
      </c>
      <c r="L1880" s="20"/>
      <c r="M1880" s="68">
        <f t="shared" si="286"/>
        <v>7944.279216940703</v>
      </c>
      <c r="N1880" s="9">
        <f t="shared" si="287"/>
        <v>62.37</v>
      </c>
    </row>
    <row r="1881" spans="1:14" hidden="1" x14ac:dyDescent="0.25">
      <c r="A1881" s="7" t="s">
        <v>9</v>
      </c>
      <c r="B1881" s="7" t="s">
        <v>414</v>
      </c>
      <c r="C1881" s="7" t="s">
        <v>419</v>
      </c>
      <c r="D1881" s="16" t="s">
        <v>420</v>
      </c>
      <c r="E1881" s="7" t="s">
        <v>417</v>
      </c>
      <c r="F1881" s="7" t="s">
        <v>421</v>
      </c>
      <c r="G1881" s="8">
        <v>3813</v>
      </c>
      <c r="H1881" s="8"/>
      <c r="I1881" s="9">
        <v>237816.81</v>
      </c>
      <c r="J1881" s="7" t="s">
        <v>39</v>
      </c>
      <c r="K1881" s="17">
        <f t="shared" si="285"/>
        <v>4.393732852285075E-3</v>
      </c>
      <c r="L1881" s="20"/>
      <c r="M1881" s="68">
        <f t="shared" si="286"/>
        <v>4437.670180807926</v>
      </c>
      <c r="N1881" s="9">
        <f t="shared" si="287"/>
        <v>62.37</v>
      </c>
    </row>
    <row r="1882" spans="1:14" hidden="1" x14ac:dyDescent="0.25">
      <c r="A1882" s="7" t="s">
        <v>9</v>
      </c>
      <c r="B1882" s="7" t="s">
        <v>414</v>
      </c>
      <c r="C1882" s="7" t="s">
        <v>419</v>
      </c>
      <c r="D1882" s="16" t="s">
        <v>420</v>
      </c>
      <c r="E1882" s="7" t="s">
        <v>417</v>
      </c>
      <c r="F1882" s="7" t="s">
        <v>421</v>
      </c>
      <c r="G1882" s="8">
        <v>16515</v>
      </c>
      <c r="H1882" s="8"/>
      <c r="I1882" s="9">
        <v>1030040.55</v>
      </c>
      <c r="J1882" s="7" t="s">
        <v>40</v>
      </c>
      <c r="K1882" s="17">
        <f t="shared" si="285"/>
        <v>1.9030290599393658E-2</v>
      </c>
      <c r="L1882" s="20"/>
      <c r="M1882" s="68">
        <f t="shared" si="286"/>
        <v>19220.593505387595</v>
      </c>
      <c r="N1882" s="9">
        <f t="shared" si="287"/>
        <v>62.370000000000005</v>
      </c>
    </row>
    <row r="1883" spans="1:14" hidden="1" x14ac:dyDescent="0.25">
      <c r="A1883" s="7" t="s">
        <v>9</v>
      </c>
      <c r="B1883" s="7" t="s">
        <v>414</v>
      </c>
      <c r="C1883" s="7" t="s">
        <v>419</v>
      </c>
      <c r="D1883" s="16" t="s">
        <v>420</v>
      </c>
      <c r="E1883" s="7" t="s">
        <v>417</v>
      </c>
      <c r="F1883" s="7" t="s">
        <v>421</v>
      </c>
      <c r="G1883" s="8">
        <v>43841</v>
      </c>
      <c r="H1883" s="8"/>
      <c r="I1883" s="9">
        <v>2734363.17</v>
      </c>
      <c r="J1883" s="7" t="s">
        <v>41</v>
      </c>
      <c r="K1883" s="17">
        <f t="shared" si="285"/>
        <v>5.0518133222404928E-2</v>
      </c>
      <c r="L1883" s="20"/>
      <c r="M1883" s="68">
        <f t="shared" si="286"/>
        <v>51023.314554628974</v>
      </c>
      <c r="N1883" s="9">
        <f t="shared" si="287"/>
        <v>62.37</v>
      </c>
    </row>
    <row r="1884" spans="1:14" hidden="1" x14ac:dyDescent="0.25">
      <c r="A1884" s="7" t="s">
        <v>9</v>
      </c>
      <c r="B1884" s="7" t="s">
        <v>414</v>
      </c>
      <c r="C1884" s="7" t="s">
        <v>419</v>
      </c>
      <c r="D1884" s="16" t="s">
        <v>420</v>
      </c>
      <c r="E1884" s="7" t="s">
        <v>417</v>
      </c>
      <c r="F1884" s="7" t="s">
        <v>421</v>
      </c>
      <c r="G1884" s="8">
        <v>22161</v>
      </c>
      <c r="H1884" s="8"/>
      <c r="I1884" s="9">
        <v>1382181.57</v>
      </c>
      <c r="J1884" s="7" t="s">
        <v>42</v>
      </c>
      <c r="K1884" s="17">
        <f t="shared" si="285"/>
        <v>2.5536195578150945E-2</v>
      </c>
      <c r="L1884" s="20"/>
      <c r="M1884" s="68">
        <f t="shared" si="286"/>
        <v>25791.557533932453</v>
      </c>
      <c r="N1884" s="9">
        <f t="shared" si="287"/>
        <v>62.370000000000005</v>
      </c>
    </row>
    <row r="1885" spans="1:14" hidden="1" x14ac:dyDescent="0.25">
      <c r="A1885" s="7" t="s">
        <v>9</v>
      </c>
      <c r="B1885" s="7" t="s">
        <v>414</v>
      </c>
      <c r="C1885" s="7" t="s">
        <v>419</v>
      </c>
      <c r="D1885" s="16" t="s">
        <v>420</v>
      </c>
      <c r="E1885" s="7" t="s">
        <v>417</v>
      </c>
      <c r="F1885" s="7" t="s">
        <v>421</v>
      </c>
      <c r="G1885" s="8">
        <v>2142</v>
      </c>
      <c r="H1885" s="8"/>
      <c r="I1885" s="9">
        <v>133596.54</v>
      </c>
      <c r="J1885" s="7" t="s">
        <v>43</v>
      </c>
      <c r="K1885" s="17">
        <f t="shared" si="285"/>
        <v>2.4682338761066432E-3</v>
      </c>
      <c r="L1885" s="20"/>
      <c r="M1885" s="68">
        <f t="shared" si="286"/>
        <v>2492.9162148677096</v>
      </c>
      <c r="N1885" s="9">
        <f t="shared" si="287"/>
        <v>62.370000000000005</v>
      </c>
    </row>
    <row r="1886" spans="1:14" hidden="1" x14ac:dyDescent="0.25">
      <c r="A1886" s="7" t="s">
        <v>9</v>
      </c>
      <c r="B1886" s="7" t="s">
        <v>414</v>
      </c>
      <c r="C1886" s="7" t="s">
        <v>419</v>
      </c>
      <c r="D1886" s="16" t="s">
        <v>420</v>
      </c>
      <c r="E1886" s="7" t="s">
        <v>417</v>
      </c>
      <c r="F1886" s="7" t="s">
        <v>421</v>
      </c>
      <c r="G1886" s="8">
        <v>2580</v>
      </c>
      <c r="H1886" s="8"/>
      <c r="I1886" s="9">
        <v>160914.6</v>
      </c>
      <c r="J1886" s="7" t="s">
        <v>44</v>
      </c>
      <c r="K1886" s="17">
        <f t="shared" si="285"/>
        <v>2.9729427639379738E-3</v>
      </c>
      <c r="L1886" s="20"/>
      <c r="M1886" s="68">
        <f t="shared" si="286"/>
        <v>3002.6721915773537</v>
      </c>
      <c r="N1886" s="9">
        <f t="shared" si="287"/>
        <v>62.370000000000005</v>
      </c>
    </row>
    <row r="1887" spans="1:14" hidden="1" x14ac:dyDescent="0.25">
      <c r="A1887" s="7" t="s">
        <v>9</v>
      </c>
      <c r="B1887" s="7" t="s">
        <v>414</v>
      </c>
      <c r="C1887" s="7" t="s">
        <v>419</v>
      </c>
      <c r="D1887" s="16" t="s">
        <v>420</v>
      </c>
      <c r="E1887" s="7" t="s">
        <v>417</v>
      </c>
      <c r="F1887" s="7" t="s">
        <v>421</v>
      </c>
      <c r="G1887" s="8">
        <v>15502</v>
      </c>
      <c r="H1887" s="8"/>
      <c r="I1887" s="9">
        <v>966859.74</v>
      </c>
      <c r="J1887" s="7" t="s">
        <v>45</v>
      </c>
      <c r="K1887" s="17">
        <f t="shared" si="285"/>
        <v>1.7863007258359098E-2</v>
      </c>
      <c r="L1887" s="20"/>
      <c r="M1887" s="68">
        <f t="shared" si="286"/>
        <v>18041.637330942689</v>
      </c>
      <c r="N1887" s="9">
        <f t="shared" si="287"/>
        <v>62.37</v>
      </c>
    </row>
    <row r="1888" spans="1:14" hidden="1" x14ac:dyDescent="0.25">
      <c r="A1888" s="7" t="s">
        <v>9</v>
      </c>
      <c r="B1888" s="7" t="s">
        <v>414</v>
      </c>
      <c r="C1888" s="7" t="s">
        <v>419</v>
      </c>
      <c r="D1888" s="16" t="s">
        <v>420</v>
      </c>
      <c r="E1888" s="7" t="s">
        <v>417</v>
      </c>
      <c r="F1888" s="7" t="s">
        <v>421</v>
      </c>
      <c r="G1888" s="8">
        <v>8424</v>
      </c>
      <c r="H1888" s="8"/>
      <c r="I1888" s="9">
        <v>525404.88</v>
      </c>
      <c r="J1888" s="7" t="s">
        <v>46</v>
      </c>
      <c r="K1888" s="17">
        <f t="shared" si="285"/>
        <v>9.7070038152765464E-3</v>
      </c>
      <c r="L1888" s="20"/>
      <c r="M1888" s="68">
        <f t="shared" si="286"/>
        <v>9804.0738534293123</v>
      </c>
      <c r="N1888" s="9">
        <f t="shared" si="287"/>
        <v>62.37</v>
      </c>
    </row>
    <row r="1889" spans="1:14" hidden="1" x14ac:dyDescent="0.25">
      <c r="A1889" s="7" t="s">
        <v>9</v>
      </c>
      <c r="B1889" s="7" t="s">
        <v>414</v>
      </c>
      <c r="C1889" s="7" t="s">
        <v>419</v>
      </c>
      <c r="D1889" s="16" t="s">
        <v>420</v>
      </c>
      <c r="E1889" s="7" t="s">
        <v>417</v>
      </c>
      <c r="F1889" s="7" t="s">
        <v>421</v>
      </c>
      <c r="G1889" s="8">
        <v>5807</v>
      </c>
      <c r="H1889" s="8"/>
      <c r="I1889" s="9">
        <v>362182.59</v>
      </c>
      <c r="J1889" s="7" t="s">
        <v>47</v>
      </c>
      <c r="K1889" s="17">
        <f t="shared" si="285"/>
        <v>6.6914258256541917E-3</v>
      </c>
      <c r="L1889" s="20"/>
      <c r="M1889" s="68">
        <f t="shared" si="286"/>
        <v>6758.3400839107335</v>
      </c>
      <c r="N1889" s="9">
        <f t="shared" si="287"/>
        <v>62.370000000000005</v>
      </c>
    </row>
    <row r="1890" spans="1:14" hidden="1" x14ac:dyDescent="0.25">
      <c r="A1890" s="7" t="s">
        <v>9</v>
      </c>
      <c r="B1890" s="7" t="s">
        <v>414</v>
      </c>
      <c r="C1890" s="7" t="s">
        <v>419</v>
      </c>
      <c r="D1890" s="16" t="s">
        <v>420</v>
      </c>
      <c r="E1890" s="7" t="s">
        <v>417</v>
      </c>
      <c r="F1890" s="7" t="s">
        <v>421</v>
      </c>
      <c r="G1890" s="8">
        <v>5752</v>
      </c>
      <c r="H1890" s="8"/>
      <c r="I1890" s="9">
        <v>358752.24</v>
      </c>
      <c r="J1890" s="7" t="s">
        <v>63</v>
      </c>
      <c r="K1890" s="17">
        <f t="shared" si="285"/>
        <v>6.6280491388260561E-3</v>
      </c>
      <c r="L1890" s="20"/>
      <c r="M1890" s="68">
        <f t="shared" si="286"/>
        <v>6694.3296302143162</v>
      </c>
      <c r="N1890" s="9">
        <f t="shared" si="287"/>
        <v>62.37</v>
      </c>
    </row>
    <row r="1891" spans="1:14" hidden="1" x14ac:dyDescent="0.25">
      <c r="A1891" s="7" t="s">
        <v>9</v>
      </c>
      <c r="B1891" s="7" t="s">
        <v>414</v>
      </c>
      <c r="C1891" s="7" t="s">
        <v>419</v>
      </c>
      <c r="D1891" s="16" t="s">
        <v>420</v>
      </c>
      <c r="E1891" s="7" t="s">
        <v>417</v>
      </c>
      <c r="F1891" s="7" t="s">
        <v>421</v>
      </c>
      <c r="G1891" s="8">
        <v>6612</v>
      </c>
      <c r="H1891" s="8"/>
      <c r="I1891" s="9">
        <v>412390.44</v>
      </c>
      <c r="J1891" s="7" t="s">
        <v>48</v>
      </c>
      <c r="K1891" s="17">
        <f t="shared" si="285"/>
        <v>7.619030060138714E-3</v>
      </c>
      <c r="L1891" s="20"/>
      <c r="M1891" s="68">
        <f t="shared" si="286"/>
        <v>7695.2203607401016</v>
      </c>
      <c r="N1891" s="9">
        <f t="shared" si="287"/>
        <v>62.37</v>
      </c>
    </row>
    <row r="1892" spans="1:14" hidden="1" x14ac:dyDescent="0.25">
      <c r="A1892" s="7" t="s">
        <v>9</v>
      </c>
      <c r="B1892" s="7" t="s">
        <v>414</v>
      </c>
      <c r="C1892" s="7" t="s">
        <v>419</v>
      </c>
      <c r="D1892" s="16" t="s">
        <v>420</v>
      </c>
      <c r="E1892" s="7" t="s">
        <v>417</v>
      </c>
      <c r="F1892" s="7" t="s">
        <v>421</v>
      </c>
      <c r="G1892" s="8">
        <v>3424</v>
      </c>
      <c r="H1892" s="8"/>
      <c r="I1892" s="9">
        <v>169189.69</v>
      </c>
      <c r="J1892" s="7" t="s">
        <v>68</v>
      </c>
      <c r="K1892" s="17">
        <f t="shared" si="285"/>
        <v>3.9454868309006285E-3</v>
      </c>
      <c r="L1892" s="20"/>
      <c r="M1892" s="68">
        <f t="shared" si="286"/>
        <v>3984.9416992096349</v>
      </c>
      <c r="N1892" s="9">
        <f t="shared" si="287"/>
        <v>49.412876752336452</v>
      </c>
    </row>
    <row r="1893" spans="1:14" hidden="1" x14ac:dyDescent="0.25">
      <c r="A1893" s="7" t="s">
        <v>9</v>
      </c>
      <c r="B1893" s="7" t="s">
        <v>414</v>
      </c>
      <c r="C1893" s="7" t="s">
        <v>419</v>
      </c>
      <c r="D1893" s="16" t="s">
        <v>420</v>
      </c>
      <c r="E1893" s="7" t="s">
        <v>417</v>
      </c>
      <c r="F1893" s="7" t="s">
        <v>421</v>
      </c>
      <c r="G1893" s="8">
        <v>3529</v>
      </c>
      <c r="H1893" s="8"/>
      <c r="I1893" s="9">
        <v>151041.20000000001</v>
      </c>
      <c r="J1893" s="7" t="s">
        <v>49</v>
      </c>
      <c r="K1893" s="17">
        <f t="shared" si="285"/>
        <v>4.0664786875725233E-3</v>
      </c>
      <c r="L1893" s="20"/>
      <c r="M1893" s="68">
        <f t="shared" si="286"/>
        <v>4107.1434744482485</v>
      </c>
      <c r="N1893" s="9">
        <f t="shared" si="287"/>
        <v>42.800000000000004</v>
      </c>
    </row>
    <row r="1894" spans="1:14" hidden="1" x14ac:dyDescent="0.25">
      <c r="A1894" s="7" t="s">
        <v>9</v>
      </c>
      <c r="B1894" s="7" t="s">
        <v>91</v>
      </c>
      <c r="C1894" s="7" t="s">
        <v>93</v>
      </c>
      <c r="D1894" s="16" t="s">
        <v>87</v>
      </c>
      <c r="E1894" s="7" t="s">
        <v>86</v>
      </c>
      <c r="F1894" s="7" t="s">
        <v>14</v>
      </c>
      <c r="G1894" s="8">
        <v>323</v>
      </c>
      <c r="H1894" s="8"/>
      <c r="I1894" s="9">
        <v>454357.64</v>
      </c>
      <c r="J1894" s="7" t="s">
        <v>50</v>
      </c>
      <c r="K1894" s="17">
        <f>+G1894/$G$406</f>
        <v>1.0049454204186055E-2</v>
      </c>
      <c r="L1894" s="20"/>
      <c r="M1894" s="68">
        <f>36000*K1894</f>
        <v>361.78035135069797</v>
      </c>
      <c r="N1894" s="9">
        <f t="shared" si="287"/>
        <v>1406.68</v>
      </c>
    </row>
    <row r="1895" spans="1:14" hidden="1" x14ac:dyDescent="0.25">
      <c r="A1895" s="7" t="s">
        <v>9</v>
      </c>
      <c r="B1895" s="7" t="s">
        <v>414</v>
      </c>
      <c r="C1895" s="7" t="s">
        <v>419</v>
      </c>
      <c r="D1895" s="16" t="s">
        <v>420</v>
      </c>
      <c r="E1895" s="7" t="s">
        <v>417</v>
      </c>
      <c r="F1895" s="7" t="s">
        <v>421</v>
      </c>
      <c r="G1895" s="8">
        <v>15376</v>
      </c>
      <c r="H1895" s="8"/>
      <c r="I1895" s="9">
        <v>959001.12</v>
      </c>
      <c r="J1895" s="7" t="s">
        <v>51</v>
      </c>
      <c r="K1895" s="17">
        <f t="shared" ref="K1895:K1931" si="288">+G1895/$G$1940</f>
        <v>1.7717817030352825E-2</v>
      </c>
      <c r="L1895" s="20"/>
      <c r="M1895" s="68">
        <f t="shared" ref="M1895:M1931" si="289">1010000*K1895</f>
        <v>17894.995200656354</v>
      </c>
      <c r="N1895" s="9">
        <f t="shared" si="287"/>
        <v>62.37</v>
      </c>
    </row>
    <row r="1896" spans="1:14" hidden="1" x14ac:dyDescent="0.25">
      <c r="A1896" s="7" t="s">
        <v>9</v>
      </c>
      <c r="B1896" s="7" t="s">
        <v>414</v>
      </c>
      <c r="C1896" s="7" t="s">
        <v>419</v>
      </c>
      <c r="D1896" s="16" t="s">
        <v>420</v>
      </c>
      <c r="E1896" s="7" t="s">
        <v>417</v>
      </c>
      <c r="F1896" s="7" t="s">
        <v>421</v>
      </c>
      <c r="G1896" s="8">
        <v>6766</v>
      </c>
      <c r="H1896" s="8"/>
      <c r="I1896" s="9">
        <v>421995.42</v>
      </c>
      <c r="J1896" s="7" t="s">
        <v>52</v>
      </c>
      <c r="K1896" s="17">
        <f t="shared" si="288"/>
        <v>7.7964847832574929E-3</v>
      </c>
      <c r="L1896" s="20"/>
      <c r="M1896" s="68">
        <f t="shared" si="289"/>
        <v>7874.4496310900677</v>
      </c>
      <c r="N1896" s="9">
        <f t="shared" si="287"/>
        <v>62.37</v>
      </c>
    </row>
    <row r="1897" spans="1:14" hidden="1" x14ac:dyDescent="0.25">
      <c r="A1897" s="7" t="s">
        <v>9</v>
      </c>
      <c r="B1897" s="7" t="s">
        <v>414</v>
      </c>
      <c r="C1897" s="7" t="s">
        <v>419</v>
      </c>
      <c r="D1897" s="16" t="s">
        <v>420</v>
      </c>
      <c r="E1897" s="7" t="s">
        <v>417</v>
      </c>
      <c r="F1897" s="7" t="s">
        <v>421</v>
      </c>
      <c r="G1897" s="8">
        <v>16080</v>
      </c>
      <c r="H1897" s="8"/>
      <c r="I1897" s="9">
        <v>1002909.6</v>
      </c>
      <c r="J1897" s="7" t="s">
        <v>53</v>
      </c>
      <c r="K1897" s="17">
        <f t="shared" si="288"/>
        <v>1.8529038621752952E-2</v>
      </c>
      <c r="L1897" s="20"/>
      <c r="M1897" s="68">
        <f t="shared" si="289"/>
        <v>18714.329007970482</v>
      </c>
      <c r="N1897" s="9">
        <f t="shared" si="287"/>
        <v>62.37</v>
      </c>
    </row>
    <row r="1898" spans="1:14" hidden="1" x14ac:dyDescent="0.25">
      <c r="A1898" s="7" t="s">
        <v>9</v>
      </c>
      <c r="B1898" s="7" t="s">
        <v>414</v>
      </c>
      <c r="C1898" s="7" t="s">
        <v>419</v>
      </c>
      <c r="D1898" s="16" t="s">
        <v>420</v>
      </c>
      <c r="E1898" s="7" t="s">
        <v>417</v>
      </c>
      <c r="F1898" s="7" t="s">
        <v>421</v>
      </c>
      <c r="G1898" s="8">
        <v>1111</v>
      </c>
      <c r="H1898" s="8"/>
      <c r="I1898" s="9">
        <v>66357.570000000007</v>
      </c>
      <c r="J1898" s="7" t="s">
        <v>54</v>
      </c>
      <c r="K1898" s="17">
        <f t="shared" si="288"/>
        <v>1.280209073928329E-3</v>
      </c>
      <c r="L1898" s="20"/>
      <c r="M1898" s="68">
        <f t="shared" si="289"/>
        <v>1293.0111646676123</v>
      </c>
      <c r="N1898" s="9">
        <f t="shared" si="287"/>
        <v>59.727785778577861</v>
      </c>
    </row>
    <row r="1899" spans="1:14" hidden="1" x14ac:dyDescent="0.25">
      <c r="A1899" s="7" t="s">
        <v>9</v>
      </c>
      <c r="B1899" s="7" t="s">
        <v>414</v>
      </c>
      <c r="C1899" s="7" t="s">
        <v>419</v>
      </c>
      <c r="D1899" s="16" t="s">
        <v>420</v>
      </c>
      <c r="E1899" s="7" t="s">
        <v>417</v>
      </c>
      <c r="F1899" s="7" t="s">
        <v>421</v>
      </c>
      <c r="G1899" s="8">
        <v>3098</v>
      </c>
      <c r="H1899" s="8"/>
      <c r="I1899" s="9">
        <v>193222.26</v>
      </c>
      <c r="J1899" s="7" t="s">
        <v>55</v>
      </c>
      <c r="K1899" s="17">
        <f t="shared" si="288"/>
        <v>3.5698359235193191E-3</v>
      </c>
      <c r="L1899" s="20"/>
      <c r="M1899" s="68">
        <f t="shared" si="289"/>
        <v>3605.5342827545123</v>
      </c>
      <c r="N1899" s="9">
        <f t="shared" si="287"/>
        <v>62.370000000000005</v>
      </c>
    </row>
    <row r="1900" spans="1:14" hidden="1" x14ac:dyDescent="0.25">
      <c r="A1900" s="7" t="s">
        <v>9</v>
      </c>
      <c r="B1900" s="7" t="s">
        <v>414</v>
      </c>
      <c r="C1900" s="7" t="s">
        <v>419</v>
      </c>
      <c r="D1900" s="16" t="s">
        <v>420</v>
      </c>
      <c r="E1900" s="7" t="s">
        <v>417</v>
      </c>
      <c r="F1900" s="7" t="s">
        <v>421</v>
      </c>
      <c r="G1900" s="8">
        <v>27752</v>
      </c>
      <c r="H1900" s="8"/>
      <c r="I1900" s="9">
        <v>1730892.24</v>
      </c>
      <c r="J1900" s="7" t="s">
        <v>56</v>
      </c>
      <c r="K1900" s="17">
        <f t="shared" si="288"/>
        <v>3.1978723870080099E-2</v>
      </c>
      <c r="L1900" s="20"/>
      <c r="M1900" s="68">
        <f t="shared" si="289"/>
        <v>32298.511108780898</v>
      </c>
      <c r="N1900" s="9">
        <f t="shared" si="287"/>
        <v>62.37</v>
      </c>
    </row>
    <row r="1901" spans="1:14" hidden="1" x14ac:dyDescent="0.25">
      <c r="A1901" s="7" t="s">
        <v>9</v>
      </c>
      <c r="B1901" s="7" t="s">
        <v>414</v>
      </c>
      <c r="C1901" s="7" t="s">
        <v>419</v>
      </c>
      <c r="D1901" s="16" t="s">
        <v>420</v>
      </c>
      <c r="E1901" s="7" t="s">
        <v>417</v>
      </c>
      <c r="F1901" s="7" t="s">
        <v>421</v>
      </c>
      <c r="G1901" s="8">
        <v>4739</v>
      </c>
      <c r="H1901" s="8"/>
      <c r="I1901" s="9">
        <v>295571.43</v>
      </c>
      <c r="J1901" s="7" t="s">
        <v>65</v>
      </c>
      <c r="K1901" s="17">
        <f t="shared" si="288"/>
        <v>5.4607657977914954E-3</v>
      </c>
      <c r="L1901" s="20"/>
      <c r="M1901" s="68">
        <f t="shared" si="289"/>
        <v>5515.3734557694106</v>
      </c>
      <c r="N1901" s="9">
        <f t="shared" si="287"/>
        <v>62.37</v>
      </c>
    </row>
    <row r="1902" spans="1:14" hidden="1" x14ac:dyDescent="0.25">
      <c r="A1902" s="7" t="s">
        <v>9</v>
      </c>
      <c r="B1902" s="7" t="s">
        <v>414</v>
      </c>
      <c r="C1902" s="7" t="s">
        <v>422</v>
      </c>
      <c r="D1902" s="16" t="s">
        <v>423</v>
      </c>
      <c r="E1902" s="7" t="s">
        <v>417</v>
      </c>
      <c r="F1902" s="7" t="s">
        <v>421</v>
      </c>
      <c r="G1902" s="8">
        <v>30544</v>
      </c>
      <c r="H1902" s="8"/>
      <c r="I1902" s="9">
        <v>1905029.28</v>
      </c>
      <c r="J1902" s="7" t="s">
        <v>18</v>
      </c>
      <c r="K1902" s="17">
        <f t="shared" si="288"/>
        <v>3.519595495415561E-2</v>
      </c>
      <c r="L1902" s="20"/>
      <c r="M1902" s="68">
        <f t="shared" si="289"/>
        <v>35547.914503697168</v>
      </c>
      <c r="N1902" s="9">
        <f t="shared" ref="N1902:N1933" si="290">+I1902/G1902</f>
        <v>62.37</v>
      </c>
    </row>
    <row r="1903" spans="1:14" hidden="1" x14ac:dyDescent="0.25">
      <c r="A1903" s="7" t="s">
        <v>9</v>
      </c>
      <c r="B1903" s="7" t="s">
        <v>414</v>
      </c>
      <c r="C1903" s="7" t="s">
        <v>422</v>
      </c>
      <c r="D1903" s="16" t="s">
        <v>423</v>
      </c>
      <c r="E1903" s="7" t="s">
        <v>417</v>
      </c>
      <c r="F1903" s="7" t="s">
        <v>421</v>
      </c>
      <c r="G1903" s="8">
        <v>12498</v>
      </c>
      <c r="H1903" s="8"/>
      <c r="I1903" s="9">
        <v>657383.46</v>
      </c>
      <c r="J1903" s="7" t="s">
        <v>20</v>
      </c>
      <c r="K1903" s="17">
        <f t="shared" si="288"/>
        <v>1.4401487854146045E-2</v>
      </c>
      <c r="L1903" s="20"/>
      <c r="M1903" s="68">
        <f t="shared" si="289"/>
        <v>14545.502732687506</v>
      </c>
      <c r="N1903" s="9">
        <f t="shared" si="290"/>
        <v>52.599092654824766</v>
      </c>
    </row>
    <row r="1904" spans="1:14" hidden="1" x14ac:dyDescent="0.25">
      <c r="A1904" s="7" t="s">
        <v>9</v>
      </c>
      <c r="B1904" s="7" t="s">
        <v>414</v>
      </c>
      <c r="C1904" s="7" t="s">
        <v>422</v>
      </c>
      <c r="D1904" s="16" t="s">
        <v>423</v>
      </c>
      <c r="E1904" s="7" t="s">
        <v>417</v>
      </c>
      <c r="F1904" s="7" t="s">
        <v>421</v>
      </c>
      <c r="G1904" s="8">
        <v>21148</v>
      </c>
      <c r="H1904" s="8"/>
      <c r="I1904" s="9">
        <v>1319000.76</v>
      </c>
      <c r="J1904" s="7" t="s">
        <v>22</v>
      </c>
      <c r="K1904" s="17">
        <f t="shared" si="288"/>
        <v>2.4368912237116385E-2</v>
      </c>
      <c r="L1904" s="20"/>
      <c r="M1904" s="68">
        <f t="shared" si="289"/>
        <v>24612.601359487548</v>
      </c>
      <c r="N1904" s="9">
        <f t="shared" si="290"/>
        <v>62.37</v>
      </c>
    </row>
    <row r="1905" spans="1:14" hidden="1" x14ac:dyDescent="0.25">
      <c r="A1905" s="7" t="s">
        <v>9</v>
      </c>
      <c r="B1905" s="7" t="s">
        <v>414</v>
      </c>
      <c r="C1905" s="7" t="s">
        <v>422</v>
      </c>
      <c r="D1905" s="16" t="s">
        <v>423</v>
      </c>
      <c r="E1905" s="7" t="s">
        <v>417</v>
      </c>
      <c r="F1905" s="7" t="s">
        <v>421</v>
      </c>
      <c r="G1905" s="8">
        <v>11867</v>
      </c>
      <c r="H1905" s="8"/>
      <c r="I1905" s="9">
        <v>740144.79</v>
      </c>
      <c r="J1905" s="7" t="s">
        <v>23</v>
      </c>
      <c r="K1905" s="17">
        <f t="shared" si="288"/>
        <v>1.3674384410717805E-2</v>
      </c>
      <c r="L1905" s="20"/>
      <c r="M1905" s="68">
        <f t="shared" si="289"/>
        <v>13811.128254824982</v>
      </c>
      <c r="N1905" s="9">
        <f t="shared" si="290"/>
        <v>62.370000000000005</v>
      </c>
    </row>
    <row r="1906" spans="1:14" hidden="1" x14ac:dyDescent="0.25">
      <c r="A1906" s="7" t="s">
        <v>9</v>
      </c>
      <c r="B1906" s="7" t="s">
        <v>414</v>
      </c>
      <c r="C1906" s="7" t="s">
        <v>422</v>
      </c>
      <c r="D1906" s="16" t="s">
        <v>423</v>
      </c>
      <c r="E1906" s="7" t="s">
        <v>417</v>
      </c>
      <c r="F1906" s="7" t="s">
        <v>421</v>
      </c>
      <c r="G1906" s="8">
        <v>12611</v>
      </c>
      <c r="H1906" s="8"/>
      <c r="I1906" s="9">
        <v>786548.07</v>
      </c>
      <c r="J1906" s="7" t="s">
        <v>25</v>
      </c>
      <c r="K1906" s="17">
        <f t="shared" si="288"/>
        <v>1.4531698137992941E-2</v>
      </c>
      <c r="L1906" s="20"/>
      <c r="M1906" s="68">
        <f t="shared" si="289"/>
        <v>14677.015119372871</v>
      </c>
      <c r="N1906" s="9">
        <f t="shared" si="290"/>
        <v>62.37</v>
      </c>
    </row>
    <row r="1907" spans="1:14" hidden="1" x14ac:dyDescent="0.25">
      <c r="A1907" s="7" t="s">
        <v>9</v>
      </c>
      <c r="B1907" s="7" t="s">
        <v>414</v>
      </c>
      <c r="C1907" s="7" t="s">
        <v>422</v>
      </c>
      <c r="D1907" s="16" t="s">
        <v>423</v>
      </c>
      <c r="E1907" s="7" t="s">
        <v>417</v>
      </c>
      <c r="F1907" s="7" t="s">
        <v>421</v>
      </c>
      <c r="G1907" s="8">
        <v>978</v>
      </c>
      <c r="H1907" s="8"/>
      <c r="I1907" s="9">
        <v>60997.86</v>
      </c>
      <c r="J1907" s="7" t="s">
        <v>27</v>
      </c>
      <c r="K1907" s="17">
        <f t="shared" si="288"/>
        <v>1.1269527221439296E-3</v>
      </c>
      <c r="L1907" s="20"/>
      <c r="M1907" s="68">
        <f t="shared" si="289"/>
        <v>1138.222249365369</v>
      </c>
      <c r="N1907" s="9">
        <f t="shared" si="290"/>
        <v>62.37</v>
      </c>
    </row>
    <row r="1908" spans="1:14" hidden="1" x14ac:dyDescent="0.25">
      <c r="A1908" s="7" t="s">
        <v>9</v>
      </c>
      <c r="B1908" s="7" t="s">
        <v>414</v>
      </c>
      <c r="C1908" s="7" t="s">
        <v>422</v>
      </c>
      <c r="D1908" s="16" t="s">
        <v>423</v>
      </c>
      <c r="E1908" s="7" t="s">
        <v>417</v>
      </c>
      <c r="F1908" s="7" t="s">
        <v>421</v>
      </c>
      <c r="G1908" s="8">
        <v>10144</v>
      </c>
      <c r="H1908" s="8"/>
      <c r="I1908" s="9">
        <v>632681.28</v>
      </c>
      <c r="J1908" s="7" t="s">
        <v>28</v>
      </c>
      <c r="K1908" s="17">
        <f t="shared" si="288"/>
        <v>1.1688965657901862E-2</v>
      </c>
      <c r="L1908" s="20"/>
      <c r="M1908" s="68">
        <f t="shared" si="289"/>
        <v>11805.855314480881</v>
      </c>
      <c r="N1908" s="9">
        <f t="shared" si="290"/>
        <v>62.370000000000005</v>
      </c>
    </row>
    <row r="1909" spans="1:14" hidden="1" x14ac:dyDescent="0.25">
      <c r="A1909" s="7" t="s">
        <v>9</v>
      </c>
      <c r="B1909" s="7" t="s">
        <v>414</v>
      </c>
      <c r="C1909" s="7" t="s">
        <v>422</v>
      </c>
      <c r="D1909" s="16" t="s">
        <v>423</v>
      </c>
      <c r="E1909" s="7" t="s">
        <v>417</v>
      </c>
      <c r="F1909" s="7" t="s">
        <v>421</v>
      </c>
      <c r="G1909" s="8">
        <v>480</v>
      </c>
      <c r="H1909" s="8"/>
      <c r="I1909" s="9">
        <v>29937.599999999999</v>
      </c>
      <c r="J1909" s="7" t="s">
        <v>29</v>
      </c>
      <c r="K1909" s="17">
        <f t="shared" si="288"/>
        <v>5.5310563050008814E-4</v>
      </c>
      <c r="L1909" s="20"/>
      <c r="M1909" s="68">
        <f t="shared" si="289"/>
        <v>558.63668680508897</v>
      </c>
      <c r="N1909" s="9">
        <f t="shared" si="290"/>
        <v>62.37</v>
      </c>
    </row>
    <row r="1910" spans="1:14" hidden="1" x14ac:dyDescent="0.25">
      <c r="A1910" s="7" t="s">
        <v>9</v>
      </c>
      <c r="B1910" s="7" t="s">
        <v>414</v>
      </c>
      <c r="C1910" s="7" t="s">
        <v>422</v>
      </c>
      <c r="D1910" s="16" t="s">
        <v>423</v>
      </c>
      <c r="E1910" s="7" t="s">
        <v>417</v>
      </c>
      <c r="F1910" s="7" t="s">
        <v>421</v>
      </c>
      <c r="G1910" s="8">
        <v>2712</v>
      </c>
      <c r="H1910" s="8"/>
      <c r="I1910" s="9">
        <v>169147.44</v>
      </c>
      <c r="J1910" s="7" t="s">
        <v>30</v>
      </c>
      <c r="K1910" s="17">
        <f t="shared" si="288"/>
        <v>3.1250468123254979E-3</v>
      </c>
      <c r="L1910" s="20"/>
      <c r="M1910" s="68">
        <f t="shared" si="289"/>
        <v>3156.2972804487531</v>
      </c>
      <c r="N1910" s="9">
        <f t="shared" si="290"/>
        <v>62.37</v>
      </c>
    </row>
    <row r="1911" spans="1:14" hidden="1" x14ac:dyDescent="0.25">
      <c r="A1911" s="7" t="s">
        <v>9</v>
      </c>
      <c r="B1911" s="7" t="s">
        <v>414</v>
      </c>
      <c r="C1911" s="7" t="s">
        <v>422</v>
      </c>
      <c r="D1911" s="16" t="s">
        <v>423</v>
      </c>
      <c r="E1911" s="7" t="s">
        <v>417</v>
      </c>
      <c r="F1911" s="7" t="s">
        <v>421</v>
      </c>
      <c r="G1911" s="8">
        <v>1744</v>
      </c>
      <c r="H1911" s="8"/>
      <c r="I1911" s="9">
        <v>108773.28</v>
      </c>
      <c r="J1911" s="7" t="s">
        <v>32</v>
      </c>
      <c r="K1911" s="17">
        <f t="shared" si="288"/>
        <v>2.0096171241503202E-3</v>
      </c>
      <c r="L1911" s="20"/>
      <c r="M1911" s="68">
        <f t="shared" si="289"/>
        <v>2029.7132953918235</v>
      </c>
      <c r="N1911" s="9">
        <f t="shared" si="290"/>
        <v>62.37</v>
      </c>
    </row>
    <row r="1912" spans="1:14" hidden="1" x14ac:dyDescent="0.25">
      <c r="A1912" s="7" t="s">
        <v>9</v>
      </c>
      <c r="B1912" s="7" t="s">
        <v>414</v>
      </c>
      <c r="C1912" s="7" t="s">
        <v>422</v>
      </c>
      <c r="D1912" s="16" t="s">
        <v>423</v>
      </c>
      <c r="E1912" s="7" t="s">
        <v>417</v>
      </c>
      <c r="F1912" s="7" t="s">
        <v>421</v>
      </c>
      <c r="G1912" s="8">
        <v>2098</v>
      </c>
      <c r="H1912" s="8"/>
      <c r="I1912" s="9">
        <v>130852.26</v>
      </c>
      <c r="J1912" s="7" t="s">
        <v>62</v>
      </c>
      <c r="K1912" s="17">
        <f t="shared" si="288"/>
        <v>2.4175325266441354E-3</v>
      </c>
      <c r="L1912" s="20"/>
      <c r="M1912" s="68">
        <f t="shared" si="289"/>
        <v>2441.7078519105767</v>
      </c>
      <c r="N1912" s="9">
        <f t="shared" si="290"/>
        <v>62.37</v>
      </c>
    </row>
    <row r="1913" spans="1:14" hidden="1" x14ac:dyDescent="0.25">
      <c r="A1913" s="7" t="s">
        <v>9</v>
      </c>
      <c r="B1913" s="7" t="s">
        <v>414</v>
      </c>
      <c r="C1913" s="7" t="s">
        <v>422</v>
      </c>
      <c r="D1913" s="16" t="s">
        <v>423</v>
      </c>
      <c r="E1913" s="7" t="s">
        <v>417</v>
      </c>
      <c r="F1913" s="7" t="s">
        <v>421</v>
      </c>
      <c r="G1913" s="8">
        <v>3135</v>
      </c>
      <c r="H1913" s="8"/>
      <c r="I1913" s="9">
        <v>195529.95</v>
      </c>
      <c r="J1913" s="7" t="s">
        <v>33</v>
      </c>
      <c r="K1913" s="17">
        <f t="shared" si="288"/>
        <v>3.6124711492037005E-3</v>
      </c>
      <c r="L1913" s="20"/>
      <c r="M1913" s="68">
        <f t="shared" si="289"/>
        <v>3648.5958606957374</v>
      </c>
      <c r="N1913" s="9">
        <f t="shared" si="290"/>
        <v>62.370000000000005</v>
      </c>
    </row>
    <row r="1914" spans="1:14" hidden="1" x14ac:dyDescent="0.25">
      <c r="A1914" s="7" t="s">
        <v>9</v>
      </c>
      <c r="B1914" s="7" t="s">
        <v>414</v>
      </c>
      <c r="C1914" s="7" t="s">
        <v>422</v>
      </c>
      <c r="D1914" s="16" t="s">
        <v>423</v>
      </c>
      <c r="E1914" s="7" t="s">
        <v>417</v>
      </c>
      <c r="F1914" s="7" t="s">
        <v>421</v>
      </c>
      <c r="G1914" s="8">
        <v>3600</v>
      </c>
      <c r="H1914" s="8"/>
      <c r="I1914" s="9">
        <v>224532</v>
      </c>
      <c r="J1914" s="7" t="s">
        <v>34</v>
      </c>
      <c r="K1914" s="17">
        <f t="shared" si="288"/>
        <v>4.1482922287506612E-3</v>
      </c>
      <c r="L1914" s="20"/>
      <c r="M1914" s="68">
        <f t="shared" si="289"/>
        <v>4189.7751510381677</v>
      </c>
      <c r="N1914" s="9">
        <f t="shared" si="290"/>
        <v>62.37</v>
      </c>
    </row>
    <row r="1915" spans="1:14" hidden="1" x14ac:dyDescent="0.25">
      <c r="A1915" s="7" t="s">
        <v>9</v>
      </c>
      <c r="B1915" s="7" t="s">
        <v>414</v>
      </c>
      <c r="C1915" s="7" t="s">
        <v>422</v>
      </c>
      <c r="D1915" s="16" t="s">
        <v>423</v>
      </c>
      <c r="E1915" s="7" t="s">
        <v>417</v>
      </c>
      <c r="F1915" s="7" t="s">
        <v>421</v>
      </c>
      <c r="G1915" s="8">
        <v>2400</v>
      </c>
      <c r="H1915" s="8"/>
      <c r="I1915" s="9">
        <v>95712</v>
      </c>
      <c r="J1915" s="7" t="s">
        <v>35</v>
      </c>
      <c r="K1915" s="17">
        <f t="shared" si="288"/>
        <v>2.7655281525004408E-3</v>
      </c>
      <c r="L1915" s="20"/>
      <c r="M1915" s="68">
        <f t="shared" si="289"/>
        <v>2793.1834340254454</v>
      </c>
      <c r="N1915" s="9">
        <f t="shared" si="290"/>
        <v>39.880000000000003</v>
      </c>
    </row>
    <row r="1916" spans="1:14" hidden="1" x14ac:dyDescent="0.25">
      <c r="A1916" s="7" t="s">
        <v>9</v>
      </c>
      <c r="B1916" s="7" t="s">
        <v>414</v>
      </c>
      <c r="C1916" s="7" t="s">
        <v>422</v>
      </c>
      <c r="D1916" s="16" t="s">
        <v>423</v>
      </c>
      <c r="E1916" s="7" t="s">
        <v>417</v>
      </c>
      <c r="F1916" s="7" t="s">
        <v>421</v>
      </c>
      <c r="G1916" s="8">
        <v>619</v>
      </c>
      <c r="H1916" s="8"/>
      <c r="I1916" s="9">
        <v>38600.839999999997</v>
      </c>
      <c r="J1916" s="7" t="s">
        <v>36</v>
      </c>
      <c r="K1916" s="17">
        <f t="shared" si="288"/>
        <v>7.1327580266573865E-4</v>
      </c>
      <c r="L1916" s="20"/>
      <c r="M1916" s="68">
        <f t="shared" si="289"/>
        <v>720.40856069239601</v>
      </c>
      <c r="N1916" s="9">
        <f t="shared" si="290"/>
        <v>62.359999999999992</v>
      </c>
    </row>
    <row r="1917" spans="1:14" hidden="1" x14ac:dyDescent="0.25">
      <c r="A1917" s="7" t="s">
        <v>9</v>
      </c>
      <c r="B1917" s="7" t="s">
        <v>414</v>
      </c>
      <c r="C1917" s="7" t="s">
        <v>422</v>
      </c>
      <c r="D1917" s="16" t="s">
        <v>423</v>
      </c>
      <c r="E1917" s="7" t="s">
        <v>417</v>
      </c>
      <c r="F1917" s="7" t="s">
        <v>421</v>
      </c>
      <c r="G1917" s="8">
        <v>9436</v>
      </c>
      <c r="H1917" s="8"/>
      <c r="I1917" s="9">
        <v>588523.31999999995</v>
      </c>
      <c r="J1917" s="7" t="s">
        <v>37</v>
      </c>
      <c r="K1917" s="17">
        <f t="shared" si="288"/>
        <v>1.0873134852914234E-2</v>
      </c>
      <c r="L1917" s="20"/>
      <c r="M1917" s="68">
        <f t="shared" si="289"/>
        <v>10981.866201443376</v>
      </c>
      <c r="N1917" s="9">
        <f t="shared" si="290"/>
        <v>62.37</v>
      </c>
    </row>
    <row r="1918" spans="1:14" hidden="1" x14ac:dyDescent="0.25">
      <c r="A1918" s="7" t="s">
        <v>9</v>
      </c>
      <c r="B1918" s="7" t="s">
        <v>414</v>
      </c>
      <c r="C1918" s="7" t="s">
        <v>422</v>
      </c>
      <c r="D1918" s="16" t="s">
        <v>423</v>
      </c>
      <c r="E1918" s="7" t="s">
        <v>417</v>
      </c>
      <c r="F1918" s="7" t="s">
        <v>421</v>
      </c>
      <c r="G1918" s="8">
        <v>3828</v>
      </c>
      <c r="H1918" s="8"/>
      <c r="I1918" s="9">
        <v>236403.96</v>
      </c>
      <c r="J1918" s="7" t="s">
        <v>38</v>
      </c>
      <c r="K1918" s="17">
        <f t="shared" si="288"/>
        <v>4.411017403238203E-3</v>
      </c>
      <c r="L1918" s="20"/>
      <c r="M1918" s="68">
        <f t="shared" si="289"/>
        <v>4455.1275772705849</v>
      </c>
      <c r="N1918" s="9">
        <f t="shared" si="290"/>
        <v>61.756520376175544</v>
      </c>
    </row>
    <row r="1919" spans="1:14" hidden="1" x14ac:dyDescent="0.25">
      <c r="A1919" s="7" t="s">
        <v>9</v>
      </c>
      <c r="B1919" s="7" t="s">
        <v>414</v>
      </c>
      <c r="C1919" s="7" t="s">
        <v>422</v>
      </c>
      <c r="D1919" s="16" t="s">
        <v>423</v>
      </c>
      <c r="E1919" s="7" t="s">
        <v>417</v>
      </c>
      <c r="F1919" s="7" t="s">
        <v>421</v>
      </c>
      <c r="G1919" s="8">
        <v>3412</v>
      </c>
      <c r="H1919" s="8"/>
      <c r="I1919" s="9">
        <v>212806.44</v>
      </c>
      <c r="J1919" s="7" t="s">
        <v>39</v>
      </c>
      <c r="K1919" s="17">
        <f t="shared" si="288"/>
        <v>3.9316591901381263E-3</v>
      </c>
      <c r="L1919" s="20"/>
      <c r="M1919" s="68">
        <f t="shared" si="289"/>
        <v>3970.9757820395075</v>
      </c>
      <c r="N1919" s="9">
        <f t="shared" si="290"/>
        <v>62.37</v>
      </c>
    </row>
    <row r="1920" spans="1:14" hidden="1" x14ac:dyDescent="0.25">
      <c r="A1920" s="7" t="s">
        <v>9</v>
      </c>
      <c r="B1920" s="7" t="s">
        <v>414</v>
      </c>
      <c r="C1920" s="7" t="s">
        <v>422</v>
      </c>
      <c r="D1920" s="16" t="s">
        <v>423</v>
      </c>
      <c r="E1920" s="7" t="s">
        <v>417</v>
      </c>
      <c r="F1920" s="7" t="s">
        <v>421</v>
      </c>
      <c r="G1920" s="8">
        <v>3929</v>
      </c>
      <c r="H1920" s="8"/>
      <c r="I1920" s="9">
        <v>245051.73</v>
      </c>
      <c r="J1920" s="7" t="s">
        <v>40</v>
      </c>
      <c r="K1920" s="17">
        <f t="shared" si="288"/>
        <v>4.5274000463225968E-3</v>
      </c>
      <c r="L1920" s="20"/>
      <c r="M1920" s="68">
        <f t="shared" si="289"/>
        <v>4572.6740467858226</v>
      </c>
      <c r="N1920" s="9">
        <f t="shared" si="290"/>
        <v>62.370000000000005</v>
      </c>
    </row>
    <row r="1921" spans="1:14" hidden="1" x14ac:dyDescent="0.25">
      <c r="A1921" s="7" t="s">
        <v>9</v>
      </c>
      <c r="B1921" s="7" t="s">
        <v>414</v>
      </c>
      <c r="C1921" s="7" t="s">
        <v>422</v>
      </c>
      <c r="D1921" s="16" t="s">
        <v>423</v>
      </c>
      <c r="E1921" s="7" t="s">
        <v>417</v>
      </c>
      <c r="F1921" s="7" t="s">
        <v>421</v>
      </c>
      <c r="G1921" s="8">
        <v>58188</v>
      </c>
      <c r="H1921" s="8"/>
      <c r="I1921" s="9">
        <v>3629185.56</v>
      </c>
      <c r="J1921" s="7" t="s">
        <v>41</v>
      </c>
      <c r="K1921" s="17">
        <f t="shared" si="288"/>
        <v>6.7050230057373192E-2</v>
      </c>
      <c r="L1921" s="20"/>
      <c r="M1921" s="68">
        <f t="shared" si="289"/>
        <v>67720.732357946923</v>
      </c>
      <c r="N1921" s="9">
        <f t="shared" si="290"/>
        <v>62.37</v>
      </c>
    </row>
    <row r="1922" spans="1:14" hidden="1" x14ac:dyDescent="0.25">
      <c r="A1922" s="7" t="s">
        <v>9</v>
      </c>
      <c r="B1922" s="7" t="s">
        <v>414</v>
      </c>
      <c r="C1922" s="7" t="s">
        <v>422</v>
      </c>
      <c r="D1922" s="16" t="s">
        <v>423</v>
      </c>
      <c r="E1922" s="7" t="s">
        <v>417</v>
      </c>
      <c r="F1922" s="7" t="s">
        <v>421</v>
      </c>
      <c r="G1922" s="8">
        <v>29431</v>
      </c>
      <c r="H1922" s="8"/>
      <c r="I1922" s="9">
        <v>1757301.58</v>
      </c>
      <c r="J1922" s="7" t="s">
        <v>42</v>
      </c>
      <c r="K1922" s="17">
        <f t="shared" si="288"/>
        <v>3.3913441273433528E-2</v>
      </c>
      <c r="L1922" s="20"/>
      <c r="M1922" s="68">
        <f t="shared" si="289"/>
        <v>34252.57568616786</v>
      </c>
      <c r="N1922" s="9">
        <f t="shared" si="290"/>
        <v>59.70920390064898</v>
      </c>
    </row>
    <row r="1923" spans="1:14" hidden="1" x14ac:dyDescent="0.25">
      <c r="A1923" s="7" t="s">
        <v>9</v>
      </c>
      <c r="B1923" s="7" t="s">
        <v>414</v>
      </c>
      <c r="C1923" s="7" t="s">
        <v>422</v>
      </c>
      <c r="D1923" s="16" t="s">
        <v>423</v>
      </c>
      <c r="E1923" s="7" t="s">
        <v>417</v>
      </c>
      <c r="F1923" s="7" t="s">
        <v>421</v>
      </c>
      <c r="G1923" s="8">
        <v>304</v>
      </c>
      <c r="H1923" s="8"/>
      <c r="I1923" s="9">
        <v>18960.48</v>
      </c>
      <c r="J1923" s="7" t="s">
        <v>43</v>
      </c>
      <c r="K1923" s="17">
        <f t="shared" si="288"/>
        <v>3.5030023265005585E-4</v>
      </c>
      <c r="L1923" s="20"/>
      <c r="M1923" s="68">
        <f t="shared" si="289"/>
        <v>353.80323497655644</v>
      </c>
      <c r="N1923" s="9">
        <f t="shared" si="290"/>
        <v>62.37</v>
      </c>
    </row>
    <row r="1924" spans="1:14" hidden="1" x14ac:dyDescent="0.25">
      <c r="A1924" s="7" t="s">
        <v>9</v>
      </c>
      <c r="B1924" s="7" t="s">
        <v>414</v>
      </c>
      <c r="C1924" s="7" t="s">
        <v>422</v>
      </c>
      <c r="D1924" s="16" t="s">
        <v>423</v>
      </c>
      <c r="E1924" s="7" t="s">
        <v>417</v>
      </c>
      <c r="F1924" s="7" t="s">
        <v>421</v>
      </c>
      <c r="G1924" s="8">
        <v>1440</v>
      </c>
      <c r="H1924" s="8"/>
      <c r="I1924" s="9">
        <v>89812.800000000003</v>
      </c>
      <c r="J1924" s="7" t="s">
        <v>44</v>
      </c>
      <c r="K1924" s="17">
        <f t="shared" si="288"/>
        <v>1.6593168915002645E-3</v>
      </c>
      <c r="L1924" s="20"/>
      <c r="M1924" s="68">
        <f t="shared" si="289"/>
        <v>1675.9100604152673</v>
      </c>
      <c r="N1924" s="9">
        <f t="shared" si="290"/>
        <v>62.370000000000005</v>
      </c>
    </row>
    <row r="1925" spans="1:14" hidden="1" x14ac:dyDescent="0.25">
      <c r="A1925" s="7" t="s">
        <v>9</v>
      </c>
      <c r="B1925" s="7" t="s">
        <v>414</v>
      </c>
      <c r="C1925" s="7" t="s">
        <v>422</v>
      </c>
      <c r="D1925" s="16" t="s">
        <v>423</v>
      </c>
      <c r="E1925" s="7" t="s">
        <v>417</v>
      </c>
      <c r="F1925" s="7" t="s">
        <v>421</v>
      </c>
      <c r="G1925" s="8">
        <v>2158</v>
      </c>
      <c r="H1925" s="8"/>
      <c r="I1925" s="9">
        <v>134594.46</v>
      </c>
      <c r="J1925" s="7" t="s">
        <v>45</v>
      </c>
      <c r="K1925" s="17">
        <f t="shared" si="288"/>
        <v>2.4866707304566464E-3</v>
      </c>
      <c r="L1925" s="20"/>
      <c r="M1925" s="68">
        <f t="shared" si="289"/>
        <v>2511.5374377612129</v>
      </c>
      <c r="N1925" s="9">
        <f t="shared" si="290"/>
        <v>62.37</v>
      </c>
    </row>
    <row r="1926" spans="1:14" hidden="1" x14ac:dyDescent="0.25">
      <c r="A1926" s="7" t="s">
        <v>9</v>
      </c>
      <c r="B1926" s="7" t="s">
        <v>414</v>
      </c>
      <c r="C1926" s="7" t="s">
        <v>422</v>
      </c>
      <c r="D1926" s="16" t="s">
        <v>423</v>
      </c>
      <c r="E1926" s="7" t="s">
        <v>417</v>
      </c>
      <c r="F1926" s="7" t="s">
        <v>421</v>
      </c>
      <c r="G1926" s="8">
        <v>3283</v>
      </c>
      <c r="H1926" s="8"/>
      <c r="I1926" s="9">
        <v>204760.71</v>
      </c>
      <c r="J1926" s="7" t="s">
        <v>46</v>
      </c>
      <c r="K1926" s="17">
        <f t="shared" si="288"/>
        <v>3.7830120519412279E-3</v>
      </c>
      <c r="L1926" s="20"/>
      <c r="M1926" s="68">
        <f t="shared" si="289"/>
        <v>3820.8421724606401</v>
      </c>
      <c r="N1926" s="9">
        <f t="shared" si="290"/>
        <v>62.37</v>
      </c>
    </row>
    <row r="1927" spans="1:14" hidden="1" x14ac:dyDescent="0.25">
      <c r="A1927" s="7" t="s">
        <v>9</v>
      </c>
      <c r="B1927" s="7" t="s">
        <v>414</v>
      </c>
      <c r="C1927" s="7" t="s">
        <v>422</v>
      </c>
      <c r="D1927" s="16" t="s">
        <v>423</v>
      </c>
      <c r="E1927" s="7" t="s">
        <v>417</v>
      </c>
      <c r="F1927" s="7" t="s">
        <v>421</v>
      </c>
      <c r="G1927" s="8">
        <v>13745</v>
      </c>
      <c r="H1927" s="8"/>
      <c r="I1927" s="9">
        <v>857275.65</v>
      </c>
      <c r="J1927" s="7" t="s">
        <v>47</v>
      </c>
      <c r="K1927" s="17">
        <f t="shared" si="288"/>
        <v>1.5838410190049401E-2</v>
      </c>
      <c r="L1927" s="20"/>
      <c r="M1927" s="68">
        <f t="shared" si="289"/>
        <v>15996.794291949895</v>
      </c>
      <c r="N1927" s="9">
        <f t="shared" si="290"/>
        <v>62.370000000000005</v>
      </c>
    </row>
    <row r="1928" spans="1:14" hidden="1" x14ac:dyDescent="0.25">
      <c r="A1928" s="7" t="s">
        <v>9</v>
      </c>
      <c r="B1928" s="7" t="s">
        <v>414</v>
      </c>
      <c r="C1928" s="7" t="s">
        <v>422</v>
      </c>
      <c r="D1928" s="16" t="s">
        <v>423</v>
      </c>
      <c r="E1928" s="7" t="s">
        <v>417</v>
      </c>
      <c r="F1928" s="7" t="s">
        <v>421</v>
      </c>
      <c r="G1928" s="8">
        <v>1200</v>
      </c>
      <c r="H1928" s="8"/>
      <c r="I1928" s="9">
        <v>74844</v>
      </c>
      <c r="J1928" s="7" t="s">
        <v>63</v>
      </c>
      <c r="K1928" s="17">
        <f t="shared" si="288"/>
        <v>1.3827640762502204E-3</v>
      </c>
      <c r="L1928" s="20"/>
      <c r="M1928" s="68">
        <f t="shared" si="289"/>
        <v>1396.5917170127227</v>
      </c>
      <c r="N1928" s="9">
        <f t="shared" si="290"/>
        <v>62.37</v>
      </c>
    </row>
    <row r="1929" spans="1:14" hidden="1" x14ac:dyDescent="0.25">
      <c r="A1929" s="7" t="s">
        <v>9</v>
      </c>
      <c r="B1929" s="7" t="s">
        <v>414</v>
      </c>
      <c r="C1929" s="7" t="s">
        <v>422</v>
      </c>
      <c r="D1929" s="16" t="s">
        <v>423</v>
      </c>
      <c r="E1929" s="7" t="s">
        <v>417</v>
      </c>
      <c r="F1929" s="7" t="s">
        <v>421</v>
      </c>
      <c r="G1929" s="8">
        <v>7162</v>
      </c>
      <c r="H1929" s="8"/>
      <c r="I1929" s="9">
        <v>446569.2</v>
      </c>
      <c r="J1929" s="7" t="s">
        <v>48</v>
      </c>
      <c r="K1929" s="17">
        <f t="shared" si="288"/>
        <v>8.2527969284200645E-3</v>
      </c>
      <c r="L1929" s="20"/>
      <c r="M1929" s="68">
        <f t="shared" si="289"/>
        <v>8335.3248977042658</v>
      </c>
      <c r="N1929" s="9">
        <f t="shared" si="290"/>
        <v>62.352583077352698</v>
      </c>
    </row>
    <row r="1930" spans="1:14" hidden="1" x14ac:dyDescent="0.25">
      <c r="A1930" s="7" t="s">
        <v>9</v>
      </c>
      <c r="B1930" s="7" t="s">
        <v>414</v>
      </c>
      <c r="C1930" s="7" t="s">
        <v>422</v>
      </c>
      <c r="D1930" s="16" t="s">
        <v>423</v>
      </c>
      <c r="E1930" s="7" t="s">
        <v>417</v>
      </c>
      <c r="F1930" s="7" t="s">
        <v>421</v>
      </c>
      <c r="G1930" s="8">
        <v>681</v>
      </c>
      <c r="H1930" s="8"/>
      <c r="I1930" s="9">
        <v>42473.97</v>
      </c>
      <c r="J1930" s="7" t="s">
        <v>68</v>
      </c>
      <c r="K1930" s="17">
        <f t="shared" si="288"/>
        <v>7.8471861327200003E-4</v>
      </c>
      <c r="L1930" s="20"/>
      <c r="M1930" s="68">
        <f t="shared" si="289"/>
        <v>792.56579940472</v>
      </c>
      <c r="N1930" s="9">
        <f t="shared" si="290"/>
        <v>62.370000000000005</v>
      </c>
    </row>
    <row r="1931" spans="1:14" hidden="1" x14ac:dyDescent="0.25">
      <c r="A1931" s="7" t="s">
        <v>9</v>
      </c>
      <c r="B1931" s="7" t="s">
        <v>414</v>
      </c>
      <c r="C1931" s="7" t="s">
        <v>422</v>
      </c>
      <c r="D1931" s="16" t="s">
        <v>423</v>
      </c>
      <c r="E1931" s="7" t="s">
        <v>417</v>
      </c>
      <c r="F1931" s="7" t="s">
        <v>421</v>
      </c>
      <c r="G1931" s="8">
        <v>3422</v>
      </c>
      <c r="H1931" s="8"/>
      <c r="I1931" s="9">
        <v>153859.06</v>
      </c>
      <c r="J1931" s="7" t="s">
        <v>49</v>
      </c>
      <c r="K1931" s="17">
        <f t="shared" si="288"/>
        <v>3.9431822241068788E-3</v>
      </c>
      <c r="L1931" s="20"/>
      <c r="M1931" s="68">
        <f t="shared" si="289"/>
        <v>3982.6140463479478</v>
      </c>
      <c r="N1931" s="9">
        <f t="shared" si="290"/>
        <v>44.961735827001753</v>
      </c>
    </row>
    <row r="1932" spans="1:14" hidden="1" x14ac:dyDescent="0.25">
      <c r="A1932" s="7" t="s">
        <v>9</v>
      </c>
      <c r="B1932" s="7" t="s">
        <v>91</v>
      </c>
      <c r="C1932" s="7" t="s">
        <v>96</v>
      </c>
      <c r="D1932" s="16" t="s">
        <v>90</v>
      </c>
      <c r="E1932" s="7" t="s">
        <v>86</v>
      </c>
      <c r="F1932" s="7" t="s">
        <v>14</v>
      </c>
      <c r="G1932" s="8">
        <v>200</v>
      </c>
      <c r="H1932" s="8"/>
      <c r="I1932" s="9">
        <v>281336</v>
      </c>
      <c r="J1932" s="7" t="s">
        <v>50</v>
      </c>
      <c r="K1932" s="17">
        <f>+G1932/$G$406</f>
        <v>6.2225722626539038E-3</v>
      </c>
      <c r="L1932" s="20"/>
      <c r="M1932" s="68">
        <f>36000*K1932</f>
        <v>224.01260145554053</v>
      </c>
      <c r="N1932" s="9">
        <f t="shared" si="290"/>
        <v>1406.68</v>
      </c>
    </row>
    <row r="1933" spans="1:14" hidden="1" x14ac:dyDescent="0.25">
      <c r="A1933" s="7" t="s">
        <v>9</v>
      </c>
      <c r="B1933" s="7" t="s">
        <v>414</v>
      </c>
      <c r="C1933" s="7" t="s">
        <v>422</v>
      </c>
      <c r="D1933" s="16" t="s">
        <v>423</v>
      </c>
      <c r="E1933" s="7" t="s">
        <v>417</v>
      </c>
      <c r="F1933" s="7" t="s">
        <v>421</v>
      </c>
      <c r="G1933" s="8">
        <v>11930</v>
      </c>
      <c r="H1933" s="8"/>
      <c r="I1933" s="9">
        <v>744074.1</v>
      </c>
      <c r="J1933" s="7" t="s">
        <v>51</v>
      </c>
      <c r="K1933" s="17">
        <f t="shared" ref="K1933:K1939" si="291">+G1933/$G$1940</f>
        <v>1.3746979524720941E-2</v>
      </c>
      <c r="L1933" s="20"/>
      <c r="M1933" s="68">
        <f t="shared" ref="M1933:M1939" si="292">1010000*K1933</f>
        <v>13884.449319968151</v>
      </c>
      <c r="N1933" s="9">
        <f t="shared" si="290"/>
        <v>62.37</v>
      </c>
    </row>
    <row r="1934" spans="1:14" hidden="1" x14ac:dyDescent="0.25">
      <c r="A1934" s="7" t="s">
        <v>9</v>
      </c>
      <c r="B1934" s="7" t="s">
        <v>414</v>
      </c>
      <c r="C1934" s="7" t="s">
        <v>422</v>
      </c>
      <c r="D1934" s="16" t="s">
        <v>423</v>
      </c>
      <c r="E1934" s="7" t="s">
        <v>417</v>
      </c>
      <c r="F1934" s="7" t="s">
        <v>421</v>
      </c>
      <c r="G1934" s="8">
        <v>8699</v>
      </c>
      <c r="H1934" s="8"/>
      <c r="I1934" s="9">
        <v>372317.2</v>
      </c>
      <c r="J1934" s="7" t="s">
        <v>52</v>
      </c>
      <c r="K1934" s="17">
        <f t="shared" si="291"/>
        <v>1.0023887249417223E-2</v>
      </c>
      <c r="L1934" s="20"/>
      <c r="M1934" s="68">
        <f t="shared" si="292"/>
        <v>10124.126121911395</v>
      </c>
      <c r="N1934" s="9">
        <f t="shared" ref="N1934:N1939" si="293">+I1934/G1934</f>
        <v>42.800000000000004</v>
      </c>
    </row>
    <row r="1935" spans="1:14" hidden="1" x14ac:dyDescent="0.25">
      <c r="A1935" s="7" t="s">
        <v>9</v>
      </c>
      <c r="B1935" s="7" t="s">
        <v>414</v>
      </c>
      <c r="C1935" s="7" t="s">
        <v>422</v>
      </c>
      <c r="D1935" s="16" t="s">
        <v>423</v>
      </c>
      <c r="E1935" s="7" t="s">
        <v>417</v>
      </c>
      <c r="F1935" s="7" t="s">
        <v>421</v>
      </c>
      <c r="G1935" s="8">
        <v>480</v>
      </c>
      <c r="H1935" s="8"/>
      <c r="I1935" s="9">
        <v>29937.599999999999</v>
      </c>
      <c r="J1935" s="7" t="s">
        <v>54</v>
      </c>
      <c r="K1935" s="17">
        <f t="shared" si="291"/>
        <v>5.5310563050008814E-4</v>
      </c>
      <c r="L1935" s="20"/>
      <c r="M1935" s="68">
        <f t="shared" si="292"/>
        <v>558.63668680508897</v>
      </c>
      <c r="N1935" s="9">
        <f t="shared" si="293"/>
        <v>62.37</v>
      </c>
    </row>
    <row r="1936" spans="1:14" hidden="1" x14ac:dyDescent="0.25">
      <c r="A1936" s="7" t="s">
        <v>9</v>
      </c>
      <c r="B1936" s="7" t="s">
        <v>414</v>
      </c>
      <c r="C1936" s="7" t="s">
        <v>422</v>
      </c>
      <c r="D1936" s="16" t="s">
        <v>423</v>
      </c>
      <c r="E1936" s="7" t="s">
        <v>417</v>
      </c>
      <c r="F1936" s="7" t="s">
        <v>421</v>
      </c>
      <c r="G1936" s="8">
        <v>6687</v>
      </c>
      <c r="H1936" s="8"/>
      <c r="I1936" s="9">
        <v>417068.19</v>
      </c>
      <c r="J1936" s="7" t="s">
        <v>55</v>
      </c>
      <c r="K1936" s="17">
        <f t="shared" si="291"/>
        <v>7.705452814904353E-3</v>
      </c>
      <c r="L1936" s="20"/>
      <c r="M1936" s="68">
        <f t="shared" si="292"/>
        <v>7782.5073430533967</v>
      </c>
      <c r="N1936" s="9">
        <f t="shared" si="293"/>
        <v>62.37</v>
      </c>
    </row>
    <row r="1937" spans="1:15" hidden="1" x14ac:dyDescent="0.25">
      <c r="A1937" s="7" t="s">
        <v>9</v>
      </c>
      <c r="B1937" s="7" t="s">
        <v>414</v>
      </c>
      <c r="C1937" s="7" t="s">
        <v>422</v>
      </c>
      <c r="D1937" s="16" t="s">
        <v>423</v>
      </c>
      <c r="E1937" s="7" t="s">
        <v>417</v>
      </c>
      <c r="F1937" s="7" t="s">
        <v>421</v>
      </c>
      <c r="G1937" s="8">
        <v>9786</v>
      </c>
      <c r="H1937" s="8"/>
      <c r="I1937" s="9">
        <v>610352.81999999995</v>
      </c>
      <c r="J1937" s="7" t="s">
        <v>56</v>
      </c>
      <c r="K1937" s="17">
        <f t="shared" si="291"/>
        <v>1.1276441041820547E-2</v>
      </c>
      <c r="L1937" s="20"/>
      <c r="M1937" s="68">
        <f t="shared" si="292"/>
        <v>11389.205452238752</v>
      </c>
      <c r="N1937" s="9">
        <f t="shared" si="293"/>
        <v>62.37</v>
      </c>
    </row>
    <row r="1938" spans="1:15" hidden="1" x14ac:dyDescent="0.25">
      <c r="A1938" s="7" t="s">
        <v>9</v>
      </c>
      <c r="B1938" s="7" t="s">
        <v>414</v>
      </c>
      <c r="C1938" s="7" t="s">
        <v>422</v>
      </c>
      <c r="D1938" s="16" t="s">
        <v>423</v>
      </c>
      <c r="E1938" s="7" t="s">
        <v>417</v>
      </c>
      <c r="F1938" s="7" t="s">
        <v>421</v>
      </c>
      <c r="G1938" s="8">
        <v>12470</v>
      </c>
      <c r="H1938" s="8"/>
      <c r="I1938" s="9">
        <v>777753.9</v>
      </c>
      <c r="J1938" s="7" t="s">
        <v>57</v>
      </c>
      <c r="K1938" s="17">
        <f t="shared" si="291"/>
        <v>1.4369223359033539E-2</v>
      </c>
      <c r="L1938" s="20"/>
      <c r="M1938" s="68">
        <f t="shared" si="292"/>
        <v>14512.915592623875</v>
      </c>
      <c r="N1938" s="9">
        <f t="shared" si="293"/>
        <v>62.370000000000005</v>
      </c>
    </row>
    <row r="1939" spans="1:15" hidden="1" x14ac:dyDescent="0.25">
      <c r="A1939" s="7" t="s">
        <v>9</v>
      </c>
      <c r="B1939" s="7" t="s">
        <v>414</v>
      </c>
      <c r="C1939" s="7" t="s">
        <v>422</v>
      </c>
      <c r="D1939" s="16" t="s">
        <v>423</v>
      </c>
      <c r="E1939" s="7" t="s">
        <v>417</v>
      </c>
      <c r="F1939" s="7" t="s">
        <v>421</v>
      </c>
      <c r="G1939" s="8">
        <v>5668</v>
      </c>
      <c r="H1939" s="8"/>
      <c r="I1939" s="9">
        <v>353513.16</v>
      </c>
      <c r="J1939" s="7" t="s">
        <v>65</v>
      </c>
      <c r="K1939" s="17">
        <f t="shared" si="291"/>
        <v>6.5312556534885408E-3</v>
      </c>
      <c r="L1939" s="20"/>
      <c r="M1939" s="68">
        <f t="shared" si="292"/>
        <v>6596.5682100234262</v>
      </c>
      <c r="N1939" s="9">
        <f t="shared" si="293"/>
        <v>62.37</v>
      </c>
    </row>
    <row r="1940" spans="1:15" s="67" customFormat="1" hidden="1" x14ac:dyDescent="0.25">
      <c r="A1940" s="58"/>
      <c r="B1940" s="58"/>
      <c r="C1940" s="58"/>
      <c r="D1940" s="59"/>
      <c r="E1940" s="58"/>
      <c r="F1940" s="58"/>
      <c r="G1940" s="60">
        <f>SUM(G1838:G1939)</f>
        <v>867827</v>
      </c>
      <c r="H1940" s="60"/>
      <c r="I1940" s="25"/>
      <c r="J1940" s="58"/>
      <c r="K1940" s="26">
        <f>SUM(K1838:K1939)</f>
        <v>1.4563173780036509</v>
      </c>
      <c r="L1940" s="27"/>
      <c r="M1940" s="71">
        <f>SUM(M1838:M1939)</f>
        <v>1009962.7166490527</v>
      </c>
      <c r="N1940" s="25"/>
    </row>
    <row r="1941" spans="1:15" hidden="1" x14ac:dyDescent="0.25">
      <c r="A1941" s="7" t="s">
        <v>9</v>
      </c>
      <c r="B1941" s="7" t="s">
        <v>424</v>
      </c>
      <c r="C1941" s="7" t="s">
        <v>425</v>
      </c>
      <c r="D1941" s="16" t="s">
        <v>426</v>
      </c>
      <c r="E1941" s="7" t="s">
        <v>427</v>
      </c>
      <c r="F1941" s="7" t="s">
        <v>418</v>
      </c>
      <c r="G1941" s="8">
        <v>960</v>
      </c>
      <c r="H1941" s="8">
        <f t="shared" ref="H1941:H1978" si="294">+G1941*100</f>
        <v>96000</v>
      </c>
      <c r="I1941" s="9">
        <v>157344</v>
      </c>
      <c r="J1941" s="7" t="s">
        <v>22</v>
      </c>
      <c r="K1941" s="17">
        <f t="shared" ref="K1941:K1972" si="295">+H1941/$H$2019</f>
        <v>1.8008404747600765E-3</v>
      </c>
      <c r="L1941" s="20"/>
      <c r="M1941" s="68">
        <f t="shared" ref="M1941:M1972" si="296">54000000*K1941</f>
        <v>97245.385637044135</v>
      </c>
      <c r="N1941" s="9">
        <f t="shared" ref="N1941:N1972" si="297">+I1941/G1941</f>
        <v>163.9</v>
      </c>
      <c r="O1941" s="3">
        <f>+I1941/H1941</f>
        <v>1.639</v>
      </c>
    </row>
    <row r="1942" spans="1:15" hidden="1" x14ac:dyDescent="0.25">
      <c r="A1942" s="7" t="s">
        <v>9</v>
      </c>
      <c r="B1942" s="7" t="s">
        <v>424</v>
      </c>
      <c r="C1942" s="7" t="s">
        <v>425</v>
      </c>
      <c r="D1942" s="16" t="s">
        <v>426</v>
      </c>
      <c r="E1942" s="7" t="s">
        <v>427</v>
      </c>
      <c r="F1942" s="7" t="s">
        <v>418</v>
      </c>
      <c r="G1942" s="8">
        <v>3360</v>
      </c>
      <c r="H1942" s="8">
        <f t="shared" si="294"/>
        <v>336000</v>
      </c>
      <c r="I1942" s="9">
        <v>550704</v>
      </c>
      <c r="J1942" s="7" t="s">
        <v>42</v>
      </c>
      <c r="K1942" s="17">
        <f t="shared" si="295"/>
        <v>6.3029416616602676E-3</v>
      </c>
      <c r="L1942" s="20"/>
      <c r="M1942" s="68">
        <f t="shared" si="296"/>
        <v>340358.84972965444</v>
      </c>
      <c r="N1942" s="9">
        <f t="shared" si="297"/>
        <v>163.9</v>
      </c>
      <c r="O1942" s="3">
        <f t="shared" ref="O1942:O2005" si="298">+I1942/H1942</f>
        <v>1.639</v>
      </c>
    </row>
    <row r="1943" spans="1:15" hidden="1" x14ac:dyDescent="0.25">
      <c r="A1943" s="7" t="s">
        <v>9</v>
      </c>
      <c r="B1943" s="7" t="s">
        <v>424</v>
      </c>
      <c r="C1943" s="7" t="s">
        <v>428</v>
      </c>
      <c r="D1943" s="16" t="s">
        <v>429</v>
      </c>
      <c r="E1943" s="7" t="s">
        <v>427</v>
      </c>
      <c r="F1943" s="7" t="s">
        <v>430</v>
      </c>
      <c r="G1943" s="8">
        <v>60</v>
      </c>
      <c r="H1943" s="8">
        <f t="shared" si="294"/>
        <v>6000</v>
      </c>
      <c r="I1943" s="9">
        <v>8514</v>
      </c>
      <c r="J1943" s="7" t="s">
        <v>47</v>
      </c>
      <c r="K1943" s="17">
        <f t="shared" si="295"/>
        <v>1.1255252967250478E-4</v>
      </c>
      <c r="L1943" s="20"/>
      <c r="M1943" s="68">
        <f t="shared" si="296"/>
        <v>6077.8366023152585</v>
      </c>
      <c r="N1943" s="9">
        <f t="shared" si="297"/>
        <v>141.9</v>
      </c>
      <c r="O1943" s="3">
        <f t="shared" si="298"/>
        <v>1.419</v>
      </c>
    </row>
    <row r="1944" spans="1:15" hidden="1" x14ac:dyDescent="0.25">
      <c r="A1944" s="7" t="s">
        <v>9</v>
      </c>
      <c r="B1944" s="7" t="s">
        <v>424</v>
      </c>
      <c r="C1944" s="7" t="s">
        <v>431</v>
      </c>
      <c r="D1944" s="16" t="s">
        <v>432</v>
      </c>
      <c r="E1944" s="7" t="s">
        <v>427</v>
      </c>
      <c r="F1944" s="7" t="s">
        <v>421</v>
      </c>
      <c r="G1944" s="8">
        <v>120</v>
      </c>
      <c r="H1944" s="8">
        <f t="shared" si="294"/>
        <v>12000</v>
      </c>
      <c r="I1944" s="9">
        <v>17028</v>
      </c>
      <c r="J1944" s="7" t="s">
        <v>22</v>
      </c>
      <c r="K1944" s="17">
        <f t="shared" si="295"/>
        <v>2.2510505934500956E-4</v>
      </c>
      <c r="L1944" s="20"/>
      <c r="M1944" s="68">
        <f t="shared" si="296"/>
        <v>12155.673204630517</v>
      </c>
      <c r="N1944" s="9">
        <f t="shared" si="297"/>
        <v>141.9</v>
      </c>
      <c r="O1944" s="3">
        <f t="shared" si="298"/>
        <v>1.419</v>
      </c>
    </row>
    <row r="1945" spans="1:15" hidden="1" x14ac:dyDescent="0.25">
      <c r="A1945" s="7" t="s">
        <v>9</v>
      </c>
      <c r="B1945" s="7" t="s">
        <v>424</v>
      </c>
      <c r="C1945" s="7" t="s">
        <v>431</v>
      </c>
      <c r="D1945" s="16" t="s">
        <v>432</v>
      </c>
      <c r="E1945" s="7" t="s">
        <v>427</v>
      </c>
      <c r="F1945" s="7" t="s">
        <v>421</v>
      </c>
      <c r="G1945" s="8">
        <v>360</v>
      </c>
      <c r="H1945" s="8">
        <f t="shared" si="294"/>
        <v>36000</v>
      </c>
      <c r="I1945" s="9">
        <v>51084</v>
      </c>
      <c r="J1945" s="7" t="s">
        <v>41</v>
      </c>
      <c r="K1945" s="17">
        <f t="shared" si="295"/>
        <v>6.7531517803502868E-4</v>
      </c>
      <c r="L1945" s="20"/>
      <c r="M1945" s="68">
        <f t="shared" si="296"/>
        <v>36467.019613891549</v>
      </c>
      <c r="N1945" s="9">
        <f t="shared" si="297"/>
        <v>141.9</v>
      </c>
      <c r="O1945" s="3">
        <f t="shared" si="298"/>
        <v>1.419</v>
      </c>
    </row>
    <row r="1946" spans="1:15" hidden="1" x14ac:dyDescent="0.25">
      <c r="A1946" s="7" t="s">
        <v>9</v>
      </c>
      <c r="B1946" s="7" t="s">
        <v>424</v>
      </c>
      <c r="C1946" s="7" t="s">
        <v>431</v>
      </c>
      <c r="D1946" s="16" t="s">
        <v>432</v>
      </c>
      <c r="E1946" s="7" t="s">
        <v>427</v>
      </c>
      <c r="F1946" s="7" t="s">
        <v>421</v>
      </c>
      <c r="G1946" s="8">
        <v>120</v>
      </c>
      <c r="H1946" s="8">
        <f t="shared" si="294"/>
        <v>12000</v>
      </c>
      <c r="I1946" s="9">
        <v>60482.400000000001</v>
      </c>
      <c r="J1946" s="7" t="s">
        <v>46</v>
      </c>
      <c r="K1946" s="17">
        <f t="shared" si="295"/>
        <v>2.2510505934500956E-4</v>
      </c>
      <c r="L1946" s="20"/>
      <c r="M1946" s="68">
        <f t="shared" si="296"/>
        <v>12155.673204630517</v>
      </c>
      <c r="N1946" s="9">
        <f t="shared" si="297"/>
        <v>504.02000000000004</v>
      </c>
      <c r="O1946" s="3">
        <f t="shared" si="298"/>
        <v>5.0402000000000005</v>
      </c>
    </row>
    <row r="1947" spans="1:15" hidden="1" x14ac:dyDescent="0.25">
      <c r="A1947" s="7" t="s">
        <v>9</v>
      </c>
      <c r="B1947" s="7" t="s">
        <v>424</v>
      </c>
      <c r="C1947" s="7" t="s">
        <v>431</v>
      </c>
      <c r="D1947" s="16" t="s">
        <v>432</v>
      </c>
      <c r="E1947" s="7" t="s">
        <v>427</v>
      </c>
      <c r="F1947" s="7" t="s">
        <v>421</v>
      </c>
      <c r="G1947" s="8">
        <v>720</v>
      </c>
      <c r="H1947" s="8">
        <f t="shared" si="294"/>
        <v>72000</v>
      </c>
      <c r="I1947" s="9">
        <v>102168</v>
      </c>
      <c r="J1947" s="7" t="s">
        <v>47</v>
      </c>
      <c r="K1947" s="17">
        <f t="shared" si="295"/>
        <v>1.3506303560700574E-3</v>
      </c>
      <c r="L1947" s="20"/>
      <c r="M1947" s="68">
        <f t="shared" si="296"/>
        <v>72934.039227783098</v>
      </c>
      <c r="N1947" s="9">
        <f t="shared" si="297"/>
        <v>141.9</v>
      </c>
      <c r="O1947" s="3">
        <f t="shared" si="298"/>
        <v>1.419</v>
      </c>
    </row>
    <row r="1948" spans="1:15" hidden="1" x14ac:dyDescent="0.25">
      <c r="A1948" s="7" t="s">
        <v>9</v>
      </c>
      <c r="B1948" s="7" t="s">
        <v>424</v>
      </c>
      <c r="C1948" s="7" t="s">
        <v>431</v>
      </c>
      <c r="D1948" s="16" t="s">
        <v>432</v>
      </c>
      <c r="E1948" s="7" t="s">
        <v>427</v>
      </c>
      <c r="F1948" s="7" t="s">
        <v>421</v>
      </c>
      <c r="G1948" s="8">
        <v>480</v>
      </c>
      <c r="H1948" s="8">
        <f t="shared" si="294"/>
        <v>48000</v>
      </c>
      <c r="I1948" s="9">
        <v>68112</v>
      </c>
      <c r="J1948" s="7" t="s">
        <v>48</v>
      </c>
      <c r="K1948" s="17">
        <f t="shared" si="295"/>
        <v>9.0042023738003824E-4</v>
      </c>
      <c r="L1948" s="20"/>
      <c r="M1948" s="68">
        <f t="shared" si="296"/>
        <v>48622.692818522068</v>
      </c>
      <c r="N1948" s="9">
        <f t="shared" si="297"/>
        <v>141.9</v>
      </c>
      <c r="O1948" s="3">
        <f t="shared" si="298"/>
        <v>1.419</v>
      </c>
    </row>
    <row r="1949" spans="1:15" hidden="1" x14ac:dyDescent="0.25">
      <c r="A1949" s="7" t="s">
        <v>9</v>
      </c>
      <c r="B1949" s="7" t="s">
        <v>424</v>
      </c>
      <c r="C1949" s="7" t="s">
        <v>431</v>
      </c>
      <c r="D1949" s="16" t="s">
        <v>432</v>
      </c>
      <c r="E1949" s="7" t="s">
        <v>427</v>
      </c>
      <c r="F1949" s="7" t="s">
        <v>421</v>
      </c>
      <c r="G1949" s="8">
        <v>240</v>
      </c>
      <c r="H1949" s="8">
        <f t="shared" si="294"/>
        <v>24000</v>
      </c>
      <c r="I1949" s="9">
        <v>34056</v>
      </c>
      <c r="J1949" s="7" t="s">
        <v>52</v>
      </c>
      <c r="K1949" s="17">
        <f t="shared" si="295"/>
        <v>4.5021011869001912E-4</v>
      </c>
      <c r="L1949" s="20"/>
      <c r="M1949" s="68">
        <f t="shared" si="296"/>
        <v>24311.346409261034</v>
      </c>
      <c r="N1949" s="9">
        <f t="shared" si="297"/>
        <v>141.9</v>
      </c>
      <c r="O1949" s="3">
        <f t="shared" si="298"/>
        <v>1.419</v>
      </c>
    </row>
    <row r="1950" spans="1:15" hidden="1" x14ac:dyDescent="0.25">
      <c r="A1950" s="7" t="s">
        <v>9</v>
      </c>
      <c r="B1950" s="7" t="s">
        <v>424</v>
      </c>
      <c r="C1950" s="7" t="s">
        <v>431</v>
      </c>
      <c r="D1950" s="16" t="s">
        <v>432</v>
      </c>
      <c r="E1950" s="7" t="s">
        <v>427</v>
      </c>
      <c r="F1950" s="7" t="s">
        <v>421</v>
      </c>
      <c r="G1950" s="8">
        <v>2643</v>
      </c>
      <c r="H1950" s="8">
        <f t="shared" si="294"/>
        <v>264300</v>
      </c>
      <c r="I1950" s="9">
        <v>592313.69999999995</v>
      </c>
      <c r="J1950" s="7" t="s">
        <v>57</v>
      </c>
      <c r="K1950" s="17">
        <f t="shared" si="295"/>
        <v>4.9579389320738359E-3</v>
      </c>
      <c r="L1950" s="20"/>
      <c r="M1950" s="68">
        <f t="shared" si="296"/>
        <v>267728.70233198715</v>
      </c>
      <c r="N1950" s="9">
        <f t="shared" si="297"/>
        <v>224.1065834279228</v>
      </c>
      <c r="O1950" s="3">
        <f t="shared" si="298"/>
        <v>2.2410658342792278</v>
      </c>
    </row>
    <row r="1951" spans="1:15" hidden="1" x14ac:dyDescent="0.25">
      <c r="A1951" s="7" t="s">
        <v>9</v>
      </c>
      <c r="B1951" s="7" t="s">
        <v>424</v>
      </c>
      <c r="C1951" s="7" t="s">
        <v>433</v>
      </c>
      <c r="D1951" s="16" t="s">
        <v>434</v>
      </c>
      <c r="E1951" s="7" t="s">
        <v>427</v>
      </c>
      <c r="F1951" s="7" t="s">
        <v>421</v>
      </c>
      <c r="G1951" s="8">
        <v>3060</v>
      </c>
      <c r="H1951" s="8">
        <f t="shared" si="294"/>
        <v>306000</v>
      </c>
      <c r="I1951" s="9">
        <v>501534</v>
      </c>
      <c r="J1951" s="7" t="s">
        <v>15</v>
      </c>
      <c r="K1951" s="17">
        <f t="shared" si="295"/>
        <v>5.7401790132977438E-3</v>
      </c>
      <c r="L1951" s="20"/>
      <c r="M1951" s="68">
        <f t="shared" si="296"/>
        <v>309969.66671807814</v>
      </c>
      <c r="N1951" s="9">
        <f t="shared" si="297"/>
        <v>163.9</v>
      </c>
      <c r="O1951" s="3">
        <f t="shared" si="298"/>
        <v>1.639</v>
      </c>
    </row>
    <row r="1952" spans="1:15" hidden="1" x14ac:dyDescent="0.25">
      <c r="A1952" s="7" t="s">
        <v>9</v>
      </c>
      <c r="B1952" s="7" t="s">
        <v>424</v>
      </c>
      <c r="C1952" s="7" t="s">
        <v>433</v>
      </c>
      <c r="D1952" s="16" t="s">
        <v>434</v>
      </c>
      <c r="E1952" s="7" t="s">
        <v>427</v>
      </c>
      <c r="F1952" s="7" t="s">
        <v>421</v>
      </c>
      <c r="G1952" s="8">
        <v>360</v>
      </c>
      <c r="H1952" s="8">
        <f t="shared" si="294"/>
        <v>36000</v>
      </c>
      <c r="I1952" s="9">
        <v>59004</v>
      </c>
      <c r="J1952" s="7" t="s">
        <v>17</v>
      </c>
      <c r="K1952" s="17">
        <f t="shared" si="295"/>
        <v>6.7531517803502868E-4</v>
      </c>
      <c r="L1952" s="20"/>
      <c r="M1952" s="68">
        <f t="shared" si="296"/>
        <v>36467.019613891549</v>
      </c>
      <c r="N1952" s="9">
        <f t="shared" si="297"/>
        <v>163.9</v>
      </c>
      <c r="O1952" s="3">
        <f t="shared" si="298"/>
        <v>1.639</v>
      </c>
    </row>
    <row r="1953" spans="1:15" hidden="1" x14ac:dyDescent="0.25">
      <c r="A1953" s="7" t="s">
        <v>9</v>
      </c>
      <c r="B1953" s="7" t="s">
        <v>424</v>
      </c>
      <c r="C1953" s="7" t="s">
        <v>433</v>
      </c>
      <c r="D1953" s="16" t="s">
        <v>434</v>
      </c>
      <c r="E1953" s="7" t="s">
        <v>427</v>
      </c>
      <c r="F1953" s="7" t="s">
        <v>421</v>
      </c>
      <c r="G1953" s="8">
        <v>1140</v>
      </c>
      <c r="H1953" s="8">
        <f t="shared" si="294"/>
        <v>114000</v>
      </c>
      <c r="I1953" s="9">
        <v>186846</v>
      </c>
      <c r="J1953" s="7" t="s">
        <v>18</v>
      </c>
      <c r="K1953" s="17">
        <f t="shared" si="295"/>
        <v>2.1384980637775908E-3</v>
      </c>
      <c r="L1953" s="20"/>
      <c r="M1953" s="68">
        <f t="shared" si="296"/>
        <v>115478.89544398991</v>
      </c>
      <c r="N1953" s="9">
        <f t="shared" si="297"/>
        <v>163.9</v>
      </c>
      <c r="O1953" s="3">
        <f t="shared" si="298"/>
        <v>1.639</v>
      </c>
    </row>
    <row r="1954" spans="1:15" x14ac:dyDescent="0.25">
      <c r="A1954" s="7" t="s">
        <v>9</v>
      </c>
      <c r="B1954" s="7" t="s">
        <v>424</v>
      </c>
      <c r="C1954" s="7" t="s">
        <v>433</v>
      </c>
      <c r="D1954" s="16" t="s">
        <v>434</v>
      </c>
      <c r="E1954" s="7" t="s">
        <v>427</v>
      </c>
      <c r="F1954" s="7" t="s">
        <v>421</v>
      </c>
      <c r="G1954" s="8">
        <v>3840</v>
      </c>
      <c r="H1954" s="8">
        <f t="shared" si="294"/>
        <v>384000</v>
      </c>
      <c r="I1954" s="9">
        <v>629376</v>
      </c>
      <c r="J1954" s="7" t="s">
        <v>24</v>
      </c>
      <c r="K1954" s="17">
        <f t="shared" si="295"/>
        <v>7.2033618990403059E-3</v>
      </c>
      <c r="L1954" s="20"/>
      <c r="M1954" s="68">
        <f t="shared" si="296"/>
        <v>388981.54254817654</v>
      </c>
      <c r="N1954" s="9">
        <f t="shared" si="297"/>
        <v>163.9</v>
      </c>
      <c r="O1954" s="3">
        <f t="shared" si="298"/>
        <v>1.639</v>
      </c>
    </row>
    <row r="1955" spans="1:15" hidden="1" x14ac:dyDescent="0.25">
      <c r="A1955" s="7" t="s">
        <v>9</v>
      </c>
      <c r="B1955" s="7" t="s">
        <v>424</v>
      </c>
      <c r="C1955" s="7" t="s">
        <v>433</v>
      </c>
      <c r="D1955" s="16" t="s">
        <v>434</v>
      </c>
      <c r="E1955" s="7" t="s">
        <v>427</v>
      </c>
      <c r="F1955" s="7" t="s">
        <v>421</v>
      </c>
      <c r="G1955" s="8">
        <v>85621</v>
      </c>
      <c r="H1955" s="8">
        <f t="shared" si="294"/>
        <v>8562100</v>
      </c>
      <c r="I1955" s="9">
        <v>14033281.9</v>
      </c>
      <c r="J1955" s="7" t="s">
        <v>25</v>
      </c>
      <c r="K1955" s="17">
        <f t="shared" si="295"/>
        <v>0.16061433571815886</v>
      </c>
      <c r="L1955" s="20"/>
      <c r="M1955" s="68">
        <f t="shared" si="296"/>
        <v>8673174.1287805792</v>
      </c>
      <c r="N1955" s="9">
        <f t="shared" si="297"/>
        <v>163.9</v>
      </c>
      <c r="O1955" s="3">
        <f t="shared" si="298"/>
        <v>1.639</v>
      </c>
    </row>
    <row r="1956" spans="1:15" hidden="1" x14ac:dyDescent="0.25">
      <c r="A1956" s="7" t="s">
        <v>9</v>
      </c>
      <c r="B1956" s="7" t="s">
        <v>424</v>
      </c>
      <c r="C1956" s="7" t="s">
        <v>433</v>
      </c>
      <c r="D1956" s="16" t="s">
        <v>434</v>
      </c>
      <c r="E1956" s="7" t="s">
        <v>427</v>
      </c>
      <c r="F1956" s="7" t="s">
        <v>421</v>
      </c>
      <c r="G1956" s="8">
        <v>1354</v>
      </c>
      <c r="H1956" s="8">
        <f t="shared" si="294"/>
        <v>135400</v>
      </c>
      <c r="I1956" s="9">
        <v>221920.6</v>
      </c>
      <c r="J1956" s="7" t="s">
        <v>26</v>
      </c>
      <c r="K1956" s="17">
        <f t="shared" si="295"/>
        <v>2.5399354196095243E-3</v>
      </c>
      <c r="L1956" s="20"/>
      <c r="M1956" s="68">
        <f t="shared" si="296"/>
        <v>137156.51265891432</v>
      </c>
      <c r="N1956" s="9">
        <f t="shared" si="297"/>
        <v>163.9</v>
      </c>
      <c r="O1956" s="3">
        <f t="shared" si="298"/>
        <v>1.639</v>
      </c>
    </row>
    <row r="1957" spans="1:15" hidden="1" x14ac:dyDescent="0.25">
      <c r="A1957" s="7" t="s">
        <v>9</v>
      </c>
      <c r="B1957" s="7" t="s">
        <v>424</v>
      </c>
      <c r="C1957" s="7" t="s">
        <v>433</v>
      </c>
      <c r="D1957" s="16" t="s">
        <v>434</v>
      </c>
      <c r="E1957" s="7" t="s">
        <v>427</v>
      </c>
      <c r="F1957" s="7" t="s">
        <v>421</v>
      </c>
      <c r="G1957" s="8">
        <v>810</v>
      </c>
      <c r="H1957" s="8">
        <f t="shared" si="294"/>
        <v>81000</v>
      </c>
      <c r="I1957" s="9">
        <v>132759</v>
      </c>
      <c r="J1957" s="7" t="s">
        <v>27</v>
      </c>
      <c r="K1957" s="17">
        <f t="shared" si="295"/>
        <v>1.5194591505788145E-3</v>
      </c>
      <c r="L1957" s="20"/>
      <c r="M1957" s="68">
        <f t="shared" si="296"/>
        <v>82050.794131255985</v>
      </c>
      <c r="N1957" s="9">
        <f t="shared" si="297"/>
        <v>163.9</v>
      </c>
      <c r="O1957" s="3">
        <f t="shared" si="298"/>
        <v>1.639</v>
      </c>
    </row>
    <row r="1958" spans="1:15" hidden="1" x14ac:dyDescent="0.25">
      <c r="A1958" s="7" t="s">
        <v>9</v>
      </c>
      <c r="B1958" s="7" t="s">
        <v>424</v>
      </c>
      <c r="C1958" s="7" t="s">
        <v>433</v>
      </c>
      <c r="D1958" s="16" t="s">
        <v>434</v>
      </c>
      <c r="E1958" s="7" t="s">
        <v>427</v>
      </c>
      <c r="F1958" s="7" t="s">
        <v>421</v>
      </c>
      <c r="G1958" s="8">
        <v>720</v>
      </c>
      <c r="H1958" s="8">
        <f t="shared" si="294"/>
        <v>72000</v>
      </c>
      <c r="I1958" s="9">
        <v>118008</v>
      </c>
      <c r="J1958" s="7" t="s">
        <v>28</v>
      </c>
      <c r="K1958" s="17">
        <f t="shared" si="295"/>
        <v>1.3506303560700574E-3</v>
      </c>
      <c r="L1958" s="20"/>
      <c r="M1958" s="68">
        <f t="shared" si="296"/>
        <v>72934.039227783098</v>
      </c>
      <c r="N1958" s="9">
        <f t="shared" si="297"/>
        <v>163.9</v>
      </c>
      <c r="O1958" s="3">
        <f t="shared" si="298"/>
        <v>1.639</v>
      </c>
    </row>
    <row r="1959" spans="1:15" hidden="1" x14ac:dyDescent="0.25">
      <c r="A1959" s="7" t="s">
        <v>9</v>
      </c>
      <c r="B1959" s="7" t="s">
        <v>424</v>
      </c>
      <c r="C1959" s="7" t="s">
        <v>433</v>
      </c>
      <c r="D1959" s="16" t="s">
        <v>434</v>
      </c>
      <c r="E1959" s="7" t="s">
        <v>427</v>
      </c>
      <c r="F1959" s="7" t="s">
        <v>421</v>
      </c>
      <c r="G1959" s="8">
        <v>1144</v>
      </c>
      <c r="H1959" s="8">
        <f t="shared" si="294"/>
        <v>114400</v>
      </c>
      <c r="I1959" s="9">
        <v>187501.6</v>
      </c>
      <c r="J1959" s="7" t="s">
        <v>30</v>
      </c>
      <c r="K1959" s="17">
        <f t="shared" si="295"/>
        <v>2.1460015657557576E-3</v>
      </c>
      <c r="L1959" s="20"/>
      <c r="M1959" s="68">
        <f t="shared" si="296"/>
        <v>115884.08455081091</v>
      </c>
      <c r="N1959" s="9">
        <f t="shared" si="297"/>
        <v>163.9</v>
      </c>
      <c r="O1959" s="3">
        <f t="shared" si="298"/>
        <v>1.639</v>
      </c>
    </row>
    <row r="1960" spans="1:15" hidden="1" x14ac:dyDescent="0.25">
      <c r="A1960" s="7" t="s">
        <v>9</v>
      </c>
      <c r="B1960" s="7" t="s">
        <v>424</v>
      </c>
      <c r="C1960" s="7" t="s">
        <v>433</v>
      </c>
      <c r="D1960" s="16" t="s">
        <v>434</v>
      </c>
      <c r="E1960" s="7" t="s">
        <v>427</v>
      </c>
      <c r="F1960" s="7" t="s">
        <v>421</v>
      </c>
      <c r="G1960" s="8">
        <v>2880</v>
      </c>
      <c r="H1960" s="8">
        <f t="shared" si="294"/>
        <v>288000</v>
      </c>
      <c r="I1960" s="9">
        <v>472032</v>
      </c>
      <c r="J1960" s="7" t="s">
        <v>33</v>
      </c>
      <c r="K1960" s="17">
        <f t="shared" si="295"/>
        <v>5.4025214242802294E-3</v>
      </c>
      <c r="L1960" s="20"/>
      <c r="M1960" s="68">
        <f t="shared" si="296"/>
        <v>291736.15691113239</v>
      </c>
      <c r="N1960" s="9">
        <f t="shared" si="297"/>
        <v>163.9</v>
      </c>
      <c r="O1960" s="3">
        <f t="shared" si="298"/>
        <v>1.639</v>
      </c>
    </row>
    <row r="1961" spans="1:15" hidden="1" x14ac:dyDescent="0.25">
      <c r="A1961" s="7" t="s">
        <v>9</v>
      </c>
      <c r="B1961" s="7" t="s">
        <v>424</v>
      </c>
      <c r="C1961" s="7" t="s">
        <v>433</v>
      </c>
      <c r="D1961" s="16" t="s">
        <v>434</v>
      </c>
      <c r="E1961" s="7" t="s">
        <v>427</v>
      </c>
      <c r="F1961" s="7" t="s">
        <v>421</v>
      </c>
      <c r="G1961" s="8">
        <v>1654</v>
      </c>
      <c r="H1961" s="8">
        <f t="shared" si="294"/>
        <v>165400</v>
      </c>
      <c r="I1961" s="9">
        <v>271090.59999999998</v>
      </c>
      <c r="J1961" s="7" t="s">
        <v>34</v>
      </c>
      <c r="K1961" s="17">
        <f t="shared" si="295"/>
        <v>3.1026980679720482E-3</v>
      </c>
      <c r="L1961" s="20"/>
      <c r="M1961" s="68">
        <f t="shared" si="296"/>
        <v>167545.69567049059</v>
      </c>
      <c r="N1961" s="9">
        <f t="shared" si="297"/>
        <v>163.89999999999998</v>
      </c>
      <c r="O1961" s="3">
        <f t="shared" si="298"/>
        <v>1.6389999999999998</v>
      </c>
    </row>
    <row r="1962" spans="1:15" hidden="1" x14ac:dyDescent="0.25">
      <c r="A1962" s="7" t="s">
        <v>9</v>
      </c>
      <c r="B1962" s="7" t="s">
        <v>424</v>
      </c>
      <c r="C1962" s="7" t="s">
        <v>433</v>
      </c>
      <c r="D1962" s="16" t="s">
        <v>434</v>
      </c>
      <c r="E1962" s="7" t="s">
        <v>427</v>
      </c>
      <c r="F1962" s="7" t="s">
        <v>421</v>
      </c>
      <c r="G1962" s="8">
        <v>2400</v>
      </c>
      <c r="H1962" s="8">
        <f t="shared" si="294"/>
        <v>240000</v>
      </c>
      <c r="I1962" s="9">
        <v>340560</v>
      </c>
      <c r="J1962" s="7" t="s">
        <v>35</v>
      </c>
      <c r="K1962" s="17">
        <f t="shared" si="295"/>
        <v>4.5021011869001912E-3</v>
      </c>
      <c r="L1962" s="20"/>
      <c r="M1962" s="68">
        <f t="shared" si="296"/>
        <v>243113.46409261032</v>
      </c>
      <c r="N1962" s="9">
        <f t="shared" si="297"/>
        <v>141.9</v>
      </c>
      <c r="O1962" s="3">
        <f t="shared" si="298"/>
        <v>1.419</v>
      </c>
    </row>
    <row r="1963" spans="1:15" hidden="1" x14ac:dyDescent="0.25">
      <c r="A1963" s="7" t="s">
        <v>9</v>
      </c>
      <c r="B1963" s="7" t="s">
        <v>424</v>
      </c>
      <c r="C1963" s="7" t="s">
        <v>433</v>
      </c>
      <c r="D1963" s="16" t="s">
        <v>434</v>
      </c>
      <c r="E1963" s="7" t="s">
        <v>427</v>
      </c>
      <c r="F1963" s="7" t="s">
        <v>421</v>
      </c>
      <c r="G1963" s="8">
        <v>3000</v>
      </c>
      <c r="H1963" s="8">
        <f t="shared" si="294"/>
        <v>300000</v>
      </c>
      <c r="I1963" s="9">
        <v>491670</v>
      </c>
      <c r="J1963" s="7" t="s">
        <v>36</v>
      </c>
      <c r="K1963" s="17">
        <f t="shared" si="295"/>
        <v>5.627626483625239E-3</v>
      </c>
      <c r="L1963" s="20"/>
      <c r="M1963" s="68">
        <f t="shared" si="296"/>
        <v>303891.83011576289</v>
      </c>
      <c r="N1963" s="9">
        <f t="shared" si="297"/>
        <v>163.89</v>
      </c>
      <c r="O1963" s="3">
        <f t="shared" si="298"/>
        <v>1.6389</v>
      </c>
    </row>
    <row r="1964" spans="1:15" hidden="1" x14ac:dyDescent="0.25">
      <c r="A1964" s="7" t="s">
        <v>9</v>
      </c>
      <c r="B1964" s="7" t="s">
        <v>424</v>
      </c>
      <c r="C1964" s="7" t="s">
        <v>433</v>
      </c>
      <c r="D1964" s="16" t="s">
        <v>434</v>
      </c>
      <c r="E1964" s="7" t="s">
        <v>427</v>
      </c>
      <c r="F1964" s="7" t="s">
        <v>421</v>
      </c>
      <c r="G1964" s="8">
        <v>2160</v>
      </c>
      <c r="H1964" s="8">
        <f t="shared" si="294"/>
        <v>216000</v>
      </c>
      <c r="I1964" s="9">
        <v>354024</v>
      </c>
      <c r="J1964" s="7" t="s">
        <v>37</v>
      </c>
      <c r="K1964" s="17">
        <f t="shared" si="295"/>
        <v>4.0518910682101721E-3</v>
      </c>
      <c r="L1964" s="20"/>
      <c r="M1964" s="68">
        <f t="shared" si="296"/>
        <v>218802.11768334929</v>
      </c>
      <c r="N1964" s="9">
        <f t="shared" si="297"/>
        <v>163.9</v>
      </c>
      <c r="O1964" s="3">
        <f t="shared" si="298"/>
        <v>1.639</v>
      </c>
    </row>
    <row r="1965" spans="1:15" hidden="1" x14ac:dyDescent="0.25">
      <c r="A1965" s="7" t="s">
        <v>9</v>
      </c>
      <c r="B1965" s="7" t="s">
        <v>424</v>
      </c>
      <c r="C1965" s="7" t="s">
        <v>433</v>
      </c>
      <c r="D1965" s="16" t="s">
        <v>434</v>
      </c>
      <c r="E1965" s="7" t="s">
        <v>427</v>
      </c>
      <c r="F1965" s="7" t="s">
        <v>421</v>
      </c>
      <c r="G1965" s="8">
        <v>960</v>
      </c>
      <c r="H1965" s="8">
        <f t="shared" si="294"/>
        <v>96000</v>
      </c>
      <c r="I1965" s="9">
        <v>157344</v>
      </c>
      <c r="J1965" s="7" t="s">
        <v>38</v>
      </c>
      <c r="K1965" s="17">
        <f t="shared" si="295"/>
        <v>1.8008404747600765E-3</v>
      </c>
      <c r="L1965" s="20"/>
      <c r="M1965" s="68">
        <f t="shared" si="296"/>
        <v>97245.385637044135</v>
      </c>
      <c r="N1965" s="9">
        <f t="shared" si="297"/>
        <v>163.9</v>
      </c>
      <c r="O1965" s="3">
        <f t="shared" si="298"/>
        <v>1.639</v>
      </c>
    </row>
    <row r="1966" spans="1:15" hidden="1" x14ac:dyDescent="0.25">
      <c r="A1966" s="7" t="s">
        <v>9</v>
      </c>
      <c r="B1966" s="7" t="s">
        <v>424</v>
      </c>
      <c r="C1966" s="7" t="s">
        <v>433</v>
      </c>
      <c r="D1966" s="16" t="s">
        <v>434</v>
      </c>
      <c r="E1966" s="7" t="s">
        <v>427</v>
      </c>
      <c r="F1966" s="7" t="s">
        <v>421</v>
      </c>
      <c r="G1966" s="8">
        <v>120</v>
      </c>
      <c r="H1966" s="8">
        <f t="shared" si="294"/>
        <v>12000</v>
      </c>
      <c r="I1966" s="9">
        <v>19668</v>
      </c>
      <c r="J1966" s="7" t="s">
        <v>41</v>
      </c>
      <c r="K1966" s="17">
        <f t="shared" si="295"/>
        <v>2.2510505934500956E-4</v>
      </c>
      <c r="L1966" s="20"/>
      <c r="M1966" s="68">
        <f t="shared" si="296"/>
        <v>12155.673204630517</v>
      </c>
      <c r="N1966" s="9">
        <f t="shared" si="297"/>
        <v>163.9</v>
      </c>
      <c r="O1966" s="3">
        <f t="shared" si="298"/>
        <v>1.639</v>
      </c>
    </row>
    <row r="1967" spans="1:15" hidden="1" x14ac:dyDescent="0.25">
      <c r="A1967" s="7" t="s">
        <v>9</v>
      </c>
      <c r="B1967" s="7" t="s">
        <v>424</v>
      </c>
      <c r="C1967" s="7" t="s">
        <v>433</v>
      </c>
      <c r="D1967" s="16" t="s">
        <v>434</v>
      </c>
      <c r="E1967" s="7" t="s">
        <v>427</v>
      </c>
      <c r="F1967" s="7" t="s">
        <v>421</v>
      </c>
      <c r="G1967" s="8">
        <v>2220</v>
      </c>
      <c r="H1967" s="8">
        <f t="shared" si="294"/>
        <v>222000</v>
      </c>
      <c r="I1967" s="9">
        <v>363858</v>
      </c>
      <c r="J1967" s="7" t="s">
        <v>42</v>
      </c>
      <c r="K1967" s="17">
        <f t="shared" si="295"/>
        <v>4.1644435978826768E-3</v>
      </c>
      <c r="L1967" s="20"/>
      <c r="M1967" s="68">
        <f t="shared" si="296"/>
        <v>224879.95428566454</v>
      </c>
      <c r="N1967" s="9">
        <f t="shared" si="297"/>
        <v>163.9</v>
      </c>
      <c r="O1967" s="3">
        <f t="shared" si="298"/>
        <v>1.639</v>
      </c>
    </row>
    <row r="1968" spans="1:15" hidden="1" x14ac:dyDescent="0.25">
      <c r="A1968" s="7" t="s">
        <v>9</v>
      </c>
      <c r="B1968" s="7" t="s">
        <v>424</v>
      </c>
      <c r="C1968" s="7" t="s">
        <v>433</v>
      </c>
      <c r="D1968" s="16" t="s">
        <v>434</v>
      </c>
      <c r="E1968" s="7" t="s">
        <v>427</v>
      </c>
      <c r="F1968" s="7" t="s">
        <v>421</v>
      </c>
      <c r="G1968" s="8">
        <v>120</v>
      </c>
      <c r="H1968" s="8">
        <f t="shared" si="294"/>
        <v>12000</v>
      </c>
      <c r="I1968" s="9">
        <v>19668</v>
      </c>
      <c r="J1968" s="7" t="s">
        <v>45</v>
      </c>
      <c r="K1968" s="17">
        <f t="shared" si="295"/>
        <v>2.2510505934500956E-4</v>
      </c>
      <c r="L1968" s="20"/>
      <c r="M1968" s="68">
        <f t="shared" si="296"/>
        <v>12155.673204630517</v>
      </c>
      <c r="N1968" s="9">
        <f t="shared" si="297"/>
        <v>163.9</v>
      </c>
      <c r="O1968" s="3">
        <f t="shared" si="298"/>
        <v>1.639</v>
      </c>
    </row>
    <row r="1969" spans="1:15" hidden="1" x14ac:dyDescent="0.25">
      <c r="A1969" s="7" t="s">
        <v>9</v>
      </c>
      <c r="B1969" s="7" t="s">
        <v>424</v>
      </c>
      <c r="C1969" s="7" t="s">
        <v>433</v>
      </c>
      <c r="D1969" s="16" t="s">
        <v>434</v>
      </c>
      <c r="E1969" s="7" t="s">
        <v>427</v>
      </c>
      <c r="F1969" s="7" t="s">
        <v>421</v>
      </c>
      <c r="G1969" s="8">
        <v>4410</v>
      </c>
      <c r="H1969" s="8">
        <f t="shared" si="294"/>
        <v>441000</v>
      </c>
      <c r="I1969" s="9">
        <v>633199.80000000005</v>
      </c>
      <c r="J1969" s="7" t="s">
        <v>46</v>
      </c>
      <c r="K1969" s="17">
        <f t="shared" si="295"/>
        <v>8.2726109309291009E-3</v>
      </c>
      <c r="L1969" s="20"/>
      <c r="M1969" s="68">
        <f t="shared" si="296"/>
        <v>446720.99027017143</v>
      </c>
      <c r="N1969" s="9">
        <f t="shared" si="297"/>
        <v>143.58272108843539</v>
      </c>
      <c r="O1969" s="3">
        <f t="shared" si="298"/>
        <v>1.4358272108843539</v>
      </c>
    </row>
    <row r="1970" spans="1:15" hidden="1" x14ac:dyDescent="0.25">
      <c r="A1970" s="7" t="s">
        <v>9</v>
      </c>
      <c r="B1970" s="7" t="s">
        <v>424</v>
      </c>
      <c r="C1970" s="7" t="s">
        <v>433</v>
      </c>
      <c r="D1970" s="16" t="s">
        <v>434</v>
      </c>
      <c r="E1970" s="7" t="s">
        <v>427</v>
      </c>
      <c r="F1970" s="7" t="s">
        <v>421</v>
      </c>
      <c r="G1970" s="8">
        <v>13530</v>
      </c>
      <c r="H1970" s="8">
        <f t="shared" si="294"/>
        <v>1353000</v>
      </c>
      <c r="I1970" s="9">
        <v>2217567</v>
      </c>
      <c r="J1970" s="7" t="s">
        <v>47</v>
      </c>
      <c r="K1970" s="17">
        <f t="shared" si="295"/>
        <v>2.5380595441149827E-2</v>
      </c>
      <c r="L1970" s="20"/>
      <c r="M1970" s="68">
        <f t="shared" si="296"/>
        <v>1370552.1538220907</v>
      </c>
      <c r="N1970" s="9">
        <f t="shared" si="297"/>
        <v>163.9</v>
      </c>
      <c r="O1970" s="3">
        <f t="shared" si="298"/>
        <v>1.639</v>
      </c>
    </row>
    <row r="1971" spans="1:15" hidden="1" x14ac:dyDescent="0.25">
      <c r="A1971" s="7" t="s">
        <v>9</v>
      </c>
      <c r="B1971" s="7" t="s">
        <v>424</v>
      </c>
      <c r="C1971" s="7" t="s">
        <v>433</v>
      </c>
      <c r="D1971" s="16" t="s">
        <v>434</v>
      </c>
      <c r="E1971" s="7" t="s">
        <v>427</v>
      </c>
      <c r="F1971" s="7" t="s">
        <v>421</v>
      </c>
      <c r="G1971" s="8">
        <v>360</v>
      </c>
      <c r="H1971" s="8">
        <f t="shared" si="294"/>
        <v>36000</v>
      </c>
      <c r="I1971" s="9">
        <v>59004</v>
      </c>
      <c r="J1971" s="7" t="s">
        <v>48</v>
      </c>
      <c r="K1971" s="17">
        <f t="shared" si="295"/>
        <v>6.7531517803502868E-4</v>
      </c>
      <c r="L1971" s="20"/>
      <c r="M1971" s="68">
        <f t="shared" si="296"/>
        <v>36467.019613891549</v>
      </c>
      <c r="N1971" s="9">
        <f t="shared" si="297"/>
        <v>163.9</v>
      </c>
      <c r="O1971" s="3">
        <f t="shared" si="298"/>
        <v>1.639</v>
      </c>
    </row>
    <row r="1972" spans="1:15" hidden="1" x14ac:dyDescent="0.25">
      <c r="A1972" s="7" t="s">
        <v>9</v>
      </c>
      <c r="B1972" s="7" t="s">
        <v>424</v>
      </c>
      <c r="C1972" s="7" t="s">
        <v>433</v>
      </c>
      <c r="D1972" s="16" t="s">
        <v>434</v>
      </c>
      <c r="E1972" s="7" t="s">
        <v>427</v>
      </c>
      <c r="F1972" s="7" t="s">
        <v>421</v>
      </c>
      <c r="G1972" s="8">
        <v>390</v>
      </c>
      <c r="H1972" s="8">
        <f t="shared" si="294"/>
        <v>39000</v>
      </c>
      <c r="I1972" s="9">
        <v>63921</v>
      </c>
      <c r="J1972" s="7" t="s">
        <v>68</v>
      </c>
      <c r="K1972" s="17">
        <f t="shared" si="295"/>
        <v>7.3159144287128107E-4</v>
      </c>
      <c r="L1972" s="20"/>
      <c r="M1972" s="68">
        <f t="shared" si="296"/>
        <v>39505.93791504918</v>
      </c>
      <c r="N1972" s="9">
        <f t="shared" si="297"/>
        <v>163.9</v>
      </c>
      <c r="O1972" s="3">
        <f t="shared" si="298"/>
        <v>1.639</v>
      </c>
    </row>
    <row r="1973" spans="1:15" hidden="1" x14ac:dyDescent="0.25">
      <c r="A1973" s="7" t="s">
        <v>9</v>
      </c>
      <c r="B1973" s="7" t="s">
        <v>424</v>
      </c>
      <c r="C1973" s="7" t="s">
        <v>433</v>
      </c>
      <c r="D1973" s="16" t="s">
        <v>434</v>
      </c>
      <c r="E1973" s="7" t="s">
        <v>427</v>
      </c>
      <c r="F1973" s="7" t="s">
        <v>421</v>
      </c>
      <c r="G1973" s="8">
        <v>240</v>
      </c>
      <c r="H1973" s="8">
        <f t="shared" si="294"/>
        <v>24000</v>
      </c>
      <c r="I1973" s="9">
        <v>39336</v>
      </c>
      <c r="J1973" s="7" t="s">
        <v>49</v>
      </c>
      <c r="K1973" s="17">
        <f t="shared" ref="K1973:K2004" si="299">+H1973/$H$2019</f>
        <v>4.5021011869001912E-4</v>
      </c>
      <c r="L1973" s="20"/>
      <c r="M1973" s="68">
        <f t="shared" ref="M1973:M2004" si="300">54000000*K1973</f>
        <v>24311.346409261034</v>
      </c>
      <c r="N1973" s="9">
        <f t="shared" ref="N1973:N2004" si="301">+I1973/G1973</f>
        <v>163.9</v>
      </c>
      <c r="O1973" s="3">
        <f t="shared" si="298"/>
        <v>1.639</v>
      </c>
    </row>
    <row r="1974" spans="1:15" hidden="1" x14ac:dyDescent="0.25">
      <c r="A1974" s="7" t="s">
        <v>9</v>
      </c>
      <c r="B1974" s="7" t="s">
        <v>424</v>
      </c>
      <c r="C1974" s="7" t="s">
        <v>433</v>
      </c>
      <c r="D1974" s="16" t="s">
        <v>434</v>
      </c>
      <c r="E1974" s="7" t="s">
        <v>427</v>
      </c>
      <c r="F1974" s="7" t="s">
        <v>421</v>
      </c>
      <c r="G1974" s="8">
        <v>630.29999999999995</v>
      </c>
      <c r="H1974" s="8">
        <f t="shared" si="294"/>
        <v>63029.999999999993</v>
      </c>
      <c r="I1974" s="9">
        <v>103306.17</v>
      </c>
      <c r="J1974" s="7" t="s">
        <v>52</v>
      </c>
      <c r="K1974" s="17">
        <f t="shared" si="299"/>
        <v>1.1823643242096626E-3</v>
      </c>
      <c r="L1974" s="20"/>
      <c r="M1974" s="68">
        <f t="shared" si="300"/>
        <v>63847.673507321779</v>
      </c>
      <c r="N1974" s="9">
        <f t="shared" si="301"/>
        <v>163.9</v>
      </c>
      <c r="O1974" s="3">
        <f t="shared" si="298"/>
        <v>1.6390000000000002</v>
      </c>
    </row>
    <row r="1975" spans="1:15" hidden="1" x14ac:dyDescent="0.25">
      <c r="A1975" s="7" t="s">
        <v>9</v>
      </c>
      <c r="B1975" s="7" t="s">
        <v>424</v>
      </c>
      <c r="C1975" s="7" t="s">
        <v>433</v>
      </c>
      <c r="D1975" s="16" t="s">
        <v>434</v>
      </c>
      <c r="E1975" s="7" t="s">
        <v>427</v>
      </c>
      <c r="F1975" s="7" t="s">
        <v>421</v>
      </c>
      <c r="G1975" s="8">
        <v>841</v>
      </c>
      <c r="H1975" s="8">
        <f t="shared" si="294"/>
        <v>84100</v>
      </c>
      <c r="I1975" s="9">
        <v>137839.9</v>
      </c>
      <c r="J1975" s="7" t="s">
        <v>54</v>
      </c>
      <c r="K1975" s="17">
        <f t="shared" si="299"/>
        <v>1.5776112909096087E-3</v>
      </c>
      <c r="L1975" s="20"/>
      <c r="M1975" s="68">
        <f t="shared" si="300"/>
        <v>85191.009709118865</v>
      </c>
      <c r="N1975" s="9">
        <f t="shared" si="301"/>
        <v>163.9</v>
      </c>
      <c r="O1975" s="3">
        <f t="shared" si="298"/>
        <v>1.639</v>
      </c>
    </row>
    <row r="1976" spans="1:15" hidden="1" x14ac:dyDescent="0.25">
      <c r="A1976" s="7" t="s">
        <v>9</v>
      </c>
      <c r="B1976" s="7" t="s">
        <v>424</v>
      </c>
      <c r="C1976" s="7" t="s">
        <v>433</v>
      </c>
      <c r="D1976" s="16" t="s">
        <v>434</v>
      </c>
      <c r="E1976" s="7" t="s">
        <v>427</v>
      </c>
      <c r="F1976" s="7" t="s">
        <v>421</v>
      </c>
      <c r="G1976" s="8">
        <v>720</v>
      </c>
      <c r="H1976" s="8">
        <f t="shared" si="294"/>
        <v>72000</v>
      </c>
      <c r="I1976" s="9">
        <v>118008</v>
      </c>
      <c r="J1976" s="7" t="s">
        <v>144</v>
      </c>
      <c r="K1976" s="17">
        <f t="shared" si="299"/>
        <v>1.3506303560700574E-3</v>
      </c>
      <c r="L1976" s="20"/>
      <c r="M1976" s="68">
        <f t="shared" si="300"/>
        <v>72934.039227783098</v>
      </c>
      <c r="N1976" s="9">
        <f t="shared" si="301"/>
        <v>163.9</v>
      </c>
      <c r="O1976" s="3">
        <f t="shared" si="298"/>
        <v>1.639</v>
      </c>
    </row>
    <row r="1977" spans="1:15" hidden="1" x14ac:dyDescent="0.25">
      <c r="A1977" s="7" t="s">
        <v>9</v>
      </c>
      <c r="B1977" s="7" t="s">
        <v>424</v>
      </c>
      <c r="C1977" s="7" t="s">
        <v>433</v>
      </c>
      <c r="D1977" s="16" t="s">
        <v>434</v>
      </c>
      <c r="E1977" s="7" t="s">
        <v>427</v>
      </c>
      <c r="F1977" s="7" t="s">
        <v>421</v>
      </c>
      <c r="G1977" s="8">
        <v>1440</v>
      </c>
      <c r="H1977" s="8">
        <f t="shared" si="294"/>
        <v>144000</v>
      </c>
      <c r="I1977" s="9">
        <v>236016</v>
      </c>
      <c r="J1977" s="7" t="s">
        <v>56</v>
      </c>
      <c r="K1977" s="17">
        <f t="shared" si="299"/>
        <v>2.7012607121401147E-3</v>
      </c>
      <c r="L1977" s="20"/>
      <c r="M1977" s="68">
        <f t="shared" si="300"/>
        <v>145868.0784555662</v>
      </c>
      <c r="N1977" s="9">
        <f t="shared" si="301"/>
        <v>163.9</v>
      </c>
      <c r="O1977" s="3">
        <f t="shared" si="298"/>
        <v>1.639</v>
      </c>
    </row>
    <row r="1978" spans="1:15" hidden="1" x14ac:dyDescent="0.25">
      <c r="A1978" s="7" t="s">
        <v>9</v>
      </c>
      <c r="B1978" s="7" t="s">
        <v>424</v>
      </c>
      <c r="C1978" s="7" t="s">
        <v>433</v>
      </c>
      <c r="D1978" s="16" t="s">
        <v>434</v>
      </c>
      <c r="E1978" s="7" t="s">
        <v>427</v>
      </c>
      <c r="F1978" s="7" t="s">
        <v>421</v>
      </c>
      <c r="G1978" s="8">
        <v>30</v>
      </c>
      <c r="H1978" s="8">
        <f t="shared" si="294"/>
        <v>3000</v>
      </c>
      <c r="I1978" s="9">
        <v>4917</v>
      </c>
      <c r="J1978" s="7" t="s">
        <v>57</v>
      </c>
      <c r="K1978" s="17">
        <f t="shared" si="299"/>
        <v>5.627626483625239E-5</v>
      </c>
      <c r="L1978" s="20"/>
      <c r="M1978" s="68">
        <f t="shared" si="300"/>
        <v>3038.9183011576292</v>
      </c>
      <c r="N1978" s="9">
        <f t="shared" si="301"/>
        <v>163.9</v>
      </c>
      <c r="O1978" s="3">
        <f t="shared" si="298"/>
        <v>1.639</v>
      </c>
    </row>
    <row r="1979" spans="1:15" hidden="1" x14ac:dyDescent="0.25">
      <c r="A1979" s="7" t="s">
        <v>9</v>
      </c>
      <c r="B1979" s="7" t="s">
        <v>424</v>
      </c>
      <c r="C1979" s="7" t="s">
        <v>435</v>
      </c>
      <c r="D1979" s="16" t="s">
        <v>436</v>
      </c>
      <c r="E1979" s="7" t="s">
        <v>427</v>
      </c>
      <c r="F1979" s="7" t="s">
        <v>421</v>
      </c>
      <c r="G1979" s="8">
        <v>270</v>
      </c>
      <c r="H1979" s="8">
        <f t="shared" ref="H1979:H2010" si="302">+G1979*400</f>
        <v>108000</v>
      </c>
      <c r="I1979" s="9">
        <v>177012</v>
      </c>
      <c r="J1979" s="7" t="s">
        <v>216</v>
      </c>
      <c r="K1979" s="17">
        <f t="shared" si="299"/>
        <v>2.025945534105086E-3</v>
      </c>
      <c r="L1979" s="20"/>
      <c r="M1979" s="68">
        <f t="shared" si="300"/>
        <v>109401.05884167465</v>
      </c>
      <c r="N1979" s="9">
        <f t="shared" si="301"/>
        <v>655.6</v>
      </c>
      <c r="O1979" s="3">
        <f t="shared" si="298"/>
        <v>1.639</v>
      </c>
    </row>
    <row r="1980" spans="1:15" hidden="1" x14ac:dyDescent="0.25">
      <c r="A1980" s="7" t="s">
        <v>9</v>
      </c>
      <c r="B1980" s="7" t="s">
        <v>424</v>
      </c>
      <c r="C1980" s="7" t="s">
        <v>435</v>
      </c>
      <c r="D1980" s="16" t="s">
        <v>436</v>
      </c>
      <c r="E1980" s="7" t="s">
        <v>427</v>
      </c>
      <c r="F1980" s="7" t="s">
        <v>421</v>
      </c>
      <c r="G1980" s="8">
        <v>5193</v>
      </c>
      <c r="H1980" s="8">
        <f t="shared" si="302"/>
        <v>2077200</v>
      </c>
      <c r="I1980" s="9">
        <v>3404530.8</v>
      </c>
      <c r="J1980" s="7" t="s">
        <v>18</v>
      </c>
      <c r="K1980" s="17">
        <f t="shared" si="299"/>
        <v>3.8965685772621154E-2</v>
      </c>
      <c r="L1980" s="20"/>
      <c r="M1980" s="68">
        <f t="shared" si="300"/>
        <v>2104147.0317215421</v>
      </c>
      <c r="N1980" s="9">
        <f t="shared" si="301"/>
        <v>655.59999999999991</v>
      </c>
      <c r="O1980" s="3">
        <f t="shared" si="298"/>
        <v>1.639</v>
      </c>
    </row>
    <row r="1981" spans="1:15" hidden="1" x14ac:dyDescent="0.25">
      <c r="A1981" s="7" t="s">
        <v>9</v>
      </c>
      <c r="B1981" s="7" t="s">
        <v>424</v>
      </c>
      <c r="C1981" s="7" t="s">
        <v>435</v>
      </c>
      <c r="D1981" s="16" t="s">
        <v>436</v>
      </c>
      <c r="E1981" s="7" t="s">
        <v>427</v>
      </c>
      <c r="F1981" s="7" t="s">
        <v>421</v>
      </c>
      <c r="G1981" s="8">
        <v>1380</v>
      </c>
      <c r="H1981" s="8">
        <f t="shared" si="302"/>
        <v>552000</v>
      </c>
      <c r="I1981" s="9">
        <v>904728</v>
      </c>
      <c r="J1981" s="7" t="s">
        <v>20</v>
      </c>
      <c r="K1981" s="17">
        <f t="shared" si="299"/>
        <v>1.035483272987044E-2</v>
      </c>
      <c r="L1981" s="20"/>
      <c r="M1981" s="68">
        <f t="shared" si="300"/>
        <v>559160.96741300379</v>
      </c>
      <c r="N1981" s="9">
        <f t="shared" si="301"/>
        <v>655.6</v>
      </c>
      <c r="O1981" s="3">
        <f t="shared" si="298"/>
        <v>1.639</v>
      </c>
    </row>
    <row r="1982" spans="1:15" hidden="1" x14ac:dyDescent="0.25">
      <c r="A1982" s="7" t="s">
        <v>9</v>
      </c>
      <c r="B1982" s="7" t="s">
        <v>424</v>
      </c>
      <c r="C1982" s="7" t="s">
        <v>435</v>
      </c>
      <c r="D1982" s="16" t="s">
        <v>436</v>
      </c>
      <c r="E1982" s="7" t="s">
        <v>427</v>
      </c>
      <c r="F1982" s="7" t="s">
        <v>421</v>
      </c>
      <c r="G1982" s="8">
        <v>2640</v>
      </c>
      <c r="H1982" s="8">
        <f t="shared" si="302"/>
        <v>1056000</v>
      </c>
      <c r="I1982" s="9">
        <v>1730784</v>
      </c>
      <c r="J1982" s="7" t="s">
        <v>21</v>
      </c>
      <c r="K1982" s="17">
        <f t="shared" si="299"/>
        <v>1.9809245222360841E-2</v>
      </c>
      <c r="L1982" s="20"/>
      <c r="M1982" s="68">
        <f t="shared" si="300"/>
        <v>1069699.2420074854</v>
      </c>
      <c r="N1982" s="9">
        <f t="shared" si="301"/>
        <v>655.6</v>
      </c>
      <c r="O1982" s="3">
        <f t="shared" si="298"/>
        <v>1.639</v>
      </c>
    </row>
    <row r="1983" spans="1:15" hidden="1" x14ac:dyDescent="0.25">
      <c r="A1983" s="7" t="s">
        <v>9</v>
      </c>
      <c r="B1983" s="7" t="s">
        <v>424</v>
      </c>
      <c r="C1983" s="7" t="s">
        <v>435</v>
      </c>
      <c r="D1983" s="16" t="s">
        <v>436</v>
      </c>
      <c r="E1983" s="7" t="s">
        <v>427</v>
      </c>
      <c r="F1983" s="7" t="s">
        <v>421</v>
      </c>
      <c r="G1983" s="8">
        <v>6690</v>
      </c>
      <c r="H1983" s="8">
        <f t="shared" si="302"/>
        <v>2676000</v>
      </c>
      <c r="I1983" s="9">
        <v>4385964</v>
      </c>
      <c r="J1983" s="7" t="s">
        <v>22</v>
      </c>
      <c r="K1983" s="17">
        <f t="shared" si="299"/>
        <v>5.019842823393713E-2</v>
      </c>
      <c r="L1983" s="20"/>
      <c r="M1983" s="68">
        <f t="shared" si="300"/>
        <v>2710715.1246326049</v>
      </c>
      <c r="N1983" s="9">
        <f t="shared" si="301"/>
        <v>655.6</v>
      </c>
      <c r="O1983" s="3">
        <f t="shared" si="298"/>
        <v>1.639</v>
      </c>
    </row>
    <row r="1984" spans="1:15" hidden="1" x14ac:dyDescent="0.25">
      <c r="A1984" s="7" t="s">
        <v>9</v>
      </c>
      <c r="B1984" s="7" t="s">
        <v>424</v>
      </c>
      <c r="C1984" s="7" t="s">
        <v>435</v>
      </c>
      <c r="D1984" s="16" t="s">
        <v>436</v>
      </c>
      <c r="E1984" s="7" t="s">
        <v>427</v>
      </c>
      <c r="F1984" s="7" t="s">
        <v>421</v>
      </c>
      <c r="G1984" s="8">
        <v>9475</v>
      </c>
      <c r="H1984" s="8">
        <f t="shared" si="302"/>
        <v>3790000</v>
      </c>
      <c r="I1984" s="9">
        <v>6211810</v>
      </c>
      <c r="J1984" s="7" t="s">
        <v>23</v>
      </c>
      <c r="K1984" s="17">
        <f t="shared" si="299"/>
        <v>7.1095681243132189E-2</v>
      </c>
      <c r="L1984" s="20"/>
      <c r="M1984" s="68">
        <f t="shared" si="300"/>
        <v>3839166.7871291381</v>
      </c>
      <c r="N1984" s="9">
        <f t="shared" si="301"/>
        <v>655.6</v>
      </c>
      <c r="O1984" s="3">
        <f t="shared" si="298"/>
        <v>1.639</v>
      </c>
    </row>
    <row r="1985" spans="1:15" x14ac:dyDescent="0.25">
      <c r="A1985" s="7" t="s">
        <v>9</v>
      </c>
      <c r="B1985" s="7" t="s">
        <v>424</v>
      </c>
      <c r="C1985" s="7" t="s">
        <v>435</v>
      </c>
      <c r="D1985" s="16" t="s">
        <v>436</v>
      </c>
      <c r="E1985" s="7" t="s">
        <v>427</v>
      </c>
      <c r="F1985" s="7" t="s">
        <v>421</v>
      </c>
      <c r="G1985" s="8">
        <v>14430</v>
      </c>
      <c r="H1985" s="8">
        <f t="shared" si="302"/>
        <v>5772000</v>
      </c>
      <c r="I1985" s="9">
        <v>9460308</v>
      </c>
      <c r="J1985" s="7" t="s">
        <v>24</v>
      </c>
      <c r="K1985" s="17">
        <f t="shared" si="299"/>
        <v>0.10827553354494959</v>
      </c>
      <c r="L1985" s="20"/>
      <c r="M1985" s="68">
        <f t="shared" si="300"/>
        <v>5846878.8114272784</v>
      </c>
      <c r="N1985" s="9">
        <f t="shared" si="301"/>
        <v>655.6</v>
      </c>
      <c r="O1985" s="3">
        <f t="shared" si="298"/>
        <v>1.639</v>
      </c>
    </row>
    <row r="1986" spans="1:15" hidden="1" x14ac:dyDescent="0.25">
      <c r="A1986" s="7" t="s">
        <v>9</v>
      </c>
      <c r="B1986" s="7" t="s">
        <v>424</v>
      </c>
      <c r="C1986" s="7" t="s">
        <v>435</v>
      </c>
      <c r="D1986" s="16" t="s">
        <v>436</v>
      </c>
      <c r="E1986" s="7" t="s">
        <v>427</v>
      </c>
      <c r="F1986" s="7" t="s">
        <v>421</v>
      </c>
      <c r="G1986" s="8">
        <v>10840</v>
      </c>
      <c r="H1986" s="8">
        <f t="shared" si="302"/>
        <v>4336000</v>
      </c>
      <c r="I1986" s="9">
        <v>7106704</v>
      </c>
      <c r="J1986" s="7" t="s">
        <v>25</v>
      </c>
      <c r="K1986" s="17">
        <f t="shared" si="299"/>
        <v>8.1337961443330123E-2</v>
      </c>
      <c r="L1986" s="20"/>
      <c r="M1986" s="68">
        <f t="shared" si="300"/>
        <v>4392249.9179398268</v>
      </c>
      <c r="N1986" s="9">
        <f t="shared" si="301"/>
        <v>655.6</v>
      </c>
      <c r="O1986" s="3">
        <f t="shared" si="298"/>
        <v>1.639</v>
      </c>
    </row>
    <row r="1987" spans="1:15" hidden="1" x14ac:dyDescent="0.25">
      <c r="A1987" s="7" t="s">
        <v>9</v>
      </c>
      <c r="B1987" s="7" t="s">
        <v>424</v>
      </c>
      <c r="C1987" s="7" t="s">
        <v>435</v>
      </c>
      <c r="D1987" s="16" t="s">
        <v>436</v>
      </c>
      <c r="E1987" s="7" t="s">
        <v>427</v>
      </c>
      <c r="F1987" s="7" t="s">
        <v>421</v>
      </c>
      <c r="G1987" s="8">
        <v>5130</v>
      </c>
      <c r="H1987" s="8">
        <f t="shared" si="302"/>
        <v>2052000</v>
      </c>
      <c r="I1987" s="9">
        <v>3363228</v>
      </c>
      <c r="J1987" s="7" t="s">
        <v>28</v>
      </c>
      <c r="K1987" s="17">
        <f t="shared" si="299"/>
        <v>3.8492965147996633E-2</v>
      </c>
      <c r="L1987" s="20"/>
      <c r="M1987" s="68">
        <f t="shared" si="300"/>
        <v>2078620.1179918181</v>
      </c>
      <c r="N1987" s="9">
        <f t="shared" si="301"/>
        <v>655.6</v>
      </c>
      <c r="O1987" s="3">
        <f t="shared" si="298"/>
        <v>1.639</v>
      </c>
    </row>
    <row r="1988" spans="1:15" hidden="1" x14ac:dyDescent="0.25">
      <c r="A1988" s="7" t="s">
        <v>9</v>
      </c>
      <c r="B1988" s="7" t="s">
        <v>424</v>
      </c>
      <c r="C1988" s="7" t="s">
        <v>435</v>
      </c>
      <c r="D1988" s="16" t="s">
        <v>436</v>
      </c>
      <c r="E1988" s="7" t="s">
        <v>427</v>
      </c>
      <c r="F1988" s="7" t="s">
        <v>421</v>
      </c>
      <c r="G1988" s="8">
        <v>180</v>
      </c>
      <c r="H1988" s="8">
        <f t="shared" si="302"/>
        <v>72000</v>
      </c>
      <c r="I1988" s="9">
        <v>118008</v>
      </c>
      <c r="J1988" s="7" t="s">
        <v>29</v>
      </c>
      <c r="K1988" s="17">
        <f t="shared" si="299"/>
        <v>1.3506303560700574E-3</v>
      </c>
      <c r="L1988" s="20"/>
      <c r="M1988" s="68">
        <f t="shared" si="300"/>
        <v>72934.039227783098</v>
      </c>
      <c r="N1988" s="9">
        <f t="shared" si="301"/>
        <v>655.6</v>
      </c>
      <c r="O1988" s="3">
        <f t="shared" si="298"/>
        <v>1.639</v>
      </c>
    </row>
    <row r="1989" spans="1:15" hidden="1" x14ac:dyDescent="0.25">
      <c r="A1989" s="7" t="s">
        <v>9</v>
      </c>
      <c r="B1989" s="7" t="s">
        <v>424</v>
      </c>
      <c r="C1989" s="7" t="s">
        <v>435</v>
      </c>
      <c r="D1989" s="16" t="s">
        <v>436</v>
      </c>
      <c r="E1989" s="7" t="s">
        <v>427</v>
      </c>
      <c r="F1989" s="7" t="s">
        <v>421</v>
      </c>
      <c r="G1989" s="8">
        <v>768</v>
      </c>
      <c r="H1989" s="8">
        <f t="shared" si="302"/>
        <v>307200</v>
      </c>
      <c r="I1989" s="9">
        <v>503500.79999999999</v>
      </c>
      <c r="J1989" s="7" t="s">
        <v>30</v>
      </c>
      <c r="K1989" s="17">
        <f t="shared" si="299"/>
        <v>5.7626895192322445E-3</v>
      </c>
      <c r="L1989" s="20"/>
      <c r="M1989" s="68">
        <f t="shared" si="300"/>
        <v>311185.23403854121</v>
      </c>
      <c r="N1989" s="9">
        <f t="shared" si="301"/>
        <v>655.6</v>
      </c>
      <c r="O1989" s="3">
        <f t="shared" si="298"/>
        <v>1.639</v>
      </c>
    </row>
    <row r="1990" spans="1:15" hidden="1" x14ac:dyDescent="0.25">
      <c r="A1990" s="7" t="s">
        <v>9</v>
      </c>
      <c r="B1990" s="7" t="s">
        <v>424</v>
      </c>
      <c r="C1990" s="7" t="s">
        <v>435</v>
      </c>
      <c r="D1990" s="16" t="s">
        <v>436</v>
      </c>
      <c r="E1990" s="7" t="s">
        <v>427</v>
      </c>
      <c r="F1990" s="7" t="s">
        <v>421</v>
      </c>
      <c r="G1990" s="8">
        <v>2880</v>
      </c>
      <c r="H1990" s="8">
        <f t="shared" si="302"/>
        <v>1152000</v>
      </c>
      <c r="I1990" s="9">
        <v>1888128</v>
      </c>
      <c r="J1990" s="7" t="s">
        <v>31</v>
      </c>
      <c r="K1990" s="17">
        <f t="shared" si="299"/>
        <v>2.1610085697120918E-2</v>
      </c>
      <c r="L1990" s="20"/>
      <c r="M1990" s="68">
        <f t="shared" si="300"/>
        <v>1166944.6276445296</v>
      </c>
      <c r="N1990" s="9">
        <f t="shared" si="301"/>
        <v>655.6</v>
      </c>
      <c r="O1990" s="3">
        <f t="shared" si="298"/>
        <v>1.639</v>
      </c>
    </row>
    <row r="1991" spans="1:15" hidden="1" x14ac:dyDescent="0.25">
      <c r="A1991" s="7" t="s">
        <v>9</v>
      </c>
      <c r="B1991" s="7" t="s">
        <v>424</v>
      </c>
      <c r="C1991" s="7" t="s">
        <v>435</v>
      </c>
      <c r="D1991" s="16" t="s">
        <v>436</v>
      </c>
      <c r="E1991" s="7" t="s">
        <v>427</v>
      </c>
      <c r="F1991" s="7" t="s">
        <v>421</v>
      </c>
      <c r="G1991" s="8">
        <v>871</v>
      </c>
      <c r="H1991" s="8">
        <f t="shared" si="302"/>
        <v>348400</v>
      </c>
      <c r="I1991" s="9">
        <v>571027.6</v>
      </c>
      <c r="J1991" s="7" t="s">
        <v>32</v>
      </c>
      <c r="K1991" s="17">
        <f t="shared" si="299"/>
        <v>6.5355502229834444E-3</v>
      </c>
      <c r="L1991" s="20"/>
      <c r="M1991" s="68">
        <f t="shared" si="300"/>
        <v>352919.71204110602</v>
      </c>
      <c r="N1991" s="9">
        <f t="shared" si="301"/>
        <v>655.6</v>
      </c>
      <c r="O1991" s="3">
        <f t="shared" si="298"/>
        <v>1.639</v>
      </c>
    </row>
    <row r="1992" spans="1:15" hidden="1" x14ac:dyDescent="0.25">
      <c r="A1992" s="7" t="s">
        <v>9</v>
      </c>
      <c r="B1992" s="7" t="s">
        <v>424</v>
      </c>
      <c r="C1992" s="7" t="s">
        <v>435</v>
      </c>
      <c r="D1992" s="16" t="s">
        <v>436</v>
      </c>
      <c r="E1992" s="7" t="s">
        <v>427</v>
      </c>
      <c r="F1992" s="7" t="s">
        <v>421</v>
      </c>
      <c r="G1992" s="8">
        <v>540</v>
      </c>
      <c r="H1992" s="8">
        <f t="shared" si="302"/>
        <v>216000</v>
      </c>
      <c r="I1992" s="9">
        <v>354024</v>
      </c>
      <c r="J1992" s="7" t="s">
        <v>62</v>
      </c>
      <c r="K1992" s="17">
        <f t="shared" si="299"/>
        <v>4.0518910682101721E-3</v>
      </c>
      <c r="L1992" s="20"/>
      <c r="M1992" s="68">
        <f t="shared" si="300"/>
        <v>218802.11768334929</v>
      </c>
      <c r="N1992" s="9">
        <f t="shared" si="301"/>
        <v>655.6</v>
      </c>
      <c r="O1992" s="3">
        <f t="shared" si="298"/>
        <v>1.639</v>
      </c>
    </row>
    <row r="1993" spans="1:15" hidden="1" x14ac:dyDescent="0.25">
      <c r="A1993" s="7" t="s">
        <v>9</v>
      </c>
      <c r="B1993" s="7" t="s">
        <v>424</v>
      </c>
      <c r="C1993" s="7" t="s">
        <v>435</v>
      </c>
      <c r="D1993" s="16" t="s">
        <v>436</v>
      </c>
      <c r="E1993" s="7" t="s">
        <v>427</v>
      </c>
      <c r="F1993" s="7" t="s">
        <v>421</v>
      </c>
      <c r="G1993" s="8">
        <v>1248</v>
      </c>
      <c r="H1993" s="8">
        <f t="shared" si="302"/>
        <v>499200</v>
      </c>
      <c r="I1993" s="9">
        <v>818188.80000000005</v>
      </c>
      <c r="J1993" s="7" t="s">
        <v>33</v>
      </c>
      <c r="K1993" s="17">
        <f t="shared" si="299"/>
        <v>9.3643704687523983E-3</v>
      </c>
      <c r="L1993" s="20"/>
      <c r="M1993" s="68">
        <f t="shared" si="300"/>
        <v>505676.00531262951</v>
      </c>
      <c r="N1993" s="9">
        <f t="shared" si="301"/>
        <v>655.6</v>
      </c>
      <c r="O1993" s="3">
        <f t="shared" si="298"/>
        <v>1.639</v>
      </c>
    </row>
    <row r="1994" spans="1:15" hidden="1" x14ac:dyDescent="0.25">
      <c r="A1994" s="7" t="s">
        <v>9</v>
      </c>
      <c r="B1994" s="7" t="s">
        <v>424</v>
      </c>
      <c r="C1994" s="7" t="s">
        <v>435</v>
      </c>
      <c r="D1994" s="16" t="s">
        <v>436</v>
      </c>
      <c r="E1994" s="7" t="s">
        <v>427</v>
      </c>
      <c r="F1994" s="7" t="s">
        <v>421</v>
      </c>
      <c r="G1994" s="8">
        <v>1200</v>
      </c>
      <c r="H1994" s="8">
        <f t="shared" si="302"/>
        <v>480000</v>
      </c>
      <c r="I1994" s="9">
        <v>786720</v>
      </c>
      <c r="J1994" s="7" t="s">
        <v>34</v>
      </c>
      <c r="K1994" s="17">
        <f t="shared" si="299"/>
        <v>9.0042023738003824E-3</v>
      </c>
      <c r="L1994" s="20"/>
      <c r="M1994" s="68">
        <f t="shared" si="300"/>
        <v>486226.92818522063</v>
      </c>
      <c r="N1994" s="9">
        <f t="shared" si="301"/>
        <v>655.6</v>
      </c>
      <c r="O1994" s="3">
        <f t="shared" si="298"/>
        <v>1.639</v>
      </c>
    </row>
    <row r="1995" spans="1:15" hidden="1" x14ac:dyDescent="0.25">
      <c r="A1995" s="7" t="s">
        <v>9</v>
      </c>
      <c r="B1995" s="7" t="s">
        <v>424</v>
      </c>
      <c r="C1995" s="7" t="s">
        <v>435</v>
      </c>
      <c r="D1995" s="16" t="s">
        <v>436</v>
      </c>
      <c r="E1995" s="7" t="s">
        <v>427</v>
      </c>
      <c r="F1995" s="7" t="s">
        <v>421</v>
      </c>
      <c r="G1995" s="8">
        <v>1860</v>
      </c>
      <c r="H1995" s="8">
        <f t="shared" si="302"/>
        <v>744000</v>
      </c>
      <c r="I1995" s="9">
        <v>1219416</v>
      </c>
      <c r="J1995" s="7" t="s">
        <v>35</v>
      </c>
      <c r="K1995" s="17">
        <f t="shared" si="299"/>
        <v>1.3956513679390593E-2</v>
      </c>
      <c r="L1995" s="20"/>
      <c r="M1995" s="68">
        <f t="shared" si="300"/>
        <v>753651.73868709197</v>
      </c>
      <c r="N1995" s="9">
        <f t="shared" si="301"/>
        <v>655.6</v>
      </c>
      <c r="O1995" s="3">
        <f t="shared" si="298"/>
        <v>1.639</v>
      </c>
    </row>
    <row r="1996" spans="1:15" hidden="1" x14ac:dyDescent="0.25">
      <c r="A1996" s="7" t="s">
        <v>9</v>
      </c>
      <c r="B1996" s="7" t="s">
        <v>424</v>
      </c>
      <c r="C1996" s="7" t="s">
        <v>435</v>
      </c>
      <c r="D1996" s="16" t="s">
        <v>436</v>
      </c>
      <c r="E1996" s="7" t="s">
        <v>427</v>
      </c>
      <c r="F1996" s="7" t="s">
        <v>421</v>
      </c>
      <c r="G1996" s="8">
        <v>1020</v>
      </c>
      <c r="H1996" s="8">
        <f t="shared" si="302"/>
        <v>408000</v>
      </c>
      <c r="I1996" s="9">
        <v>668701.80000000005</v>
      </c>
      <c r="J1996" s="7" t="s">
        <v>36</v>
      </c>
      <c r="K1996" s="17">
        <f t="shared" si="299"/>
        <v>7.653572017730325E-3</v>
      </c>
      <c r="L1996" s="20"/>
      <c r="M1996" s="68">
        <f t="shared" si="300"/>
        <v>413292.88895743754</v>
      </c>
      <c r="N1996" s="9">
        <f t="shared" si="301"/>
        <v>655.59</v>
      </c>
      <c r="O1996" s="3">
        <f t="shared" si="298"/>
        <v>1.6389750000000001</v>
      </c>
    </row>
    <row r="1997" spans="1:15" hidden="1" x14ac:dyDescent="0.25">
      <c r="A1997" s="7" t="s">
        <v>9</v>
      </c>
      <c r="B1997" s="7" t="s">
        <v>424</v>
      </c>
      <c r="C1997" s="7" t="s">
        <v>435</v>
      </c>
      <c r="D1997" s="16" t="s">
        <v>436</v>
      </c>
      <c r="E1997" s="7" t="s">
        <v>427</v>
      </c>
      <c r="F1997" s="7" t="s">
        <v>421</v>
      </c>
      <c r="G1997" s="8">
        <v>1741</v>
      </c>
      <c r="H1997" s="8">
        <f t="shared" si="302"/>
        <v>696400</v>
      </c>
      <c r="I1997" s="9">
        <v>1141399.6000000001</v>
      </c>
      <c r="J1997" s="7" t="s">
        <v>37</v>
      </c>
      <c r="K1997" s="17">
        <f t="shared" si="299"/>
        <v>1.3063596943988721E-2</v>
      </c>
      <c r="L1997" s="20"/>
      <c r="M1997" s="68">
        <f t="shared" si="300"/>
        <v>705434.23497539095</v>
      </c>
      <c r="N1997" s="9">
        <f t="shared" si="301"/>
        <v>655.6</v>
      </c>
      <c r="O1997" s="3">
        <f t="shared" si="298"/>
        <v>1.6390000000000002</v>
      </c>
    </row>
    <row r="1998" spans="1:15" hidden="1" x14ac:dyDescent="0.25">
      <c r="A1998" s="7" t="s">
        <v>9</v>
      </c>
      <c r="B1998" s="7" t="s">
        <v>424</v>
      </c>
      <c r="C1998" s="7" t="s">
        <v>435</v>
      </c>
      <c r="D1998" s="16" t="s">
        <v>436</v>
      </c>
      <c r="E1998" s="7" t="s">
        <v>427</v>
      </c>
      <c r="F1998" s="7" t="s">
        <v>421</v>
      </c>
      <c r="G1998" s="8">
        <v>91</v>
      </c>
      <c r="H1998" s="8">
        <f t="shared" si="302"/>
        <v>36400</v>
      </c>
      <c r="I1998" s="9">
        <v>59659.6</v>
      </c>
      <c r="J1998" s="7" t="s">
        <v>38</v>
      </c>
      <c r="K1998" s="17">
        <f t="shared" si="299"/>
        <v>6.8281868001319568E-4</v>
      </c>
      <c r="L1998" s="20"/>
      <c r="M1998" s="68">
        <f t="shared" si="300"/>
        <v>36872.208720712566</v>
      </c>
      <c r="N1998" s="9">
        <f t="shared" si="301"/>
        <v>655.6</v>
      </c>
      <c r="O1998" s="3">
        <f t="shared" si="298"/>
        <v>1.639</v>
      </c>
    </row>
    <row r="1999" spans="1:15" hidden="1" x14ac:dyDescent="0.25">
      <c r="A1999" s="7" t="s">
        <v>9</v>
      </c>
      <c r="B1999" s="7" t="s">
        <v>424</v>
      </c>
      <c r="C1999" s="7" t="s">
        <v>435</v>
      </c>
      <c r="D1999" s="16" t="s">
        <v>436</v>
      </c>
      <c r="E1999" s="7" t="s">
        <v>427</v>
      </c>
      <c r="F1999" s="7" t="s">
        <v>421</v>
      </c>
      <c r="G1999" s="8">
        <v>1560</v>
      </c>
      <c r="H1999" s="8">
        <f t="shared" si="302"/>
        <v>624000</v>
      </c>
      <c r="I1999" s="9">
        <v>1022736</v>
      </c>
      <c r="J1999" s="7" t="s">
        <v>39</v>
      </c>
      <c r="K1999" s="17">
        <f t="shared" si="299"/>
        <v>1.1705463085940497E-2</v>
      </c>
      <c r="L1999" s="20"/>
      <c r="M1999" s="68">
        <f t="shared" si="300"/>
        <v>632095.00664078689</v>
      </c>
      <c r="N1999" s="9">
        <f t="shared" si="301"/>
        <v>655.6</v>
      </c>
      <c r="O1999" s="3">
        <f t="shared" si="298"/>
        <v>1.639</v>
      </c>
    </row>
    <row r="2000" spans="1:15" hidden="1" x14ac:dyDescent="0.25">
      <c r="A2000" s="7" t="s">
        <v>9</v>
      </c>
      <c r="B2000" s="7" t="s">
        <v>424</v>
      </c>
      <c r="C2000" s="7" t="s">
        <v>435</v>
      </c>
      <c r="D2000" s="16" t="s">
        <v>436</v>
      </c>
      <c r="E2000" s="7" t="s">
        <v>427</v>
      </c>
      <c r="F2000" s="7" t="s">
        <v>421</v>
      </c>
      <c r="G2000" s="8">
        <v>2280</v>
      </c>
      <c r="H2000" s="8">
        <f t="shared" si="302"/>
        <v>912000</v>
      </c>
      <c r="I2000" s="9">
        <v>1494768</v>
      </c>
      <c r="J2000" s="7" t="s">
        <v>40</v>
      </c>
      <c r="K2000" s="17">
        <f t="shared" si="299"/>
        <v>1.7107984510220726E-2</v>
      </c>
      <c r="L2000" s="20"/>
      <c r="M2000" s="68">
        <f t="shared" si="300"/>
        <v>923831.16355191928</v>
      </c>
      <c r="N2000" s="9">
        <f t="shared" si="301"/>
        <v>655.6</v>
      </c>
      <c r="O2000" s="3">
        <f t="shared" si="298"/>
        <v>1.639</v>
      </c>
    </row>
    <row r="2001" spans="1:15" hidden="1" x14ac:dyDescent="0.25">
      <c r="A2001" s="7" t="s">
        <v>9</v>
      </c>
      <c r="B2001" s="7" t="s">
        <v>424</v>
      </c>
      <c r="C2001" s="7" t="s">
        <v>435</v>
      </c>
      <c r="D2001" s="16" t="s">
        <v>436</v>
      </c>
      <c r="E2001" s="7" t="s">
        <v>427</v>
      </c>
      <c r="F2001" s="7" t="s">
        <v>421</v>
      </c>
      <c r="G2001" s="8">
        <v>4800</v>
      </c>
      <c r="H2001" s="8">
        <f t="shared" si="302"/>
        <v>1920000</v>
      </c>
      <c r="I2001" s="9">
        <v>3146880</v>
      </c>
      <c r="J2001" s="7" t="s">
        <v>41</v>
      </c>
      <c r="K2001" s="17">
        <f t="shared" si="299"/>
        <v>3.6016809495201529E-2</v>
      </c>
      <c r="L2001" s="20"/>
      <c r="M2001" s="68">
        <f t="shared" si="300"/>
        <v>1944907.7127408825</v>
      </c>
      <c r="N2001" s="9">
        <f t="shared" si="301"/>
        <v>655.6</v>
      </c>
      <c r="O2001" s="3">
        <f t="shared" si="298"/>
        <v>1.639</v>
      </c>
    </row>
    <row r="2002" spans="1:15" hidden="1" x14ac:dyDescent="0.25">
      <c r="A2002" s="7" t="s">
        <v>9</v>
      </c>
      <c r="B2002" s="7" t="s">
        <v>424</v>
      </c>
      <c r="C2002" s="7" t="s">
        <v>435</v>
      </c>
      <c r="D2002" s="16" t="s">
        <v>436</v>
      </c>
      <c r="E2002" s="7" t="s">
        <v>427</v>
      </c>
      <c r="F2002" s="7" t="s">
        <v>421</v>
      </c>
      <c r="G2002" s="8">
        <v>30</v>
      </c>
      <c r="H2002" s="8">
        <f t="shared" si="302"/>
        <v>12000</v>
      </c>
      <c r="I2002" s="9">
        <v>19668</v>
      </c>
      <c r="J2002" s="7" t="s">
        <v>42</v>
      </c>
      <c r="K2002" s="17">
        <f t="shared" si="299"/>
        <v>2.2510505934500956E-4</v>
      </c>
      <c r="L2002" s="20"/>
      <c r="M2002" s="68">
        <f t="shared" si="300"/>
        <v>12155.673204630517</v>
      </c>
      <c r="N2002" s="9">
        <f t="shared" si="301"/>
        <v>655.6</v>
      </c>
      <c r="O2002" s="3">
        <f t="shared" si="298"/>
        <v>1.639</v>
      </c>
    </row>
    <row r="2003" spans="1:15" hidden="1" x14ac:dyDescent="0.25">
      <c r="A2003" s="7" t="s">
        <v>9</v>
      </c>
      <c r="B2003" s="7" t="s">
        <v>424</v>
      </c>
      <c r="C2003" s="7" t="s">
        <v>435</v>
      </c>
      <c r="D2003" s="16" t="s">
        <v>436</v>
      </c>
      <c r="E2003" s="7" t="s">
        <v>427</v>
      </c>
      <c r="F2003" s="7" t="s">
        <v>421</v>
      </c>
      <c r="G2003" s="8">
        <v>1291</v>
      </c>
      <c r="H2003" s="8">
        <f t="shared" si="302"/>
        <v>516400</v>
      </c>
      <c r="I2003" s="9">
        <v>846379.6</v>
      </c>
      <c r="J2003" s="7" t="s">
        <v>274</v>
      </c>
      <c r="K2003" s="17">
        <f t="shared" si="299"/>
        <v>9.6870210538135774E-3</v>
      </c>
      <c r="L2003" s="20"/>
      <c r="M2003" s="68">
        <f t="shared" si="300"/>
        <v>523099.13690593321</v>
      </c>
      <c r="N2003" s="9">
        <f t="shared" si="301"/>
        <v>655.6</v>
      </c>
      <c r="O2003" s="3">
        <f t="shared" si="298"/>
        <v>1.639</v>
      </c>
    </row>
    <row r="2004" spans="1:15" hidden="1" x14ac:dyDescent="0.25">
      <c r="A2004" s="7" t="s">
        <v>9</v>
      </c>
      <c r="B2004" s="7" t="s">
        <v>424</v>
      </c>
      <c r="C2004" s="7" t="s">
        <v>435</v>
      </c>
      <c r="D2004" s="16" t="s">
        <v>436</v>
      </c>
      <c r="E2004" s="7" t="s">
        <v>427</v>
      </c>
      <c r="F2004" s="7" t="s">
        <v>421</v>
      </c>
      <c r="G2004" s="8">
        <v>1323</v>
      </c>
      <c r="H2004" s="8">
        <f t="shared" si="302"/>
        <v>529200</v>
      </c>
      <c r="I2004" s="9">
        <v>867358.8</v>
      </c>
      <c r="J2004" s="7" t="s">
        <v>45</v>
      </c>
      <c r="K2004" s="17">
        <f t="shared" si="299"/>
        <v>9.9271331171149214E-3</v>
      </c>
      <c r="L2004" s="20"/>
      <c r="M2004" s="68">
        <f t="shared" si="300"/>
        <v>536065.18832420581</v>
      </c>
      <c r="N2004" s="9">
        <f t="shared" si="301"/>
        <v>655.6</v>
      </c>
      <c r="O2004" s="3">
        <f t="shared" si="298"/>
        <v>1.639</v>
      </c>
    </row>
    <row r="2005" spans="1:15" hidden="1" x14ac:dyDescent="0.25">
      <c r="A2005" s="7" t="s">
        <v>9</v>
      </c>
      <c r="B2005" s="7" t="s">
        <v>424</v>
      </c>
      <c r="C2005" s="7" t="s">
        <v>435</v>
      </c>
      <c r="D2005" s="16" t="s">
        <v>436</v>
      </c>
      <c r="E2005" s="7" t="s">
        <v>427</v>
      </c>
      <c r="F2005" s="7" t="s">
        <v>421</v>
      </c>
      <c r="G2005" s="8">
        <v>450</v>
      </c>
      <c r="H2005" s="8">
        <f t="shared" si="302"/>
        <v>180000</v>
      </c>
      <c r="I2005" s="9">
        <v>295020</v>
      </c>
      <c r="J2005" s="7" t="s">
        <v>46</v>
      </c>
      <c r="K2005" s="17">
        <f t="shared" ref="K2005:K2010" si="303">+H2005/$H$2019</f>
        <v>3.3765758901751434E-3</v>
      </c>
      <c r="L2005" s="20"/>
      <c r="M2005" s="68">
        <f t="shared" ref="M2005:M2010" si="304">54000000*K2005</f>
        <v>182335.09806945774</v>
      </c>
      <c r="N2005" s="9">
        <f t="shared" ref="N2005:N2018" si="305">+I2005/G2005</f>
        <v>655.6</v>
      </c>
      <c r="O2005" s="3">
        <f t="shared" si="298"/>
        <v>1.639</v>
      </c>
    </row>
    <row r="2006" spans="1:15" hidden="1" x14ac:dyDescent="0.25">
      <c r="A2006" s="7" t="s">
        <v>9</v>
      </c>
      <c r="B2006" s="7" t="s">
        <v>424</v>
      </c>
      <c r="C2006" s="7" t="s">
        <v>435</v>
      </c>
      <c r="D2006" s="16" t="s">
        <v>436</v>
      </c>
      <c r="E2006" s="7" t="s">
        <v>427</v>
      </c>
      <c r="F2006" s="7" t="s">
        <v>421</v>
      </c>
      <c r="G2006" s="8">
        <v>1110</v>
      </c>
      <c r="H2006" s="8">
        <f t="shared" si="302"/>
        <v>444000</v>
      </c>
      <c r="I2006" s="9">
        <v>727716</v>
      </c>
      <c r="J2006" s="7" t="s">
        <v>47</v>
      </c>
      <c r="K2006" s="17">
        <f t="shared" si="303"/>
        <v>8.3288871957653537E-3</v>
      </c>
      <c r="L2006" s="20"/>
      <c r="M2006" s="68">
        <f t="shared" si="304"/>
        <v>449759.90857132908</v>
      </c>
      <c r="N2006" s="9">
        <f t="shared" si="305"/>
        <v>655.6</v>
      </c>
      <c r="O2006" s="3">
        <f t="shared" ref="O2006:O2018" si="306">+I2006/H2006</f>
        <v>1.639</v>
      </c>
    </row>
    <row r="2007" spans="1:15" hidden="1" x14ac:dyDescent="0.25">
      <c r="A2007" s="7" t="s">
        <v>9</v>
      </c>
      <c r="B2007" s="7" t="s">
        <v>424</v>
      </c>
      <c r="C2007" s="7" t="s">
        <v>435</v>
      </c>
      <c r="D2007" s="16" t="s">
        <v>436</v>
      </c>
      <c r="E2007" s="7" t="s">
        <v>427</v>
      </c>
      <c r="F2007" s="7" t="s">
        <v>421</v>
      </c>
      <c r="G2007" s="8">
        <v>1890</v>
      </c>
      <c r="H2007" s="8">
        <f t="shared" si="302"/>
        <v>756000</v>
      </c>
      <c r="I2007" s="9">
        <v>1239084</v>
      </c>
      <c r="J2007" s="7" t="s">
        <v>63</v>
      </c>
      <c r="K2007" s="17">
        <f t="shared" si="303"/>
        <v>1.4181618738735602E-2</v>
      </c>
      <c r="L2007" s="20"/>
      <c r="M2007" s="68">
        <f t="shared" si="304"/>
        <v>765807.41189172247</v>
      </c>
      <c r="N2007" s="9">
        <f t="shared" si="305"/>
        <v>655.6</v>
      </c>
      <c r="O2007" s="3">
        <f t="shared" si="306"/>
        <v>1.639</v>
      </c>
    </row>
    <row r="2008" spans="1:15" hidden="1" x14ac:dyDescent="0.25">
      <c r="A2008" s="7" t="s">
        <v>9</v>
      </c>
      <c r="B2008" s="7" t="s">
        <v>424</v>
      </c>
      <c r="C2008" s="7" t="s">
        <v>435</v>
      </c>
      <c r="D2008" s="16" t="s">
        <v>436</v>
      </c>
      <c r="E2008" s="7" t="s">
        <v>427</v>
      </c>
      <c r="F2008" s="7" t="s">
        <v>421</v>
      </c>
      <c r="G2008" s="8">
        <v>3120</v>
      </c>
      <c r="H2008" s="8">
        <f t="shared" si="302"/>
        <v>1248000</v>
      </c>
      <c r="I2008" s="9">
        <v>2045472</v>
      </c>
      <c r="J2008" s="7" t="s">
        <v>48</v>
      </c>
      <c r="K2008" s="17">
        <f t="shared" si="303"/>
        <v>2.3410926171880994E-2</v>
      </c>
      <c r="L2008" s="20"/>
      <c r="M2008" s="68">
        <f t="shared" si="304"/>
        <v>1264190.0132815738</v>
      </c>
      <c r="N2008" s="9">
        <f t="shared" si="305"/>
        <v>655.6</v>
      </c>
      <c r="O2008" s="3">
        <f t="shared" si="306"/>
        <v>1.639</v>
      </c>
    </row>
    <row r="2009" spans="1:15" hidden="1" x14ac:dyDescent="0.25">
      <c r="A2009" s="7" t="s">
        <v>9</v>
      </c>
      <c r="B2009" s="7" t="s">
        <v>424</v>
      </c>
      <c r="C2009" s="7" t="s">
        <v>435</v>
      </c>
      <c r="D2009" s="16" t="s">
        <v>436</v>
      </c>
      <c r="E2009" s="7" t="s">
        <v>427</v>
      </c>
      <c r="F2009" s="7" t="s">
        <v>421</v>
      </c>
      <c r="G2009" s="8">
        <v>600</v>
      </c>
      <c r="H2009" s="8">
        <f t="shared" si="302"/>
        <v>240000</v>
      </c>
      <c r="I2009" s="9">
        <v>351120</v>
      </c>
      <c r="J2009" s="7" t="s">
        <v>68</v>
      </c>
      <c r="K2009" s="17">
        <f t="shared" si="303"/>
        <v>4.5021011869001912E-3</v>
      </c>
      <c r="L2009" s="20"/>
      <c r="M2009" s="68">
        <f t="shared" si="304"/>
        <v>243113.46409261032</v>
      </c>
      <c r="N2009" s="9">
        <f t="shared" si="305"/>
        <v>585.20000000000005</v>
      </c>
      <c r="O2009" s="3">
        <f t="shared" si="306"/>
        <v>1.4630000000000001</v>
      </c>
    </row>
    <row r="2010" spans="1:15" hidden="1" x14ac:dyDescent="0.25">
      <c r="A2010" s="7" t="s">
        <v>9</v>
      </c>
      <c r="B2010" s="7" t="s">
        <v>424</v>
      </c>
      <c r="C2010" s="7" t="s">
        <v>435</v>
      </c>
      <c r="D2010" s="16" t="s">
        <v>436</v>
      </c>
      <c r="E2010" s="7" t="s">
        <v>427</v>
      </c>
      <c r="F2010" s="7" t="s">
        <v>421</v>
      </c>
      <c r="G2010" s="8">
        <v>155</v>
      </c>
      <c r="H2010" s="8">
        <f t="shared" si="302"/>
        <v>62000</v>
      </c>
      <c r="I2010" s="9">
        <v>90618</v>
      </c>
      <c r="J2010" s="7" t="s">
        <v>49</v>
      </c>
      <c r="K2010" s="17">
        <f t="shared" si="303"/>
        <v>1.1630428066158828E-3</v>
      </c>
      <c r="L2010" s="20"/>
      <c r="M2010" s="68">
        <f t="shared" si="304"/>
        <v>62804.311557257672</v>
      </c>
      <c r="N2010" s="9">
        <f t="shared" si="305"/>
        <v>584.63225806451612</v>
      </c>
      <c r="O2010" s="3">
        <f t="shared" si="306"/>
        <v>1.4615806451612903</v>
      </c>
    </row>
    <row r="2011" spans="1:15" hidden="1" x14ac:dyDescent="0.25">
      <c r="A2011" s="23" t="s">
        <v>9</v>
      </c>
      <c r="B2011" s="23" t="s">
        <v>130</v>
      </c>
      <c r="C2011" s="23" t="s">
        <v>131</v>
      </c>
      <c r="D2011" s="16" t="s">
        <v>132</v>
      </c>
      <c r="E2011" s="23" t="s">
        <v>133</v>
      </c>
      <c r="F2011" s="23" t="s">
        <v>14</v>
      </c>
      <c r="G2011" s="22">
        <v>234</v>
      </c>
      <c r="H2011" s="22">
        <f>G2011/9*12</f>
        <v>312</v>
      </c>
      <c r="I2011" s="9">
        <v>114126.32</v>
      </c>
      <c r="J2011" s="23" t="s">
        <v>50</v>
      </c>
      <c r="K2011" s="17">
        <f>G2011/$G$685</f>
        <v>8.6479934068289591E-3</v>
      </c>
      <c r="L2011" s="17">
        <f>H2011/$H$685</f>
        <v>8.6479934068289556E-3</v>
      </c>
      <c r="M2011" s="68">
        <f>32850*L2011</f>
        <v>284.08658341433119</v>
      </c>
      <c r="N2011" s="9">
        <f t="shared" si="305"/>
        <v>487.71931623931624</v>
      </c>
      <c r="O2011" s="3">
        <f t="shared" si="306"/>
        <v>365.7894871794872</v>
      </c>
    </row>
    <row r="2012" spans="1:15" hidden="1" x14ac:dyDescent="0.25">
      <c r="A2012" s="7" t="s">
        <v>9</v>
      </c>
      <c r="B2012" s="7" t="s">
        <v>424</v>
      </c>
      <c r="C2012" s="7" t="s">
        <v>435</v>
      </c>
      <c r="D2012" s="16" t="s">
        <v>436</v>
      </c>
      <c r="E2012" s="7" t="s">
        <v>427</v>
      </c>
      <c r="F2012" s="7" t="s">
        <v>421</v>
      </c>
      <c r="G2012" s="8">
        <v>1800</v>
      </c>
      <c r="H2012" s="8">
        <f t="shared" ref="H2012:H2018" si="307">+G2012*400</f>
        <v>720000</v>
      </c>
      <c r="I2012" s="9">
        <v>1180080</v>
      </c>
      <c r="J2012" s="7" t="s">
        <v>51</v>
      </c>
      <c r="K2012" s="17">
        <f t="shared" ref="K2012:K2018" si="308">+H2012/$H$2019</f>
        <v>1.3506303560700574E-2</v>
      </c>
      <c r="L2012" s="20"/>
      <c r="M2012" s="68">
        <f t="shared" ref="M2012:M2018" si="309">54000000*K2012</f>
        <v>729340.39227783098</v>
      </c>
      <c r="N2012" s="9">
        <f t="shared" si="305"/>
        <v>655.6</v>
      </c>
      <c r="O2012" s="3">
        <f t="shared" si="306"/>
        <v>1.639</v>
      </c>
    </row>
    <row r="2013" spans="1:15" hidden="1" x14ac:dyDescent="0.25">
      <c r="A2013" s="7" t="s">
        <v>9</v>
      </c>
      <c r="B2013" s="7" t="s">
        <v>424</v>
      </c>
      <c r="C2013" s="7" t="s">
        <v>435</v>
      </c>
      <c r="D2013" s="16" t="s">
        <v>436</v>
      </c>
      <c r="E2013" s="7" t="s">
        <v>427</v>
      </c>
      <c r="F2013" s="7" t="s">
        <v>421</v>
      </c>
      <c r="G2013" s="8">
        <v>1140</v>
      </c>
      <c r="H2013" s="8">
        <f t="shared" si="307"/>
        <v>456000</v>
      </c>
      <c r="I2013" s="9">
        <v>747384</v>
      </c>
      <c r="J2013" s="7" t="s">
        <v>52</v>
      </c>
      <c r="K2013" s="17">
        <f t="shared" si="308"/>
        <v>8.5539922551103632E-3</v>
      </c>
      <c r="L2013" s="20"/>
      <c r="M2013" s="68">
        <f t="shared" si="309"/>
        <v>461915.58177595964</v>
      </c>
      <c r="N2013" s="9">
        <f t="shared" si="305"/>
        <v>655.6</v>
      </c>
      <c r="O2013" s="3">
        <f t="shared" si="306"/>
        <v>1.639</v>
      </c>
    </row>
    <row r="2014" spans="1:15" hidden="1" x14ac:dyDescent="0.25">
      <c r="A2014" s="7" t="s">
        <v>9</v>
      </c>
      <c r="B2014" s="7" t="s">
        <v>424</v>
      </c>
      <c r="C2014" s="7" t="s">
        <v>435</v>
      </c>
      <c r="D2014" s="16" t="s">
        <v>436</v>
      </c>
      <c r="E2014" s="7" t="s">
        <v>427</v>
      </c>
      <c r="F2014" s="7" t="s">
        <v>421</v>
      </c>
      <c r="G2014" s="8">
        <v>570</v>
      </c>
      <c r="H2014" s="8">
        <f t="shared" si="307"/>
        <v>228000</v>
      </c>
      <c r="I2014" s="9">
        <v>368412</v>
      </c>
      <c r="J2014" s="7" t="s">
        <v>55</v>
      </c>
      <c r="K2014" s="17">
        <f t="shared" si="308"/>
        <v>4.2769961275551816E-3</v>
      </c>
      <c r="L2014" s="20"/>
      <c r="M2014" s="68">
        <f t="shared" si="309"/>
        <v>230957.79088797982</v>
      </c>
      <c r="N2014" s="9">
        <f t="shared" si="305"/>
        <v>646.33684210526314</v>
      </c>
      <c r="O2014" s="3">
        <f t="shared" si="306"/>
        <v>1.615842105263158</v>
      </c>
    </row>
    <row r="2015" spans="1:15" hidden="1" x14ac:dyDescent="0.25">
      <c r="A2015" s="7" t="s">
        <v>9</v>
      </c>
      <c r="B2015" s="7" t="s">
        <v>424</v>
      </c>
      <c r="C2015" s="7" t="s">
        <v>435</v>
      </c>
      <c r="D2015" s="16" t="s">
        <v>436</v>
      </c>
      <c r="E2015" s="7" t="s">
        <v>427</v>
      </c>
      <c r="F2015" s="7" t="s">
        <v>421</v>
      </c>
      <c r="G2015" s="8">
        <v>360</v>
      </c>
      <c r="H2015" s="8">
        <f t="shared" si="307"/>
        <v>144000</v>
      </c>
      <c r="I2015" s="9">
        <v>236016</v>
      </c>
      <c r="J2015" s="7" t="s">
        <v>144</v>
      </c>
      <c r="K2015" s="17">
        <f t="shared" si="308"/>
        <v>2.7012607121401147E-3</v>
      </c>
      <c r="L2015" s="20"/>
      <c r="M2015" s="68">
        <f t="shared" si="309"/>
        <v>145868.0784555662</v>
      </c>
      <c r="N2015" s="9">
        <f t="shared" si="305"/>
        <v>655.6</v>
      </c>
      <c r="O2015" s="3">
        <f t="shared" si="306"/>
        <v>1.639</v>
      </c>
    </row>
    <row r="2016" spans="1:15" hidden="1" x14ac:dyDescent="0.25">
      <c r="A2016" s="7" t="s">
        <v>9</v>
      </c>
      <c r="B2016" s="7" t="s">
        <v>424</v>
      </c>
      <c r="C2016" s="7" t="s">
        <v>435</v>
      </c>
      <c r="D2016" s="16" t="s">
        <v>436</v>
      </c>
      <c r="E2016" s="7" t="s">
        <v>427</v>
      </c>
      <c r="F2016" s="7" t="s">
        <v>421</v>
      </c>
      <c r="G2016" s="8">
        <v>3788</v>
      </c>
      <c r="H2016" s="8">
        <f t="shared" si="307"/>
        <v>1515200</v>
      </c>
      <c r="I2016" s="9">
        <v>2483412.7999999998</v>
      </c>
      <c r="J2016" s="7" t="s">
        <v>56</v>
      </c>
      <c r="K2016" s="17">
        <f t="shared" si="308"/>
        <v>2.8423265493296539E-2</v>
      </c>
      <c r="L2016" s="20"/>
      <c r="M2016" s="68">
        <f t="shared" si="309"/>
        <v>1534856.3366380131</v>
      </c>
      <c r="N2016" s="9">
        <f t="shared" si="305"/>
        <v>655.59999999999991</v>
      </c>
      <c r="O2016" s="3">
        <f t="shared" si="306"/>
        <v>1.6389999999999998</v>
      </c>
    </row>
    <row r="2017" spans="1:15" hidden="1" x14ac:dyDescent="0.25">
      <c r="A2017" s="7" t="s">
        <v>9</v>
      </c>
      <c r="B2017" s="7" t="s">
        <v>424</v>
      </c>
      <c r="C2017" s="7" t="s">
        <v>435</v>
      </c>
      <c r="D2017" s="16" t="s">
        <v>436</v>
      </c>
      <c r="E2017" s="7" t="s">
        <v>427</v>
      </c>
      <c r="F2017" s="7" t="s">
        <v>421</v>
      </c>
      <c r="G2017" s="8">
        <v>1412</v>
      </c>
      <c r="H2017" s="8">
        <f t="shared" si="307"/>
        <v>564800</v>
      </c>
      <c r="I2017" s="9">
        <v>925707.2</v>
      </c>
      <c r="J2017" s="7" t="s">
        <v>57</v>
      </c>
      <c r="K2017" s="17">
        <f t="shared" si="308"/>
        <v>1.0594944793171784E-2</v>
      </c>
      <c r="L2017" s="20"/>
      <c r="M2017" s="68">
        <f t="shared" si="309"/>
        <v>572127.01883127633</v>
      </c>
      <c r="N2017" s="9">
        <f t="shared" si="305"/>
        <v>655.6</v>
      </c>
      <c r="O2017" s="3">
        <f t="shared" si="306"/>
        <v>1.639</v>
      </c>
    </row>
    <row r="2018" spans="1:15" hidden="1" x14ac:dyDescent="0.25">
      <c r="A2018" s="7" t="s">
        <v>9</v>
      </c>
      <c r="B2018" s="7" t="s">
        <v>424</v>
      </c>
      <c r="C2018" s="7" t="s">
        <v>435</v>
      </c>
      <c r="D2018" s="16" t="s">
        <v>436</v>
      </c>
      <c r="E2018" s="7" t="s">
        <v>427</v>
      </c>
      <c r="F2018" s="7" t="s">
        <v>421</v>
      </c>
      <c r="G2018" s="8">
        <v>840</v>
      </c>
      <c r="H2018" s="8">
        <f t="shared" si="307"/>
        <v>336000</v>
      </c>
      <c r="I2018" s="9">
        <v>550704</v>
      </c>
      <c r="J2018" s="7" t="s">
        <v>65</v>
      </c>
      <c r="K2018" s="17">
        <f t="shared" si="308"/>
        <v>6.3029416616602676E-3</v>
      </c>
      <c r="L2018" s="20"/>
      <c r="M2018" s="68">
        <f t="shared" si="309"/>
        <v>340358.84972965444</v>
      </c>
      <c r="N2018" s="9">
        <f t="shared" si="305"/>
        <v>655.6</v>
      </c>
      <c r="O2018" s="3">
        <f t="shared" si="306"/>
        <v>1.639</v>
      </c>
    </row>
    <row r="2019" spans="1:15" s="67" customFormat="1" hidden="1" x14ac:dyDescent="0.25">
      <c r="A2019" s="58"/>
      <c r="B2019" s="58"/>
      <c r="C2019" s="58"/>
      <c r="D2019" s="59"/>
      <c r="E2019" s="58"/>
      <c r="F2019" s="58"/>
      <c r="G2019" s="60"/>
      <c r="H2019" s="60">
        <f>SUM(H1941:H2018)</f>
        <v>53308442</v>
      </c>
      <c r="I2019" s="25"/>
      <c r="J2019" s="58"/>
      <c r="K2019" s="26">
        <f>SUM(K1941:K2018)</f>
        <v>1.0086421406752859</v>
      </c>
      <c r="L2019" s="27"/>
      <c r="M2019" s="71">
        <f>SUM(M1941:M2018)</f>
        <v>53999968.039080106</v>
      </c>
      <c r="N2019" s="25"/>
    </row>
    <row r="2020" spans="1:15" hidden="1" x14ac:dyDescent="0.25">
      <c r="A2020" s="35">
        <v>2019</v>
      </c>
      <c r="B2020" s="35" t="s">
        <v>181</v>
      </c>
      <c r="C2020" s="35">
        <v>34151</v>
      </c>
      <c r="D2020" s="48" t="s">
        <v>182</v>
      </c>
      <c r="E2020" s="20" t="s">
        <v>183</v>
      </c>
      <c r="F2020" s="20" t="s">
        <v>184</v>
      </c>
      <c r="G2020" s="20">
        <v>21</v>
      </c>
      <c r="H2020" s="37">
        <f t="shared" ref="H2020:H2051" si="310">G2020/9*12</f>
        <v>28</v>
      </c>
      <c r="I2020" s="9">
        <v>22029.26</v>
      </c>
      <c r="J2020" s="20" t="s">
        <v>185</v>
      </c>
      <c r="K2020" s="17">
        <f t="shared" ref="K2020:K2051" si="311">G2020/$G$2206</f>
        <v>1.9635649612741355E-3</v>
      </c>
      <c r="L2020" s="17">
        <f t="shared" ref="L2020:L2051" si="312">H2020/$H$2206</f>
        <v>1.9726027397260286E-3</v>
      </c>
      <c r="M2020" s="68">
        <f t="shared" ref="M2020:M2051" si="313">5850*L2020</f>
        <v>11.539726027397268</v>
      </c>
      <c r="N2020" s="9">
        <v>1049.01</v>
      </c>
    </row>
    <row r="2021" spans="1:15" hidden="1" x14ac:dyDescent="0.25">
      <c r="A2021" s="35">
        <v>2019</v>
      </c>
      <c r="B2021" s="35" t="s">
        <v>181</v>
      </c>
      <c r="C2021" s="35">
        <v>34338</v>
      </c>
      <c r="D2021" s="48" t="s">
        <v>186</v>
      </c>
      <c r="E2021" s="20" t="s">
        <v>183</v>
      </c>
      <c r="F2021" s="20" t="s">
        <v>184</v>
      </c>
      <c r="G2021" s="20">
        <v>11</v>
      </c>
      <c r="H2021" s="37">
        <f t="shared" si="310"/>
        <v>14.666666666666668</v>
      </c>
      <c r="I2021" s="9">
        <v>11526.68</v>
      </c>
      <c r="J2021" s="20" t="s">
        <v>185</v>
      </c>
      <c r="K2021" s="17">
        <f t="shared" si="311"/>
        <v>1.028534027334071E-3</v>
      </c>
      <c r="L2021" s="17">
        <f t="shared" si="312"/>
        <v>1.0332681017612532E-3</v>
      </c>
      <c r="M2021" s="68">
        <f t="shared" si="313"/>
        <v>6.0446183953033312</v>
      </c>
      <c r="N2021" s="9">
        <v>1047.8800000000001</v>
      </c>
    </row>
    <row r="2022" spans="1:15" hidden="1" x14ac:dyDescent="0.25">
      <c r="A2022" s="35">
        <v>2019</v>
      </c>
      <c r="B2022" s="35" t="s">
        <v>181</v>
      </c>
      <c r="C2022" s="35">
        <v>34151</v>
      </c>
      <c r="D2022" s="48" t="s">
        <v>182</v>
      </c>
      <c r="E2022" s="20" t="s">
        <v>183</v>
      </c>
      <c r="F2022" s="20" t="s">
        <v>184</v>
      </c>
      <c r="G2022" s="20">
        <v>22</v>
      </c>
      <c r="H2022" s="37">
        <f t="shared" si="310"/>
        <v>29.333333333333336</v>
      </c>
      <c r="I2022" s="9">
        <v>23053.360000000001</v>
      </c>
      <c r="J2022" s="20" t="s">
        <v>187</v>
      </c>
      <c r="K2022" s="17">
        <f t="shared" si="311"/>
        <v>2.057068054668142E-3</v>
      </c>
      <c r="L2022" s="17">
        <f t="shared" si="312"/>
        <v>2.0665362035225065E-3</v>
      </c>
      <c r="M2022" s="68">
        <f t="shared" si="313"/>
        <v>12.089236790606662</v>
      </c>
      <c r="N2022" s="9">
        <v>1047.8800000000001</v>
      </c>
    </row>
    <row r="2023" spans="1:15" hidden="1" x14ac:dyDescent="0.25">
      <c r="A2023" s="35">
        <v>2019</v>
      </c>
      <c r="B2023" s="35" t="s">
        <v>181</v>
      </c>
      <c r="C2023" s="35">
        <v>34338</v>
      </c>
      <c r="D2023" s="48" t="s">
        <v>186</v>
      </c>
      <c r="E2023" s="20" t="s">
        <v>183</v>
      </c>
      <c r="F2023" s="20" t="s">
        <v>184</v>
      </c>
      <c r="G2023" s="20">
        <v>5</v>
      </c>
      <c r="H2023" s="37">
        <f t="shared" si="310"/>
        <v>6.666666666666667</v>
      </c>
      <c r="I2023" s="9">
        <v>5237.76</v>
      </c>
      <c r="J2023" s="20" t="s">
        <v>187</v>
      </c>
      <c r="K2023" s="17">
        <f t="shared" si="311"/>
        <v>4.6751546697003225E-4</v>
      </c>
      <c r="L2023" s="17">
        <f t="shared" si="312"/>
        <v>4.6966731898238776E-4</v>
      </c>
      <c r="M2023" s="68">
        <f t="shared" si="313"/>
        <v>2.7475538160469686</v>
      </c>
      <c r="N2023" s="9">
        <v>1047.55</v>
      </c>
    </row>
    <row r="2024" spans="1:15" hidden="1" x14ac:dyDescent="0.25">
      <c r="A2024" s="35">
        <v>2019</v>
      </c>
      <c r="B2024" s="35" t="s">
        <v>181</v>
      </c>
      <c r="C2024" s="35">
        <v>34151</v>
      </c>
      <c r="D2024" s="48" t="s">
        <v>182</v>
      </c>
      <c r="E2024" s="20" t="s">
        <v>183</v>
      </c>
      <c r="F2024" s="20" t="s">
        <v>184</v>
      </c>
      <c r="G2024" s="20">
        <v>3</v>
      </c>
      <c r="H2024" s="37">
        <f t="shared" si="310"/>
        <v>4</v>
      </c>
      <c r="I2024" s="9">
        <v>3144.46</v>
      </c>
      <c r="J2024" s="20" t="s">
        <v>188</v>
      </c>
      <c r="K2024" s="17">
        <f t="shared" si="311"/>
        <v>2.8050928018201932E-4</v>
      </c>
      <c r="L2024" s="17">
        <f t="shared" si="312"/>
        <v>2.8180039138943266E-4</v>
      </c>
      <c r="M2024" s="68">
        <f t="shared" si="313"/>
        <v>1.6485322896281811</v>
      </c>
      <c r="N2024" s="9">
        <v>1048.1500000000001</v>
      </c>
    </row>
    <row r="2025" spans="1:15" hidden="1" x14ac:dyDescent="0.25">
      <c r="A2025" s="35">
        <v>2019</v>
      </c>
      <c r="B2025" s="35" t="s">
        <v>181</v>
      </c>
      <c r="C2025" s="35">
        <v>34151</v>
      </c>
      <c r="D2025" s="48" t="s">
        <v>182</v>
      </c>
      <c r="E2025" s="20" t="s">
        <v>183</v>
      </c>
      <c r="F2025" s="20" t="s">
        <v>184</v>
      </c>
      <c r="G2025" s="20">
        <v>51</v>
      </c>
      <c r="H2025" s="37">
        <f t="shared" si="310"/>
        <v>68</v>
      </c>
      <c r="I2025" s="9">
        <v>53302.48</v>
      </c>
      <c r="J2025" s="20" t="s">
        <v>189</v>
      </c>
      <c r="K2025" s="17">
        <f t="shared" si="311"/>
        <v>4.768657763094329E-3</v>
      </c>
      <c r="L2025" s="17">
        <f t="shared" si="312"/>
        <v>4.7906066536203551E-3</v>
      </c>
      <c r="M2025" s="68">
        <f t="shared" si="313"/>
        <v>28.025048923679076</v>
      </c>
      <c r="N2025" s="9">
        <v>1045.1500000000001</v>
      </c>
    </row>
    <row r="2026" spans="1:15" hidden="1" x14ac:dyDescent="0.25">
      <c r="A2026" s="35">
        <v>2019</v>
      </c>
      <c r="B2026" s="35" t="s">
        <v>181</v>
      </c>
      <c r="C2026" s="35">
        <v>34338</v>
      </c>
      <c r="D2026" s="48" t="s">
        <v>186</v>
      </c>
      <c r="E2026" s="20" t="s">
        <v>183</v>
      </c>
      <c r="F2026" s="20" t="s">
        <v>184</v>
      </c>
      <c r="G2026" s="20">
        <v>21</v>
      </c>
      <c r="H2026" s="37">
        <f t="shared" si="310"/>
        <v>28</v>
      </c>
      <c r="I2026" s="9">
        <v>22047.3</v>
      </c>
      <c r="J2026" s="20" t="s">
        <v>189</v>
      </c>
      <c r="K2026" s="17">
        <f t="shared" si="311"/>
        <v>1.9635649612741355E-3</v>
      </c>
      <c r="L2026" s="17">
        <f t="shared" si="312"/>
        <v>1.9726027397260286E-3</v>
      </c>
      <c r="M2026" s="68">
        <f t="shared" si="313"/>
        <v>11.539726027397268</v>
      </c>
      <c r="N2026" s="9">
        <v>1049.8699999999999</v>
      </c>
    </row>
    <row r="2027" spans="1:15" hidden="1" x14ac:dyDescent="0.25">
      <c r="A2027" s="35">
        <v>2019</v>
      </c>
      <c r="B2027" s="35" t="s">
        <v>181</v>
      </c>
      <c r="C2027" s="35">
        <v>34151</v>
      </c>
      <c r="D2027" s="48" t="s">
        <v>182</v>
      </c>
      <c r="E2027" s="20" t="s">
        <v>183</v>
      </c>
      <c r="F2027" s="20" t="s">
        <v>184</v>
      </c>
      <c r="G2027" s="20">
        <v>105</v>
      </c>
      <c r="H2027" s="37">
        <f t="shared" si="310"/>
        <v>140</v>
      </c>
      <c r="I2027" s="9">
        <v>109956.88</v>
      </c>
      <c r="J2027" s="20" t="s">
        <v>190</v>
      </c>
      <c r="K2027" s="17">
        <f t="shared" si="311"/>
        <v>9.8178248063706761E-3</v>
      </c>
      <c r="L2027" s="17">
        <f t="shared" si="312"/>
        <v>9.8630136986301419E-3</v>
      </c>
      <c r="M2027" s="68">
        <f t="shared" si="313"/>
        <v>57.698630136986331</v>
      </c>
      <c r="N2027" s="9">
        <v>1047.21</v>
      </c>
    </row>
    <row r="2028" spans="1:15" hidden="1" x14ac:dyDescent="0.25">
      <c r="A2028" s="35">
        <v>2019</v>
      </c>
      <c r="B2028" s="35" t="s">
        <v>181</v>
      </c>
      <c r="C2028" s="35">
        <v>34151</v>
      </c>
      <c r="D2028" s="48" t="s">
        <v>182</v>
      </c>
      <c r="E2028" s="20" t="s">
        <v>183</v>
      </c>
      <c r="F2028" s="20" t="s">
        <v>184</v>
      </c>
      <c r="G2028" s="20">
        <v>144</v>
      </c>
      <c r="H2028" s="37">
        <f t="shared" si="310"/>
        <v>192</v>
      </c>
      <c r="I2028" s="9">
        <v>150483.07999999999</v>
      </c>
      <c r="J2028" s="20" t="s">
        <v>191</v>
      </c>
      <c r="K2028" s="17">
        <f t="shared" si="311"/>
        <v>1.3464445448736928E-2</v>
      </c>
      <c r="L2028" s="17">
        <f t="shared" si="312"/>
        <v>1.3526418786692767E-2</v>
      </c>
      <c r="M2028" s="68">
        <f t="shared" si="313"/>
        <v>79.129549902152689</v>
      </c>
      <c r="N2028" s="9">
        <v>1045.02</v>
      </c>
    </row>
    <row r="2029" spans="1:15" hidden="1" x14ac:dyDescent="0.25">
      <c r="A2029" s="35">
        <v>2019</v>
      </c>
      <c r="B2029" s="35" t="s">
        <v>181</v>
      </c>
      <c r="C2029" s="35">
        <v>34338</v>
      </c>
      <c r="D2029" s="48" t="s">
        <v>186</v>
      </c>
      <c r="E2029" s="20" t="s">
        <v>183</v>
      </c>
      <c r="F2029" s="20" t="s">
        <v>184</v>
      </c>
      <c r="G2029" s="20">
        <v>254</v>
      </c>
      <c r="H2029" s="37">
        <f t="shared" si="310"/>
        <v>338.66666666666663</v>
      </c>
      <c r="I2029" s="9">
        <v>266399.32</v>
      </c>
      <c r="J2029" s="20" t="s">
        <v>191</v>
      </c>
      <c r="K2029" s="17">
        <f t="shared" si="311"/>
        <v>2.3749785722077636E-2</v>
      </c>
      <c r="L2029" s="17">
        <f t="shared" si="312"/>
        <v>2.3859099804305294E-2</v>
      </c>
      <c r="M2029" s="68">
        <f t="shared" si="313"/>
        <v>139.57573385518597</v>
      </c>
      <c r="N2029" s="9">
        <v>1048.82</v>
      </c>
    </row>
    <row r="2030" spans="1:15" hidden="1" x14ac:dyDescent="0.25">
      <c r="A2030" s="35">
        <v>2019</v>
      </c>
      <c r="B2030" s="35" t="s">
        <v>181</v>
      </c>
      <c r="C2030" s="35">
        <v>34151</v>
      </c>
      <c r="D2030" s="48" t="s">
        <v>182</v>
      </c>
      <c r="E2030" s="20" t="s">
        <v>183</v>
      </c>
      <c r="F2030" s="20" t="s">
        <v>184</v>
      </c>
      <c r="G2030" s="20">
        <v>35</v>
      </c>
      <c r="H2030" s="37">
        <f t="shared" si="310"/>
        <v>46.666666666666664</v>
      </c>
      <c r="I2030" s="9">
        <v>36637.26</v>
      </c>
      <c r="J2030" s="20" t="s">
        <v>192</v>
      </c>
      <c r="K2030" s="17">
        <f t="shared" si="311"/>
        <v>3.2726082687902255E-3</v>
      </c>
      <c r="L2030" s="17">
        <f t="shared" si="312"/>
        <v>3.2876712328767143E-3</v>
      </c>
      <c r="M2030" s="68">
        <f t="shared" si="313"/>
        <v>19.232876712328778</v>
      </c>
      <c r="N2030" s="9">
        <v>1046.78</v>
      </c>
    </row>
    <row r="2031" spans="1:15" hidden="1" x14ac:dyDescent="0.25">
      <c r="A2031" s="35">
        <v>2019</v>
      </c>
      <c r="B2031" s="35" t="s">
        <v>181</v>
      </c>
      <c r="C2031" s="35">
        <v>34151</v>
      </c>
      <c r="D2031" s="48" t="s">
        <v>182</v>
      </c>
      <c r="E2031" s="20" t="s">
        <v>183</v>
      </c>
      <c r="F2031" s="20" t="s">
        <v>184</v>
      </c>
      <c r="G2031" s="20">
        <v>13</v>
      </c>
      <c r="H2031" s="37">
        <f t="shared" si="310"/>
        <v>17.333333333333332</v>
      </c>
      <c r="I2031" s="9">
        <v>13583.9</v>
      </c>
      <c r="J2031" s="20" t="s">
        <v>193</v>
      </c>
      <c r="K2031" s="17">
        <f t="shared" si="311"/>
        <v>1.2155402141220838E-3</v>
      </c>
      <c r="L2031" s="17">
        <f t="shared" si="312"/>
        <v>1.221135029354208E-3</v>
      </c>
      <c r="M2031" s="68">
        <f t="shared" si="313"/>
        <v>7.1436399217221167</v>
      </c>
      <c r="N2031" s="9">
        <v>1044.92</v>
      </c>
    </row>
    <row r="2032" spans="1:15" hidden="1" x14ac:dyDescent="0.25">
      <c r="A2032" s="35">
        <v>2019</v>
      </c>
      <c r="B2032" s="35" t="s">
        <v>181</v>
      </c>
      <c r="C2032" s="35">
        <v>34338</v>
      </c>
      <c r="D2032" s="48" t="s">
        <v>186</v>
      </c>
      <c r="E2032" s="20" t="s">
        <v>183</v>
      </c>
      <c r="F2032" s="20" t="s">
        <v>184</v>
      </c>
      <c r="G2032" s="20">
        <v>11</v>
      </c>
      <c r="H2032" s="37">
        <f t="shared" si="310"/>
        <v>14.666666666666668</v>
      </c>
      <c r="I2032" s="9">
        <v>11562.76</v>
      </c>
      <c r="J2032" s="20" t="s">
        <v>193</v>
      </c>
      <c r="K2032" s="17">
        <f t="shared" si="311"/>
        <v>1.028534027334071E-3</v>
      </c>
      <c r="L2032" s="17">
        <f t="shared" si="312"/>
        <v>1.0332681017612532E-3</v>
      </c>
      <c r="M2032" s="68">
        <f t="shared" si="313"/>
        <v>6.0446183953033312</v>
      </c>
      <c r="N2032" s="9">
        <v>1051.1600000000001</v>
      </c>
    </row>
    <row r="2033" spans="1:14" hidden="1" x14ac:dyDescent="0.25">
      <c r="A2033" s="35">
        <v>2019</v>
      </c>
      <c r="B2033" s="35" t="s">
        <v>181</v>
      </c>
      <c r="C2033" s="35">
        <v>34151</v>
      </c>
      <c r="D2033" s="48" t="s">
        <v>182</v>
      </c>
      <c r="E2033" s="20" t="s">
        <v>183</v>
      </c>
      <c r="F2033" s="20" t="s">
        <v>184</v>
      </c>
      <c r="G2033" s="20">
        <v>20</v>
      </c>
      <c r="H2033" s="37">
        <f t="shared" si="310"/>
        <v>26.666666666666668</v>
      </c>
      <c r="I2033" s="9">
        <v>20987.119999999999</v>
      </c>
      <c r="J2033" s="20" t="s">
        <v>194</v>
      </c>
      <c r="K2033" s="17">
        <f t="shared" si="311"/>
        <v>1.870061867880129E-3</v>
      </c>
      <c r="L2033" s="17">
        <f t="shared" si="312"/>
        <v>1.878669275929551E-3</v>
      </c>
      <c r="M2033" s="68">
        <f t="shared" si="313"/>
        <v>10.990215264187874</v>
      </c>
      <c r="N2033" s="9">
        <v>1049.3599999999999</v>
      </c>
    </row>
    <row r="2034" spans="1:14" hidden="1" x14ac:dyDescent="0.25">
      <c r="A2034" s="35">
        <v>2019</v>
      </c>
      <c r="B2034" s="35" t="s">
        <v>181</v>
      </c>
      <c r="C2034" s="35">
        <v>34338</v>
      </c>
      <c r="D2034" s="48" t="s">
        <v>186</v>
      </c>
      <c r="E2034" s="20" t="s">
        <v>183</v>
      </c>
      <c r="F2034" s="20" t="s">
        <v>184</v>
      </c>
      <c r="G2034" s="20">
        <v>18</v>
      </c>
      <c r="H2034" s="37">
        <f t="shared" si="310"/>
        <v>24</v>
      </c>
      <c r="I2034" s="9">
        <v>18857.740000000002</v>
      </c>
      <c r="J2034" s="20" t="s">
        <v>194</v>
      </c>
      <c r="K2034" s="17">
        <f t="shared" si="311"/>
        <v>1.683055681092116E-3</v>
      </c>
      <c r="L2034" s="17">
        <f t="shared" si="312"/>
        <v>1.6908023483365958E-3</v>
      </c>
      <c r="M2034" s="68">
        <f t="shared" si="313"/>
        <v>9.8911937377690862</v>
      </c>
      <c r="N2034" s="9">
        <v>1047.6500000000001</v>
      </c>
    </row>
    <row r="2035" spans="1:14" hidden="1" x14ac:dyDescent="0.25">
      <c r="A2035" s="35">
        <v>2019</v>
      </c>
      <c r="B2035" s="35" t="s">
        <v>181</v>
      </c>
      <c r="C2035" s="35">
        <v>34338</v>
      </c>
      <c r="D2035" s="48" t="s">
        <v>186</v>
      </c>
      <c r="E2035" s="20" t="s">
        <v>183</v>
      </c>
      <c r="F2035" s="20" t="s">
        <v>184</v>
      </c>
      <c r="G2035" s="20">
        <v>5</v>
      </c>
      <c r="H2035" s="37">
        <f t="shared" si="310"/>
        <v>6.666666666666667</v>
      </c>
      <c r="I2035" s="9">
        <v>5255.8</v>
      </c>
      <c r="J2035" s="20" t="s">
        <v>195</v>
      </c>
      <c r="K2035" s="17">
        <f t="shared" si="311"/>
        <v>4.6751546697003225E-4</v>
      </c>
      <c r="L2035" s="17">
        <f t="shared" si="312"/>
        <v>4.6966731898238776E-4</v>
      </c>
      <c r="M2035" s="68">
        <f t="shared" si="313"/>
        <v>2.7475538160469686</v>
      </c>
      <c r="N2035" s="9">
        <v>1051.1600000000001</v>
      </c>
    </row>
    <row r="2036" spans="1:14" hidden="1" x14ac:dyDescent="0.25">
      <c r="A2036" s="35">
        <v>2019</v>
      </c>
      <c r="B2036" s="35" t="s">
        <v>181</v>
      </c>
      <c r="C2036" s="35">
        <v>34151</v>
      </c>
      <c r="D2036" s="48" t="s">
        <v>182</v>
      </c>
      <c r="E2036" s="20" t="s">
        <v>183</v>
      </c>
      <c r="F2036" s="20" t="s">
        <v>184</v>
      </c>
      <c r="G2036" s="20">
        <v>19</v>
      </c>
      <c r="H2036" s="37">
        <f t="shared" si="310"/>
        <v>25.333333333333336</v>
      </c>
      <c r="I2036" s="9">
        <v>19836.740000000002</v>
      </c>
      <c r="J2036" s="20" t="s">
        <v>196</v>
      </c>
      <c r="K2036" s="17">
        <f t="shared" si="311"/>
        <v>1.7765587744861225E-3</v>
      </c>
      <c r="L2036" s="17">
        <f t="shared" si="312"/>
        <v>1.7847358121330736E-3</v>
      </c>
      <c r="M2036" s="68">
        <f t="shared" si="313"/>
        <v>10.44070450097848</v>
      </c>
      <c r="N2036" s="9">
        <v>1044.04</v>
      </c>
    </row>
    <row r="2037" spans="1:14" hidden="1" x14ac:dyDescent="0.25">
      <c r="A2037" s="35">
        <v>2019</v>
      </c>
      <c r="B2037" s="35" t="s">
        <v>181</v>
      </c>
      <c r="C2037" s="35">
        <v>34338</v>
      </c>
      <c r="D2037" s="48" t="s">
        <v>186</v>
      </c>
      <c r="E2037" s="20" t="s">
        <v>183</v>
      </c>
      <c r="F2037" s="20" t="s">
        <v>184</v>
      </c>
      <c r="G2037" s="20">
        <v>27</v>
      </c>
      <c r="H2037" s="37">
        <f t="shared" si="310"/>
        <v>36</v>
      </c>
      <c r="I2037" s="9">
        <v>28191.9</v>
      </c>
      <c r="J2037" s="20" t="s">
        <v>196</v>
      </c>
      <c r="K2037" s="17">
        <f t="shared" si="311"/>
        <v>2.524583521638174E-3</v>
      </c>
      <c r="L2037" s="17">
        <f t="shared" si="312"/>
        <v>2.5362035225048938E-3</v>
      </c>
      <c r="M2037" s="68">
        <f t="shared" si="313"/>
        <v>14.836790606653629</v>
      </c>
      <c r="N2037" s="9">
        <v>1044.1400000000001</v>
      </c>
    </row>
    <row r="2038" spans="1:14" hidden="1" x14ac:dyDescent="0.25">
      <c r="A2038" s="35">
        <v>2019</v>
      </c>
      <c r="B2038" s="35" t="s">
        <v>181</v>
      </c>
      <c r="C2038" s="35">
        <v>34151</v>
      </c>
      <c r="D2038" s="48" t="s">
        <v>182</v>
      </c>
      <c r="E2038" s="20" t="s">
        <v>183</v>
      </c>
      <c r="F2038" s="20" t="s">
        <v>184</v>
      </c>
      <c r="G2038" s="20">
        <v>20</v>
      </c>
      <c r="H2038" s="37">
        <f t="shared" si="310"/>
        <v>26.666666666666668</v>
      </c>
      <c r="I2038" s="9">
        <v>20923.98</v>
      </c>
      <c r="J2038" s="20" t="s">
        <v>197</v>
      </c>
      <c r="K2038" s="17">
        <f t="shared" si="311"/>
        <v>1.870061867880129E-3</v>
      </c>
      <c r="L2038" s="17">
        <f t="shared" si="312"/>
        <v>1.878669275929551E-3</v>
      </c>
      <c r="M2038" s="68">
        <f t="shared" si="313"/>
        <v>10.990215264187874</v>
      </c>
      <c r="N2038" s="9">
        <v>1046.2</v>
      </c>
    </row>
    <row r="2039" spans="1:14" hidden="1" x14ac:dyDescent="0.25">
      <c r="A2039" s="35">
        <v>2019</v>
      </c>
      <c r="B2039" s="35" t="s">
        <v>181</v>
      </c>
      <c r="C2039" s="35">
        <v>34338</v>
      </c>
      <c r="D2039" s="48" t="s">
        <v>186</v>
      </c>
      <c r="E2039" s="20" t="s">
        <v>183</v>
      </c>
      <c r="F2039" s="20" t="s">
        <v>184</v>
      </c>
      <c r="G2039" s="20">
        <v>5</v>
      </c>
      <c r="H2039" s="37">
        <f t="shared" si="310"/>
        <v>6.666666666666667</v>
      </c>
      <c r="I2039" s="9">
        <v>5228.74</v>
      </c>
      <c r="J2039" s="20" t="s">
        <v>197</v>
      </c>
      <c r="K2039" s="17">
        <f t="shared" si="311"/>
        <v>4.6751546697003225E-4</v>
      </c>
      <c r="L2039" s="17">
        <f t="shared" si="312"/>
        <v>4.6966731898238776E-4</v>
      </c>
      <c r="M2039" s="68">
        <f t="shared" si="313"/>
        <v>2.7475538160469686</v>
      </c>
      <c r="N2039" s="9">
        <v>1045.75</v>
      </c>
    </row>
    <row r="2040" spans="1:14" hidden="1" x14ac:dyDescent="0.25">
      <c r="A2040" s="35">
        <v>2019</v>
      </c>
      <c r="B2040" s="35" t="s">
        <v>181</v>
      </c>
      <c r="C2040" s="35">
        <v>34151</v>
      </c>
      <c r="D2040" s="48" t="s">
        <v>182</v>
      </c>
      <c r="E2040" s="20" t="s">
        <v>183</v>
      </c>
      <c r="F2040" s="20" t="s">
        <v>184</v>
      </c>
      <c r="G2040" s="20">
        <v>10</v>
      </c>
      <c r="H2040" s="37">
        <f t="shared" si="310"/>
        <v>13.333333333333334</v>
      </c>
      <c r="I2040" s="9">
        <v>10511.6</v>
      </c>
      <c r="J2040" s="20" t="s">
        <v>198</v>
      </c>
      <c r="K2040" s="17">
        <f t="shared" si="311"/>
        <v>9.350309339400645E-4</v>
      </c>
      <c r="L2040" s="17">
        <f t="shared" si="312"/>
        <v>9.3933463796477552E-4</v>
      </c>
      <c r="M2040" s="68">
        <f t="shared" si="313"/>
        <v>5.4951076320939372</v>
      </c>
      <c r="N2040" s="9">
        <v>1051.1600000000001</v>
      </c>
    </row>
    <row r="2041" spans="1:14" hidden="1" x14ac:dyDescent="0.25">
      <c r="A2041" s="35">
        <v>2019</v>
      </c>
      <c r="B2041" s="35" t="s">
        <v>181</v>
      </c>
      <c r="C2041" s="35">
        <v>34338</v>
      </c>
      <c r="D2041" s="48" t="s">
        <v>186</v>
      </c>
      <c r="E2041" s="20" t="s">
        <v>183</v>
      </c>
      <c r="F2041" s="20" t="s">
        <v>184</v>
      </c>
      <c r="G2041" s="20">
        <v>53</v>
      </c>
      <c r="H2041" s="37">
        <f t="shared" si="310"/>
        <v>70.666666666666671</v>
      </c>
      <c r="I2041" s="9">
        <v>55386.76</v>
      </c>
      <c r="J2041" s="20" t="s">
        <v>198</v>
      </c>
      <c r="K2041" s="17">
        <f t="shared" si="311"/>
        <v>4.955663949882342E-3</v>
      </c>
      <c r="L2041" s="17">
        <f t="shared" si="312"/>
        <v>4.9784735812133107E-3</v>
      </c>
      <c r="M2041" s="68">
        <f t="shared" si="313"/>
        <v>29.124070450097868</v>
      </c>
      <c r="N2041" s="9">
        <v>1045.03</v>
      </c>
    </row>
    <row r="2042" spans="1:14" hidden="1" x14ac:dyDescent="0.25">
      <c r="A2042" s="35">
        <v>2019</v>
      </c>
      <c r="B2042" s="35" t="s">
        <v>181</v>
      </c>
      <c r="C2042" s="35">
        <v>34151</v>
      </c>
      <c r="D2042" s="48" t="s">
        <v>182</v>
      </c>
      <c r="E2042" s="20" t="s">
        <v>183</v>
      </c>
      <c r="F2042" s="20" t="s">
        <v>184</v>
      </c>
      <c r="G2042" s="20">
        <v>19</v>
      </c>
      <c r="H2042" s="37">
        <f t="shared" si="310"/>
        <v>25.333333333333336</v>
      </c>
      <c r="I2042" s="9">
        <v>19836.740000000002</v>
      </c>
      <c r="J2042" s="20" t="s">
        <v>199</v>
      </c>
      <c r="K2042" s="17">
        <f t="shared" si="311"/>
        <v>1.7765587744861225E-3</v>
      </c>
      <c r="L2042" s="17">
        <f t="shared" si="312"/>
        <v>1.7847358121330736E-3</v>
      </c>
      <c r="M2042" s="68">
        <f t="shared" si="313"/>
        <v>10.44070450097848</v>
      </c>
      <c r="N2042" s="9">
        <v>1044.04</v>
      </c>
    </row>
    <row r="2043" spans="1:14" hidden="1" x14ac:dyDescent="0.25">
      <c r="A2043" s="35">
        <v>2019</v>
      </c>
      <c r="B2043" s="35" t="s">
        <v>181</v>
      </c>
      <c r="C2043" s="35">
        <v>34338</v>
      </c>
      <c r="D2043" s="48" t="s">
        <v>186</v>
      </c>
      <c r="E2043" s="20" t="s">
        <v>183</v>
      </c>
      <c r="F2043" s="20" t="s">
        <v>184</v>
      </c>
      <c r="G2043" s="20">
        <v>31</v>
      </c>
      <c r="H2043" s="37">
        <f t="shared" si="310"/>
        <v>41.333333333333336</v>
      </c>
      <c r="I2043" s="9">
        <v>32477.72</v>
      </c>
      <c r="J2043" s="20" t="s">
        <v>199</v>
      </c>
      <c r="K2043" s="17">
        <f t="shared" si="311"/>
        <v>2.8985958952142E-3</v>
      </c>
      <c r="L2043" s="17">
        <f t="shared" si="312"/>
        <v>2.9119373776908043E-3</v>
      </c>
      <c r="M2043" s="68">
        <f t="shared" si="313"/>
        <v>17.034833659491206</v>
      </c>
      <c r="N2043" s="9">
        <v>1047.67</v>
      </c>
    </row>
    <row r="2044" spans="1:14" hidden="1" x14ac:dyDescent="0.25">
      <c r="A2044" s="35">
        <v>2019</v>
      </c>
      <c r="B2044" s="35" t="s">
        <v>181</v>
      </c>
      <c r="C2044" s="35">
        <v>34151</v>
      </c>
      <c r="D2044" s="48" t="s">
        <v>182</v>
      </c>
      <c r="E2044" s="20" t="s">
        <v>183</v>
      </c>
      <c r="F2044" s="20" t="s">
        <v>184</v>
      </c>
      <c r="G2044" s="37">
        <v>86.6</v>
      </c>
      <c r="H2044" s="37">
        <f t="shared" si="310"/>
        <v>115.46666666666667</v>
      </c>
      <c r="I2044" s="9">
        <v>90687.7</v>
      </c>
      <c r="J2044" s="20" t="s">
        <v>200</v>
      </c>
      <c r="K2044" s="17">
        <f t="shared" si="311"/>
        <v>8.0973678879209584E-3</v>
      </c>
      <c r="L2044" s="17">
        <f t="shared" si="312"/>
        <v>8.1346379647749562E-3</v>
      </c>
      <c r="M2044" s="68">
        <f t="shared" si="313"/>
        <v>47.587632093933493</v>
      </c>
      <c r="N2044" s="9">
        <v>1047.2</v>
      </c>
    </row>
    <row r="2045" spans="1:14" hidden="1" x14ac:dyDescent="0.25">
      <c r="A2045" s="35">
        <v>2019</v>
      </c>
      <c r="B2045" s="35" t="s">
        <v>181</v>
      </c>
      <c r="C2045" s="35">
        <v>34338</v>
      </c>
      <c r="D2045" s="48" t="s">
        <v>186</v>
      </c>
      <c r="E2045" s="20" t="s">
        <v>183</v>
      </c>
      <c r="F2045" s="20" t="s">
        <v>184</v>
      </c>
      <c r="G2045" s="20">
        <v>184</v>
      </c>
      <c r="H2045" s="37">
        <f t="shared" si="310"/>
        <v>245.33333333333331</v>
      </c>
      <c r="I2045" s="9">
        <v>192818.12</v>
      </c>
      <c r="J2045" s="20" t="s">
        <v>200</v>
      </c>
      <c r="K2045" s="17">
        <f t="shared" si="311"/>
        <v>1.7204569184497188E-2</v>
      </c>
      <c r="L2045" s="17">
        <f t="shared" si="312"/>
        <v>1.7283757338551867E-2</v>
      </c>
      <c r="M2045" s="68">
        <f t="shared" si="313"/>
        <v>101.10998043052842</v>
      </c>
      <c r="N2045" s="9">
        <v>1047.92</v>
      </c>
    </row>
    <row r="2046" spans="1:14" hidden="1" x14ac:dyDescent="0.25">
      <c r="A2046" s="35">
        <v>2019</v>
      </c>
      <c r="B2046" s="35" t="s">
        <v>181</v>
      </c>
      <c r="C2046" s="35">
        <v>34151</v>
      </c>
      <c r="D2046" s="48" t="s">
        <v>182</v>
      </c>
      <c r="E2046" s="20" t="s">
        <v>183</v>
      </c>
      <c r="F2046" s="20" t="s">
        <v>184</v>
      </c>
      <c r="G2046" s="20">
        <v>695</v>
      </c>
      <c r="H2046" s="37">
        <f t="shared" si="310"/>
        <v>926.66666666666674</v>
      </c>
      <c r="I2046" s="9">
        <v>727597.64</v>
      </c>
      <c r="J2046" s="20" t="s">
        <v>201</v>
      </c>
      <c r="K2046" s="17">
        <f t="shared" si="311"/>
        <v>6.4984649908834485E-2</v>
      </c>
      <c r="L2046" s="17">
        <f t="shared" si="312"/>
        <v>6.5283757338551907E-2</v>
      </c>
      <c r="M2046" s="68">
        <f t="shared" si="313"/>
        <v>381.90998043052866</v>
      </c>
      <c r="N2046" s="9">
        <v>1046.9000000000001</v>
      </c>
    </row>
    <row r="2047" spans="1:14" hidden="1" x14ac:dyDescent="0.25">
      <c r="A2047" s="35">
        <v>2019</v>
      </c>
      <c r="B2047" s="35" t="s">
        <v>181</v>
      </c>
      <c r="C2047" s="35">
        <v>34151</v>
      </c>
      <c r="D2047" s="48" t="s">
        <v>182</v>
      </c>
      <c r="E2047" s="20" t="s">
        <v>183</v>
      </c>
      <c r="F2047" s="20" t="s">
        <v>184</v>
      </c>
      <c r="G2047" s="20">
        <v>32</v>
      </c>
      <c r="H2047" s="37">
        <f t="shared" si="310"/>
        <v>42.666666666666664</v>
      </c>
      <c r="I2047" s="9">
        <v>33492.800000000003</v>
      </c>
      <c r="J2047" s="20" t="s">
        <v>202</v>
      </c>
      <c r="K2047" s="17">
        <f t="shared" si="311"/>
        <v>2.9920989886082065E-3</v>
      </c>
      <c r="L2047" s="17">
        <f t="shared" si="312"/>
        <v>3.0058708414872812E-3</v>
      </c>
      <c r="M2047" s="68">
        <f t="shared" si="313"/>
        <v>17.584344422700596</v>
      </c>
      <c r="N2047" s="9">
        <v>1046.6500000000001</v>
      </c>
    </row>
    <row r="2048" spans="1:14" hidden="1" x14ac:dyDescent="0.25">
      <c r="A2048" s="35">
        <v>2019</v>
      </c>
      <c r="B2048" s="35" t="s">
        <v>181</v>
      </c>
      <c r="C2048" s="35">
        <v>34338</v>
      </c>
      <c r="D2048" s="48" t="s">
        <v>186</v>
      </c>
      <c r="E2048" s="20" t="s">
        <v>183</v>
      </c>
      <c r="F2048" s="20" t="s">
        <v>184</v>
      </c>
      <c r="G2048" s="20">
        <v>29</v>
      </c>
      <c r="H2048" s="37">
        <f t="shared" si="310"/>
        <v>38.666666666666671</v>
      </c>
      <c r="I2048" s="9">
        <v>30357.360000000001</v>
      </c>
      <c r="J2048" s="20" t="s">
        <v>202</v>
      </c>
      <c r="K2048" s="17">
        <f t="shared" si="311"/>
        <v>2.711589708426187E-3</v>
      </c>
      <c r="L2048" s="17">
        <f t="shared" si="312"/>
        <v>2.7240704500978495E-3</v>
      </c>
      <c r="M2048" s="68">
        <f t="shared" si="313"/>
        <v>15.935812133072419</v>
      </c>
      <c r="N2048" s="9">
        <v>1046.81</v>
      </c>
    </row>
    <row r="2049" spans="1:14" hidden="1" x14ac:dyDescent="0.25">
      <c r="A2049" s="35">
        <v>2019</v>
      </c>
      <c r="B2049" s="35" t="s">
        <v>181</v>
      </c>
      <c r="C2049" s="35">
        <v>34151</v>
      </c>
      <c r="D2049" s="48" t="s">
        <v>182</v>
      </c>
      <c r="E2049" s="20" t="s">
        <v>183</v>
      </c>
      <c r="F2049" s="20" t="s">
        <v>184</v>
      </c>
      <c r="G2049" s="20">
        <v>1</v>
      </c>
      <c r="H2049" s="37">
        <f t="shared" si="310"/>
        <v>1.3333333333333333</v>
      </c>
      <c r="I2049" s="9">
        <v>1042.1400000000001</v>
      </c>
      <c r="J2049" s="20" t="s">
        <v>203</v>
      </c>
      <c r="K2049" s="17">
        <f t="shared" si="311"/>
        <v>9.3503093394006452E-5</v>
      </c>
      <c r="L2049" s="17">
        <f t="shared" si="312"/>
        <v>9.3933463796477538E-5</v>
      </c>
      <c r="M2049" s="68">
        <f t="shared" si="313"/>
        <v>0.54951076320939363</v>
      </c>
      <c r="N2049" s="9">
        <v>1042.1400000000001</v>
      </c>
    </row>
    <row r="2050" spans="1:14" hidden="1" x14ac:dyDescent="0.25">
      <c r="A2050" s="35">
        <v>2019</v>
      </c>
      <c r="B2050" s="35" t="s">
        <v>181</v>
      </c>
      <c r="C2050" s="35">
        <v>34151</v>
      </c>
      <c r="D2050" s="48" t="s">
        <v>182</v>
      </c>
      <c r="E2050" s="20" t="s">
        <v>183</v>
      </c>
      <c r="F2050" s="20" t="s">
        <v>184</v>
      </c>
      <c r="G2050" s="20">
        <v>55</v>
      </c>
      <c r="H2050" s="37">
        <f t="shared" si="310"/>
        <v>73.333333333333329</v>
      </c>
      <c r="I2050" s="9">
        <v>57644.959999999999</v>
      </c>
      <c r="J2050" s="20" t="s">
        <v>204</v>
      </c>
      <c r="K2050" s="17">
        <f t="shared" si="311"/>
        <v>5.1426701366703549E-3</v>
      </c>
      <c r="L2050" s="17">
        <f t="shared" si="312"/>
        <v>5.1663405088062647E-3</v>
      </c>
      <c r="M2050" s="68">
        <f t="shared" si="313"/>
        <v>30.223091976516649</v>
      </c>
      <c r="N2050" s="9">
        <v>1048.0899999999999</v>
      </c>
    </row>
    <row r="2051" spans="1:14" hidden="1" x14ac:dyDescent="0.25">
      <c r="A2051" s="35">
        <v>2019</v>
      </c>
      <c r="B2051" s="35" t="s">
        <v>181</v>
      </c>
      <c r="C2051" s="35">
        <v>34338</v>
      </c>
      <c r="D2051" s="48" t="s">
        <v>186</v>
      </c>
      <c r="E2051" s="20" t="s">
        <v>183</v>
      </c>
      <c r="F2051" s="20" t="s">
        <v>184</v>
      </c>
      <c r="G2051" s="20">
        <v>10</v>
      </c>
      <c r="H2051" s="37">
        <f t="shared" si="310"/>
        <v>13.333333333333334</v>
      </c>
      <c r="I2051" s="9">
        <v>10510</v>
      </c>
      <c r="J2051" s="20" t="s">
        <v>204</v>
      </c>
      <c r="K2051" s="17">
        <f t="shared" si="311"/>
        <v>9.350309339400645E-4</v>
      </c>
      <c r="L2051" s="17">
        <f t="shared" si="312"/>
        <v>9.3933463796477552E-4</v>
      </c>
      <c r="M2051" s="68">
        <f t="shared" si="313"/>
        <v>5.4951076320939372</v>
      </c>
      <c r="N2051" s="9">
        <v>1051</v>
      </c>
    </row>
    <row r="2052" spans="1:14" hidden="1" x14ac:dyDescent="0.25">
      <c r="A2052" s="35">
        <v>2019</v>
      </c>
      <c r="B2052" s="35" t="s">
        <v>181</v>
      </c>
      <c r="C2052" s="35">
        <v>34151</v>
      </c>
      <c r="D2052" s="48" t="s">
        <v>182</v>
      </c>
      <c r="E2052" s="20" t="s">
        <v>183</v>
      </c>
      <c r="F2052" s="20" t="s">
        <v>184</v>
      </c>
      <c r="G2052" s="20">
        <v>36</v>
      </c>
      <c r="H2052" s="37">
        <f t="shared" ref="H2052:H2083" si="314">G2052/9*12</f>
        <v>48</v>
      </c>
      <c r="I2052" s="9">
        <v>37724.5</v>
      </c>
      <c r="J2052" s="20" t="s">
        <v>205</v>
      </c>
      <c r="K2052" s="17">
        <f t="shared" ref="K2052:K2083" si="315">G2052/$G$2206</f>
        <v>3.366111362184232E-3</v>
      </c>
      <c r="L2052" s="17">
        <f t="shared" ref="L2052:L2083" si="316">H2052/$H$2206</f>
        <v>3.3816046966731917E-3</v>
      </c>
      <c r="M2052" s="68">
        <f t="shared" ref="M2052:M2083" si="317">5850*L2052</f>
        <v>19.782387475538172</v>
      </c>
      <c r="N2052" s="9">
        <v>1047.9000000000001</v>
      </c>
    </row>
    <row r="2053" spans="1:14" hidden="1" x14ac:dyDescent="0.25">
      <c r="A2053" s="35">
        <v>2019</v>
      </c>
      <c r="B2053" s="35" t="s">
        <v>181</v>
      </c>
      <c r="C2053" s="35">
        <v>34151</v>
      </c>
      <c r="D2053" s="48" t="s">
        <v>182</v>
      </c>
      <c r="E2053" s="20" t="s">
        <v>183</v>
      </c>
      <c r="F2053" s="20" t="s">
        <v>184</v>
      </c>
      <c r="G2053" s="20">
        <v>17</v>
      </c>
      <c r="H2053" s="37">
        <f t="shared" si="314"/>
        <v>22.666666666666664</v>
      </c>
      <c r="I2053" s="9">
        <v>17725.400000000001</v>
      </c>
      <c r="J2053" s="20" t="s">
        <v>206</v>
      </c>
      <c r="K2053" s="17">
        <f t="shared" si="315"/>
        <v>1.5895525876981095E-3</v>
      </c>
      <c r="L2053" s="17">
        <f t="shared" si="316"/>
        <v>1.5968688845401182E-3</v>
      </c>
      <c r="M2053" s="68">
        <f t="shared" si="317"/>
        <v>9.3416829745596921</v>
      </c>
      <c r="N2053" s="9">
        <v>1042.67</v>
      </c>
    </row>
    <row r="2054" spans="1:14" hidden="1" x14ac:dyDescent="0.25">
      <c r="A2054" s="35">
        <v>2019</v>
      </c>
      <c r="B2054" s="35" t="s">
        <v>181</v>
      </c>
      <c r="C2054" s="35">
        <v>34338</v>
      </c>
      <c r="D2054" s="48" t="s">
        <v>186</v>
      </c>
      <c r="E2054" s="20" t="s">
        <v>183</v>
      </c>
      <c r="F2054" s="20" t="s">
        <v>184</v>
      </c>
      <c r="G2054" s="20">
        <v>37</v>
      </c>
      <c r="H2054" s="37">
        <f t="shared" si="314"/>
        <v>49.333333333333329</v>
      </c>
      <c r="I2054" s="9">
        <v>38739.58</v>
      </c>
      <c r="J2054" s="20" t="s">
        <v>206</v>
      </c>
      <c r="K2054" s="17">
        <f t="shared" si="315"/>
        <v>3.4596144555782385E-3</v>
      </c>
      <c r="L2054" s="17">
        <f t="shared" si="316"/>
        <v>3.475538160469669E-3</v>
      </c>
      <c r="M2054" s="68">
        <f t="shared" si="317"/>
        <v>20.331898238747563</v>
      </c>
      <c r="N2054" s="9">
        <v>1047.02</v>
      </c>
    </row>
    <row r="2055" spans="1:14" hidden="1" x14ac:dyDescent="0.25">
      <c r="A2055" s="35">
        <v>2019</v>
      </c>
      <c r="B2055" s="35" t="s">
        <v>181</v>
      </c>
      <c r="C2055" s="35">
        <v>34151</v>
      </c>
      <c r="D2055" s="48" t="s">
        <v>182</v>
      </c>
      <c r="E2055" s="20" t="s">
        <v>183</v>
      </c>
      <c r="F2055" s="20" t="s">
        <v>184</v>
      </c>
      <c r="G2055" s="20">
        <v>22</v>
      </c>
      <c r="H2055" s="37">
        <f t="shared" si="314"/>
        <v>29.333333333333336</v>
      </c>
      <c r="I2055" s="9">
        <v>23098.46</v>
      </c>
      <c r="J2055" s="20" t="s">
        <v>207</v>
      </c>
      <c r="K2055" s="17">
        <f t="shared" si="315"/>
        <v>2.057068054668142E-3</v>
      </c>
      <c r="L2055" s="17">
        <f t="shared" si="316"/>
        <v>2.0665362035225065E-3</v>
      </c>
      <c r="M2055" s="68">
        <f t="shared" si="317"/>
        <v>12.089236790606662</v>
      </c>
      <c r="N2055" s="9">
        <v>1049.93</v>
      </c>
    </row>
    <row r="2056" spans="1:14" hidden="1" x14ac:dyDescent="0.25">
      <c r="A2056" s="35">
        <v>2019</v>
      </c>
      <c r="B2056" s="35" t="s">
        <v>181</v>
      </c>
      <c r="C2056" s="35">
        <v>34338</v>
      </c>
      <c r="D2056" s="48" t="s">
        <v>186</v>
      </c>
      <c r="E2056" s="20" t="s">
        <v>183</v>
      </c>
      <c r="F2056" s="20" t="s">
        <v>184</v>
      </c>
      <c r="G2056" s="20">
        <v>41</v>
      </c>
      <c r="H2056" s="37">
        <f t="shared" si="314"/>
        <v>54.666666666666664</v>
      </c>
      <c r="I2056" s="9">
        <v>42872.06</v>
      </c>
      <c r="J2056" s="20" t="s">
        <v>207</v>
      </c>
      <c r="K2056" s="17">
        <f t="shared" si="315"/>
        <v>3.8336268291542645E-3</v>
      </c>
      <c r="L2056" s="17">
        <f t="shared" si="316"/>
        <v>3.8512720156555795E-3</v>
      </c>
      <c r="M2056" s="68">
        <f t="shared" si="317"/>
        <v>22.529941291585139</v>
      </c>
      <c r="N2056" s="9">
        <v>1045.6600000000001</v>
      </c>
    </row>
    <row r="2057" spans="1:14" hidden="1" x14ac:dyDescent="0.25">
      <c r="A2057" s="35">
        <v>2019</v>
      </c>
      <c r="B2057" s="35" t="s">
        <v>181</v>
      </c>
      <c r="C2057" s="35">
        <v>34151</v>
      </c>
      <c r="D2057" s="48" t="s">
        <v>182</v>
      </c>
      <c r="E2057" s="20" t="s">
        <v>183</v>
      </c>
      <c r="F2057" s="20" t="s">
        <v>184</v>
      </c>
      <c r="G2057" s="20">
        <v>56</v>
      </c>
      <c r="H2057" s="37">
        <f t="shared" si="314"/>
        <v>74.666666666666671</v>
      </c>
      <c r="I2057" s="9">
        <v>58594.36</v>
      </c>
      <c r="J2057" s="20" t="s">
        <v>208</v>
      </c>
      <c r="K2057" s="17">
        <f t="shared" si="315"/>
        <v>5.236173230064361E-3</v>
      </c>
      <c r="L2057" s="17">
        <f t="shared" si="316"/>
        <v>5.2602739726027433E-3</v>
      </c>
      <c r="M2057" s="68">
        <f t="shared" si="317"/>
        <v>30.77260273972605</v>
      </c>
      <c r="N2057" s="9">
        <v>1046.33</v>
      </c>
    </row>
    <row r="2058" spans="1:14" hidden="1" x14ac:dyDescent="0.25">
      <c r="A2058" s="35">
        <v>2019</v>
      </c>
      <c r="B2058" s="35" t="s">
        <v>181</v>
      </c>
      <c r="C2058" s="35">
        <v>34338</v>
      </c>
      <c r="D2058" s="48" t="s">
        <v>186</v>
      </c>
      <c r="E2058" s="20" t="s">
        <v>183</v>
      </c>
      <c r="F2058" s="20" t="s">
        <v>184</v>
      </c>
      <c r="G2058" s="20">
        <v>78</v>
      </c>
      <c r="H2058" s="37">
        <f t="shared" si="314"/>
        <v>104</v>
      </c>
      <c r="I2058" s="9">
        <v>81746.94</v>
      </c>
      <c r="J2058" s="20" t="s">
        <v>208</v>
      </c>
      <c r="K2058" s="17">
        <f t="shared" si="315"/>
        <v>7.293241284732503E-3</v>
      </c>
      <c r="L2058" s="17">
        <f t="shared" si="316"/>
        <v>7.3268101761252485E-3</v>
      </c>
      <c r="M2058" s="68">
        <f t="shared" si="317"/>
        <v>42.861839530332702</v>
      </c>
      <c r="N2058" s="9">
        <v>1048.04</v>
      </c>
    </row>
    <row r="2059" spans="1:14" hidden="1" x14ac:dyDescent="0.25">
      <c r="A2059" s="35">
        <v>2019</v>
      </c>
      <c r="B2059" s="35" t="s">
        <v>181</v>
      </c>
      <c r="C2059" s="35">
        <v>34151</v>
      </c>
      <c r="D2059" s="48" t="s">
        <v>182</v>
      </c>
      <c r="E2059" s="20" t="s">
        <v>183</v>
      </c>
      <c r="F2059" s="20" t="s">
        <v>184</v>
      </c>
      <c r="G2059" s="20">
        <v>29</v>
      </c>
      <c r="H2059" s="37">
        <f t="shared" si="314"/>
        <v>38.666666666666671</v>
      </c>
      <c r="I2059" s="9">
        <v>30357.360000000001</v>
      </c>
      <c r="J2059" s="20" t="s">
        <v>209</v>
      </c>
      <c r="K2059" s="17">
        <f t="shared" si="315"/>
        <v>2.711589708426187E-3</v>
      </c>
      <c r="L2059" s="17">
        <f t="shared" si="316"/>
        <v>2.7240704500978495E-3</v>
      </c>
      <c r="M2059" s="68">
        <f t="shared" si="317"/>
        <v>15.935812133072419</v>
      </c>
      <c r="N2059" s="9">
        <v>1046.81</v>
      </c>
    </row>
    <row r="2060" spans="1:14" hidden="1" x14ac:dyDescent="0.25">
      <c r="A2060" s="35">
        <v>2019</v>
      </c>
      <c r="B2060" s="35" t="s">
        <v>181</v>
      </c>
      <c r="C2060" s="35">
        <v>34338</v>
      </c>
      <c r="D2060" s="48" t="s">
        <v>186</v>
      </c>
      <c r="E2060" s="20" t="s">
        <v>183</v>
      </c>
      <c r="F2060" s="20" t="s">
        <v>184</v>
      </c>
      <c r="G2060" s="20">
        <v>3</v>
      </c>
      <c r="H2060" s="37">
        <f t="shared" si="314"/>
        <v>4</v>
      </c>
      <c r="I2060" s="9">
        <v>3153.48</v>
      </c>
      <c r="J2060" s="20" t="s">
        <v>209</v>
      </c>
      <c r="K2060" s="17">
        <f t="shared" si="315"/>
        <v>2.8050928018201932E-4</v>
      </c>
      <c r="L2060" s="17">
        <f t="shared" si="316"/>
        <v>2.8180039138943266E-4</v>
      </c>
      <c r="M2060" s="68">
        <f t="shared" si="317"/>
        <v>1.6485322896281811</v>
      </c>
      <c r="N2060" s="9">
        <v>1051.1600000000001</v>
      </c>
    </row>
    <row r="2061" spans="1:14" hidden="1" x14ac:dyDescent="0.25">
      <c r="A2061" s="35">
        <v>2019</v>
      </c>
      <c r="B2061" s="35" t="s">
        <v>181</v>
      </c>
      <c r="C2061" s="35">
        <v>34151</v>
      </c>
      <c r="D2061" s="48" t="s">
        <v>182</v>
      </c>
      <c r="E2061" s="20" t="s">
        <v>183</v>
      </c>
      <c r="F2061" s="20" t="s">
        <v>184</v>
      </c>
      <c r="G2061" s="20">
        <v>17</v>
      </c>
      <c r="H2061" s="37">
        <f t="shared" si="314"/>
        <v>22.666666666666664</v>
      </c>
      <c r="I2061" s="9">
        <v>17869.72</v>
      </c>
      <c r="J2061" s="20" t="s">
        <v>210</v>
      </c>
      <c r="K2061" s="17">
        <f t="shared" si="315"/>
        <v>1.5895525876981095E-3</v>
      </c>
      <c r="L2061" s="17">
        <f t="shared" si="316"/>
        <v>1.5968688845401182E-3</v>
      </c>
      <c r="M2061" s="68">
        <f t="shared" si="317"/>
        <v>9.3416829745596921</v>
      </c>
      <c r="N2061" s="9">
        <v>1051.1600000000001</v>
      </c>
    </row>
    <row r="2062" spans="1:14" hidden="1" x14ac:dyDescent="0.25">
      <c r="A2062" s="35">
        <v>2019</v>
      </c>
      <c r="B2062" s="35" t="s">
        <v>181</v>
      </c>
      <c r="C2062" s="35">
        <v>34338</v>
      </c>
      <c r="D2062" s="48" t="s">
        <v>186</v>
      </c>
      <c r="E2062" s="20" t="s">
        <v>183</v>
      </c>
      <c r="F2062" s="20" t="s">
        <v>184</v>
      </c>
      <c r="G2062" s="20">
        <v>81</v>
      </c>
      <c r="H2062" s="37">
        <f t="shared" si="314"/>
        <v>108</v>
      </c>
      <c r="I2062" s="9">
        <v>84765.119999999995</v>
      </c>
      <c r="J2062" s="20" t="s">
        <v>210</v>
      </c>
      <c r="K2062" s="17">
        <f t="shared" si="315"/>
        <v>7.573750564914522E-3</v>
      </c>
      <c r="L2062" s="17">
        <f t="shared" si="316"/>
        <v>7.608610567514682E-3</v>
      </c>
      <c r="M2062" s="68">
        <f t="shared" si="317"/>
        <v>44.510371819960888</v>
      </c>
      <c r="N2062" s="9">
        <v>1046.48</v>
      </c>
    </row>
    <row r="2063" spans="1:14" hidden="1" x14ac:dyDescent="0.25">
      <c r="A2063" s="35">
        <v>2019</v>
      </c>
      <c r="B2063" s="35" t="s">
        <v>181</v>
      </c>
      <c r="C2063" s="35">
        <v>34338</v>
      </c>
      <c r="D2063" s="48" t="s">
        <v>186</v>
      </c>
      <c r="E2063" s="20" t="s">
        <v>183</v>
      </c>
      <c r="F2063" s="20" t="s">
        <v>184</v>
      </c>
      <c r="G2063" s="20">
        <v>3</v>
      </c>
      <c r="H2063" s="37">
        <f t="shared" si="314"/>
        <v>4</v>
      </c>
      <c r="I2063" s="9">
        <v>3126.42</v>
      </c>
      <c r="J2063" s="20" t="s">
        <v>211</v>
      </c>
      <c r="K2063" s="17">
        <f t="shared" si="315"/>
        <v>2.8050928018201932E-4</v>
      </c>
      <c r="L2063" s="17">
        <f t="shared" si="316"/>
        <v>2.8180039138943266E-4</v>
      </c>
      <c r="M2063" s="68">
        <f t="shared" si="317"/>
        <v>1.6485322896281811</v>
      </c>
      <c r="N2063" s="9">
        <v>1042.1400000000001</v>
      </c>
    </row>
    <row r="2064" spans="1:14" hidden="1" x14ac:dyDescent="0.25">
      <c r="A2064" s="35">
        <v>2019</v>
      </c>
      <c r="B2064" s="35" t="s">
        <v>181</v>
      </c>
      <c r="C2064" s="35">
        <v>34151</v>
      </c>
      <c r="D2064" s="48" t="s">
        <v>182</v>
      </c>
      <c r="E2064" s="20" t="s">
        <v>183</v>
      </c>
      <c r="F2064" s="20" t="s">
        <v>184</v>
      </c>
      <c r="G2064" s="20">
        <v>3</v>
      </c>
      <c r="H2064" s="37">
        <f t="shared" si="314"/>
        <v>4</v>
      </c>
      <c r="I2064" s="9">
        <v>3135.44</v>
      </c>
      <c r="J2064" s="20" t="s">
        <v>212</v>
      </c>
      <c r="K2064" s="17">
        <f t="shared" si="315"/>
        <v>2.8050928018201932E-4</v>
      </c>
      <c r="L2064" s="17">
        <f t="shared" si="316"/>
        <v>2.8180039138943266E-4</v>
      </c>
      <c r="M2064" s="68">
        <f t="shared" si="317"/>
        <v>1.6485322896281811</v>
      </c>
      <c r="N2064" s="9">
        <v>1045.1500000000001</v>
      </c>
    </row>
    <row r="2065" spans="1:14" hidden="1" x14ac:dyDescent="0.25">
      <c r="A2065" s="35">
        <v>2019</v>
      </c>
      <c r="B2065" s="35" t="s">
        <v>181</v>
      </c>
      <c r="C2065" s="35">
        <v>34338</v>
      </c>
      <c r="D2065" s="48" t="s">
        <v>186</v>
      </c>
      <c r="E2065" s="20" t="s">
        <v>183</v>
      </c>
      <c r="F2065" s="20" t="s">
        <v>184</v>
      </c>
      <c r="G2065" s="20">
        <v>5</v>
      </c>
      <c r="H2065" s="37">
        <f t="shared" si="314"/>
        <v>6.666666666666667</v>
      </c>
      <c r="I2065" s="9">
        <v>5210.7</v>
      </c>
      <c r="J2065" s="20" t="s">
        <v>212</v>
      </c>
      <c r="K2065" s="17">
        <f t="shared" si="315"/>
        <v>4.6751546697003225E-4</v>
      </c>
      <c r="L2065" s="17">
        <f t="shared" si="316"/>
        <v>4.6966731898238776E-4</v>
      </c>
      <c r="M2065" s="68">
        <f t="shared" si="317"/>
        <v>2.7475538160469686</v>
      </c>
      <c r="N2065" s="9">
        <v>1042.1400000000001</v>
      </c>
    </row>
    <row r="2066" spans="1:14" hidden="1" x14ac:dyDescent="0.25">
      <c r="A2066" s="35">
        <v>2019</v>
      </c>
      <c r="B2066" s="35" t="s">
        <v>181</v>
      </c>
      <c r="C2066" s="35">
        <v>34151</v>
      </c>
      <c r="D2066" s="48" t="s">
        <v>182</v>
      </c>
      <c r="E2066" s="20" t="s">
        <v>183</v>
      </c>
      <c r="F2066" s="20" t="s">
        <v>184</v>
      </c>
      <c r="G2066" s="20">
        <v>1</v>
      </c>
      <c r="H2066" s="37">
        <f t="shared" si="314"/>
        <v>1.3333333333333333</v>
      </c>
      <c r="I2066" s="9">
        <v>1051.1600000000001</v>
      </c>
      <c r="J2066" s="20" t="s">
        <v>213</v>
      </c>
      <c r="K2066" s="17">
        <f t="shared" si="315"/>
        <v>9.3503093394006452E-5</v>
      </c>
      <c r="L2066" s="17">
        <f t="shared" si="316"/>
        <v>9.3933463796477538E-5</v>
      </c>
      <c r="M2066" s="68">
        <f t="shared" si="317"/>
        <v>0.54951076320939363</v>
      </c>
      <c r="N2066" s="9">
        <v>1051.1600000000001</v>
      </c>
    </row>
    <row r="2067" spans="1:14" hidden="1" x14ac:dyDescent="0.25">
      <c r="A2067" s="35">
        <v>2019</v>
      </c>
      <c r="B2067" s="35" t="s">
        <v>181</v>
      </c>
      <c r="C2067" s="35">
        <v>34338</v>
      </c>
      <c r="D2067" s="48" t="s">
        <v>186</v>
      </c>
      <c r="E2067" s="20" t="s">
        <v>183</v>
      </c>
      <c r="F2067" s="20" t="s">
        <v>184</v>
      </c>
      <c r="G2067" s="20">
        <v>27</v>
      </c>
      <c r="H2067" s="37">
        <f t="shared" si="314"/>
        <v>36</v>
      </c>
      <c r="I2067" s="9">
        <v>28309.16</v>
      </c>
      <c r="J2067" s="20" t="s">
        <v>213</v>
      </c>
      <c r="K2067" s="17">
        <f t="shared" si="315"/>
        <v>2.524583521638174E-3</v>
      </c>
      <c r="L2067" s="17">
        <f t="shared" si="316"/>
        <v>2.5362035225048938E-3</v>
      </c>
      <c r="M2067" s="68">
        <f t="shared" si="317"/>
        <v>14.836790606653629</v>
      </c>
      <c r="N2067" s="9">
        <v>1048.49</v>
      </c>
    </row>
    <row r="2068" spans="1:14" hidden="1" x14ac:dyDescent="0.25">
      <c r="A2068" s="35">
        <v>2019</v>
      </c>
      <c r="B2068" s="35" t="s">
        <v>181</v>
      </c>
      <c r="C2068" s="35">
        <v>34338</v>
      </c>
      <c r="D2068" s="48" t="s">
        <v>186</v>
      </c>
      <c r="E2068" s="20" t="s">
        <v>183</v>
      </c>
      <c r="F2068" s="20" t="s">
        <v>184</v>
      </c>
      <c r="G2068" s="20">
        <v>1</v>
      </c>
      <c r="H2068" s="37">
        <f t="shared" si="314"/>
        <v>1.3333333333333333</v>
      </c>
      <c r="I2068" s="9">
        <v>1051.1600000000001</v>
      </c>
      <c r="J2068" s="20" t="s">
        <v>214</v>
      </c>
      <c r="K2068" s="17">
        <f t="shared" si="315"/>
        <v>9.3503093394006452E-5</v>
      </c>
      <c r="L2068" s="17">
        <f t="shared" si="316"/>
        <v>9.3933463796477538E-5</v>
      </c>
      <c r="M2068" s="68">
        <f t="shared" si="317"/>
        <v>0.54951076320939363</v>
      </c>
      <c r="N2068" s="9">
        <v>1051.1600000000001</v>
      </c>
    </row>
    <row r="2069" spans="1:14" hidden="1" x14ac:dyDescent="0.25">
      <c r="A2069" s="35">
        <v>2019</v>
      </c>
      <c r="B2069" s="35" t="s">
        <v>181</v>
      </c>
      <c r="C2069" s="35">
        <v>34151</v>
      </c>
      <c r="D2069" s="48" t="s">
        <v>182</v>
      </c>
      <c r="E2069" s="20" t="s">
        <v>183</v>
      </c>
      <c r="F2069" s="20" t="s">
        <v>184</v>
      </c>
      <c r="G2069" s="20">
        <v>64</v>
      </c>
      <c r="H2069" s="37">
        <f t="shared" si="314"/>
        <v>85.333333333333329</v>
      </c>
      <c r="I2069" s="9">
        <v>66769.119999999995</v>
      </c>
      <c r="J2069" s="20" t="s">
        <v>215</v>
      </c>
      <c r="K2069" s="17">
        <f t="shared" si="315"/>
        <v>5.984197977216413E-3</v>
      </c>
      <c r="L2069" s="17">
        <f t="shared" si="316"/>
        <v>6.0117416829745625E-3</v>
      </c>
      <c r="M2069" s="68">
        <f t="shared" si="317"/>
        <v>35.168688845401192</v>
      </c>
      <c r="N2069" s="9">
        <v>1043.27</v>
      </c>
    </row>
    <row r="2070" spans="1:14" hidden="1" x14ac:dyDescent="0.25">
      <c r="A2070" s="35">
        <v>2019</v>
      </c>
      <c r="B2070" s="35" t="s">
        <v>181</v>
      </c>
      <c r="C2070" s="35">
        <v>34338</v>
      </c>
      <c r="D2070" s="48" t="s">
        <v>186</v>
      </c>
      <c r="E2070" s="20" t="s">
        <v>183</v>
      </c>
      <c r="F2070" s="20" t="s">
        <v>184</v>
      </c>
      <c r="G2070" s="20">
        <v>35</v>
      </c>
      <c r="H2070" s="37">
        <f t="shared" si="314"/>
        <v>46.666666666666664</v>
      </c>
      <c r="I2070" s="9">
        <v>36790.6</v>
      </c>
      <c r="J2070" s="20" t="s">
        <v>215</v>
      </c>
      <c r="K2070" s="17">
        <f t="shared" si="315"/>
        <v>3.2726082687902255E-3</v>
      </c>
      <c r="L2070" s="17">
        <f t="shared" si="316"/>
        <v>3.2876712328767143E-3</v>
      </c>
      <c r="M2070" s="68">
        <f t="shared" si="317"/>
        <v>19.232876712328778</v>
      </c>
      <c r="N2070" s="9">
        <v>1051.1600000000001</v>
      </c>
    </row>
    <row r="2071" spans="1:14" hidden="1" x14ac:dyDescent="0.25">
      <c r="A2071" s="35">
        <v>2019</v>
      </c>
      <c r="B2071" s="35" t="s">
        <v>181</v>
      </c>
      <c r="C2071" s="35">
        <v>34151</v>
      </c>
      <c r="D2071" s="48" t="s">
        <v>182</v>
      </c>
      <c r="E2071" s="20" t="s">
        <v>183</v>
      </c>
      <c r="F2071" s="20" t="s">
        <v>184</v>
      </c>
      <c r="G2071" s="20">
        <v>22</v>
      </c>
      <c r="H2071" s="37">
        <f t="shared" si="314"/>
        <v>29.333333333333336</v>
      </c>
      <c r="I2071" s="9">
        <v>22997.279999999999</v>
      </c>
      <c r="J2071" s="20" t="s">
        <v>216</v>
      </c>
      <c r="K2071" s="17">
        <f t="shared" si="315"/>
        <v>2.057068054668142E-3</v>
      </c>
      <c r="L2071" s="17">
        <f t="shared" si="316"/>
        <v>2.0665362035225065E-3</v>
      </c>
      <c r="M2071" s="68">
        <f t="shared" si="317"/>
        <v>12.089236790606662</v>
      </c>
      <c r="N2071" s="9">
        <v>1045.33</v>
      </c>
    </row>
    <row r="2072" spans="1:14" hidden="1" x14ac:dyDescent="0.25">
      <c r="A2072" s="35">
        <v>2019</v>
      </c>
      <c r="B2072" s="35" t="s">
        <v>181</v>
      </c>
      <c r="C2072" s="35">
        <v>34338</v>
      </c>
      <c r="D2072" s="48" t="s">
        <v>186</v>
      </c>
      <c r="E2072" s="20" t="s">
        <v>183</v>
      </c>
      <c r="F2072" s="20" t="s">
        <v>184</v>
      </c>
      <c r="G2072" s="20">
        <v>39</v>
      </c>
      <c r="H2072" s="37">
        <f t="shared" si="314"/>
        <v>52</v>
      </c>
      <c r="I2072" s="9">
        <v>40769.74</v>
      </c>
      <c r="J2072" s="20" t="s">
        <v>216</v>
      </c>
      <c r="K2072" s="17">
        <f t="shared" si="315"/>
        <v>3.6466206423662515E-3</v>
      </c>
      <c r="L2072" s="17">
        <f t="shared" si="316"/>
        <v>3.6634050880626243E-3</v>
      </c>
      <c r="M2072" s="68">
        <f t="shared" si="317"/>
        <v>21.430919765166351</v>
      </c>
      <c r="N2072" s="9">
        <v>1045.3800000000001</v>
      </c>
    </row>
    <row r="2073" spans="1:14" hidden="1" x14ac:dyDescent="0.25">
      <c r="A2073" s="35">
        <v>2019</v>
      </c>
      <c r="B2073" s="35" t="s">
        <v>181</v>
      </c>
      <c r="C2073" s="35">
        <v>34151</v>
      </c>
      <c r="D2073" s="48" t="s">
        <v>182</v>
      </c>
      <c r="E2073" s="20" t="s">
        <v>183</v>
      </c>
      <c r="F2073" s="20" t="s">
        <v>184</v>
      </c>
      <c r="G2073" s="20">
        <v>3</v>
      </c>
      <c r="H2073" s="37">
        <f t="shared" si="314"/>
        <v>4</v>
      </c>
      <c r="I2073" s="9">
        <v>3126.42</v>
      </c>
      <c r="J2073" s="20" t="s">
        <v>217</v>
      </c>
      <c r="K2073" s="17">
        <f t="shared" si="315"/>
        <v>2.8050928018201932E-4</v>
      </c>
      <c r="L2073" s="17">
        <f t="shared" si="316"/>
        <v>2.8180039138943266E-4</v>
      </c>
      <c r="M2073" s="68">
        <f t="shared" si="317"/>
        <v>1.6485322896281811</v>
      </c>
      <c r="N2073" s="9">
        <v>1042.1400000000001</v>
      </c>
    </row>
    <row r="2074" spans="1:14" hidden="1" x14ac:dyDescent="0.25">
      <c r="A2074" s="35">
        <v>2019</v>
      </c>
      <c r="B2074" s="35" t="s">
        <v>181</v>
      </c>
      <c r="C2074" s="35">
        <v>34151</v>
      </c>
      <c r="D2074" s="48" t="s">
        <v>182</v>
      </c>
      <c r="E2074" s="20" t="s">
        <v>183</v>
      </c>
      <c r="F2074" s="20" t="s">
        <v>184</v>
      </c>
      <c r="G2074" s="20">
        <v>136</v>
      </c>
      <c r="H2074" s="37">
        <f t="shared" si="314"/>
        <v>181.33333333333331</v>
      </c>
      <c r="I2074" s="9">
        <v>142398.51999999999</v>
      </c>
      <c r="J2074" s="20" t="s">
        <v>218</v>
      </c>
      <c r="K2074" s="17">
        <f t="shared" si="315"/>
        <v>1.2716420701584876E-2</v>
      </c>
      <c r="L2074" s="17">
        <f t="shared" si="316"/>
        <v>1.2774951076320946E-2</v>
      </c>
      <c r="M2074" s="68">
        <f t="shared" si="317"/>
        <v>74.733463796477537</v>
      </c>
      <c r="N2074" s="9">
        <v>1047.05</v>
      </c>
    </row>
    <row r="2075" spans="1:14" hidden="1" x14ac:dyDescent="0.25">
      <c r="A2075" s="35">
        <v>2019</v>
      </c>
      <c r="B2075" s="35" t="s">
        <v>181</v>
      </c>
      <c r="C2075" s="35">
        <v>34338</v>
      </c>
      <c r="D2075" s="48" t="s">
        <v>186</v>
      </c>
      <c r="E2075" s="20" t="s">
        <v>183</v>
      </c>
      <c r="F2075" s="20" t="s">
        <v>184</v>
      </c>
      <c r="G2075" s="20">
        <v>6</v>
      </c>
      <c r="H2075" s="37">
        <f t="shared" si="314"/>
        <v>8</v>
      </c>
      <c r="I2075" s="9">
        <v>6306.96</v>
      </c>
      <c r="J2075" s="20" t="s">
        <v>218</v>
      </c>
      <c r="K2075" s="17">
        <f t="shared" si="315"/>
        <v>5.6101856036403863E-4</v>
      </c>
      <c r="L2075" s="17">
        <f t="shared" si="316"/>
        <v>5.6360078277886531E-4</v>
      </c>
      <c r="M2075" s="68">
        <f t="shared" si="317"/>
        <v>3.2970645792563622</v>
      </c>
      <c r="N2075" s="9">
        <v>1051.1600000000001</v>
      </c>
    </row>
    <row r="2076" spans="1:14" hidden="1" x14ac:dyDescent="0.25">
      <c r="A2076" s="35">
        <v>2019</v>
      </c>
      <c r="B2076" s="35" t="s">
        <v>181</v>
      </c>
      <c r="C2076" s="35">
        <v>34151</v>
      </c>
      <c r="D2076" s="48" t="s">
        <v>182</v>
      </c>
      <c r="E2076" s="20" t="s">
        <v>183</v>
      </c>
      <c r="F2076" s="20" t="s">
        <v>184</v>
      </c>
      <c r="G2076" s="20">
        <v>4</v>
      </c>
      <c r="H2076" s="37">
        <f t="shared" si="314"/>
        <v>5.333333333333333</v>
      </c>
      <c r="I2076" s="9">
        <v>4204.6400000000003</v>
      </c>
      <c r="J2076" s="20" t="s">
        <v>219</v>
      </c>
      <c r="K2076" s="17">
        <f t="shared" si="315"/>
        <v>3.7401237357602581E-4</v>
      </c>
      <c r="L2076" s="17">
        <f t="shared" si="316"/>
        <v>3.7573385518591015E-4</v>
      </c>
      <c r="M2076" s="68">
        <f t="shared" si="317"/>
        <v>2.1980430528375745</v>
      </c>
      <c r="N2076" s="9">
        <v>1051.1600000000001</v>
      </c>
    </row>
    <row r="2077" spans="1:14" hidden="1" x14ac:dyDescent="0.25">
      <c r="A2077" s="35">
        <v>2019</v>
      </c>
      <c r="B2077" s="35" t="s">
        <v>181</v>
      </c>
      <c r="C2077" s="35">
        <v>34338</v>
      </c>
      <c r="D2077" s="48" t="s">
        <v>186</v>
      </c>
      <c r="E2077" s="20" t="s">
        <v>183</v>
      </c>
      <c r="F2077" s="20" t="s">
        <v>184</v>
      </c>
      <c r="G2077" s="20">
        <v>36</v>
      </c>
      <c r="H2077" s="37">
        <f t="shared" si="314"/>
        <v>48</v>
      </c>
      <c r="I2077" s="9">
        <v>37697.440000000002</v>
      </c>
      <c r="J2077" s="20" t="s">
        <v>219</v>
      </c>
      <c r="K2077" s="17">
        <f t="shared" si="315"/>
        <v>3.366111362184232E-3</v>
      </c>
      <c r="L2077" s="17">
        <f t="shared" si="316"/>
        <v>3.3816046966731917E-3</v>
      </c>
      <c r="M2077" s="68">
        <f t="shared" si="317"/>
        <v>19.782387475538172</v>
      </c>
      <c r="N2077" s="9">
        <v>1047.1500000000001</v>
      </c>
    </row>
    <row r="2078" spans="1:14" hidden="1" x14ac:dyDescent="0.25">
      <c r="A2078" s="35">
        <v>2019</v>
      </c>
      <c r="B2078" s="35" t="s">
        <v>181</v>
      </c>
      <c r="C2078" s="35">
        <v>34151</v>
      </c>
      <c r="D2078" s="48" t="s">
        <v>182</v>
      </c>
      <c r="E2078" s="20" t="s">
        <v>183</v>
      </c>
      <c r="F2078" s="20" t="s">
        <v>184</v>
      </c>
      <c r="G2078" s="20">
        <v>13</v>
      </c>
      <c r="H2078" s="37">
        <f t="shared" si="314"/>
        <v>17.333333333333332</v>
      </c>
      <c r="I2078" s="9">
        <v>13547.82</v>
      </c>
      <c r="J2078" s="20" t="s">
        <v>220</v>
      </c>
      <c r="K2078" s="17">
        <f t="shared" si="315"/>
        <v>1.2155402141220838E-3</v>
      </c>
      <c r="L2078" s="17">
        <f t="shared" si="316"/>
        <v>1.221135029354208E-3</v>
      </c>
      <c r="M2078" s="68">
        <f t="shared" si="317"/>
        <v>7.1436399217221167</v>
      </c>
      <c r="N2078" s="9">
        <v>1042.1400000000001</v>
      </c>
    </row>
    <row r="2079" spans="1:14" hidden="1" x14ac:dyDescent="0.25">
      <c r="A2079" s="35">
        <v>2019</v>
      </c>
      <c r="B2079" s="35" t="s">
        <v>181</v>
      </c>
      <c r="C2079" s="35">
        <v>34338</v>
      </c>
      <c r="D2079" s="48" t="s">
        <v>186</v>
      </c>
      <c r="E2079" s="20" t="s">
        <v>183</v>
      </c>
      <c r="F2079" s="20" t="s">
        <v>184</v>
      </c>
      <c r="G2079" s="20">
        <v>4</v>
      </c>
      <c r="H2079" s="37">
        <f t="shared" si="314"/>
        <v>5.333333333333333</v>
      </c>
      <c r="I2079" s="9">
        <v>4204</v>
      </c>
      <c r="J2079" s="20" t="s">
        <v>220</v>
      </c>
      <c r="K2079" s="17">
        <f t="shared" si="315"/>
        <v>3.7401237357602581E-4</v>
      </c>
      <c r="L2079" s="17">
        <f t="shared" si="316"/>
        <v>3.7573385518591015E-4</v>
      </c>
      <c r="M2079" s="68">
        <f t="shared" si="317"/>
        <v>2.1980430528375745</v>
      </c>
      <c r="N2079" s="9">
        <v>1051</v>
      </c>
    </row>
    <row r="2080" spans="1:14" hidden="1" x14ac:dyDescent="0.25">
      <c r="A2080" s="35">
        <v>2019</v>
      </c>
      <c r="B2080" s="35" t="s">
        <v>181</v>
      </c>
      <c r="C2080" s="35">
        <v>34151</v>
      </c>
      <c r="D2080" s="48" t="s">
        <v>182</v>
      </c>
      <c r="E2080" s="20" t="s">
        <v>183</v>
      </c>
      <c r="F2080" s="20" t="s">
        <v>184</v>
      </c>
      <c r="G2080" s="20">
        <v>133</v>
      </c>
      <c r="H2080" s="37">
        <f t="shared" si="314"/>
        <v>177.33333333333334</v>
      </c>
      <c r="I2080" s="9">
        <v>139340.66</v>
      </c>
      <c r="J2080" s="20" t="s">
        <v>221</v>
      </c>
      <c r="K2080" s="17">
        <f t="shared" si="315"/>
        <v>1.2435911421402858E-2</v>
      </c>
      <c r="L2080" s="17">
        <f t="shared" si="316"/>
        <v>1.2493150684931514E-2</v>
      </c>
      <c r="M2080" s="68">
        <f t="shared" si="317"/>
        <v>73.084931506849358</v>
      </c>
      <c r="N2080" s="9">
        <v>1047.67</v>
      </c>
    </row>
    <row r="2081" spans="1:14" hidden="1" x14ac:dyDescent="0.25">
      <c r="A2081" s="35">
        <v>2019</v>
      </c>
      <c r="B2081" s="35" t="s">
        <v>181</v>
      </c>
      <c r="C2081" s="35">
        <v>34338</v>
      </c>
      <c r="D2081" s="48" t="s">
        <v>186</v>
      </c>
      <c r="E2081" s="20" t="s">
        <v>183</v>
      </c>
      <c r="F2081" s="20" t="s">
        <v>184</v>
      </c>
      <c r="G2081" s="20">
        <v>154</v>
      </c>
      <c r="H2081" s="37">
        <f t="shared" si="314"/>
        <v>205.33333333333331</v>
      </c>
      <c r="I2081" s="9">
        <v>161193.12</v>
      </c>
      <c r="J2081" s="20" t="s">
        <v>221</v>
      </c>
      <c r="K2081" s="17">
        <f t="shared" si="315"/>
        <v>1.4399476382676992E-2</v>
      </c>
      <c r="L2081" s="17">
        <f t="shared" si="316"/>
        <v>1.4465753424657541E-2</v>
      </c>
      <c r="M2081" s="68">
        <f t="shared" si="317"/>
        <v>84.624657534246623</v>
      </c>
      <c r="N2081" s="9">
        <v>1046.71</v>
      </c>
    </row>
    <row r="2082" spans="1:14" hidden="1" x14ac:dyDescent="0.25">
      <c r="A2082" s="35">
        <v>2019</v>
      </c>
      <c r="B2082" s="35" t="s">
        <v>181</v>
      </c>
      <c r="C2082" s="35">
        <v>34338</v>
      </c>
      <c r="D2082" s="48" t="s">
        <v>186</v>
      </c>
      <c r="E2082" s="20" t="s">
        <v>183</v>
      </c>
      <c r="F2082" s="20" t="s">
        <v>184</v>
      </c>
      <c r="G2082" s="20">
        <v>10</v>
      </c>
      <c r="H2082" s="37">
        <f t="shared" si="314"/>
        <v>13.333333333333334</v>
      </c>
      <c r="I2082" s="9">
        <v>10421.4</v>
      </c>
      <c r="J2082" s="20" t="s">
        <v>222</v>
      </c>
      <c r="K2082" s="17">
        <f t="shared" si="315"/>
        <v>9.350309339400645E-4</v>
      </c>
      <c r="L2082" s="17">
        <f t="shared" si="316"/>
        <v>9.3933463796477552E-4</v>
      </c>
      <c r="M2082" s="68">
        <f t="shared" si="317"/>
        <v>5.4951076320939372</v>
      </c>
      <c r="N2082" s="9">
        <v>1042.1400000000001</v>
      </c>
    </row>
    <row r="2083" spans="1:14" hidden="1" x14ac:dyDescent="0.25">
      <c r="A2083" s="35">
        <v>2019</v>
      </c>
      <c r="B2083" s="35" t="s">
        <v>181</v>
      </c>
      <c r="C2083" s="35">
        <v>34338</v>
      </c>
      <c r="D2083" s="48" t="s">
        <v>186</v>
      </c>
      <c r="E2083" s="20" t="s">
        <v>183</v>
      </c>
      <c r="F2083" s="20" t="s">
        <v>184</v>
      </c>
      <c r="G2083" s="20">
        <v>21</v>
      </c>
      <c r="H2083" s="37">
        <f t="shared" si="314"/>
        <v>28</v>
      </c>
      <c r="I2083" s="9">
        <v>21984.16</v>
      </c>
      <c r="J2083" s="20" t="s">
        <v>223</v>
      </c>
      <c r="K2083" s="17">
        <f t="shared" si="315"/>
        <v>1.9635649612741355E-3</v>
      </c>
      <c r="L2083" s="17">
        <f t="shared" si="316"/>
        <v>1.9726027397260286E-3</v>
      </c>
      <c r="M2083" s="68">
        <f t="shared" si="317"/>
        <v>11.539726027397268</v>
      </c>
      <c r="N2083" s="9">
        <v>1046.8599999999999</v>
      </c>
    </row>
    <row r="2084" spans="1:14" hidden="1" x14ac:dyDescent="0.25">
      <c r="A2084" s="35">
        <v>2019</v>
      </c>
      <c r="B2084" s="35" t="s">
        <v>181</v>
      </c>
      <c r="C2084" s="35">
        <v>34151</v>
      </c>
      <c r="D2084" s="48" t="s">
        <v>182</v>
      </c>
      <c r="E2084" s="20" t="s">
        <v>183</v>
      </c>
      <c r="F2084" s="20" t="s">
        <v>184</v>
      </c>
      <c r="G2084" s="20">
        <v>1</v>
      </c>
      <c r="H2084" s="37">
        <f t="shared" ref="H2084:H2115" si="318">G2084/9*12</f>
        <v>1.3333333333333333</v>
      </c>
      <c r="I2084" s="9">
        <v>1051.1600000000001</v>
      </c>
      <c r="J2084" s="20" t="s">
        <v>224</v>
      </c>
      <c r="K2084" s="17">
        <f t="shared" ref="K2084:K2115" si="319">G2084/$G$2206</f>
        <v>9.3503093394006452E-5</v>
      </c>
      <c r="L2084" s="17">
        <f t="shared" ref="L2084:L2115" si="320">H2084/$H$2206</f>
        <v>9.3933463796477538E-5</v>
      </c>
      <c r="M2084" s="68">
        <f t="shared" ref="M2084:M2115" si="321">5850*L2084</f>
        <v>0.54951076320939363</v>
      </c>
      <c r="N2084" s="9">
        <v>1051.1600000000001</v>
      </c>
    </row>
    <row r="2085" spans="1:14" hidden="1" x14ac:dyDescent="0.25">
      <c r="A2085" s="35">
        <v>2019</v>
      </c>
      <c r="B2085" s="35" t="s">
        <v>181</v>
      </c>
      <c r="C2085" s="35">
        <v>34151</v>
      </c>
      <c r="D2085" s="48" t="s">
        <v>182</v>
      </c>
      <c r="E2085" s="20" t="s">
        <v>183</v>
      </c>
      <c r="F2085" s="20" t="s">
        <v>184</v>
      </c>
      <c r="G2085" s="20">
        <v>44</v>
      </c>
      <c r="H2085" s="37">
        <f t="shared" si="318"/>
        <v>58.666666666666671</v>
      </c>
      <c r="I2085" s="9">
        <v>46160.84</v>
      </c>
      <c r="J2085" s="20" t="s">
        <v>225</v>
      </c>
      <c r="K2085" s="17">
        <f t="shared" si="319"/>
        <v>4.114136109336284E-3</v>
      </c>
      <c r="L2085" s="17">
        <f t="shared" si="320"/>
        <v>4.1330724070450129E-3</v>
      </c>
      <c r="M2085" s="68">
        <f t="shared" si="321"/>
        <v>24.178473581213325</v>
      </c>
      <c r="N2085" s="9">
        <v>1049.1099999999999</v>
      </c>
    </row>
    <row r="2086" spans="1:14" hidden="1" x14ac:dyDescent="0.25">
      <c r="A2086" s="35">
        <v>2019</v>
      </c>
      <c r="B2086" s="35" t="s">
        <v>181</v>
      </c>
      <c r="C2086" s="35">
        <v>34338</v>
      </c>
      <c r="D2086" s="48" t="s">
        <v>186</v>
      </c>
      <c r="E2086" s="20" t="s">
        <v>183</v>
      </c>
      <c r="F2086" s="20" t="s">
        <v>184</v>
      </c>
      <c r="G2086" s="20">
        <v>24</v>
      </c>
      <c r="H2086" s="37">
        <f t="shared" si="318"/>
        <v>32</v>
      </c>
      <c r="I2086" s="9">
        <v>25101.56</v>
      </c>
      <c r="J2086" s="20" t="s">
        <v>225</v>
      </c>
      <c r="K2086" s="17">
        <f t="shared" si="319"/>
        <v>2.2440742414561545E-3</v>
      </c>
      <c r="L2086" s="17">
        <f t="shared" si="320"/>
        <v>2.2544031311154612E-3</v>
      </c>
      <c r="M2086" s="68">
        <f t="shared" si="321"/>
        <v>13.188258317025449</v>
      </c>
      <c r="N2086" s="9">
        <v>1045.9000000000001</v>
      </c>
    </row>
    <row r="2087" spans="1:14" hidden="1" x14ac:dyDescent="0.25">
      <c r="A2087" s="35">
        <v>2019</v>
      </c>
      <c r="B2087" s="35" t="s">
        <v>181</v>
      </c>
      <c r="C2087" s="35">
        <v>34151</v>
      </c>
      <c r="D2087" s="48" t="s">
        <v>182</v>
      </c>
      <c r="E2087" s="20" t="s">
        <v>183</v>
      </c>
      <c r="F2087" s="20" t="s">
        <v>184</v>
      </c>
      <c r="G2087" s="20">
        <v>30</v>
      </c>
      <c r="H2087" s="37">
        <f t="shared" si="318"/>
        <v>40</v>
      </c>
      <c r="I2087" s="9">
        <v>31480.68</v>
      </c>
      <c r="J2087" s="20" t="s">
        <v>226</v>
      </c>
      <c r="K2087" s="17">
        <f t="shared" si="319"/>
        <v>2.8050928018201935E-3</v>
      </c>
      <c r="L2087" s="17">
        <f t="shared" si="320"/>
        <v>2.8180039138943264E-3</v>
      </c>
      <c r="M2087" s="68">
        <f t="shared" si="321"/>
        <v>16.485322896281811</v>
      </c>
      <c r="N2087" s="9">
        <v>1049.3599999999999</v>
      </c>
    </row>
    <row r="2088" spans="1:14" hidden="1" x14ac:dyDescent="0.25">
      <c r="A2088" s="35">
        <v>2019</v>
      </c>
      <c r="B2088" s="35" t="s">
        <v>181</v>
      </c>
      <c r="C2088" s="35">
        <v>34338</v>
      </c>
      <c r="D2088" s="48" t="s">
        <v>186</v>
      </c>
      <c r="E2088" s="20" t="s">
        <v>183</v>
      </c>
      <c r="F2088" s="20" t="s">
        <v>184</v>
      </c>
      <c r="G2088" s="20">
        <v>25</v>
      </c>
      <c r="H2088" s="37">
        <f t="shared" si="318"/>
        <v>33.333333333333329</v>
      </c>
      <c r="I2088" s="9">
        <v>26125.66</v>
      </c>
      <c r="J2088" s="20" t="s">
        <v>226</v>
      </c>
      <c r="K2088" s="17">
        <f t="shared" si="319"/>
        <v>2.337577334850161E-3</v>
      </c>
      <c r="L2088" s="17">
        <f t="shared" si="320"/>
        <v>2.3483365949119382E-3</v>
      </c>
      <c r="M2088" s="68">
        <f t="shared" si="321"/>
        <v>13.737769080234839</v>
      </c>
      <c r="N2088" s="9">
        <v>1045.03</v>
      </c>
    </row>
    <row r="2089" spans="1:14" hidden="1" x14ac:dyDescent="0.25">
      <c r="A2089" s="35">
        <v>2019</v>
      </c>
      <c r="B2089" s="35" t="s">
        <v>181</v>
      </c>
      <c r="C2089" s="35">
        <v>34151</v>
      </c>
      <c r="D2089" s="48" t="s">
        <v>182</v>
      </c>
      <c r="E2089" s="20" t="s">
        <v>183</v>
      </c>
      <c r="F2089" s="20" t="s">
        <v>184</v>
      </c>
      <c r="G2089" s="20">
        <v>132</v>
      </c>
      <c r="H2089" s="37">
        <f t="shared" si="318"/>
        <v>176</v>
      </c>
      <c r="I2089" s="9">
        <v>138415.54</v>
      </c>
      <c r="J2089" s="20" t="s">
        <v>227</v>
      </c>
      <c r="K2089" s="17">
        <f t="shared" si="319"/>
        <v>1.234240832800885E-2</v>
      </c>
      <c r="L2089" s="17">
        <f t="shared" si="320"/>
        <v>1.2399217221135036E-2</v>
      </c>
      <c r="M2089" s="68">
        <f t="shared" si="321"/>
        <v>72.535420743639961</v>
      </c>
      <c r="N2089" s="9">
        <v>1048.5999999999999</v>
      </c>
    </row>
    <row r="2090" spans="1:14" hidden="1" x14ac:dyDescent="0.25">
      <c r="A2090" s="35">
        <v>2019</v>
      </c>
      <c r="B2090" s="35" t="s">
        <v>181</v>
      </c>
      <c r="C2090" s="35">
        <v>34151</v>
      </c>
      <c r="D2090" s="48" t="s">
        <v>182</v>
      </c>
      <c r="E2090" s="20" t="s">
        <v>183</v>
      </c>
      <c r="F2090" s="20" t="s">
        <v>184</v>
      </c>
      <c r="G2090" s="20">
        <v>50</v>
      </c>
      <c r="H2090" s="37">
        <f t="shared" si="318"/>
        <v>66.666666666666657</v>
      </c>
      <c r="I2090" s="9">
        <v>52440.74</v>
      </c>
      <c r="J2090" s="20" t="s">
        <v>228</v>
      </c>
      <c r="K2090" s="17">
        <f t="shared" si="319"/>
        <v>4.675154669700322E-3</v>
      </c>
      <c r="L2090" s="17">
        <f t="shared" si="320"/>
        <v>4.6966731898238764E-3</v>
      </c>
      <c r="M2090" s="68">
        <f t="shared" si="321"/>
        <v>27.475538160469679</v>
      </c>
      <c r="N2090" s="9">
        <v>1048.81</v>
      </c>
    </row>
    <row r="2091" spans="1:14" hidden="1" x14ac:dyDescent="0.25">
      <c r="A2091" s="35">
        <v>2019</v>
      </c>
      <c r="B2091" s="35" t="s">
        <v>181</v>
      </c>
      <c r="C2091" s="35">
        <v>34338</v>
      </c>
      <c r="D2091" s="48" t="s">
        <v>186</v>
      </c>
      <c r="E2091" s="20" t="s">
        <v>183</v>
      </c>
      <c r="F2091" s="20" t="s">
        <v>184</v>
      </c>
      <c r="G2091" s="20">
        <v>3</v>
      </c>
      <c r="H2091" s="37">
        <f t="shared" si="318"/>
        <v>4</v>
      </c>
      <c r="I2091" s="9">
        <v>3126.42</v>
      </c>
      <c r="J2091" s="20" t="s">
        <v>228</v>
      </c>
      <c r="K2091" s="17">
        <f t="shared" si="319"/>
        <v>2.8050928018201932E-4</v>
      </c>
      <c r="L2091" s="17">
        <f t="shared" si="320"/>
        <v>2.8180039138943266E-4</v>
      </c>
      <c r="M2091" s="68">
        <f t="shared" si="321"/>
        <v>1.6485322896281811</v>
      </c>
      <c r="N2091" s="9">
        <v>1042.1400000000001</v>
      </c>
    </row>
    <row r="2092" spans="1:14" hidden="1" x14ac:dyDescent="0.25">
      <c r="A2092" s="35">
        <v>2019</v>
      </c>
      <c r="B2092" s="35" t="s">
        <v>181</v>
      </c>
      <c r="C2092" s="35">
        <v>34151</v>
      </c>
      <c r="D2092" s="48" t="s">
        <v>182</v>
      </c>
      <c r="E2092" s="20" t="s">
        <v>183</v>
      </c>
      <c r="F2092" s="20" t="s">
        <v>184</v>
      </c>
      <c r="G2092" s="20">
        <v>138</v>
      </c>
      <c r="H2092" s="37">
        <f t="shared" si="318"/>
        <v>184</v>
      </c>
      <c r="I2092" s="9">
        <v>144518.88</v>
      </c>
      <c r="J2092" s="20" t="s">
        <v>229</v>
      </c>
      <c r="K2092" s="17">
        <f t="shared" si="319"/>
        <v>1.290342688837289E-2</v>
      </c>
      <c r="L2092" s="17">
        <f t="shared" si="320"/>
        <v>1.2962818003913901E-2</v>
      </c>
      <c r="M2092" s="68">
        <f t="shared" si="321"/>
        <v>75.832485322896318</v>
      </c>
      <c r="N2092" s="9">
        <v>1047.24</v>
      </c>
    </row>
    <row r="2093" spans="1:14" hidden="1" x14ac:dyDescent="0.25">
      <c r="A2093" s="35">
        <v>2019</v>
      </c>
      <c r="B2093" s="35" t="s">
        <v>181</v>
      </c>
      <c r="C2093" s="35">
        <v>34338</v>
      </c>
      <c r="D2093" s="48" t="s">
        <v>186</v>
      </c>
      <c r="E2093" s="20" t="s">
        <v>183</v>
      </c>
      <c r="F2093" s="20" t="s">
        <v>184</v>
      </c>
      <c r="G2093" s="20">
        <v>106</v>
      </c>
      <c r="H2093" s="37">
        <f t="shared" si="318"/>
        <v>141.33333333333334</v>
      </c>
      <c r="I2093" s="9">
        <v>111260.6</v>
      </c>
      <c r="J2093" s="20" t="s">
        <v>229</v>
      </c>
      <c r="K2093" s="17">
        <f t="shared" si="319"/>
        <v>9.9113278997646839E-3</v>
      </c>
      <c r="L2093" s="17">
        <f t="shared" si="320"/>
        <v>9.9569471624266215E-3</v>
      </c>
      <c r="M2093" s="68">
        <f t="shared" si="321"/>
        <v>58.248140900195736</v>
      </c>
      <c r="N2093" s="9">
        <v>1049.6300000000001</v>
      </c>
    </row>
    <row r="2094" spans="1:14" hidden="1" x14ac:dyDescent="0.25">
      <c r="A2094" s="35">
        <v>2019</v>
      </c>
      <c r="B2094" s="35" t="s">
        <v>181</v>
      </c>
      <c r="C2094" s="35">
        <v>34338</v>
      </c>
      <c r="D2094" s="48" t="s">
        <v>186</v>
      </c>
      <c r="E2094" s="20" t="s">
        <v>183</v>
      </c>
      <c r="F2094" s="20" t="s">
        <v>184</v>
      </c>
      <c r="G2094" s="20">
        <v>32</v>
      </c>
      <c r="H2094" s="37">
        <f t="shared" si="318"/>
        <v>42.666666666666664</v>
      </c>
      <c r="I2094" s="9">
        <v>33555.94</v>
      </c>
      <c r="J2094" s="20" t="s">
        <v>230</v>
      </c>
      <c r="K2094" s="17">
        <f t="shared" si="319"/>
        <v>2.9920989886082065E-3</v>
      </c>
      <c r="L2094" s="17">
        <f t="shared" si="320"/>
        <v>3.0058708414872812E-3</v>
      </c>
      <c r="M2094" s="68">
        <f t="shared" si="321"/>
        <v>17.584344422700596</v>
      </c>
      <c r="N2094" s="9">
        <v>1048.6199999999999</v>
      </c>
    </row>
    <row r="2095" spans="1:14" hidden="1" x14ac:dyDescent="0.25">
      <c r="A2095" s="35">
        <v>2019</v>
      </c>
      <c r="B2095" s="35" t="s">
        <v>181</v>
      </c>
      <c r="C2095" s="35">
        <v>34151</v>
      </c>
      <c r="D2095" s="48" t="s">
        <v>182</v>
      </c>
      <c r="E2095" s="20" t="s">
        <v>183</v>
      </c>
      <c r="F2095" s="20" t="s">
        <v>184</v>
      </c>
      <c r="G2095" s="20">
        <v>208</v>
      </c>
      <c r="H2095" s="37">
        <f t="shared" si="318"/>
        <v>277.33333333333331</v>
      </c>
      <c r="I2095" s="9">
        <v>217838.5</v>
      </c>
      <c r="J2095" s="20" t="s">
        <v>231</v>
      </c>
      <c r="K2095" s="17">
        <f t="shared" si="319"/>
        <v>1.944864342595334E-2</v>
      </c>
      <c r="L2095" s="17">
        <f t="shared" si="320"/>
        <v>1.9538160469667328E-2</v>
      </c>
      <c r="M2095" s="68">
        <f t="shared" si="321"/>
        <v>114.29823874755387</v>
      </c>
      <c r="N2095" s="9">
        <v>1047.3</v>
      </c>
    </row>
    <row r="2096" spans="1:14" hidden="1" x14ac:dyDescent="0.25">
      <c r="A2096" s="35">
        <v>2019</v>
      </c>
      <c r="B2096" s="35" t="s">
        <v>181</v>
      </c>
      <c r="C2096" s="35">
        <v>34338</v>
      </c>
      <c r="D2096" s="48" t="s">
        <v>186</v>
      </c>
      <c r="E2096" s="20" t="s">
        <v>183</v>
      </c>
      <c r="F2096" s="20" t="s">
        <v>184</v>
      </c>
      <c r="G2096" s="20">
        <v>11</v>
      </c>
      <c r="H2096" s="37">
        <f t="shared" si="318"/>
        <v>14.666666666666668</v>
      </c>
      <c r="I2096" s="9">
        <v>11562.76</v>
      </c>
      <c r="J2096" s="20" t="s">
        <v>231</v>
      </c>
      <c r="K2096" s="17">
        <f t="shared" si="319"/>
        <v>1.028534027334071E-3</v>
      </c>
      <c r="L2096" s="17">
        <f t="shared" si="320"/>
        <v>1.0332681017612532E-3</v>
      </c>
      <c r="M2096" s="68">
        <f t="shared" si="321"/>
        <v>6.0446183953033312</v>
      </c>
      <c r="N2096" s="9">
        <v>1051.1600000000001</v>
      </c>
    </row>
    <row r="2097" spans="1:14" hidden="1" x14ac:dyDescent="0.25">
      <c r="A2097" s="35">
        <v>2019</v>
      </c>
      <c r="B2097" s="35" t="s">
        <v>181</v>
      </c>
      <c r="C2097" s="35">
        <v>34151</v>
      </c>
      <c r="D2097" s="48" t="s">
        <v>182</v>
      </c>
      <c r="E2097" s="20" t="s">
        <v>183</v>
      </c>
      <c r="F2097" s="20" t="s">
        <v>184</v>
      </c>
      <c r="G2097" s="20">
        <v>70</v>
      </c>
      <c r="H2097" s="37">
        <f t="shared" si="318"/>
        <v>93.333333333333329</v>
      </c>
      <c r="I2097" s="9">
        <v>73581.2</v>
      </c>
      <c r="J2097" s="20" t="s">
        <v>232</v>
      </c>
      <c r="K2097" s="17">
        <f t="shared" si="319"/>
        <v>6.545216537580451E-3</v>
      </c>
      <c r="L2097" s="17">
        <f t="shared" si="320"/>
        <v>6.5753424657534285E-3</v>
      </c>
      <c r="M2097" s="68">
        <f t="shared" si="321"/>
        <v>38.465753424657557</v>
      </c>
      <c r="N2097" s="9">
        <v>1051.1600000000001</v>
      </c>
    </row>
    <row r="2098" spans="1:14" hidden="1" x14ac:dyDescent="0.25">
      <c r="A2098" s="35">
        <v>2019</v>
      </c>
      <c r="B2098" s="35" t="s">
        <v>181</v>
      </c>
      <c r="C2098" s="35">
        <v>34338</v>
      </c>
      <c r="D2098" s="48" t="s">
        <v>186</v>
      </c>
      <c r="E2098" s="20" t="s">
        <v>183</v>
      </c>
      <c r="F2098" s="20" t="s">
        <v>184</v>
      </c>
      <c r="G2098" s="20">
        <v>68</v>
      </c>
      <c r="H2098" s="37">
        <f t="shared" si="318"/>
        <v>90.666666666666657</v>
      </c>
      <c r="I2098" s="9">
        <v>71045.919999999998</v>
      </c>
      <c r="J2098" s="20" t="s">
        <v>232</v>
      </c>
      <c r="K2098" s="17">
        <f t="shared" si="319"/>
        <v>6.3582103507924381E-3</v>
      </c>
      <c r="L2098" s="17">
        <f t="shared" si="320"/>
        <v>6.3874755381604729E-3</v>
      </c>
      <c r="M2098" s="68">
        <f t="shared" si="321"/>
        <v>37.366731898238768</v>
      </c>
      <c r="N2098" s="9">
        <v>1044.79</v>
      </c>
    </row>
    <row r="2099" spans="1:14" hidden="1" x14ac:dyDescent="0.25">
      <c r="A2099" s="35">
        <v>2019</v>
      </c>
      <c r="B2099" s="35" t="s">
        <v>181</v>
      </c>
      <c r="C2099" s="35">
        <v>34151</v>
      </c>
      <c r="D2099" s="48" t="s">
        <v>182</v>
      </c>
      <c r="E2099" s="20" t="s">
        <v>183</v>
      </c>
      <c r="F2099" s="20" t="s">
        <v>184</v>
      </c>
      <c r="G2099" s="20">
        <v>2</v>
      </c>
      <c r="H2099" s="37">
        <f t="shared" si="318"/>
        <v>2.6666666666666665</v>
      </c>
      <c r="I2099" s="9">
        <v>2093.3000000000002</v>
      </c>
      <c r="J2099" s="20" t="s">
        <v>233</v>
      </c>
      <c r="K2099" s="17">
        <f t="shared" si="319"/>
        <v>1.870061867880129E-4</v>
      </c>
      <c r="L2099" s="17">
        <f t="shared" si="320"/>
        <v>1.8786692759295508E-4</v>
      </c>
      <c r="M2099" s="68">
        <f t="shared" si="321"/>
        <v>1.0990215264187873</v>
      </c>
      <c r="N2099" s="9">
        <v>1046.6500000000001</v>
      </c>
    </row>
    <row r="2100" spans="1:14" hidden="1" x14ac:dyDescent="0.25">
      <c r="A2100" s="35">
        <v>2019</v>
      </c>
      <c r="B2100" s="35" t="s">
        <v>181</v>
      </c>
      <c r="C2100" s="35">
        <v>34338</v>
      </c>
      <c r="D2100" s="48" t="s">
        <v>186</v>
      </c>
      <c r="E2100" s="20" t="s">
        <v>183</v>
      </c>
      <c r="F2100" s="20" t="s">
        <v>184</v>
      </c>
      <c r="G2100" s="20">
        <v>1</v>
      </c>
      <c r="H2100" s="37">
        <f t="shared" si="318"/>
        <v>1.3333333333333333</v>
      </c>
      <c r="I2100" s="9">
        <v>1042.1400000000001</v>
      </c>
      <c r="J2100" s="20" t="s">
        <v>233</v>
      </c>
      <c r="K2100" s="17">
        <f t="shared" si="319"/>
        <v>9.3503093394006452E-5</v>
      </c>
      <c r="L2100" s="17">
        <f t="shared" si="320"/>
        <v>9.3933463796477538E-5</v>
      </c>
      <c r="M2100" s="68">
        <f t="shared" si="321"/>
        <v>0.54951076320939363</v>
      </c>
      <c r="N2100" s="9">
        <v>1042.1400000000001</v>
      </c>
    </row>
    <row r="2101" spans="1:14" hidden="1" x14ac:dyDescent="0.25">
      <c r="A2101" s="35">
        <v>2019</v>
      </c>
      <c r="B2101" s="35" t="s">
        <v>181</v>
      </c>
      <c r="C2101" s="35">
        <v>34151</v>
      </c>
      <c r="D2101" s="48" t="s">
        <v>182</v>
      </c>
      <c r="E2101" s="20" t="s">
        <v>183</v>
      </c>
      <c r="F2101" s="20" t="s">
        <v>184</v>
      </c>
      <c r="G2101" s="39">
        <v>5.7333333333333298</v>
      </c>
      <c r="H2101" s="37">
        <f t="shared" si="318"/>
        <v>7.6444444444444395</v>
      </c>
      <c r="I2101" s="9">
        <v>6020</v>
      </c>
      <c r="J2101" s="20" t="s">
        <v>234</v>
      </c>
      <c r="K2101" s="17">
        <f t="shared" si="319"/>
        <v>5.3608440212563665E-4</v>
      </c>
      <c r="L2101" s="17">
        <f t="shared" si="320"/>
        <v>5.3855185909980428E-4</v>
      </c>
      <c r="M2101" s="68">
        <f t="shared" si="321"/>
        <v>3.1505283757338551</v>
      </c>
      <c r="N2101" s="9">
        <v>1050</v>
      </c>
    </row>
    <row r="2102" spans="1:14" hidden="1" x14ac:dyDescent="0.25">
      <c r="A2102" s="35">
        <v>2019</v>
      </c>
      <c r="B2102" s="35" t="s">
        <v>181</v>
      </c>
      <c r="C2102" s="35">
        <v>34338</v>
      </c>
      <c r="D2102" s="48" t="s">
        <v>186</v>
      </c>
      <c r="E2102" s="20" t="s">
        <v>183</v>
      </c>
      <c r="F2102" s="20" t="s">
        <v>184</v>
      </c>
      <c r="G2102" s="20">
        <v>20</v>
      </c>
      <c r="H2102" s="37">
        <f t="shared" si="318"/>
        <v>26.666666666666668</v>
      </c>
      <c r="I2102" s="9">
        <v>20957</v>
      </c>
      <c r="J2102" s="20" t="s">
        <v>234</v>
      </c>
      <c r="K2102" s="17">
        <f t="shared" si="319"/>
        <v>1.870061867880129E-3</v>
      </c>
      <c r="L2102" s="17">
        <f t="shared" si="320"/>
        <v>1.878669275929551E-3</v>
      </c>
      <c r="M2102" s="68">
        <f t="shared" si="321"/>
        <v>10.990215264187874</v>
      </c>
      <c r="N2102" s="9">
        <v>1047.8499999999999</v>
      </c>
    </row>
    <row r="2103" spans="1:14" hidden="1" x14ac:dyDescent="0.25">
      <c r="A2103" s="35">
        <v>2019</v>
      </c>
      <c r="B2103" s="35" t="s">
        <v>181</v>
      </c>
      <c r="C2103" s="35">
        <v>34151</v>
      </c>
      <c r="D2103" s="48" t="s">
        <v>182</v>
      </c>
      <c r="E2103" s="20" t="s">
        <v>183</v>
      </c>
      <c r="F2103" s="20" t="s">
        <v>184</v>
      </c>
      <c r="G2103" s="20">
        <v>42</v>
      </c>
      <c r="H2103" s="37">
        <f t="shared" si="318"/>
        <v>56</v>
      </c>
      <c r="I2103" s="9">
        <v>41473.040000000001</v>
      </c>
      <c r="J2103" s="20" t="s">
        <v>235</v>
      </c>
      <c r="K2103" s="17">
        <f t="shared" si="319"/>
        <v>3.927129922548271E-3</v>
      </c>
      <c r="L2103" s="17">
        <f t="shared" si="320"/>
        <v>3.9452054794520573E-3</v>
      </c>
      <c r="M2103" s="68">
        <f t="shared" si="321"/>
        <v>23.079452054794537</v>
      </c>
      <c r="N2103" s="9">
        <v>987.45</v>
      </c>
    </row>
    <row r="2104" spans="1:14" hidden="1" x14ac:dyDescent="0.25">
      <c r="A2104" s="35">
        <v>2019</v>
      </c>
      <c r="B2104" s="35" t="s">
        <v>181</v>
      </c>
      <c r="C2104" s="35">
        <v>34338</v>
      </c>
      <c r="D2104" s="48" t="s">
        <v>186</v>
      </c>
      <c r="E2104" s="20" t="s">
        <v>183</v>
      </c>
      <c r="F2104" s="20" t="s">
        <v>184</v>
      </c>
      <c r="G2104" s="20">
        <v>22</v>
      </c>
      <c r="H2104" s="37">
        <f t="shared" si="318"/>
        <v>29.333333333333336</v>
      </c>
      <c r="I2104" s="9">
        <v>21023.200000000001</v>
      </c>
      <c r="J2104" s="20" t="s">
        <v>235</v>
      </c>
      <c r="K2104" s="17">
        <f t="shared" si="319"/>
        <v>2.057068054668142E-3</v>
      </c>
      <c r="L2104" s="17">
        <f t="shared" si="320"/>
        <v>2.0665362035225065E-3</v>
      </c>
      <c r="M2104" s="68">
        <f t="shared" si="321"/>
        <v>12.089236790606662</v>
      </c>
      <c r="N2104" s="9">
        <v>955.6</v>
      </c>
    </row>
    <row r="2105" spans="1:14" hidden="1" x14ac:dyDescent="0.25">
      <c r="A2105" s="35">
        <v>2019</v>
      </c>
      <c r="B2105" s="35" t="s">
        <v>181</v>
      </c>
      <c r="C2105" s="35">
        <v>34151</v>
      </c>
      <c r="D2105" s="48" t="s">
        <v>182</v>
      </c>
      <c r="E2105" s="20" t="s">
        <v>183</v>
      </c>
      <c r="F2105" s="20" t="s">
        <v>184</v>
      </c>
      <c r="G2105" s="20">
        <v>10</v>
      </c>
      <c r="H2105" s="37">
        <f t="shared" si="318"/>
        <v>13.333333333333334</v>
      </c>
      <c r="I2105" s="9">
        <v>10511.6</v>
      </c>
      <c r="J2105" s="20" t="s">
        <v>236</v>
      </c>
      <c r="K2105" s="17">
        <f t="shared" si="319"/>
        <v>9.350309339400645E-4</v>
      </c>
      <c r="L2105" s="17">
        <f t="shared" si="320"/>
        <v>9.3933463796477552E-4</v>
      </c>
      <c r="M2105" s="68">
        <f t="shared" si="321"/>
        <v>5.4951076320939372</v>
      </c>
      <c r="N2105" s="9">
        <v>1051.1600000000001</v>
      </c>
    </row>
    <row r="2106" spans="1:14" hidden="1" x14ac:dyDescent="0.25">
      <c r="A2106" s="35">
        <v>2019</v>
      </c>
      <c r="B2106" s="35" t="s">
        <v>181</v>
      </c>
      <c r="C2106" s="35">
        <v>34338</v>
      </c>
      <c r="D2106" s="48" t="s">
        <v>186</v>
      </c>
      <c r="E2106" s="20" t="s">
        <v>183</v>
      </c>
      <c r="F2106" s="20" t="s">
        <v>184</v>
      </c>
      <c r="G2106" s="20">
        <v>9</v>
      </c>
      <c r="H2106" s="37">
        <f t="shared" si="318"/>
        <v>12</v>
      </c>
      <c r="I2106" s="9">
        <v>9388.2800000000007</v>
      </c>
      <c r="J2106" s="20" t="s">
        <v>236</v>
      </c>
      <c r="K2106" s="17">
        <f t="shared" si="319"/>
        <v>8.41527840546058E-4</v>
      </c>
      <c r="L2106" s="17">
        <f t="shared" si="320"/>
        <v>8.4540117416829791E-4</v>
      </c>
      <c r="M2106" s="68">
        <f t="shared" si="321"/>
        <v>4.9455968688845431</v>
      </c>
      <c r="N2106" s="9">
        <v>1043.1400000000001</v>
      </c>
    </row>
    <row r="2107" spans="1:14" hidden="1" x14ac:dyDescent="0.25">
      <c r="A2107" s="35">
        <v>2019</v>
      </c>
      <c r="B2107" s="35" t="s">
        <v>181</v>
      </c>
      <c r="C2107" s="35">
        <v>34151</v>
      </c>
      <c r="D2107" s="48" t="s">
        <v>182</v>
      </c>
      <c r="E2107" s="20" t="s">
        <v>183</v>
      </c>
      <c r="F2107" s="20" t="s">
        <v>184</v>
      </c>
      <c r="G2107" s="20">
        <v>65</v>
      </c>
      <c r="H2107" s="37">
        <f t="shared" si="318"/>
        <v>86.666666666666671</v>
      </c>
      <c r="I2107" s="9">
        <v>67766.16</v>
      </c>
      <c r="J2107" s="20" t="s">
        <v>237</v>
      </c>
      <c r="K2107" s="17">
        <f t="shared" si="319"/>
        <v>6.077701070610419E-3</v>
      </c>
      <c r="L2107" s="17">
        <f t="shared" si="320"/>
        <v>6.1056751467710411E-3</v>
      </c>
      <c r="M2107" s="68">
        <f t="shared" si="321"/>
        <v>35.71819960861059</v>
      </c>
      <c r="N2107" s="9">
        <v>1042.56</v>
      </c>
    </row>
    <row r="2108" spans="1:14" hidden="1" x14ac:dyDescent="0.25">
      <c r="A2108" s="35">
        <v>2019</v>
      </c>
      <c r="B2108" s="35" t="s">
        <v>181</v>
      </c>
      <c r="C2108" s="35">
        <v>34338</v>
      </c>
      <c r="D2108" s="48" t="s">
        <v>186</v>
      </c>
      <c r="E2108" s="20" t="s">
        <v>183</v>
      </c>
      <c r="F2108" s="20" t="s">
        <v>184</v>
      </c>
      <c r="G2108" s="20">
        <v>198</v>
      </c>
      <c r="H2108" s="37">
        <f t="shared" si="318"/>
        <v>264</v>
      </c>
      <c r="I2108" s="9">
        <v>207687.7</v>
      </c>
      <c r="J2108" s="20" t="s">
        <v>237</v>
      </c>
      <c r="K2108" s="17">
        <f t="shared" si="319"/>
        <v>1.8513612492013276E-2</v>
      </c>
      <c r="L2108" s="17">
        <f t="shared" si="320"/>
        <v>1.8598825831702553E-2</v>
      </c>
      <c r="M2108" s="68">
        <f t="shared" si="321"/>
        <v>108.80313111545993</v>
      </c>
      <c r="N2108" s="9">
        <v>1048.93</v>
      </c>
    </row>
    <row r="2109" spans="1:14" hidden="1" x14ac:dyDescent="0.25">
      <c r="A2109" s="35">
        <v>2019</v>
      </c>
      <c r="B2109" s="35" t="s">
        <v>181</v>
      </c>
      <c r="C2109" s="35">
        <v>34338</v>
      </c>
      <c r="D2109" s="48" t="s">
        <v>186</v>
      </c>
      <c r="E2109" s="20" t="s">
        <v>183</v>
      </c>
      <c r="F2109" s="20" t="s">
        <v>184</v>
      </c>
      <c r="G2109" s="20">
        <v>22</v>
      </c>
      <c r="H2109" s="37">
        <f t="shared" si="318"/>
        <v>29.333333333333336</v>
      </c>
      <c r="I2109" s="9">
        <v>22927.08</v>
      </c>
      <c r="J2109" s="20" t="s">
        <v>238</v>
      </c>
      <c r="K2109" s="17">
        <f t="shared" si="319"/>
        <v>2.057068054668142E-3</v>
      </c>
      <c r="L2109" s="17">
        <f t="shared" si="320"/>
        <v>2.0665362035225065E-3</v>
      </c>
      <c r="M2109" s="68">
        <f t="shared" si="321"/>
        <v>12.089236790606662</v>
      </c>
      <c r="N2109" s="9">
        <v>1042.1400000000001</v>
      </c>
    </row>
    <row r="2110" spans="1:14" hidden="1" x14ac:dyDescent="0.25">
      <c r="A2110" s="35">
        <v>2019</v>
      </c>
      <c r="B2110" s="35" t="s">
        <v>181</v>
      </c>
      <c r="C2110" s="35">
        <v>34151</v>
      </c>
      <c r="D2110" s="48" t="s">
        <v>182</v>
      </c>
      <c r="E2110" s="20" t="s">
        <v>183</v>
      </c>
      <c r="F2110" s="20" t="s">
        <v>184</v>
      </c>
      <c r="G2110" s="20">
        <v>1</v>
      </c>
      <c r="H2110" s="37">
        <f t="shared" si="318"/>
        <v>1.3333333333333333</v>
      </c>
      <c r="I2110" s="9">
        <v>1051.1600000000001</v>
      </c>
      <c r="J2110" s="20" t="s">
        <v>239</v>
      </c>
      <c r="K2110" s="17">
        <f t="shared" si="319"/>
        <v>9.3503093394006452E-5</v>
      </c>
      <c r="L2110" s="17">
        <f t="shared" si="320"/>
        <v>9.3933463796477538E-5</v>
      </c>
      <c r="M2110" s="68">
        <f t="shared" si="321"/>
        <v>0.54951076320939363</v>
      </c>
      <c r="N2110" s="9">
        <v>1051.1600000000001</v>
      </c>
    </row>
    <row r="2111" spans="1:14" hidden="1" x14ac:dyDescent="0.25">
      <c r="A2111" s="35">
        <v>2019</v>
      </c>
      <c r="B2111" s="35" t="s">
        <v>181</v>
      </c>
      <c r="C2111" s="35">
        <v>34338</v>
      </c>
      <c r="D2111" s="48" t="s">
        <v>186</v>
      </c>
      <c r="E2111" s="20" t="s">
        <v>183</v>
      </c>
      <c r="F2111" s="20" t="s">
        <v>184</v>
      </c>
      <c r="G2111" s="20">
        <v>23</v>
      </c>
      <c r="H2111" s="37">
        <f t="shared" si="318"/>
        <v>30.666666666666664</v>
      </c>
      <c r="I2111" s="9">
        <v>24176.68</v>
      </c>
      <c r="J2111" s="20" t="s">
        <v>239</v>
      </c>
      <c r="K2111" s="17">
        <f t="shared" si="319"/>
        <v>2.1505711480621485E-3</v>
      </c>
      <c r="L2111" s="17">
        <f t="shared" si="320"/>
        <v>2.1604696673189834E-3</v>
      </c>
      <c r="M2111" s="68">
        <f t="shared" si="321"/>
        <v>12.638747553816053</v>
      </c>
      <c r="N2111" s="9">
        <v>1051.1600000000001</v>
      </c>
    </row>
    <row r="2112" spans="1:14" hidden="1" x14ac:dyDescent="0.25">
      <c r="A2112" s="35">
        <v>2019</v>
      </c>
      <c r="B2112" s="35" t="s">
        <v>181</v>
      </c>
      <c r="C2112" s="35">
        <v>34151</v>
      </c>
      <c r="D2112" s="48" t="s">
        <v>182</v>
      </c>
      <c r="E2112" s="20" t="s">
        <v>183</v>
      </c>
      <c r="F2112" s="20" t="s">
        <v>184</v>
      </c>
      <c r="G2112" s="20">
        <v>25</v>
      </c>
      <c r="H2112" s="37">
        <f t="shared" si="318"/>
        <v>33.333333333333329</v>
      </c>
      <c r="I2112" s="9">
        <v>26279</v>
      </c>
      <c r="J2112" s="20" t="s">
        <v>240</v>
      </c>
      <c r="K2112" s="17">
        <f t="shared" si="319"/>
        <v>2.337577334850161E-3</v>
      </c>
      <c r="L2112" s="17">
        <f t="shared" si="320"/>
        <v>2.3483365949119382E-3</v>
      </c>
      <c r="M2112" s="68">
        <f t="shared" si="321"/>
        <v>13.737769080234839</v>
      </c>
      <c r="N2112" s="9">
        <v>1051.1600000000001</v>
      </c>
    </row>
    <row r="2113" spans="1:14" hidden="1" x14ac:dyDescent="0.25">
      <c r="A2113" s="35">
        <v>2019</v>
      </c>
      <c r="B2113" s="35" t="s">
        <v>181</v>
      </c>
      <c r="C2113" s="35">
        <v>34338</v>
      </c>
      <c r="D2113" s="48" t="s">
        <v>186</v>
      </c>
      <c r="E2113" s="20" t="s">
        <v>183</v>
      </c>
      <c r="F2113" s="20" t="s">
        <v>184</v>
      </c>
      <c r="G2113" s="20">
        <v>19</v>
      </c>
      <c r="H2113" s="37">
        <f t="shared" si="318"/>
        <v>25.333333333333336</v>
      </c>
      <c r="I2113" s="9">
        <v>19800.66</v>
      </c>
      <c r="J2113" s="20" t="s">
        <v>240</v>
      </c>
      <c r="K2113" s="17">
        <f t="shared" si="319"/>
        <v>1.7765587744861225E-3</v>
      </c>
      <c r="L2113" s="17">
        <f t="shared" si="320"/>
        <v>1.7847358121330736E-3</v>
      </c>
      <c r="M2113" s="68">
        <f t="shared" si="321"/>
        <v>10.44070450097848</v>
      </c>
      <c r="N2113" s="9">
        <v>1042.1400000000001</v>
      </c>
    </row>
    <row r="2114" spans="1:14" hidden="1" x14ac:dyDescent="0.25">
      <c r="A2114" s="35">
        <v>2019</v>
      </c>
      <c r="B2114" s="35" t="s">
        <v>181</v>
      </c>
      <c r="C2114" s="35">
        <v>34151</v>
      </c>
      <c r="D2114" s="48" t="s">
        <v>182</v>
      </c>
      <c r="E2114" s="20" t="s">
        <v>183</v>
      </c>
      <c r="F2114" s="20" t="s">
        <v>184</v>
      </c>
      <c r="G2114" s="20">
        <v>45</v>
      </c>
      <c r="H2114" s="37">
        <f t="shared" si="318"/>
        <v>60</v>
      </c>
      <c r="I2114" s="9">
        <v>47130.82</v>
      </c>
      <c r="J2114" s="20" t="s">
        <v>241</v>
      </c>
      <c r="K2114" s="17">
        <f t="shared" si="319"/>
        <v>4.20763920273029E-3</v>
      </c>
      <c r="L2114" s="17">
        <f t="shared" si="320"/>
        <v>4.2270058708414899E-3</v>
      </c>
      <c r="M2114" s="68">
        <f t="shared" si="321"/>
        <v>24.727984344422715</v>
      </c>
      <c r="N2114" s="9">
        <v>1047.3499999999999</v>
      </c>
    </row>
    <row r="2115" spans="1:14" hidden="1" x14ac:dyDescent="0.25">
      <c r="A2115" s="35">
        <v>2019</v>
      </c>
      <c r="B2115" s="35" t="s">
        <v>181</v>
      </c>
      <c r="C2115" s="35">
        <v>34338</v>
      </c>
      <c r="D2115" s="48" t="s">
        <v>186</v>
      </c>
      <c r="E2115" s="20" t="s">
        <v>183</v>
      </c>
      <c r="F2115" s="20" t="s">
        <v>184</v>
      </c>
      <c r="G2115" s="20">
        <v>1</v>
      </c>
      <c r="H2115" s="37">
        <f t="shared" si="318"/>
        <v>1.3333333333333333</v>
      </c>
      <c r="I2115" s="9">
        <v>1051.1600000000001</v>
      </c>
      <c r="J2115" s="20" t="s">
        <v>241</v>
      </c>
      <c r="K2115" s="17">
        <f t="shared" si="319"/>
        <v>9.3503093394006452E-5</v>
      </c>
      <c r="L2115" s="17">
        <f t="shared" si="320"/>
        <v>9.3933463796477538E-5</v>
      </c>
      <c r="M2115" s="68">
        <f t="shared" si="321"/>
        <v>0.54951076320939363</v>
      </c>
      <c r="N2115" s="9">
        <v>1051.1600000000001</v>
      </c>
    </row>
    <row r="2116" spans="1:14" hidden="1" x14ac:dyDescent="0.25">
      <c r="A2116" s="35">
        <v>2019</v>
      </c>
      <c r="B2116" s="35" t="s">
        <v>181</v>
      </c>
      <c r="C2116" s="35">
        <v>34151</v>
      </c>
      <c r="D2116" s="48" t="s">
        <v>182</v>
      </c>
      <c r="E2116" s="20" t="s">
        <v>183</v>
      </c>
      <c r="F2116" s="20" t="s">
        <v>184</v>
      </c>
      <c r="G2116" s="20">
        <v>1</v>
      </c>
      <c r="H2116" s="37">
        <f t="shared" ref="H2116:H2147" si="322">G2116/9*12</f>
        <v>1.3333333333333333</v>
      </c>
      <c r="I2116" s="9">
        <v>1051.1600000000001</v>
      </c>
      <c r="J2116" s="20" t="s">
        <v>242</v>
      </c>
      <c r="K2116" s="17">
        <f t="shared" ref="K2116:K2147" si="323">G2116/$G$2206</f>
        <v>9.3503093394006452E-5</v>
      </c>
      <c r="L2116" s="17">
        <f t="shared" ref="L2116:L2147" si="324">H2116/$H$2206</f>
        <v>9.3933463796477538E-5</v>
      </c>
      <c r="M2116" s="68">
        <f t="shared" ref="M2116:M2147" si="325">5850*L2116</f>
        <v>0.54951076320939363</v>
      </c>
      <c r="N2116" s="9">
        <v>1051.1600000000001</v>
      </c>
    </row>
    <row r="2117" spans="1:14" hidden="1" x14ac:dyDescent="0.25">
      <c r="A2117" s="35">
        <v>2019</v>
      </c>
      <c r="B2117" s="35" t="s">
        <v>181</v>
      </c>
      <c r="C2117" s="35">
        <v>34151</v>
      </c>
      <c r="D2117" s="48" t="s">
        <v>182</v>
      </c>
      <c r="E2117" s="20" t="s">
        <v>183</v>
      </c>
      <c r="F2117" s="20" t="s">
        <v>184</v>
      </c>
      <c r="G2117" s="20">
        <v>6</v>
      </c>
      <c r="H2117" s="37">
        <f t="shared" si="322"/>
        <v>8</v>
      </c>
      <c r="I2117" s="9">
        <v>6252.84</v>
      </c>
      <c r="J2117" s="20" t="s">
        <v>243</v>
      </c>
      <c r="K2117" s="17">
        <f t="shared" si="323"/>
        <v>5.6101856036403863E-4</v>
      </c>
      <c r="L2117" s="17">
        <f t="shared" si="324"/>
        <v>5.6360078277886531E-4</v>
      </c>
      <c r="M2117" s="68">
        <f t="shared" si="325"/>
        <v>3.2970645792563622</v>
      </c>
      <c r="N2117" s="9">
        <v>1042.1400000000001</v>
      </c>
    </row>
    <row r="2118" spans="1:14" hidden="1" x14ac:dyDescent="0.25">
      <c r="A2118" s="35">
        <v>2019</v>
      </c>
      <c r="B2118" s="35" t="s">
        <v>181</v>
      </c>
      <c r="C2118" s="35">
        <v>34151</v>
      </c>
      <c r="D2118" s="48" t="s">
        <v>182</v>
      </c>
      <c r="E2118" s="20" t="s">
        <v>183</v>
      </c>
      <c r="F2118" s="20" t="s">
        <v>184</v>
      </c>
      <c r="G2118" s="20">
        <v>9</v>
      </c>
      <c r="H2118" s="37">
        <f t="shared" si="322"/>
        <v>12</v>
      </c>
      <c r="I2118" s="9">
        <v>9460.44</v>
      </c>
      <c r="J2118" s="20" t="s">
        <v>244</v>
      </c>
      <c r="K2118" s="17">
        <f t="shared" si="323"/>
        <v>8.41527840546058E-4</v>
      </c>
      <c r="L2118" s="17">
        <f t="shared" si="324"/>
        <v>8.4540117416829791E-4</v>
      </c>
      <c r="M2118" s="68">
        <f t="shared" si="325"/>
        <v>4.9455968688845431</v>
      </c>
      <c r="N2118" s="9">
        <v>1051.1600000000001</v>
      </c>
    </row>
    <row r="2119" spans="1:14" hidden="1" x14ac:dyDescent="0.25">
      <c r="A2119" s="35">
        <v>2019</v>
      </c>
      <c r="B2119" s="35" t="s">
        <v>181</v>
      </c>
      <c r="C2119" s="35">
        <v>34338</v>
      </c>
      <c r="D2119" s="48" t="s">
        <v>186</v>
      </c>
      <c r="E2119" s="20" t="s">
        <v>183</v>
      </c>
      <c r="F2119" s="20" t="s">
        <v>184</v>
      </c>
      <c r="G2119" s="20">
        <v>14</v>
      </c>
      <c r="H2119" s="37">
        <f t="shared" si="322"/>
        <v>18.666666666666668</v>
      </c>
      <c r="I2119" s="9">
        <v>14635.03</v>
      </c>
      <c r="J2119" s="20" t="s">
        <v>244</v>
      </c>
      <c r="K2119" s="17">
        <f t="shared" si="323"/>
        <v>1.3090433075160903E-3</v>
      </c>
      <c r="L2119" s="17">
        <f t="shared" si="324"/>
        <v>1.3150684931506858E-3</v>
      </c>
      <c r="M2119" s="68">
        <f t="shared" si="325"/>
        <v>7.6931506849315126</v>
      </c>
      <c r="N2119" s="9">
        <v>1045.3599999999999</v>
      </c>
    </row>
    <row r="2120" spans="1:14" hidden="1" x14ac:dyDescent="0.25">
      <c r="A2120" s="35">
        <v>2019</v>
      </c>
      <c r="B2120" s="35" t="s">
        <v>181</v>
      </c>
      <c r="C2120" s="35">
        <v>34151</v>
      </c>
      <c r="D2120" s="48" t="s">
        <v>182</v>
      </c>
      <c r="E2120" s="20" t="s">
        <v>183</v>
      </c>
      <c r="F2120" s="20" t="s">
        <v>184</v>
      </c>
      <c r="G2120" s="20">
        <v>158</v>
      </c>
      <c r="H2120" s="37">
        <f t="shared" si="322"/>
        <v>210.66666666666669</v>
      </c>
      <c r="I2120" s="9">
        <v>165668.35999999999</v>
      </c>
      <c r="J2120" s="20" t="s">
        <v>245</v>
      </c>
      <c r="K2120" s="17">
        <f t="shared" si="323"/>
        <v>1.4773488756253018E-2</v>
      </c>
      <c r="L2120" s="17">
        <f t="shared" si="324"/>
        <v>1.4841487279843454E-2</v>
      </c>
      <c r="M2120" s="68">
        <f t="shared" si="325"/>
        <v>86.822700587084213</v>
      </c>
      <c r="N2120" s="9">
        <v>1048.53</v>
      </c>
    </row>
    <row r="2121" spans="1:14" hidden="1" x14ac:dyDescent="0.25">
      <c r="A2121" s="35">
        <v>2019</v>
      </c>
      <c r="B2121" s="35" t="s">
        <v>181</v>
      </c>
      <c r="C2121" s="35">
        <v>34338</v>
      </c>
      <c r="D2121" s="48" t="s">
        <v>186</v>
      </c>
      <c r="E2121" s="20" t="s">
        <v>183</v>
      </c>
      <c r="F2121" s="20" t="s">
        <v>184</v>
      </c>
      <c r="G2121" s="20">
        <v>77</v>
      </c>
      <c r="H2121" s="37">
        <f t="shared" si="322"/>
        <v>102.66666666666666</v>
      </c>
      <c r="I2121" s="9">
        <v>80533.42</v>
      </c>
      <c r="J2121" s="20" t="s">
        <v>245</v>
      </c>
      <c r="K2121" s="17">
        <f t="shared" si="323"/>
        <v>7.1997381913384961E-3</v>
      </c>
      <c r="L2121" s="17">
        <f t="shared" si="324"/>
        <v>7.2328767123287707E-3</v>
      </c>
      <c r="M2121" s="68">
        <f t="shared" si="325"/>
        <v>42.312328767123311</v>
      </c>
      <c r="N2121" s="9">
        <v>1045.8900000000001</v>
      </c>
    </row>
    <row r="2122" spans="1:14" hidden="1" x14ac:dyDescent="0.25">
      <c r="A2122" s="35">
        <v>2019</v>
      </c>
      <c r="B2122" s="35" t="s">
        <v>181</v>
      </c>
      <c r="C2122" s="35">
        <v>34151</v>
      </c>
      <c r="D2122" s="48" t="s">
        <v>182</v>
      </c>
      <c r="E2122" s="20" t="s">
        <v>183</v>
      </c>
      <c r="F2122" s="20" t="s">
        <v>184</v>
      </c>
      <c r="G2122" s="20">
        <v>46</v>
      </c>
      <c r="H2122" s="37">
        <f t="shared" si="322"/>
        <v>61.333333333333329</v>
      </c>
      <c r="I2122" s="9">
        <v>48254.14</v>
      </c>
      <c r="J2122" s="20" t="s">
        <v>246</v>
      </c>
      <c r="K2122" s="17">
        <f t="shared" si="323"/>
        <v>4.3011422961242969E-3</v>
      </c>
      <c r="L2122" s="17">
        <f t="shared" si="324"/>
        <v>4.3209393346379668E-3</v>
      </c>
      <c r="M2122" s="68">
        <f t="shared" si="325"/>
        <v>25.277495107632106</v>
      </c>
      <c r="N2122" s="9">
        <v>1049</v>
      </c>
    </row>
    <row r="2123" spans="1:14" hidden="1" x14ac:dyDescent="0.25">
      <c r="A2123" s="35">
        <v>2019</v>
      </c>
      <c r="B2123" s="35" t="s">
        <v>181</v>
      </c>
      <c r="C2123" s="35">
        <v>34338</v>
      </c>
      <c r="D2123" s="48" t="s">
        <v>186</v>
      </c>
      <c r="E2123" s="20" t="s">
        <v>183</v>
      </c>
      <c r="F2123" s="20" t="s">
        <v>184</v>
      </c>
      <c r="G2123" s="20">
        <v>33</v>
      </c>
      <c r="H2123" s="37">
        <f t="shared" si="322"/>
        <v>44</v>
      </c>
      <c r="I2123" s="9">
        <v>34462.78</v>
      </c>
      <c r="J2123" s="20" t="s">
        <v>246</v>
      </c>
      <c r="K2123" s="17">
        <f t="shared" si="323"/>
        <v>3.0856020820022125E-3</v>
      </c>
      <c r="L2123" s="17">
        <f t="shared" si="324"/>
        <v>3.0998043052837591E-3</v>
      </c>
      <c r="M2123" s="68">
        <f t="shared" si="325"/>
        <v>18.13385518590999</v>
      </c>
      <c r="N2123" s="9">
        <v>1044.33</v>
      </c>
    </row>
    <row r="2124" spans="1:14" hidden="1" x14ac:dyDescent="0.25">
      <c r="A2124" s="35">
        <v>2019</v>
      </c>
      <c r="B2124" s="35" t="s">
        <v>181</v>
      </c>
      <c r="C2124" s="35">
        <v>34151</v>
      </c>
      <c r="D2124" s="48" t="s">
        <v>182</v>
      </c>
      <c r="E2124" s="20" t="s">
        <v>183</v>
      </c>
      <c r="F2124" s="20" t="s">
        <v>184</v>
      </c>
      <c r="G2124" s="20">
        <v>19</v>
      </c>
      <c r="H2124" s="37">
        <f t="shared" si="322"/>
        <v>25.333333333333336</v>
      </c>
      <c r="I2124" s="9">
        <v>14707.22</v>
      </c>
      <c r="J2124" s="20" t="s">
        <v>247</v>
      </c>
      <c r="K2124" s="17">
        <f t="shared" si="323"/>
        <v>1.7765587744861225E-3</v>
      </c>
      <c r="L2124" s="17">
        <f t="shared" si="324"/>
        <v>1.7847358121330736E-3</v>
      </c>
      <c r="M2124" s="68">
        <f t="shared" si="325"/>
        <v>10.44070450097848</v>
      </c>
      <c r="N2124" s="9">
        <v>774.06</v>
      </c>
    </row>
    <row r="2125" spans="1:14" hidden="1" x14ac:dyDescent="0.25">
      <c r="A2125" s="35">
        <v>2019</v>
      </c>
      <c r="B2125" s="35" t="s">
        <v>181</v>
      </c>
      <c r="C2125" s="35">
        <v>34338</v>
      </c>
      <c r="D2125" s="48" t="s">
        <v>186</v>
      </c>
      <c r="E2125" s="20" t="s">
        <v>183</v>
      </c>
      <c r="F2125" s="20" t="s">
        <v>184</v>
      </c>
      <c r="G2125" s="20">
        <v>12</v>
      </c>
      <c r="H2125" s="37">
        <f t="shared" si="322"/>
        <v>16</v>
      </c>
      <c r="I2125" s="9">
        <v>10439.44</v>
      </c>
      <c r="J2125" s="20" t="s">
        <v>247</v>
      </c>
      <c r="K2125" s="17">
        <f t="shared" si="323"/>
        <v>1.1220371207280773E-3</v>
      </c>
      <c r="L2125" s="17">
        <f t="shared" si="324"/>
        <v>1.1272015655577306E-3</v>
      </c>
      <c r="M2125" s="68">
        <f t="shared" si="325"/>
        <v>6.5941291585127244</v>
      </c>
      <c r="N2125" s="9">
        <v>869.95</v>
      </c>
    </row>
    <row r="2126" spans="1:14" hidden="1" x14ac:dyDescent="0.25">
      <c r="A2126" s="35">
        <v>2019</v>
      </c>
      <c r="B2126" s="35" t="s">
        <v>181</v>
      </c>
      <c r="C2126" s="35">
        <v>34151</v>
      </c>
      <c r="D2126" s="48" t="s">
        <v>182</v>
      </c>
      <c r="E2126" s="20" t="s">
        <v>183</v>
      </c>
      <c r="F2126" s="20" t="s">
        <v>184</v>
      </c>
      <c r="G2126" s="20">
        <v>139</v>
      </c>
      <c r="H2126" s="37">
        <f t="shared" si="322"/>
        <v>185.33333333333334</v>
      </c>
      <c r="I2126" s="9">
        <v>145579.06</v>
      </c>
      <c r="J2126" s="20" t="s">
        <v>248</v>
      </c>
      <c r="K2126" s="17">
        <f t="shared" si="323"/>
        <v>1.2996929981766896E-2</v>
      </c>
      <c r="L2126" s="17">
        <f t="shared" si="324"/>
        <v>1.3056751467710381E-2</v>
      </c>
      <c r="M2126" s="68">
        <f t="shared" si="325"/>
        <v>76.38199608610573</v>
      </c>
      <c r="N2126" s="9">
        <v>1047.33</v>
      </c>
    </row>
    <row r="2127" spans="1:14" hidden="1" x14ac:dyDescent="0.25">
      <c r="A2127" s="35">
        <v>2019</v>
      </c>
      <c r="B2127" s="35" t="s">
        <v>181</v>
      </c>
      <c r="C2127" s="35">
        <v>34338</v>
      </c>
      <c r="D2127" s="48" t="s">
        <v>186</v>
      </c>
      <c r="E2127" s="20" t="s">
        <v>183</v>
      </c>
      <c r="F2127" s="20" t="s">
        <v>184</v>
      </c>
      <c r="G2127" s="20">
        <v>94</v>
      </c>
      <c r="H2127" s="37">
        <f t="shared" si="322"/>
        <v>125.33333333333334</v>
      </c>
      <c r="I2127" s="9">
        <v>98520.4</v>
      </c>
      <c r="J2127" s="20" t="s">
        <v>248</v>
      </c>
      <c r="K2127" s="17">
        <f t="shared" si="323"/>
        <v>8.789290779036606E-3</v>
      </c>
      <c r="L2127" s="17">
        <f t="shared" si="324"/>
        <v>8.8297455968688911E-3</v>
      </c>
      <c r="M2127" s="68">
        <f t="shared" si="325"/>
        <v>51.654011741683014</v>
      </c>
      <c r="N2127" s="9">
        <v>1048.0899999999999</v>
      </c>
    </row>
    <row r="2128" spans="1:14" hidden="1" x14ac:dyDescent="0.25">
      <c r="A2128" s="35">
        <v>2019</v>
      </c>
      <c r="B2128" s="35" t="s">
        <v>181</v>
      </c>
      <c r="C2128" s="35">
        <v>34151</v>
      </c>
      <c r="D2128" s="48" t="s">
        <v>182</v>
      </c>
      <c r="E2128" s="20" t="s">
        <v>183</v>
      </c>
      <c r="F2128" s="20" t="s">
        <v>184</v>
      </c>
      <c r="G2128" s="20">
        <v>38</v>
      </c>
      <c r="H2128" s="37">
        <f t="shared" si="322"/>
        <v>50.666666666666671</v>
      </c>
      <c r="I2128" s="9">
        <v>39763.68</v>
      </c>
      <c r="J2128" s="20" t="s">
        <v>249</v>
      </c>
      <c r="K2128" s="17">
        <f t="shared" si="323"/>
        <v>3.553117548972245E-3</v>
      </c>
      <c r="L2128" s="17">
        <f t="shared" si="324"/>
        <v>3.5694716242661473E-3</v>
      </c>
      <c r="M2128" s="68">
        <f t="shared" si="325"/>
        <v>20.88140900195696</v>
      </c>
      <c r="N2128" s="9">
        <v>1046.4100000000001</v>
      </c>
    </row>
    <row r="2129" spans="1:14" hidden="1" x14ac:dyDescent="0.25">
      <c r="A2129" s="35">
        <v>2019</v>
      </c>
      <c r="B2129" s="35" t="s">
        <v>181</v>
      </c>
      <c r="C2129" s="35">
        <v>34151</v>
      </c>
      <c r="D2129" s="48" t="s">
        <v>182</v>
      </c>
      <c r="E2129" s="20" t="s">
        <v>183</v>
      </c>
      <c r="F2129" s="20" t="s">
        <v>184</v>
      </c>
      <c r="G2129" s="20">
        <v>122</v>
      </c>
      <c r="H2129" s="37">
        <f t="shared" si="322"/>
        <v>162.66666666666666</v>
      </c>
      <c r="I2129" s="9">
        <v>127754.44</v>
      </c>
      <c r="J2129" s="20" t="s">
        <v>250</v>
      </c>
      <c r="K2129" s="17">
        <f t="shared" si="323"/>
        <v>1.1407377394068786E-2</v>
      </c>
      <c r="L2129" s="17">
        <f t="shared" si="324"/>
        <v>1.145988258317026E-2</v>
      </c>
      <c r="M2129" s="68">
        <f t="shared" si="325"/>
        <v>67.040313111546013</v>
      </c>
      <c r="N2129" s="9">
        <v>1047.17</v>
      </c>
    </row>
    <row r="2130" spans="1:14" hidden="1" x14ac:dyDescent="0.25">
      <c r="A2130" s="35">
        <v>2019</v>
      </c>
      <c r="B2130" s="35" t="s">
        <v>181</v>
      </c>
      <c r="C2130" s="35">
        <v>34338</v>
      </c>
      <c r="D2130" s="48" t="s">
        <v>186</v>
      </c>
      <c r="E2130" s="20" t="s">
        <v>183</v>
      </c>
      <c r="F2130" s="20" t="s">
        <v>184</v>
      </c>
      <c r="G2130" s="20">
        <v>1</v>
      </c>
      <c r="H2130" s="37">
        <f t="shared" si="322"/>
        <v>1.3333333333333333</v>
      </c>
      <c r="I2130" s="9">
        <v>1051.1600000000001</v>
      </c>
      <c r="J2130" s="20" t="s">
        <v>250</v>
      </c>
      <c r="K2130" s="17">
        <f t="shared" si="323"/>
        <v>9.3503093394006452E-5</v>
      </c>
      <c r="L2130" s="17">
        <f t="shared" si="324"/>
        <v>9.3933463796477538E-5</v>
      </c>
      <c r="M2130" s="68">
        <f t="shared" si="325"/>
        <v>0.54951076320939363</v>
      </c>
      <c r="N2130" s="9">
        <v>1051.1600000000001</v>
      </c>
    </row>
    <row r="2131" spans="1:14" hidden="1" x14ac:dyDescent="0.25">
      <c r="A2131" s="35">
        <v>2019</v>
      </c>
      <c r="B2131" s="35" t="s">
        <v>181</v>
      </c>
      <c r="C2131" s="35">
        <v>34151</v>
      </c>
      <c r="D2131" s="48" t="s">
        <v>182</v>
      </c>
      <c r="E2131" s="20" t="s">
        <v>183</v>
      </c>
      <c r="F2131" s="20" t="s">
        <v>184</v>
      </c>
      <c r="G2131" s="20">
        <v>117</v>
      </c>
      <c r="H2131" s="37">
        <f t="shared" si="322"/>
        <v>156</v>
      </c>
      <c r="I2131" s="9">
        <v>122110.78</v>
      </c>
      <c r="J2131" s="20" t="s">
        <v>251</v>
      </c>
      <c r="K2131" s="17">
        <f t="shared" si="323"/>
        <v>1.0939861927098754E-2</v>
      </c>
      <c r="L2131" s="17">
        <f t="shared" si="324"/>
        <v>1.0990215264187874E-2</v>
      </c>
      <c r="M2131" s="68">
        <f t="shared" si="325"/>
        <v>64.292759295499067</v>
      </c>
      <c r="N2131" s="9">
        <v>1043.68</v>
      </c>
    </row>
    <row r="2132" spans="1:14" hidden="1" x14ac:dyDescent="0.25">
      <c r="A2132" s="35">
        <v>2019</v>
      </c>
      <c r="B2132" s="35" t="s">
        <v>181</v>
      </c>
      <c r="C2132" s="35">
        <v>34338</v>
      </c>
      <c r="D2132" s="48" t="s">
        <v>186</v>
      </c>
      <c r="E2132" s="20" t="s">
        <v>183</v>
      </c>
      <c r="F2132" s="20" t="s">
        <v>184</v>
      </c>
      <c r="G2132" s="20">
        <v>332</v>
      </c>
      <c r="H2132" s="37">
        <f t="shared" si="322"/>
        <v>442.66666666666663</v>
      </c>
      <c r="I2132" s="9">
        <v>348561.18</v>
      </c>
      <c r="J2132" s="20" t="s">
        <v>251</v>
      </c>
      <c r="K2132" s="17">
        <f t="shared" si="323"/>
        <v>3.104302700681014E-2</v>
      </c>
      <c r="L2132" s="17">
        <f t="shared" si="324"/>
        <v>3.1185909980430544E-2</v>
      </c>
      <c r="M2132" s="68">
        <f t="shared" si="325"/>
        <v>182.43757338551868</v>
      </c>
      <c r="N2132" s="9">
        <v>1049.8800000000001</v>
      </c>
    </row>
    <row r="2133" spans="1:14" hidden="1" x14ac:dyDescent="0.25">
      <c r="A2133" s="35">
        <v>2019</v>
      </c>
      <c r="B2133" s="35" t="s">
        <v>181</v>
      </c>
      <c r="C2133" s="35">
        <v>34151</v>
      </c>
      <c r="D2133" s="48" t="s">
        <v>182</v>
      </c>
      <c r="E2133" s="20" t="s">
        <v>183</v>
      </c>
      <c r="F2133" s="20" t="s">
        <v>184</v>
      </c>
      <c r="G2133" s="20">
        <v>68</v>
      </c>
      <c r="H2133" s="37">
        <f t="shared" si="322"/>
        <v>90.666666666666657</v>
      </c>
      <c r="I2133" s="9">
        <v>71145.14</v>
      </c>
      <c r="J2133" s="20" t="s">
        <v>252</v>
      </c>
      <c r="K2133" s="17">
        <f t="shared" si="323"/>
        <v>6.3582103507924381E-3</v>
      </c>
      <c r="L2133" s="17">
        <f t="shared" si="324"/>
        <v>6.3874755381604729E-3</v>
      </c>
      <c r="M2133" s="68">
        <f t="shared" si="325"/>
        <v>37.366731898238768</v>
      </c>
      <c r="N2133" s="9">
        <v>1046.25</v>
      </c>
    </row>
    <row r="2134" spans="1:14" hidden="1" x14ac:dyDescent="0.25">
      <c r="A2134" s="35">
        <v>2019</v>
      </c>
      <c r="B2134" s="35" t="s">
        <v>181</v>
      </c>
      <c r="C2134" s="35">
        <v>34338</v>
      </c>
      <c r="D2134" s="48" t="s">
        <v>186</v>
      </c>
      <c r="E2134" s="20" t="s">
        <v>183</v>
      </c>
      <c r="F2134" s="20" t="s">
        <v>184</v>
      </c>
      <c r="G2134" s="20">
        <v>43</v>
      </c>
      <c r="H2134" s="37">
        <f t="shared" si="322"/>
        <v>57.333333333333329</v>
      </c>
      <c r="I2134" s="9">
        <v>45082.62</v>
      </c>
      <c r="J2134" s="20" t="s">
        <v>252</v>
      </c>
      <c r="K2134" s="17">
        <f t="shared" si="323"/>
        <v>4.020633015942277E-3</v>
      </c>
      <c r="L2134" s="17">
        <f t="shared" si="324"/>
        <v>4.0391389432485342E-3</v>
      </c>
      <c r="M2134" s="68">
        <f t="shared" si="325"/>
        <v>23.628962818003924</v>
      </c>
      <c r="N2134" s="9">
        <v>1048.43</v>
      </c>
    </row>
    <row r="2135" spans="1:14" hidden="1" x14ac:dyDescent="0.25">
      <c r="A2135" s="35">
        <v>2019</v>
      </c>
      <c r="B2135" s="35" t="s">
        <v>181</v>
      </c>
      <c r="C2135" s="35">
        <v>34151</v>
      </c>
      <c r="D2135" s="48" t="s">
        <v>182</v>
      </c>
      <c r="E2135" s="20" t="s">
        <v>183</v>
      </c>
      <c r="F2135" s="20" t="s">
        <v>184</v>
      </c>
      <c r="G2135" s="20">
        <v>10</v>
      </c>
      <c r="H2135" s="37">
        <f t="shared" si="322"/>
        <v>13.333333333333334</v>
      </c>
      <c r="I2135" s="9">
        <v>10493.56</v>
      </c>
      <c r="J2135" s="20" t="s">
        <v>253</v>
      </c>
      <c r="K2135" s="17">
        <f t="shared" si="323"/>
        <v>9.350309339400645E-4</v>
      </c>
      <c r="L2135" s="17">
        <f t="shared" si="324"/>
        <v>9.3933463796477552E-4</v>
      </c>
      <c r="M2135" s="68">
        <f t="shared" si="325"/>
        <v>5.4951076320939372</v>
      </c>
      <c r="N2135" s="9">
        <v>1049.3599999999999</v>
      </c>
    </row>
    <row r="2136" spans="1:14" hidden="1" x14ac:dyDescent="0.25">
      <c r="A2136" s="35">
        <v>2019</v>
      </c>
      <c r="B2136" s="35" t="s">
        <v>181</v>
      </c>
      <c r="C2136" s="35">
        <v>34151</v>
      </c>
      <c r="D2136" s="48" t="s">
        <v>182</v>
      </c>
      <c r="E2136" s="20" t="s">
        <v>183</v>
      </c>
      <c r="F2136" s="20" t="s">
        <v>184</v>
      </c>
      <c r="G2136" s="20">
        <v>119</v>
      </c>
      <c r="H2136" s="37">
        <f t="shared" si="322"/>
        <v>158.66666666666666</v>
      </c>
      <c r="I2136" s="9">
        <v>124826.46</v>
      </c>
      <c r="J2136" s="20" t="s">
        <v>254</v>
      </c>
      <c r="K2136" s="17">
        <f t="shared" si="323"/>
        <v>1.1126868113886768E-2</v>
      </c>
      <c r="L2136" s="17">
        <f t="shared" si="324"/>
        <v>1.1178082191780828E-2</v>
      </c>
      <c r="M2136" s="68">
        <f t="shared" si="325"/>
        <v>65.391780821917848</v>
      </c>
      <c r="N2136" s="9">
        <v>1048.96</v>
      </c>
    </row>
    <row r="2137" spans="1:14" hidden="1" x14ac:dyDescent="0.25">
      <c r="A2137" s="35">
        <v>2019</v>
      </c>
      <c r="B2137" s="35" t="s">
        <v>181</v>
      </c>
      <c r="C2137" s="35">
        <v>34338</v>
      </c>
      <c r="D2137" s="48" t="s">
        <v>186</v>
      </c>
      <c r="E2137" s="20" t="s">
        <v>183</v>
      </c>
      <c r="F2137" s="20" t="s">
        <v>184</v>
      </c>
      <c r="G2137" s="20">
        <v>98</v>
      </c>
      <c r="H2137" s="37">
        <f t="shared" si="322"/>
        <v>130.66666666666669</v>
      </c>
      <c r="I2137" s="9">
        <v>102580.72</v>
      </c>
      <c r="J2137" s="20" t="s">
        <v>254</v>
      </c>
      <c r="K2137" s="17">
        <f t="shared" si="323"/>
        <v>9.163303152612632E-3</v>
      </c>
      <c r="L2137" s="17">
        <f t="shared" si="324"/>
        <v>9.2054794520548006E-3</v>
      </c>
      <c r="M2137" s="68">
        <f t="shared" si="325"/>
        <v>53.852054794520583</v>
      </c>
      <c r="N2137" s="9">
        <v>1046.74</v>
      </c>
    </row>
    <row r="2138" spans="1:14" hidden="1" x14ac:dyDescent="0.25">
      <c r="A2138" s="35">
        <v>2019</v>
      </c>
      <c r="B2138" s="35" t="s">
        <v>181</v>
      </c>
      <c r="C2138" s="35">
        <v>34151</v>
      </c>
      <c r="D2138" s="48" t="s">
        <v>182</v>
      </c>
      <c r="E2138" s="20" t="s">
        <v>183</v>
      </c>
      <c r="F2138" s="20" t="s">
        <v>184</v>
      </c>
      <c r="G2138" s="20">
        <v>18</v>
      </c>
      <c r="H2138" s="37">
        <f t="shared" si="322"/>
        <v>24</v>
      </c>
      <c r="I2138" s="9">
        <v>18830.68</v>
      </c>
      <c r="J2138" s="20" t="s">
        <v>255</v>
      </c>
      <c r="K2138" s="17">
        <f t="shared" si="323"/>
        <v>1.683055681092116E-3</v>
      </c>
      <c r="L2138" s="17">
        <f t="shared" si="324"/>
        <v>1.6908023483365958E-3</v>
      </c>
      <c r="M2138" s="68">
        <f t="shared" si="325"/>
        <v>9.8911937377690862</v>
      </c>
      <c r="N2138" s="9">
        <v>1046.1500000000001</v>
      </c>
    </row>
    <row r="2139" spans="1:14" hidden="1" x14ac:dyDescent="0.25">
      <c r="A2139" s="35">
        <v>2019</v>
      </c>
      <c r="B2139" s="35" t="s">
        <v>181</v>
      </c>
      <c r="C2139" s="35">
        <v>34338</v>
      </c>
      <c r="D2139" s="48" t="s">
        <v>186</v>
      </c>
      <c r="E2139" s="20" t="s">
        <v>183</v>
      </c>
      <c r="F2139" s="20" t="s">
        <v>184</v>
      </c>
      <c r="G2139" s="20">
        <v>38</v>
      </c>
      <c r="H2139" s="37">
        <f t="shared" si="322"/>
        <v>50.666666666666671</v>
      </c>
      <c r="I2139" s="9">
        <v>39637.4</v>
      </c>
      <c r="J2139" s="20" t="s">
        <v>255</v>
      </c>
      <c r="K2139" s="17">
        <f t="shared" si="323"/>
        <v>3.553117548972245E-3</v>
      </c>
      <c r="L2139" s="17">
        <f t="shared" si="324"/>
        <v>3.5694716242661473E-3</v>
      </c>
      <c r="M2139" s="68">
        <f t="shared" si="325"/>
        <v>20.88140900195696</v>
      </c>
      <c r="N2139" s="9">
        <v>1043.0899999999999</v>
      </c>
    </row>
    <row r="2140" spans="1:14" hidden="1" x14ac:dyDescent="0.25">
      <c r="A2140" s="35">
        <v>2019</v>
      </c>
      <c r="B2140" s="35" t="s">
        <v>181</v>
      </c>
      <c r="C2140" s="35">
        <v>34338</v>
      </c>
      <c r="D2140" s="48" t="s">
        <v>186</v>
      </c>
      <c r="E2140" s="20" t="s">
        <v>183</v>
      </c>
      <c r="F2140" s="20" t="s">
        <v>184</v>
      </c>
      <c r="G2140" s="20">
        <v>6</v>
      </c>
      <c r="H2140" s="37">
        <f t="shared" si="322"/>
        <v>8</v>
      </c>
      <c r="I2140" s="9">
        <v>6252.84</v>
      </c>
      <c r="J2140" s="20" t="s">
        <v>256</v>
      </c>
      <c r="K2140" s="17">
        <f t="shared" si="323"/>
        <v>5.6101856036403863E-4</v>
      </c>
      <c r="L2140" s="17">
        <f t="shared" si="324"/>
        <v>5.6360078277886531E-4</v>
      </c>
      <c r="M2140" s="68">
        <f t="shared" si="325"/>
        <v>3.2970645792563622</v>
      </c>
      <c r="N2140" s="9">
        <v>1042.1400000000001</v>
      </c>
    </row>
    <row r="2141" spans="1:14" hidden="1" x14ac:dyDescent="0.25">
      <c r="A2141" s="35">
        <v>2019</v>
      </c>
      <c r="B2141" s="35" t="s">
        <v>181</v>
      </c>
      <c r="C2141" s="35">
        <v>34151</v>
      </c>
      <c r="D2141" s="48" t="s">
        <v>182</v>
      </c>
      <c r="E2141" s="20" t="s">
        <v>183</v>
      </c>
      <c r="F2141" s="20" t="s">
        <v>184</v>
      </c>
      <c r="G2141" s="20">
        <v>48</v>
      </c>
      <c r="H2141" s="37">
        <f t="shared" si="322"/>
        <v>64</v>
      </c>
      <c r="I2141" s="9">
        <v>50112.92</v>
      </c>
      <c r="J2141" s="20" t="s">
        <v>257</v>
      </c>
      <c r="K2141" s="17">
        <f t="shared" si="323"/>
        <v>4.4881484829123091E-3</v>
      </c>
      <c r="L2141" s="17">
        <f t="shared" si="324"/>
        <v>4.5088062622309225E-3</v>
      </c>
      <c r="M2141" s="68">
        <f t="shared" si="325"/>
        <v>26.376516634050898</v>
      </c>
      <c r="N2141" s="9">
        <v>1044.02</v>
      </c>
    </row>
    <row r="2142" spans="1:14" hidden="1" x14ac:dyDescent="0.25">
      <c r="A2142" s="35">
        <v>2019</v>
      </c>
      <c r="B2142" s="35" t="s">
        <v>181</v>
      </c>
      <c r="C2142" s="35">
        <v>34151</v>
      </c>
      <c r="D2142" s="48" t="s">
        <v>182</v>
      </c>
      <c r="E2142" s="20" t="s">
        <v>183</v>
      </c>
      <c r="F2142" s="20" t="s">
        <v>184</v>
      </c>
      <c r="G2142" s="20">
        <v>24</v>
      </c>
      <c r="H2142" s="37">
        <f t="shared" si="322"/>
        <v>32</v>
      </c>
      <c r="I2142" s="9">
        <v>25011.360000000001</v>
      </c>
      <c r="J2142" s="20" t="s">
        <v>258</v>
      </c>
      <c r="K2142" s="17">
        <f t="shared" si="323"/>
        <v>2.2440742414561545E-3</v>
      </c>
      <c r="L2142" s="17">
        <f t="shared" si="324"/>
        <v>2.2544031311154612E-3</v>
      </c>
      <c r="M2142" s="68">
        <f t="shared" si="325"/>
        <v>13.188258317025449</v>
      </c>
      <c r="N2142" s="9">
        <v>1042.1400000000001</v>
      </c>
    </row>
    <row r="2143" spans="1:14" hidden="1" x14ac:dyDescent="0.25">
      <c r="A2143" s="35">
        <v>2019</v>
      </c>
      <c r="B2143" s="35" t="s">
        <v>181</v>
      </c>
      <c r="C2143" s="35">
        <v>34151</v>
      </c>
      <c r="D2143" s="48" t="s">
        <v>182</v>
      </c>
      <c r="E2143" s="20" t="s">
        <v>183</v>
      </c>
      <c r="F2143" s="20" t="s">
        <v>184</v>
      </c>
      <c r="G2143" s="20">
        <v>293</v>
      </c>
      <c r="H2143" s="37">
        <f t="shared" si="322"/>
        <v>390.66666666666669</v>
      </c>
      <c r="I2143" s="9">
        <v>307078.86</v>
      </c>
      <c r="J2143" s="20" t="s">
        <v>259</v>
      </c>
      <c r="K2143" s="17">
        <f t="shared" si="323"/>
        <v>2.739640636444389E-2</v>
      </c>
      <c r="L2143" s="17">
        <f t="shared" si="324"/>
        <v>2.7522504892367922E-2</v>
      </c>
      <c r="M2143" s="68">
        <f t="shared" si="325"/>
        <v>161.00665362035235</v>
      </c>
      <c r="N2143" s="9">
        <v>1048.05</v>
      </c>
    </row>
    <row r="2144" spans="1:14" hidden="1" x14ac:dyDescent="0.25">
      <c r="A2144" s="35">
        <v>2019</v>
      </c>
      <c r="B2144" s="35" t="s">
        <v>181</v>
      </c>
      <c r="C2144" s="35">
        <v>34338</v>
      </c>
      <c r="D2144" s="48" t="s">
        <v>186</v>
      </c>
      <c r="E2144" s="20" t="s">
        <v>183</v>
      </c>
      <c r="F2144" s="20" t="s">
        <v>184</v>
      </c>
      <c r="G2144" s="20">
        <v>184</v>
      </c>
      <c r="H2144" s="37">
        <f t="shared" si="322"/>
        <v>245.33333333333331</v>
      </c>
      <c r="I2144" s="9">
        <v>192863.22</v>
      </c>
      <c r="J2144" s="20" t="s">
        <v>259</v>
      </c>
      <c r="K2144" s="17">
        <f t="shared" si="323"/>
        <v>1.7204569184497188E-2</v>
      </c>
      <c r="L2144" s="17">
        <f t="shared" si="324"/>
        <v>1.7283757338551867E-2</v>
      </c>
      <c r="M2144" s="68">
        <f t="shared" si="325"/>
        <v>101.10998043052842</v>
      </c>
      <c r="N2144" s="9">
        <v>1048.17</v>
      </c>
    </row>
    <row r="2145" spans="1:14" hidden="1" x14ac:dyDescent="0.25">
      <c r="A2145" s="35">
        <v>2019</v>
      </c>
      <c r="B2145" s="35" t="s">
        <v>181</v>
      </c>
      <c r="C2145" s="35">
        <v>34151</v>
      </c>
      <c r="D2145" s="48" t="s">
        <v>182</v>
      </c>
      <c r="E2145" s="20" t="s">
        <v>183</v>
      </c>
      <c r="F2145" s="20" t="s">
        <v>184</v>
      </c>
      <c r="G2145" s="20">
        <v>56</v>
      </c>
      <c r="H2145" s="37">
        <f t="shared" si="322"/>
        <v>74.666666666666671</v>
      </c>
      <c r="I2145" s="9">
        <v>58810.84</v>
      </c>
      <c r="J2145" s="20" t="s">
        <v>260</v>
      </c>
      <c r="K2145" s="17">
        <f t="shared" si="323"/>
        <v>5.236173230064361E-3</v>
      </c>
      <c r="L2145" s="17">
        <f t="shared" si="324"/>
        <v>5.2602739726027433E-3</v>
      </c>
      <c r="M2145" s="68">
        <f t="shared" si="325"/>
        <v>30.77260273972605</v>
      </c>
      <c r="N2145" s="9">
        <v>1050.19</v>
      </c>
    </row>
    <row r="2146" spans="1:14" hidden="1" x14ac:dyDescent="0.25">
      <c r="A2146" s="35">
        <v>2019</v>
      </c>
      <c r="B2146" s="35" t="s">
        <v>181</v>
      </c>
      <c r="C2146" s="35">
        <v>34338</v>
      </c>
      <c r="D2146" s="48" t="s">
        <v>186</v>
      </c>
      <c r="E2146" s="20" t="s">
        <v>183</v>
      </c>
      <c r="F2146" s="20" t="s">
        <v>184</v>
      </c>
      <c r="G2146" s="20">
        <v>78</v>
      </c>
      <c r="H2146" s="37">
        <f t="shared" si="322"/>
        <v>104</v>
      </c>
      <c r="I2146" s="9">
        <v>81557.52</v>
      </c>
      <c r="J2146" s="20" t="s">
        <v>260</v>
      </c>
      <c r="K2146" s="17">
        <f t="shared" si="323"/>
        <v>7.293241284732503E-3</v>
      </c>
      <c r="L2146" s="17">
        <f t="shared" si="324"/>
        <v>7.3268101761252485E-3</v>
      </c>
      <c r="M2146" s="68">
        <f t="shared" si="325"/>
        <v>42.861839530332702</v>
      </c>
      <c r="N2146" s="9">
        <v>1045.6099999999999</v>
      </c>
    </row>
    <row r="2147" spans="1:14" hidden="1" x14ac:dyDescent="0.25">
      <c r="A2147" s="35">
        <v>2019</v>
      </c>
      <c r="B2147" s="35" t="s">
        <v>181</v>
      </c>
      <c r="C2147" s="35">
        <v>34151</v>
      </c>
      <c r="D2147" s="48" t="s">
        <v>182</v>
      </c>
      <c r="E2147" s="20" t="s">
        <v>183</v>
      </c>
      <c r="F2147" s="20" t="s">
        <v>184</v>
      </c>
      <c r="G2147" s="20">
        <v>237</v>
      </c>
      <c r="H2147" s="37">
        <f t="shared" si="322"/>
        <v>316</v>
      </c>
      <c r="I2147" s="9">
        <v>248331.16</v>
      </c>
      <c r="J2147" s="20" t="s">
        <v>261</v>
      </c>
      <c r="K2147" s="17">
        <f t="shared" si="323"/>
        <v>2.2160233134379526E-2</v>
      </c>
      <c r="L2147" s="17">
        <f t="shared" si="324"/>
        <v>2.2262230919765178E-2</v>
      </c>
      <c r="M2147" s="68">
        <f t="shared" si="325"/>
        <v>130.23405088062628</v>
      </c>
      <c r="N2147" s="9">
        <v>1047.81</v>
      </c>
    </row>
    <row r="2148" spans="1:14" hidden="1" x14ac:dyDescent="0.25">
      <c r="A2148" s="35">
        <v>2019</v>
      </c>
      <c r="B2148" s="35" t="s">
        <v>181</v>
      </c>
      <c r="C2148" s="35">
        <v>34338</v>
      </c>
      <c r="D2148" s="48" t="s">
        <v>186</v>
      </c>
      <c r="E2148" s="20" t="s">
        <v>183</v>
      </c>
      <c r="F2148" s="20" t="s">
        <v>184</v>
      </c>
      <c r="G2148" s="20">
        <v>47</v>
      </c>
      <c r="H2148" s="37">
        <f t="shared" ref="H2148:H2179" si="326">G2148/9*12</f>
        <v>62.666666666666671</v>
      </c>
      <c r="I2148" s="9">
        <v>49368.44</v>
      </c>
      <c r="J2148" s="20" t="s">
        <v>261</v>
      </c>
      <c r="K2148" s="17">
        <f t="shared" ref="K2148:K2184" si="327">G2148/$G$2206</f>
        <v>4.394645389518303E-3</v>
      </c>
      <c r="L2148" s="17">
        <f t="shared" ref="L2148:L2184" si="328">H2148/$H$2206</f>
        <v>4.4148727984344455E-3</v>
      </c>
      <c r="M2148" s="68">
        <f t="shared" ref="M2148:M2179" si="329">5850*L2148</f>
        <v>25.827005870841507</v>
      </c>
      <c r="N2148" s="9">
        <v>1050.3900000000001</v>
      </c>
    </row>
    <row r="2149" spans="1:14" hidden="1" x14ac:dyDescent="0.25">
      <c r="A2149" s="35">
        <v>2019</v>
      </c>
      <c r="B2149" s="35" t="s">
        <v>181</v>
      </c>
      <c r="C2149" s="35">
        <v>34151</v>
      </c>
      <c r="D2149" s="48" t="s">
        <v>182</v>
      </c>
      <c r="E2149" s="20" t="s">
        <v>183</v>
      </c>
      <c r="F2149" s="20" t="s">
        <v>184</v>
      </c>
      <c r="G2149" s="20">
        <v>467</v>
      </c>
      <c r="H2149" s="37">
        <f t="shared" si="326"/>
        <v>622.66666666666663</v>
      </c>
      <c r="I2149" s="9">
        <v>489024.58</v>
      </c>
      <c r="J2149" s="20" t="s">
        <v>262</v>
      </c>
      <c r="K2149" s="17">
        <f t="shared" si="327"/>
        <v>4.3665944615001014E-2</v>
      </c>
      <c r="L2149" s="17">
        <f t="shared" si="328"/>
        <v>4.3866927592955011E-2</v>
      </c>
      <c r="M2149" s="68">
        <f t="shared" si="329"/>
        <v>256.6215264187868</v>
      </c>
      <c r="N2149" s="9">
        <v>1047.1600000000001</v>
      </c>
    </row>
    <row r="2150" spans="1:14" hidden="1" x14ac:dyDescent="0.25">
      <c r="A2150" s="35">
        <v>2019</v>
      </c>
      <c r="B2150" s="35" t="s">
        <v>181</v>
      </c>
      <c r="C2150" s="35">
        <v>34338</v>
      </c>
      <c r="D2150" s="48" t="s">
        <v>186</v>
      </c>
      <c r="E2150" s="20" t="s">
        <v>183</v>
      </c>
      <c r="F2150" s="20" t="s">
        <v>184</v>
      </c>
      <c r="G2150" s="20">
        <v>358</v>
      </c>
      <c r="H2150" s="37">
        <f t="shared" si="326"/>
        <v>477.33333333333337</v>
      </c>
      <c r="I2150" s="9">
        <v>375070.52</v>
      </c>
      <c r="J2150" s="20" t="s">
        <v>262</v>
      </c>
      <c r="K2150" s="17">
        <f t="shared" si="327"/>
        <v>3.3474107435054308E-2</v>
      </c>
      <c r="L2150" s="17">
        <f t="shared" si="328"/>
        <v>3.3628180039138963E-2</v>
      </c>
      <c r="M2150" s="68">
        <f t="shared" si="329"/>
        <v>196.72485322896293</v>
      </c>
      <c r="N2150" s="9">
        <v>1047.68</v>
      </c>
    </row>
    <row r="2151" spans="1:14" hidden="1" x14ac:dyDescent="0.25">
      <c r="A2151" s="35">
        <v>2019</v>
      </c>
      <c r="B2151" s="35" t="s">
        <v>181</v>
      </c>
      <c r="C2151" s="35">
        <v>34151</v>
      </c>
      <c r="D2151" s="48" t="s">
        <v>182</v>
      </c>
      <c r="E2151" s="20" t="s">
        <v>183</v>
      </c>
      <c r="F2151" s="20" t="s">
        <v>184</v>
      </c>
      <c r="G2151" s="20">
        <v>67</v>
      </c>
      <c r="H2151" s="37">
        <f t="shared" si="326"/>
        <v>89.333333333333343</v>
      </c>
      <c r="I2151" s="9">
        <v>70030.84</v>
      </c>
      <c r="J2151" s="20" t="s">
        <v>263</v>
      </c>
      <c r="K2151" s="17">
        <f t="shared" si="327"/>
        <v>6.264707257398432E-3</v>
      </c>
      <c r="L2151" s="17">
        <f t="shared" si="328"/>
        <v>6.2935420743639968E-3</v>
      </c>
      <c r="M2151" s="68">
        <f t="shared" si="329"/>
        <v>36.817221135029378</v>
      </c>
      <c r="N2151" s="9">
        <v>1045.24</v>
      </c>
    </row>
    <row r="2152" spans="1:14" hidden="1" x14ac:dyDescent="0.25">
      <c r="A2152" s="35">
        <v>2019</v>
      </c>
      <c r="B2152" s="35" t="s">
        <v>181</v>
      </c>
      <c r="C2152" s="35">
        <v>34338</v>
      </c>
      <c r="D2152" s="48" t="s">
        <v>186</v>
      </c>
      <c r="E2152" s="20" t="s">
        <v>183</v>
      </c>
      <c r="F2152" s="20" t="s">
        <v>184</v>
      </c>
      <c r="G2152" s="20">
        <v>151</v>
      </c>
      <c r="H2152" s="37">
        <f t="shared" si="326"/>
        <v>201.33333333333334</v>
      </c>
      <c r="I2152" s="9">
        <v>158247.1</v>
      </c>
      <c r="J2152" s="20" t="s">
        <v>263</v>
      </c>
      <c r="K2152" s="17">
        <f t="shared" si="327"/>
        <v>1.4118967102494974E-2</v>
      </c>
      <c r="L2152" s="17">
        <f t="shared" si="328"/>
        <v>1.4183953033268111E-2</v>
      </c>
      <c r="M2152" s="68">
        <f t="shared" si="329"/>
        <v>82.976125244618459</v>
      </c>
      <c r="N2152" s="9">
        <v>1047.99</v>
      </c>
    </row>
    <row r="2153" spans="1:14" hidden="1" x14ac:dyDescent="0.25">
      <c r="A2153" s="35">
        <v>2019</v>
      </c>
      <c r="B2153" s="35" t="s">
        <v>181</v>
      </c>
      <c r="C2153" s="35">
        <v>34151</v>
      </c>
      <c r="D2153" s="48" t="s">
        <v>182</v>
      </c>
      <c r="E2153" s="20" t="s">
        <v>183</v>
      </c>
      <c r="F2153" s="20" t="s">
        <v>184</v>
      </c>
      <c r="G2153" s="20">
        <v>16</v>
      </c>
      <c r="H2153" s="37">
        <f t="shared" si="326"/>
        <v>21.333333333333332</v>
      </c>
      <c r="I2153" s="9">
        <v>16773.46</v>
      </c>
      <c r="J2153" s="20" t="s">
        <v>264</v>
      </c>
      <c r="K2153" s="17">
        <f t="shared" si="327"/>
        <v>1.4960494943041032E-3</v>
      </c>
      <c r="L2153" s="17">
        <f t="shared" si="328"/>
        <v>1.5029354207436406E-3</v>
      </c>
      <c r="M2153" s="68">
        <f t="shared" si="329"/>
        <v>8.792172211350298</v>
      </c>
      <c r="N2153" s="9">
        <v>1048.3399999999999</v>
      </c>
    </row>
    <row r="2154" spans="1:14" hidden="1" x14ac:dyDescent="0.25">
      <c r="A2154" s="35">
        <v>2019</v>
      </c>
      <c r="B2154" s="35" t="s">
        <v>181</v>
      </c>
      <c r="C2154" s="35">
        <v>34151</v>
      </c>
      <c r="D2154" s="48" t="s">
        <v>182</v>
      </c>
      <c r="E2154" s="20" t="s">
        <v>183</v>
      </c>
      <c r="F2154" s="20" t="s">
        <v>184</v>
      </c>
      <c r="G2154" s="20">
        <v>22</v>
      </c>
      <c r="H2154" s="37">
        <f t="shared" si="326"/>
        <v>29.333333333333336</v>
      </c>
      <c r="I2154" s="9">
        <v>23008.26</v>
      </c>
      <c r="J2154" s="20" t="s">
        <v>265</v>
      </c>
      <c r="K2154" s="17">
        <f t="shared" si="327"/>
        <v>2.057068054668142E-3</v>
      </c>
      <c r="L2154" s="17">
        <f t="shared" si="328"/>
        <v>2.0665362035225065E-3</v>
      </c>
      <c r="M2154" s="68">
        <f t="shared" si="329"/>
        <v>12.089236790606662</v>
      </c>
      <c r="N2154" s="9">
        <v>1045.83</v>
      </c>
    </row>
    <row r="2155" spans="1:14" hidden="1" x14ac:dyDescent="0.25">
      <c r="A2155" s="35">
        <v>2019</v>
      </c>
      <c r="B2155" s="35" t="s">
        <v>181</v>
      </c>
      <c r="C2155" s="35">
        <v>34338</v>
      </c>
      <c r="D2155" s="48" t="s">
        <v>186</v>
      </c>
      <c r="E2155" s="20" t="s">
        <v>183</v>
      </c>
      <c r="F2155" s="20" t="s">
        <v>184</v>
      </c>
      <c r="G2155" s="20">
        <v>11</v>
      </c>
      <c r="H2155" s="37">
        <f t="shared" si="326"/>
        <v>14.666666666666668</v>
      </c>
      <c r="I2155" s="9">
        <v>11562.76</v>
      </c>
      <c r="J2155" s="20" t="s">
        <v>265</v>
      </c>
      <c r="K2155" s="17">
        <f t="shared" si="327"/>
        <v>1.028534027334071E-3</v>
      </c>
      <c r="L2155" s="17">
        <f t="shared" si="328"/>
        <v>1.0332681017612532E-3</v>
      </c>
      <c r="M2155" s="68">
        <f t="shared" si="329"/>
        <v>6.0446183953033312</v>
      </c>
      <c r="N2155" s="9">
        <v>1051.1600000000001</v>
      </c>
    </row>
    <row r="2156" spans="1:14" hidden="1" x14ac:dyDescent="0.25">
      <c r="A2156" s="35">
        <v>2019</v>
      </c>
      <c r="B2156" s="35" t="s">
        <v>181</v>
      </c>
      <c r="C2156" s="35">
        <v>34338</v>
      </c>
      <c r="D2156" s="48" t="s">
        <v>186</v>
      </c>
      <c r="E2156" s="20" t="s">
        <v>183</v>
      </c>
      <c r="F2156" s="20" t="s">
        <v>184</v>
      </c>
      <c r="G2156" s="20">
        <v>53</v>
      </c>
      <c r="H2156" s="37">
        <f t="shared" si="326"/>
        <v>70.666666666666671</v>
      </c>
      <c r="I2156" s="9">
        <v>55603.24</v>
      </c>
      <c r="J2156" s="20" t="s">
        <v>266</v>
      </c>
      <c r="K2156" s="17">
        <f t="shared" si="327"/>
        <v>4.955663949882342E-3</v>
      </c>
      <c r="L2156" s="17">
        <f t="shared" si="328"/>
        <v>4.9784735812133107E-3</v>
      </c>
      <c r="M2156" s="68">
        <f t="shared" si="329"/>
        <v>29.124070450097868</v>
      </c>
      <c r="N2156" s="9">
        <v>1049.1199999999999</v>
      </c>
    </row>
    <row r="2157" spans="1:14" hidden="1" x14ac:dyDescent="0.25">
      <c r="A2157" s="35">
        <v>2019</v>
      </c>
      <c r="B2157" s="35" t="s">
        <v>181</v>
      </c>
      <c r="C2157" s="35">
        <v>34151</v>
      </c>
      <c r="D2157" s="48" t="s">
        <v>182</v>
      </c>
      <c r="E2157" s="20" t="s">
        <v>183</v>
      </c>
      <c r="F2157" s="20" t="s">
        <v>184</v>
      </c>
      <c r="G2157" s="20">
        <v>8</v>
      </c>
      <c r="H2157" s="37">
        <f t="shared" si="326"/>
        <v>10.666666666666666</v>
      </c>
      <c r="I2157" s="9">
        <v>8382.2199999999993</v>
      </c>
      <c r="J2157" s="20" t="s">
        <v>55</v>
      </c>
      <c r="K2157" s="17">
        <f t="shared" si="327"/>
        <v>7.4802474715205162E-4</v>
      </c>
      <c r="L2157" s="17">
        <f t="shared" si="328"/>
        <v>7.5146771037182031E-4</v>
      </c>
      <c r="M2157" s="68">
        <f t="shared" si="329"/>
        <v>4.396086105675149</v>
      </c>
      <c r="N2157" s="9">
        <v>1047.78</v>
      </c>
    </row>
    <row r="2158" spans="1:14" hidden="1" x14ac:dyDescent="0.25">
      <c r="A2158" s="35">
        <v>2019</v>
      </c>
      <c r="B2158" s="35" t="s">
        <v>181</v>
      </c>
      <c r="C2158" s="35">
        <v>34338</v>
      </c>
      <c r="D2158" s="48" t="s">
        <v>186</v>
      </c>
      <c r="E2158" s="20" t="s">
        <v>183</v>
      </c>
      <c r="F2158" s="20" t="s">
        <v>184</v>
      </c>
      <c r="G2158" s="20">
        <v>59</v>
      </c>
      <c r="H2158" s="37">
        <f t="shared" si="326"/>
        <v>78.666666666666657</v>
      </c>
      <c r="I2158" s="9">
        <v>61765.88</v>
      </c>
      <c r="J2158" s="20" t="s">
        <v>55</v>
      </c>
      <c r="K2158" s="17">
        <f t="shared" si="327"/>
        <v>5.5166825102463801E-3</v>
      </c>
      <c r="L2158" s="17">
        <f t="shared" si="328"/>
        <v>5.5420743639921751E-3</v>
      </c>
      <c r="M2158" s="68">
        <f t="shared" si="329"/>
        <v>32.421135029354225</v>
      </c>
      <c r="N2158" s="9">
        <v>1046.8800000000001</v>
      </c>
    </row>
    <row r="2159" spans="1:14" hidden="1" x14ac:dyDescent="0.25">
      <c r="A2159" s="35">
        <v>2019</v>
      </c>
      <c r="B2159" s="35" t="s">
        <v>181</v>
      </c>
      <c r="C2159" s="35">
        <v>34151</v>
      </c>
      <c r="D2159" s="48" t="s">
        <v>182</v>
      </c>
      <c r="E2159" s="20" t="s">
        <v>183</v>
      </c>
      <c r="F2159" s="20" t="s">
        <v>184</v>
      </c>
      <c r="G2159" s="20">
        <v>6</v>
      </c>
      <c r="H2159" s="37">
        <f t="shared" si="326"/>
        <v>8</v>
      </c>
      <c r="I2159" s="9">
        <v>6306.96</v>
      </c>
      <c r="J2159" s="20" t="s">
        <v>144</v>
      </c>
      <c r="K2159" s="17">
        <f t="shared" si="327"/>
        <v>5.6101856036403863E-4</v>
      </c>
      <c r="L2159" s="17">
        <f t="shared" si="328"/>
        <v>5.6360078277886531E-4</v>
      </c>
      <c r="M2159" s="68">
        <f t="shared" si="329"/>
        <v>3.2970645792563622</v>
      </c>
      <c r="N2159" s="9">
        <v>1051.1600000000001</v>
      </c>
    </row>
    <row r="2160" spans="1:14" hidden="1" x14ac:dyDescent="0.25">
      <c r="A2160" s="35">
        <v>2019</v>
      </c>
      <c r="B2160" s="35" t="s">
        <v>181</v>
      </c>
      <c r="C2160" s="35">
        <v>34151</v>
      </c>
      <c r="D2160" s="48" t="s">
        <v>182</v>
      </c>
      <c r="E2160" s="20" t="s">
        <v>183</v>
      </c>
      <c r="F2160" s="20" t="s">
        <v>184</v>
      </c>
      <c r="G2160" s="20">
        <v>73</v>
      </c>
      <c r="H2160" s="37">
        <f t="shared" si="326"/>
        <v>97.333333333333329</v>
      </c>
      <c r="I2160" s="9">
        <v>76500.160000000003</v>
      </c>
      <c r="J2160" s="20" t="s">
        <v>56</v>
      </c>
      <c r="K2160" s="17">
        <f t="shared" si="327"/>
        <v>6.825725817762471E-3</v>
      </c>
      <c r="L2160" s="17">
        <f t="shared" si="328"/>
        <v>6.8571428571428611E-3</v>
      </c>
      <c r="M2160" s="68">
        <f t="shared" si="329"/>
        <v>40.114285714285735</v>
      </c>
      <c r="N2160" s="9">
        <v>1047.95</v>
      </c>
    </row>
    <row r="2161" spans="1:14" hidden="1" x14ac:dyDescent="0.25">
      <c r="A2161" s="35">
        <v>2019</v>
      </c>
      <c r="B2161" s="35" t="s">
        <v>181</v>
      </c>
      <c r="C2161" s="35">
        <v>34338</v>
      </c>
      <c r="D2161" s="48" t="s">
        <v>186</v>
      </c>
      <c r="E2161" s="20" t="s">
        <v>183</v>
      </c>
      <c r="F2161" s="20" t="s">
        <v>184</v>
      </c>
      <c r="G2161" s="20">
        <v>125</v>
      </c>
      <c r="H2161" s="37">
        <f t="shared" si="326"/>
        <v>166.66666666666669</v>
      </c>
      <c r="I2161" s="9">
        <v>130700.46</v>
      </c>
      <c r="J2161" s="20" t="s">
        <v>56</v>
      </c>
      <c r="K2161" s="17">
        <f t="shared" si="327"/>
        <v>1.1687886674250806E-2</v>
      </c>
      <c r="L2161" s="17">
        <f t="shared" si="328"/>
        <v>1.1741682974559695E-2</v>
      </c>
      <c r="M2161" s="68">
        <f t="shared" si="329"/>
        <v>68.68884540117422</v>
      </c>
      <c r="N2161" s="9">
        <v>1045.5999999999999</v>
      </c>
    </row>
    <row r="2162" spans="1:14" hidden="1" x14ac:dyDescent="0.25">
      <c r="A2162" s="35">
        <v>2019</v>
      </c>
      <c r="B2162" s="35" t="s">
        <v>181</v>
      </c>
      <c r="C2162" s="35">
        <v>34151</v>
      </c>
      <c r="D2162" s="48" t="s">
        <v>182</v>
      </c>
      <c r="E2162" s="20" t="s">
        <v>183</v>
      </c>
      <c r="F2162" s="20" t="s">
        <v>184</v>
      </c>
      <c r="G2162" s="20">
        <v>92</v>
      </c>
      <c r="H2162" s="37">
        <f t="shared" si="326"/>
        <v>122.66666666666666</v>
      </c>
      <c r="I2162" s="9">
        <v>96418.08</v>
      </c>
      <c r="J2162" s="20" t="s">
        <v>267</v>
      </c>
      <c r="K2162" s="17">
        <f t="shared" si="327"/>
        <v>8.6022845922485939E-3</v>
      </c>
      <c r="L2162" s="17">
        <f t="shared" si="328"/>
        <v>8.6418786692759337E-3</v>
      </c>
      <c r="M2162" s="68">
        <f t="shared" si="329"/>
        <v>50.554990215264212</v>
      </c>
      <c r="N2162" s="9">
        <v>1048.02</v>
      </c>
    </row>
    <row r="2163" spans="1:14" hidden="1" x14ac:dyDescent="0.25">
      <c r="A2163" s="35">
        <v>2019</v>
      </c>
      <c r="B2163" s="35" t="s">
        <v>181</v>
      </c>
      <c r="C2163" s="35">
        <v>34338</v>
      </c>
      <c r="D2163" s="48" t="s">
        <v>186</v>
      </c>
      <c r="E2163" s="20" t="s">
        <v>183</v>
      </c>
      <c r="F2163" s="20" t="s">
        <v>184</v>
      </c>
      <c r="G2163" s="20">
        <v>11</v>
      </c>
      <c r="H2163" s="37">
        <f t="shared" si="326"/>
        <v>14.666666666666668</v>
      </c>
      <c r="I2163" s="9">
        <v>11562.76</v>
      </c>
      <c r="J2163" s="20" t="s">
        <v>267</v>
      </c>
      <c r="K2163" s="17">
        <f t="shared" si="327"/>
        <v>1.028534027334071E-3</v>
      </c>
      <c r="L2163" s="17">
        <f t="shared" si="328"/>
        <v>1.0332681017612532E-3</v>
      </c>
      <c r="M2163" s="68">
        <f t="shared" si="329"/>
        <v>6.0446183953033312</v>
      </c>
      <c r="N2163" s="9">
        <v>1051.1600000000001</v>
      </c>
    </row>
    <row r="2164" spans="1:14" hidden="1" x14ac:dyDescent="0.25">
      <c r="A2164" s="35">
        <v>2019</v>
      </c>
      <c r="B2164" s="35" t="s">
        <v>181</v>
      </c>
      <c r="C2164" s="35">
        <v>34338</v>
      </c>
      <c r="D2164" s="48" t="s">
        <v>186</v>
      </c>
      <c r="E2164" s="20" t="s">
        <v>183</v>
      </c>
      <c r="F2164" s="20" t="s">
        <v>184</v>
      </c>
      <c r="G2164" s="20">
        <v>1</v>
      </c>
      <c r="H2164" s="37">
        <f t="shared" si="326"/>
        <v>1.3333333333333333</v>
      </c>
      <c r="I2164" s="9">
        <v>1042.1400000000001</v>
      </c>
      <c r="J2164" s="20" t="s">
        <v>268</v>
      </c>
      <c r="K2164" s="17">
        <f t="shared" si="327"/>
        <v>9.3503093394006452E-5</v>
      </c>
      <c r="L2164" s="17">
        <f t="shared" si="328"/>
        <v>9.3933463796477538E-5</v>
      </c>
      <c r="M2164" s="68">
        <f t="shared" si="329"/>
        <v>0.54951076320939363</v>
      </c>
      <c r="N2164" s="9">
        <v>1042.1400000000001</v>
      </c>
    </row>
    <row r="2165" spans="1:14" hidden="1" x14ac:dyDescent="0.25">
      <c r="A2165" s="35">
        <v>2019</v>
      </c>
      <c r="B2165" s="35" t="s">
        <v>181</v>
      </c>
      <c r="C2165" s="35">
        <v>34151</v>
      </c>
      <c r="D2165" s="48" t="s">
        <v>182</v>
      </c>
      <c r="E2165" s="20" t="s">
        <v>183</v>
      </c>
      <c r="F2165" s="20" t="s">
        <v>184</v>
      </c>
      <c r="G2165" s="20">
        <v>176</v>
      </c>
      <c r="H2165" s="37">
        <f t="shared" si="326"/>
        <v>234.66666666666669</v>
      </c>
      <c r="I2165" s="9">
        <v>184291.58</v>
      </c>
      <c r="J2165" s="20" t="s">
        <v>269</v>
      </c>
      <c r="K2165" s="17">
        <f t="shared" si="327"/>
        <v>1.6456544437345136E-2</v>
      </c>
      <c r="L2165" s="17">
        <f t="shared" si="328"/>
        <v>1.6532289628180052E-2</v>
      </c>
      <c r="M2165" s="68">
        <f t="shared" si="329"/>
        <v>96.7138943248533</v>
      </c>
      <c r="N2165" s="9">
        <v>1047.1099999999999</v>
      </c>
    </row>
    <row r="2166" spans="1:14" hidden="1" x14ac:dyDescent="0.25">
      <c r="A2166" s="35">
        <v>2019</v>
      </c>
      <c r="B2166" s="35" t="s">
        <v>181</v>
      </c>
      <c r="C2166" s="35">
        <v>34151</v>
      </c>
      <c r="D2166" s="48" t="s">
        <v>182</v>
      </c>
      <c r="E2166" s="20" t="s">
        <v>183</v>
      </c>
      <c r="F2166" s="20" t="s">
        <v>184</v>
      </c>
      <c r="G2166" s="20">
        <v>50</v>
      </c>
      <c r="H2166" s="37">
        <f t="shared" si="326"/>
        <v>66.666666666666657</v>
      </c>
      <c r="I2166" s="9">
        <v>52530.94</v>
      </c>
      <c r="J2166" s="20" t="s">
        <v>270</v>
      </c>
      <c r="K2166" s="17">
        <f t="shared" si="327"/>
        <v>4.675154669700322E-3</v>
      </c>
      <c r="L2166" s="17">
        <f t="shared" si="328"/>
        <v>4.6966731898238764E-3</v>
      </c>
      <c r="M2166" s="68">
        <f t="shared" si="329"/>
        <v>27.475538160469679</v>
      </c>
      <c r="N2166" s="9">
        <v>1050.6199999999999</v>
      </c>
    </row>
    <row r="2167" spans="1:14" hidden="1" x14ac:dyDescent="0.25">
      <c r="A2167" s="35">
        <v>2019</v>
      </c>
      <c r="B2167" s="35" t="s">
        <v>181</v>
      </c>
      <c r="C2167" s="35">
        <v>34338</v>
      </c>
      <c r="D2167" s="48" t="s">
        <v>186</v>
      </c>
      <c r="E2167" s="20" t="s">
        <v>183</v>
      </c>
      <c r="F2167" s="20" t="s">
        <v>184</v>
      </c>
      <c r="G2167" s="20">
        <v>25</v>
      </c>
      <c r="H2167" s="37">
        <f t="shared" si="326"/>
        <v>33.333333333333329</v>
      </c>
      <c r="I2167" s="9">
        <v>26161.74</v>
      </c>
      <c r="J2167" s="20" t="s">
        <v>270</v>
      </c>
      <c r="K2167" s="17">
        <f t="shared" si="327"/>
        <v>2.337577334850161E-3</v>
      </c>
      <c r="L2167" s="17">
        <f t="shared" si="328"/>
        <v>2.3483365949119382E-3</v>
      </c>
      <c r="M2167" s="68">
        <f t="shared" si="329"/>
        <v>13.737769080234839</v>
      </c>
      <c r="N2167" s="9">
        <v>1046.47</v>
      </c>
    </row>
    <row r="2168" spans="1:14" hidden="1" x14ac:dyDescent="0.25">
      <c r="A2168" s="35">
        <v>2019</v>
      </c>
      <c r="B2168" s="35" t="s">
        <v>181</v>
      </c>
      <c r="C2168" s="35">
        <v>34151</v>
      </c>
      <c r="D2168" s="48" t="s">
        <v>182</v>
      </c>
      <c r="E2168" s="20" t="s">
        <v>183</v>
      </c>
      <c r="F2168" s="20" t="s">
        <v>184</v>
      </c>
      <c r="G2168" s="20">
        <v>18</v>
      </c>
      <c r="H2168" s="37">
        <f t="shared" si="326"/>
        <v>24</v>
      </c>
      <c r="I2168" s="9">
        <v>18920.88</v>
      </c>
      <c r="J2168" s="20" t="s">
        <v>271</v>
      </c>
      <c r="K2168" s="17">
        <f t="shared" si="327"/>
        <v>1.683055681092116E-3</v>
      </c>
      <c r="L2168" s="17">
        <f t="shared" si="328"/>
        <v>1.6908023483365958E-3</v>
      </c>
      <c r="M2168" s="68">
        <f t="shared" si="329"/>
        <v>9.8911937377690862</v>
      </c>
      <c r="N2168" s="9">
        <v>1051.1600000000001</v>
      </c>
    </row>
    <row r="2169" spans="1:14" hidden="1" x14ac:dyDescent="0.25">
      <c r="A2169" s="35">
        <v>2019</v>
      </c>
      <c r="B2169" s="35" t="s">
        <v>181</v>
      </c>
      <c r="C2169" s="35">
        <v>34338</v>
      </c>
      <c r="D2169" s="48" t="s">
        <v>186</v>
      </c>
      <c r="E2169" s="20" t="s">
        <v>183</v>
      </c>
      <c r="F2169" s="20" t="s">
        <v>184</v>
      </c>
      <c r="G2169" s="20">
        <v>2</v>
      </c>
      <c r="H2169" s="37">
        <f t="shared" si="326"/>
        <v>2.6666666666666665</v>
      </c>
      <c r="I2169" s="9">
        <v>2102.3200000000002</v>
      </c>
      <c r="J2169" s="20" t="s">
        <v>271</v>
      </c>
      <c r="K2169" s="17">
        <f t="shared" si="327"/>
        <v>1.870061867880129E-4</v>
      </c>
      <c r="L2169" s="17">
        <f t="shared" si="328"/>
        <v>1.8786692759295508E-4</v>
      </c>
      <c r="M2169" s="68">
        <f t="shared" si="329"/>
        <v>1.0990215264187873</v>
      </c>
      <c r="N2169" s="9">
        <v>1051.1600000000001</v>
      </c>
    </row>
    <row r="2170" spans="1:14" hidden="1" x14ac:dyDescent="0.25">
      <c r="A2170" s="35">
        <v>2019</v>
      </c>
      <c r="B2170" s="35" t="s">
        <v>181</v>
      </c>
      <c r="C2170" s="35">
        <v>34151</v>
      </c>
      <c r="D2170" s="48" t="s">
        <v>182</v>
      </c>
      <c r="E2170" s="20" t="s">
        <v>183</v>
      </c>
      <c r="F2170" s="20" t="s">
        <v>184</v>
      </c>
      <c r="G2170" s="20">
        <v>20</v>
      </c>
      <c r="H2170" s="37">
        <f t="shared" si="326"/>
        <v>26.666666666666668</v>
      </c>
      <c r="I2170" s="9">
        <v>21023.200000000001</v>
      </c>
      <c r="J2170" s="20" t="s">
        <v>272</v>
      </c>
      <c r="K2170" s="17">
        <f t="shared" si="327"/>
        <v>1.870061867880129E-3</v>
      </c>
      <c r="L2170" s="17">
        <f t="shared" si="328"/>
        <v>1.878669275929551E-3</v>
      </c>
      <c r="M2170" s="68">
        <f t="shared" si="329"/>
        <v>10.990215264187874</v>
      </c>
      <c r="N2170" s="9">
        <v>1051.1600000000001</v>
      </c>
    </row>
    <row r="2171" spans="1:14" hidden="1" x14ac:dyDescent="0.25">
      <c r="A2171" s="35">
        <v>2019</v>
      </c>
      <c r="B2171" s="35" t="s">
        <v>181</v>
      </c>
      <c r="C2171" s="35">
        <v>34338</v>
      </c>
      <c r="D2171" s="48" t="s">
        <v>186</v>
      </c>
      <c r="E2171" s="20" t="s">
        <v>183</v>
      </c>
      <c r="F2171" s="20" t="s">
        <v>184</v>
      </c>
      <c r="G2171" s="20">
        <v>32</v>
      </c>
      <c r="H2171" s="37">
        <f t="shared" si="326"/>
        <v>42.666666666666664</v>
      </c>
      <c r="I2171" s="9">
        <v>33456.720000000001</v>
      </c>
      <c r="J2171" s="20" t="s">
        <v>272</v>
      </c>
      <c r="K2171" s="17">
        <f t="shared" si="327"/>
        <v>2.9920989886082065E-3</v>
      </c>
      <c r="L2171" s="17">
        <f t="shared" si="328"/>
        <v>3.0058708414872812E-3</v>
      </c>
      <c r="M2171" s="68">
        <f t="shared" si="329"/>
        <v>17.584344422700596</v>
      </c>
      <c r="N2171" s="9">
        <v>1045.52</v>
      </c>
    </row>
    <row r="2172" spans="1:14" hidden="1" x14ac:dyDescent="0.25">
      <c r="A2172" s="35">
        <v>2019</v>
      </c>
      <c r="B2172" s="35" t="s">
        <v>181</v>
      </c>
      <c r="C2172" s="35">
        <v>34151</v>
      </c>
      <c r="D2172" s="48" t="s">
        <v>273</v>
      </c>
      <c r="E2172" s="20" t="s">
        <v>183</v>
      </c>
      <c r="F2172" s="20" t="s">
        <v>184</v>
      </c>
      <c r="G2172" s="20">
        <v>1</v>
      </c>
      <c r="H2172" s="37">
        <f t="shared" si="326"/>
        <v>1.3333333333333333</v>
      </c>
      <c r="I2172" s="9">
        <v>1051.1600000000001</v>
      </c>
      <c r="J2172" s="20" t="s">
        <v>17</v>
      </c>
      <c r="K2172" s="17">
        <f t="shared" si="327"/>
        <v>9.3503093394006452E-5</v>
      </c>
      <c r="L2172" s="17">
        <f t="shared" si="328"/>
        <v>9.3933463796477538E-5</v>
      </c>
      <c r="M2172" s="68">
        <f t="shared" si="329"/>
        <v>0.54951076320939363</v>
      </c>
      <c r="N2172" s="9">
        <v>1051.1600000000001</v>
      </c>
    </row>
    <row r="2173" spans="1:14" hidden="1" x14ac:dyDescent="0.25">
      <c r="A2173" s="35">
        <v>2019</v>
      </c>
      <c r="B2173" s="35" t="s">
        <v>181</v>
      </c>
      <c r="C2173" s="35">
        <v>34151</v>
      </c>
      <c r="D2173" s="48" t="s">
        <v>273</v>
      </c>
      <c r="E2173" s="20" t="s">
        <v>183</v>
      </c>
      <c r="F2173" s="20" t="s">
        <v>184</v>
      </c>
      <c r="G2173" s="20">
        <v>5</v>
      </c>
      <c r="H2173" s="37">
        <f t="shared" si="326"/>
        <v>6.666666666666667</v>
      </c>
      <c r="I2173" s="9">
        <v>5255.8</v>
      </c>
      <c r="J2173" s="20" t="s">
        <v>18</v>
      </c>
      <c r="K2173" s="17">
        <f t="shared" si="327"/>
        <v>4.6751546697003225E-4</v>
      </c>
      <c r="L2173" s="17">
        <f t="shared" si="328"/>
        <v>4.6966731898238776E-4</v>
      </c>
      <c r="M2173" s="68">
        <f t="shared" si="329"/>
        <v>2.7475538160469686</v>
      </c>
      <c r="N2173" s="9">
        <v>1051.1600000000001</v>
      </c>
    </row>
    <row r="2174" spans="1:14" hidden="1" x14ac:dyDescent="0.25">
      <c r="A2174" s="35">
        <v>2019</v>
      </c>
      <c r="B2174" s="35" t="s">
        <v>181</v>
      </c>
      <c r="C2174" s="35">
        <v>34151</v>
      </c>
      <c r="D2174" s="48" t="s">
        <v>273</v>
      </c>
      <c r="E2174" s="20" t="s">
        <v>183</v>
      </c>
      <c r="F2174" s="20" t="s">
        <v>184</v>
      </c>
      <c r="G2174" s="20">
        <v>7</v>
      </c>
      <c r="H2174" s="37">
        <f t="shared" si="326"/>
        <v>9.3333333333333339</v>
      </c>
      <c r="I2174" s="9">
        <v>7313.02</v>
      </c>
      <c r="J2174" s="20" t="s">
        <v>20</v>
      </c>
      <c r="K2174" s="17">
        <f t="shared" si="327"/>
        <v>6.5452165375804513E-4</v>
      </c>
      <c r="L2174" s="17">
        <f t="shared" si="328"/>
        <v>6.5753424657534292E-4</v>
      </c>
      <c r="M2174" s="68">
        <f t="shared" si="329"/>
        <v>3.8465753424657563</v>
      </c>
      <c r="N2174" s="9">
        <v>1044.72</v>
      </c>
    </row>
    <row r="2175" spans="1:14" hidden="1" x14ac:dyDescent="0.25">
      <c r="A2175" s="35">
        <v>2019</v>
      </c>
      <c r="B2175" s="35" t="s">
        <v>181</v>
      </c>
      <c r="C2175" s="35">
        <v>34151</v>
      </c>
      <c r="D2175" s="48" t="s">
        <v>273</v>
      </c>
      <c r="E2175" s="20" t="s">
        <v>183</v>
      </c>
      <c r="F2175" s="20" t="s">
        <v>184</v>
      </c>
      <c r="G2175" s="20">
        <v>20</v>
      </c>
      <c r="H2175" s="37">
        <f t="shared" si="326"/>
        <v>26.666666666666668</v>
      </c>
      <c r="I2175" s="9">
        <v>21189</v>
      </c>
      <c r="J2175" s="20" t="s">
        <v>22</v>
      </c>
      <c r="K2175" s="17">
        <f t="shared" si="327"/>
        <v>1.870061867880129E-3</v>
      </c>
      <c r="L2175" s="17">
        <f t="shared" si="328"/>
        <v>1.878669275929551E-3</v>
      </c>
      <c r="M2175" s="68">
        <f t="shared" si="329"/>
        <v>10.990215264187874</v>
      </c>
      <c r="N2175" s="9">
        <v>1059.45</v>
      </c>
    </row>
    <row r="2176" spans="1:14" hidden="1" x14ac:dyDescent="0.25">
      <c r="A2176" s="35">
        <v>2019</v>
      </c>
      <c r="B2176" s="35" t="s">
        <v>181</v>
      </c>
      <c r="C2176" s="35">
        <v>34151</v>
      </c>
      <c r="D2176" s="48" t="s">
        <v>273</v>
      </c>
      <c r="E2176" s="20" t="s">
        <v>183</v>
      </c>
      <c r="F2176" s="20" t="s">
        <v>184</v>
      </c>
      <c r="G2176" s="20">
        <v>218</v>
      </c>
      <c r="H2176" s="37">
        <f t="shared" si="326"/>
        <v>290.66666666666663</v>
      </c>
      <c r="I2176" s="9">
        <v>228205.78</v>
      </c>
      <c r="J2176" s="20" t="s">
        <v>23</v>
      </c>
      <c r="K2176" s="17">
        <f t="shared" si="327"/>
        <v>2.0383674359893404E-2</v>
      </c>
      <c r="L2176" s="17">
        <f t="shared" si="328"/>
        <v>2.0477495107632103E-2</v>
      </c>
      <c r="M2176" s="68">
        <f t="shared" si="329"/>
        <v>119.7933463796478</v>
      </c>
      <c r="N2176" s="9">
        <v>1046.82</v>
      </c>
    </row>
    <row r="2177" spans="1:14" hidden="1" x14ac:dyDescent="0.25">
      <c r="A2177" s="35">
        <v>2019</v>
      </c>
      <c r="B2177" s="35" t="s">
        <v>181</v>
      </c>
      <c r="C2177" s="35">
        <v>34151</v>
      </c>
      <c r="D2177" s="48" t="s">
        <v>273</v>
      </c>
      <c r="E2177" s="20" t="s">
        <v>183</v>
      </c>
      <c r="F2177" s="20" t="s">
        <v>184</v>
      </c>
      <c r="G2177" s="20">
        <v>21</v>
      </c>
      <c r="H2177" s="37">
        <f t="shared" si="326"/>
        <v>28</v>
      </c>
      <c r="I2177" s="9">
        <v>21975.14</v>
      </c>
      <c r="J2177" s="20" t="s">
        <v>25</v>
      </c>
      <c r="K2177" s="17">
        <f t="shared" si="327"/>
        <v>1.9635649612741355E-3</v>
      </c>
      <c r="L2177" s="17">
        <f t="shared" si="328"/>
        <v>1.9726027397260286E-3</v>
      </c>
      <c r="M2177" s="68">
        <f t="shared" si="329"/>
        <v>11.539726027397268</v>
      </c>
      <c r="N2177" s="9">
        <v>1046.44</v>
      </c>
    </row>
    <row r="2178" spans="1:14" hidden="1" x14ac:dyDescent="0.25">
      <c r="A2178" s="35">
        <v>2019</v>
      </c>
      <c r="B2178" s="35" t="s">
        <v>181</v>
      </c>
      <c r="C2178" s="35">
        <v>34151</v>
      </c>
      <c r="D2178" s="48" t="s">
        <v>273</v>
      </c>
      <c r="E2178" s="20" t="s">
        <v>183</v>
      </c>
      <c r="F2178" s="20" t="s">
        <v>184</v>
      </c>
      <c r="G2178" s="20">
        <v>11</v>
      </c>
      <c r="H2178" s="37">
        <f t="shared" si="326"/>
        <v>14.666666666666668</v>
      </c>
      <c r="I2178" s="9">
        <v>11490.6</v>
      </c>
      <c r="J2178" s="20" t="s">
        <v>35</v>
      </c>
      <c r="K2178" s="17">
        <f t="shared" si="327"/>
        <v>1.028534027334071E-3</v>
      </c>
      <c r="L2178" s="17">
        <f t="shared" si="328"/>
        <v>1.0332681017612532E-3</v>
      </c>
      <c r="M2178" s="68">
        <f t="shared" si="329"/>
        <v>6.0446183953033312</v>
      </c>
      <c r="N2178" s="9">
        <v>1044.5999999999999</v>
      </c>
    </row>
    <row r="2179" spans="1:14" hidden="1" x14ac:dyDescent="0.25">
      <c r="A2179" s="35">
        <v>2019</v>
      </c>
      <c r="B2179" s="35" t="s">
        <v>181</v>
      </c>
      <c r="C2179" s="35">
        <v>34151</v>
      </c>
      <c r="D2179" s="48" t="s">
        <v>273</v>
      </c>
      <c r="E2179" s="20" t="s">
        <v>183</v>
      </c>
      <c r="F2179" s="20" t="s">
        <v>184</v>
      </c>
      <c r="G2179" s="20">
        <v>35</v>
      </c>
      <c r="H2179" s="37">
        <f t="shared" si="326"/>
        <v>46.666666666666664</v>
      </c>
      <c r="I2179" s="9">
        <v>36655.300000000003</v>
      </c>
      <c r="J2179" s="20" t="s">
        <v>36</v>
      </c>
      <c r="K2179" s="17">
        <f t="shared" si="327"/>
        <v>3.2726082687902255E-3</v>
      </c>
      <c r="L2179" s="17">
        <f t="shared" si="328"/>
        <v>3.2876712328767143E-3</v>
      </c>
      <c r="M2179" s="68">
        <f t="shared" si="329"/>
        <v>19.232876712328778</v>
      </c>
      <c r="N2179" s="9">
        <v>1047.29</v>
      </c>
    </row>
    <row r="2180" spans="1:14" hidden="1" x14ac:dyDescent="0.25">
      <c r="A2180" s="35">
        <v>2019</v>
      </c>
      <c r="B2180" s="35" t="s">
        <v>181</v>
      </c>
      <c r="C2180" s="35">
        <v>34151</v>
      </c>
      <c r="D2180" s="48" t="s">
        <v>273</v>
      </c>
      <c r="E2180" s="20" t="s">
        <v>183</v>
      </c>
      <c r="F2180" s="20" t="s">
        <v>184</v>
      </c>
      <c r="G2180" s="20">
        <v>6</v>
      </c>
      <c r="H2180" s="37">
        <f t="shared" ref="H2180:H2184" si="330">G2180/9*12</f>
        <v>8</v>
      </c>
      <c r="I2180" s="9">
        <v>6306.96</v>
      </c>
      <c r="J2180" s="20" t="s">
        <v>37</v>
      </c>
      <c r="K2180" s="17">
        <f t="shared" si="327"/>
        <v>5.6101856036403863E-4</v>
      </c>
      <c r="L2180" s="17">
        <f t="shared" si="328"/>
        <v>5.6360078277886531E-4</v>
      </c>
      <c r="M2180" s="68">
        <f t="shared" ref="M2180:M2184" si="331">5850*L2180</f>
        <v>3.2970645792563622</v>
      </c>
      <c r="N2180" s="9">
        <v>1051.1600000000001</v>
      </c>
    </row>
    <row r="2181" spans="1:14" hidden="1" x14ac:dyDescent="0.25">
      <c r="A2181" s="35">
        <v>2019</v>
      </c>
      <c r="B2181" s="35" t="s">
        <v>181</v>
      </c>
      <c r="C2181" s="35">
        <v>34151</v>
      </c>
      <c r="D2181" s="48" t="s">
        <v>273</v>
      </c>
      <c r="E2181" s="20" t="s">
        <v>183</v>
      </c>
      <c r="F2181" s="20" t="s">
        <v>184</v>
      </c>
      <c r="G2181" s="20">
        <v>214</v>
      </c>
      <c r="H2181" s="37">
        <f t="shared" si="330"/>
        <v>285.33333333333337</v>
      </c>
      <c r="I2181" s="9">
        <v>224542.34</v>
      </c>
      <c r="J2181" s="20" t="s">
        <v>40</v>
      </c>
      <c r="K2181" s="17">
        <f t="shared" si="327"/>
        <v>2.000966198631738E-2</v>
      </c>
      <c r="L2181" s="17">
        <f t="shared" si="328"/>
        <v>2.0101761252446199E-2</v>
      </c>
      <c r="M2181" s="68">
        <f t="shared" si="331"/>
        <v>117.59530332681027</v>
      </c>
      <c r="N2181" s="9">
        <v>1049.26</v>
      </c>
    </row>
    <row r="2182" spans="1:14" hidden="1" x14ac:dyDescent="0.25">
      <c r="A2182" s="35">
        <v>2019</v>
      </c>
      <c r="B2182" s="35" t="s">
        <v>181</v>
      </c>
      <c r="C2182" s="35">
        <v>34151</v>
      </c>
      <c r="D2182" s="48" t="s">
        <v>273</v>
      </c>
      <c r="E2182" s="20" t="s">
        <v>183</v>
      </c>
      <c r="F2182" s="20" t="s">
        <v>184</v>
      </c>
      <c r="G2182" s="20">
        <v>14</v>
      </c>
      <c r="H2182" s="37">
        <f t="shared" si="330"/>
        <v>18.666666666666668</v>
      </c>
      <c r="I2182" s="9">
        <v>14662.12</v>
      </c>
      <c r="J2182" s="20" t="s">
        <v>274</v>
      </c>
      <c r="K2182" s="17">
        <f t="shared" si="327"/>
        <v>1.3090433075160903E-3</v>
      </c>
      <c r="L2182" s="17">
        <f t="shared" si="328"/>
        <v>1.3150684931506858E-3</v>
      </c>
      <c r="M2182" s="68">
        <f t="shared" si="331"/>
        <v>7.6931506849315126</v>
      </c>
      <c r="N2182" s="9">
        <v>1047.29</v>
      </c>
    </row>
    <row r="2183" spans="1:14" hidden="1" x14ac:dyDescent="0.25">
      <c r="A2183" s="35">
        <v>2019</v>
      </c>
      <c r="B2183" s="35" t="s">
        <v>181</v>
      </c>
      <c r="C2183" s="35">
        <v>34151</v>
      </c>
      <c r="D2183" s="48" t="s">
        <v>273</v>
      </c>
      <c r="E2183" s="20" t="s">
        <v>183</v>
      </c>
      <c r="F2183" s="20" t="s">
        <v>184</v>
      </c>
      <c r="G2183" s="20">
        <v>6</v>
      </c>
      <c r="H2183" s="37">
        <f t="shared" si="330"/>
        <v>8</v>
      </c>
      <c r="I2183" s="9">
        <v>6306.96</v>
      </c>
      <c r="J2183" s="20" t="s">
        <v>44</v>
      </c>
      <c r="K2183" s="17">
        <f t="shared" si="327"/>
        <v>5.6101856036403863E-4</v>
      </c>
      <c r="L2183" s="17">
        <f t="shared" si="328"/>
        <v>5.6360078277886531E-4</v>
      </c>
      <c r="M2183" s="68">
        <f t="shared" si="331"/>
        <v>3.2970645792563622</v>
      </c>
      <c r="N2183" s="9">
        <v>1051.1600000000001</v>
      </c>
    </row>
    <row r="2184" spans="1:14" hidden="1" x14ac:dyDescent="0.25">
      <c r="A2184" s="35">
        <v>2019</v>
      </c>
      <c r="B2184" s="35" t="s">
        <v>181</v>
      </c>
      <c r="C2184" s="35">
        <v>34151</v>
      </c>
      <c r="D2184" s="48" t="s">
        <v>273</v>
      </c>
      <c r="E2184" s="20" t="s">
        <v>183</v>
      </c>
      <c r="F2184" s="20" t="s">
        <v>184</v>
      </c>
      <c r="G2184" s="20">
        <v>2</v>
      </c>
      <c r="H2184" s="37">
        <f t="shared" si="330"/>
        <v>2.6666666666666665</v>
      </c>
      <c r="I2184" s="9">
        <v>2102.3200000000002</v>
      </c>
      <c r="J2184" s="20" t="s">
        <v>45</v>
      </c>
      <c r="K2184" s="17">
        <f t="shared" si="327"/>
        <v>1.870061867880129E-4</v>
      </c>
      <c r="L2184" s="17">
        <f t="shared" si="328"/>
        <v>1.8786692759295508E-4</v>
      </c>
      <c r="M2184" s="68">
        <f t="shared" si="331"/>
        <v>1.0990215264187873</v>
      </c>
      <c r="N2184" s="9">
        <v>1051.1600000000001</v>
      </c>
    </row>
    <row r="2185" spans="1:14" hidden="1" x14ac:dyDescent="0.25">
      <c r="A2185" s="7" t="s">
        <v>9</v>
      </c>
      <c r="B2185" s="7" t="s">
        <v>390</v>
      </c>
      <c r="C2185" s="7" t="s">
        <v>396</v>
      </c>
      <c r="D2185" s="16" t="s">
        <v>397</v>
      </c>
      <c r="E2185" s="7" t="s">
        <v>393</v>
      </c>
      <c r="F2185" s="7" t="s">
        <v>14</v>
      </c>
      <c r="G2185" s="8">
        <v>35</v>
      </c>
      <c r="H2185" s="8"/>
      <c r="I2185" s="9">
        <v>1459727.5</v>
      </c>
      <c r="J2185" s="7" t="s">
        <v>50</v>
      </c>
      <c r="K2185" s="17">
        <f>+G2185/$G$1720</f>
        <v>2.5154520626706912E-2</v>
      </c>
      <c r="L2185" s="20"/>
      <c r="M2185" s="73">
        <f>1440*K2185</f>
        <v>36.222509702457955</v>
      </c>
      <c r="N2185" s="9">
        <f>+I2185/G2185</f>
        <v>41706.5</v>
      </c>
    </row>
    <row r="2186" spans="1:14" hidden="1" x14ac:dyDescent="0.25">
      <c r="A2186" s="35">
        <v>2019</v>
      </c>
      <c r="B2186" s="35" t="s">
        <v>181</v>
      </c>
      <c r="C2186" s="35">
        <v>34151</v>
      </c>
      <c r="D2186" s="48" t="s">
        <v>273</v>
      </c>
      <c r="E2186" s="20" t="s">
        <v>183</v>
      </c>
      <c r="F2186" s="20" t="s">
        <v>184</v>
      </c>
      <c r="G2186" s="20">
        <v>7</v>
      </c>
      <c r="H2186" s="37">
        <f t="shared" ref="H2186:H2198" si="332">G2186/9*12</f>
        <v>9.3333333333333339</v>
      </c>
      <c r="I2186" s="9">
        <v>7294.98</v>
      </c>
      <c r="J2186" s="20" t="s">
        <v>134</v>
      </c>
      <c r="K2186" s="17">
        <f t="shared" ref="K2186:K2198" si="333">G2186/$G$2206</f>
        <v>6.5452165375804513E-4</v>
      </c>
      <c r="L2186" s="17">
        <f t="shared" ref="L2186:L2198" si="334">H2186/$H$2206</f>
        <v>6.5753424657534292E-4</v>
      </c>
      <c r="M2186" s="68">
        <f t="shared" ref="M2186:M2198" si="335">5850*L2186</f>
        <v>3.8465753424657563</v>
      </c>
      <c r="N2186" s="9">
        <v>1042.1400000000001</v>
      </c>
    </row>
    <row r="2187" spans="1:14" hidden="1" x14ac:dyDescent="0.25">
      <c r="A2187" s="35">
        <v>2019</v>
      </c>
      <c r="B2187" s="35" t="s">
        <v>181</v>
      </c>
      <c r="C2187" s="35">
        <v>34151</v>
      </c>
      <c r="D2187" s="48" t="s">
        <v>273</v>
      </c>
      <c r="E2187" s="20" t="s">
        <v>183</v>
      </c>
      <c r="F2187" s="20" t="s">
        <v>184</v>
      </c>
      <c r="G2187" s="20">
        <v>106</v>
      </c>
      <c r="H2187" s="37">
        <f t="shared" si="332"/>
        <v>141.33333333333334</v>
      </c>
      <c r="I2187" s="9">
        <v>110566.06</v>
      </c>
      <c r="J2187" s="20" t="s">
        <v>275</v>
      </c>
      <c r="K2187" s="17">
        <f t="shared" si="333"/>
        <v>9.9113278997646839E-3</v>
      </c>
      <c r="L2187" s="17">
        <f t="shared" si="334"/>
        <v>9.9569471624266215E-3</v>
      </c>
      <c r="M2187" s="68">
        <f t="shared" si="335"/>
        <v>58.248140900195736</v>
      </c>
      <c r="N2187" s="9">
        <v>1043.08</v>
      </c>
    </row>
    <row r="2188" spans="1:14" hidden="1" x14ac:dyDescent="0.25">
      <c r="A2188" s="35">
        <v>2019</v>
      </c>
      <c r="B2188" s="35" t="s">
        <v>181</v>
      </c>
      <c r="C2188" s="35">
        <v>34151</v>
      </c>
      <c r="D2188" s="48" t="s">
        <v>273</v>
      </c>
      <c r="E2188" s="20" t="s">
        <v>183</v>
      </c>
      <c r="F2188" s="20" t="s">
        <v>184</v>
      </c>
      <c r="G2188" s="20">
        <v>23</v>
      </c>
      <c r="H2188" s="37">
        <f t="shared" si="332"/>
        <v>30.666666666666664</v>
      </c>
      <c r="I2188" s="9">
        <v>24095.5</v>
      </c>
      <c r="J2188" s="20" t="s">
        <v>53</v>
      </c>
      <c r="K2188" s="17">
        <f t="shared" si="333"/>
        <v>2.1505711480621485E-3</v>
      </c>
      <c r="L2188" s="17">
        <f t="shared" si="334"/>
        <v>2.1604696673189834E-3</v>
      </c>
      <c r="M2188" s="68">
        <f t="shared" si="335"/>
        <v>12.638747553816053</v>
      </c>
      <c r="N2188" s="9">
        <v>1047.6300000000001</v>
      </c>
    </row>
    <row r="2189" spans="1:14" hidden="1" x14ac:dyDescent="0.25">
      <c r="A2189" s="35">
        <v>2019</v>
      </c>
      <c r="B2189" s="35" t="s">
        <v>181</v>
      </c>
      <c r="C2189" s="35">
        <v>34151</v>
      </c>
      <c r="D2189" s="48" t="s">
        <v>273</v>
      </c>
      <c r="E2189" s="20" t="s">
        <v>183</v>
      </c>
      <c r="F2189" s="20" t="s">
        <v>184</v>
      </c>
      <c r="G2189" s="20">
        <v>1</v>
      </c>
      <c r="H2189" s="37">
        <f t="shared" si="332"/>
        <v>1.3333333333333333</v>
      </c>
      <c r="I2189" s="9">
        <v>1042.1400000000001</v>
      </c>
      <c r="J2189" s="20" t="s">
        <v>57</v>
      </c>
      <c r="K2189" s="17">
        <f t="shared" si="333"/>
        <v>9.3503093394006452E-5</v>
      </c>
      <c r="L2189" s="17">
        <f t="shared" si="334"/>
        <v>9.3933463796477538E-5</v>
      </c>
      <c r="M2189" s="68">
        <f t="shared" si="335"/>
        <v>0.54951076320939363</v>
      </c>
      <c r="N2189" s="9">
        <v>1042.1400000000001</v>
      </c>
    </row>
    <row r="2190" spans="1:14" hidden="1" x14ac:dyDescent="0.25">
      <c r="A2190" s="35">
        <v>2019</v>
      </c>
      <c r="B2190" s="35" t="s">
        <v>181</v>
      </c>
      <c r="C2190" s="35">
        <v>34151</v>
      </c>
      <c r="D2190" s="48" t="s">
        <v>273</v>
      </c>
      <c r="E2190" s="20" t="s">
        <v>183</v>
      </c>
      <c r="F2190" s="20" t="s">
        <v>184</v>
      </c>
      <c r="G2190" s="20">
        <v>95</v>
      </c>
      <c r="H2190" s="37">
        <f t="shared" si="332"/>
        <v>126.66666666666666</v>
      </c>
      <c r="I2190" s="9">
        <v>99264.88</v>
      </c>
      <c r="J2190" s="20" t="s">
        <v>65</v>
      </c>
      <c r="K2190" s="17">
        <f t="shared" si="333"/>
        <v>8.8827938724306121E-3</v>
      </c>
      <c r="L2190" s="17">
        <f t="shared" si="334"/>
        <v>8.9236790606653672E-3</v>
      </c>
      <c r="M2190" s="68">
        <f t="shared" si="335"/>
        <v>52.203522504892398</v>
      </c>
      <c r="N2190" s="9">
        <v>1044.8900000000001</v>
      </c>
    </row>
    <row r="2191" spans="1:14" hidden="1" x14ac:dyDescent="0.25">
      <c r="A2191" s="35">
        <v>2019</v>
      </c>
      <c r="B2191" s="35" t="s">
        <v>181</v>
      </c>
      <c r="C2191" s="35">
        <v>34338</v>
      </c>
      <c r="D2191" s="48" t="s">
        <v>276</v>
      </c>
      <c r="E2191" s="20" t="s">
        <v>183</v>
      </c>
      <c r="F2191" s="20" t="s">
        <v>184</v>
      </c>
      <c r="G2191" s="20">
        <v>5</v>
      </c>
      <c r="H2191" s="37">
        <f t="shared" si="332"/>
        <v>6.666666666666667</v>
      </c>
      <c r="I2191" s="9">
        <v>5255.8</v>
      </c>
      <c r="J2191" s="20" t="s">
        <v>20</v>
      </c>
      <c r="K2191" s="17">
        <f t="shared" si="333"/>
        <v>4.6751546697003225E-4</v>
      </c>
      <c r="L2191" s="17">
        <f t="shared" si="334"/>
        <v>4.6966731898238776E-4</v>
      </c>
      <c r="M2191" s="68">
        <f t="shared" si="335"/>
        <v>2.7475538160469686</v>
      </c>
      <c r="N2191" s="9">
        <v>1051.1600000000001</v>
      </c>
    </row>
    <row r="2192" spans="1:14" hidden="1" x14ac:dyDescent="0.25">
      <c r="A2192" s="35">
        <v>2019</v>
      </c>
      <c r="B2192" s="35" t="s">
        <v>181</v>
      </c>
      <c r="C2192" s="35">
        <v>34338</v>
      </c>
      <c r="D2192" s="48" t="s">
        <v>276</v>
      </c>
      <c r="E2192" s="20" t="s">
        <v>183</v>
      </c>
      <c r="F2192" s="20" t="s">
        <v>184</v>
      </c>
      <c r="G2192" s="20">
        <v>90</v>
      </c>
      <c r="H2192" s="37">
        <f t="shared" si="332"/>
        <v>120</v>
      </c>
      <c r="I2192" s="9">
        <v>94604.4</v>
      </c>
      <c r="J2192" s="20" t="s">
        <v>23</v>
      </c>
      <c r="K2192" s="17">
        <f t="shared" si="333"/>
        <v>8.41527840546058E-3</v>
      </c>
      <c r="L2192" s="17">
        <f t="shared" si="334"/>
        <v>8.4540117416829798E-3</v>
      </c>
      <c r="M2192" s="68">
        <f t="shared" si="335"/>
        <v>49.455968688845431</v>
      </c>
      <c r="N2192" s="9">
        <v>1051.1600000000001</v>
      </c>
    </row>
    <row r="2193" spans="1:14" hidden="1" x14ac:dyDescent="0.25">
      <c r="A2193" s="35">
        <v>2019</v>
      </c>
      <c r="B2193" s="35" t="s">
        <v>181</v>
      </c>
      <c r="C2193" s="35">
        <v>34338</v>
      </c>
      <c r="D2193" s="48" t="s">
        <v>276</v>
      </c>
      <c r="E2193" s="20" t="s">
        <v>183</v>
      </c>
      <c r="F2193" s="20" t="s">
        <v>184</v>
      </c>
      <c r="G2193" s="37">
        <v>134.5</v>
      </c>
      <c r="H2193" s="37">
        <f t="shared" si="332"/>
        <v>179.33333333333334</v>
      </c>
      <c r="I2193" s="9">
        <v>140993.16</v>
      </c>
      <c r="J2193" s="20" t="s">
        <v>25</v>
      </c>
      <c r="K2193" s="17">
        <f t="shared" si="333"/>
        <v>1.2576166061493867E-2</v>
      </c>
      <c r="L2193" s="17">
        <f t="shared" si="334"/>
        <v>1.2634050880626231E-2</v>
      </c>
      <c r="M2193" s="68">
        <f t="shared" si="335"/>
        <v>73.909197651663447</v>
      </c>
      <c r="N2193" s="9">
        <v>1048.28</v>
      </c>
    </row>
    <row r="2194" spans="1:14" hidden="1" x14ac:dyDescent="0.25">
      <c r="A2194" s="35">
        <v>2019</v>
      </c>
      <c r="B2194" s="35" t="s">
        <v>181</v>
      </c>
      <c r="C2194" s="35">
        <v>34338</v>
      </c>
      <c r="D2194" s="48" t="s">
        <v>276</v>
      </c>
      <c r="E2194" s="20" t="s">
        <v>183</v>
      </c>
      <c r="F2194" s="20" t="s">
        <v>184</v>
      </c>
      <c r="G2194" s="20">
        <v>4</v>
      </c>
      <c r="H2194" s="37">
        <f t="shared" si="332"/>
        <v>5.333333333333333</v>
      </c>
      <c r="I2194" s="9">
        <v>4204.6400000000003</v>
      </c>
      <c r="J2194" s="20" t="s">
        <v>29</v>
      </c>
      <c r="K2194" s="17">
        <f t="shared" si="333"/>
        <v>3.7401237357602581E-4</v>
      </c>
      <c r="L2194" s="17">
        <f t="shared" si="334"/>
        <v>3.7573385518591015E-4</v>
      </c>
      <c r="M2194" s="68">
        <f t="shared" si="335"/>
        <v>2.1980430528375745</v>
      </c>
      <c r="N2194" s="9">
        <v>1051.1600000000001</v>
      </c>
    </row>
    <row r="2195" spans="1:14" hidden="1" x14ac:dyDescent="0.25">
      <c r="A2195" s="35">
        <v>2019</v>
      </c>
      <c r="B2195" s="35" t="s">
        <v>181</v>
      </c>
      <c r="C2195" s="35">
        <v>34338</v>
      </c>
      <c r="D2195" s="48" t="s">
        <v>276</v>
      </c>
      <c r="E2195" s="20" t="s">
        <v>183</v>
      </c>
      <c r="F2195" s="20" t="s">
        <v>184</v>
      </c>
      <c r="G2195" s="20">
        <v>5</v>
      </c>
      <c r="H2195" s="37">
        <f t="shared" si="332"/>
        <v>6.666666666666667</v>
      </c>
      <c r="I2195" s="9">
        <v>5219.72</v>
      </c>
      <c r="J2195" s="20" t="s">
        <v>35</v>
      </c>
      <c r="K2195" s="17">
        <f t="shared" si="333"/>
        <v>4.6751546697003225E-4</v>
      </c>
      <c r="L2195" s="17">
        <f t="shared" si="334"/>
        <v>4.6966731898238776E-4</v>
      </c>
      <c r="M2195" s="68">
        <f t="shared" si="335"/>
        <v>2.7475538160469686</v>
      </c>
      <c r="N2195" s="9">
        <v>1043.94</v>
      </c>
    </row>
    <row r="2196" spans="1:14" hidden="1" x14ac:dyDescent="0.25">
      <c r="A2196" s="35">
        <v>2019</v>
      </c>
      <c r="B2196" s="35" t="s">
        <v>181</v>
      </c>
      <c r="C2196" s="35">
        <v>34338</v>
      </c>
      <c r="D2196" s="48" t="s">
        <v>276</v>
      </c>
      <c r="E2196" s="20" t="s">
        <v>183</v>
      </c>
      <c r="F2196" s="20" t="s">
        <v>184</v>
      </c>
      <c r="G2196" s="20">
        <v>33</v>
      </c>
      <c r="H2196" s="37">
        <f t="shared" si="332"/>
        <v>44</v>
      </c>
      <c r="I2196" s="9">
        <v>34589.06</v>
      </c>
      <c r="J2196" s="20" t="s">
        <v>36</v>
      </c>
      <c r="K2196" s="17">
        <f t="shared" si="333"/>
        <v>3.0856020820022125E-3</v>
      </c>
      <c r="L2196" s="17">
        <f t="shared" si="334"/>
        <v>3.0998043052837591E-3</v>
      </c>
      <c r="M2196" s="68">
        <f t="shared" si="335"/>
        <v>18.13385518590999</v>
      </c>
      <c r="N2196" s="9">
        <v>1048.1500000000001</v>
      </c>
    </row>
    <row r="2197" spans="1:14" hidden="1" x14ac:dyDescent="0.25">
      <c r="A2197" s="35">
        <v>2019</v>
      </c>
      <c r="B2197" s="35" t="s">
        <v>181</v>
      </c>
      <c r="C2197" s="35">
        <v>34338</v>
      </c>
      <c r="D2197" s="48" t="s">
        <v>276</v>
      </c>
      <c r="E2197" s="20" t="s">
        <v>183</v>
      </c>
      <c r="F2197" s="20" t="s">
        <v>184</v>
      </c>
      <c r="G2197" s="20">
        <v>299</v>
      </c>
      <c r="H2197" s="37">
        <f t="shared" si="332"/>
        <v>398.66666666666663</v>
      </c>
      <c r="I2197" s="9">
        <v>313142.28000000003</v>
      </c>
      <c r="J2197" s="20" t="s">
        <v>40</v>
      </c>
      <c r="K2197" s="17">
        <f t="shared" si="333"/>
        <v>2.7957424924807926E-2</v>
      </c>
      <c r="L2197" s="17">
        <f t="shared" si="334"/>
        <v>2.8086105675146786E-2</v>
      </c>
      <c r="M2197" s="68">
        <f t="shared" si="335"/>
        <v>164.30371819960871</v>
      </c>
      <c r="N2197" s="9">
        <v>1047.3</v>
      </c>
    </row>
    <row r="2198" spans="1:14" hidden="1" x14ac:dyDescent="0.25">
      <c r="A2198" s="35">
        <v>2019</v>
      </c>
      <c r="B2198" s="35" t="s">
        <v>181</v>
      </c>
      <c r="C2198" s="35">
        <v>34338</v>
      </c>
      <c r="D2198" s="48" t="s">
        <v>276</v>
      </c>
      <c r="E2198" s="20" t="s">
        <v>183</v>
      </c>
      <c r="F2198" s="20" t="s">
        <v>184</v>
      </c>
      <c r="G2198" s="20">
        <v>4</v>
      </c>
      <c r="H2198" s="37">
        <f t="shared" si="332"/>
        <v>5.333333333333333</v>
      </c>
      <c r="I2198" s="9">
        <v>4195.62</v>
      </c>
      <c r="J2198" s="20" t="s">
        <v>274</v>
      </c>
      <c r="K2198" s="17">
        <f t="shared" si="333"/>
        <v>3.7401237357602581E-4</v>
      </c>
      <c r="L2198" s="17">
        <f t="shared" si="334"/>
        <v>3.7573385518591015E-4</v>
      </c>
      <c r="M2198" s="68">
        <f t="shared" si="335"/>
        <v>2.1980430528375745</v>
      </c>
      <c r="N2198" s="9">
        <v>1048.9100000000001</v>
      </c>
    </row>
    <row r="2199" spans="1:14" hidden="1" x14ac:dyDescent="0.25">
      <c r="A2199" s="7" t="s">
        <v>9</v>
      </c>
      <c r="B2199" s="7" t="s">
        <v>390</v>
      </c>
      <c r="C2199" s="7" t="s">
        <v>398</v>
      </c>
      <c r="D2199" s="16" t="s">
        <v>399</v>
      </c>
      <c r="E2199" s="7" t="s">
        <v>393</v>
      </c>
      <c r="F2199" s="7" t="s">
        <v>14</v>
      </c>
      <c r="G2199" s="8">
        <v>14</v>
      </c>
      <c r="H2199" s="8"/>
      <c r="I2199" s="9">
        <v>583891</v>
      </c>
      <c r="J2199" s="7" t="s">
        <v>50</v>
      </c>
      <c r="K2199" s="17">
        <f>+G2199/$G$1720</f>
        <v>1.0061808250682765E-2</v>
      </c>
      <c r="L2199" s="20"/>
      <c r="M2199" s="73">
        <f>1440*K2199</f>
        <v>14.489003880983182</v>
      </c>
      <c r="N2199" s="9">
        <f>+I2199/G2199</f>
        <v>41706.5</v>
      </c>
    </row>
    <row r="2200" spans="1:14" hidden="1" x14ac:dyDescent="0.25">
      <c r="A2200" s="35">
        <v>2019</v>
      </c>
      <c r="B2200" s="35" t="s">
        <v>181</v>
      </c>
      <c r="C2200" s="35">
        <v>34338</v>
      </c>
      <c r="D2200" s="48" t="s">
        <v>276</v>
      </c>
      <c r="E2200" s="20" t="s">
        <v>183</v>
      </c>
      <c r="F2200" s="20" t="s">
        <v>184</v>
      </c>
      <c r="G2200" s="20">
        <v>82</v>
      </c>
      <c r="H2200" s="37">
        <f t="shared" ref="H2200:H2205" si="336">G2200/9*12</f>
        <v>109.33333333333333</v>
      </c>
      <c r="I2200" s="9">
        <v>86113.94</v>
      </c>
      <c r="J2200" s="20" t="s">
        <v>134</v>
      </c>
      <c r="K2200" s="17">
        <f t="shared" ref="K2200:K2205" si="337">G2200/$G$2206</f>
        <v>7.667253658308529E-3</v>
      </c>
      <c r="L2200" s="17">
        <f t="shared" ref="L2200:L2206" si="338">H2200/$H$2206</f>
        <v>7.7025440313111589E-3</v>
      </c>
      <c r="M2200" s="68">
        <f t="shared" ref="M2200:M2205" si="339">5850*L2200</f>
        <v>45.059882583170278</v>
      </c>
      <c r="N2200" s="9">
        <v>1050.17</v>
      </c>
    </row>
    <row r="2201" spans="1:14" hidden="1" x14ac:dyDescent="0.25">
      <c r="A2201" s="35">
        <v>2019</v>
      </c>
      <c r="B2201" s="35" t="s">
        <v>181</v>
      </c>
      <c r="C2201" s="35">
        <v>34338</v>
      </c>
      <c r="D2201" s="48" t="s">
        <v>276</v>
      </c>
      <c r="E2201" s="20" t="s">
        <v>183</v>
      </c>
      <c r="F2201" s="20" t="s">
        <v>184</v>
      </c>
      <c r="G2201" s="20">
        <v>143</v>
      </c>
      <c r="H2201" s="37">
        <f t="shared" si="336"/>
        <v>190.66666666666669</v>
      </c>
      <c r="I2201" s="9">
        <v>150315.88</v>
      </c>
      <c r="J2201" s="20" t="s">
        <v>275</v>
      </c>
      <c r="K2201" s="17">
        <f t="shared" si="337"/>
        <v>1.3370942355342922E-2</v>
      </c>
      <c r="L2201" s="17">
        <f t="shared" si="338"/>
        <v>1.3432485322896291E-2</v>
      </c>
      <c r="M2201" s="68">
        <f t="shared" si="339"/>
        <v>78.580039138943306</v>
      </c>
      <c r="N2201" s="9">
        <v>1051.1600000000001</v>
      </c>
    </row>
    <row r="2202" spans="1:14" hidden="1" x14ac:dyDescent="0.25">
      <c r="A2202" s="35">
        <v>2019</v>
      </c>
      <c r="B2202" s="35" t="s">
        <v>181</v>
      </c>
      <c r="C2202" s="35">
        <v>34338</v>
      </c>
      <c r="D2202" s="48" t="s">
        <v>276</v>
      </c>
      <c r="E2202" s="20" t="s">
        <v>183</v>
      </c>
      <c r="F2202" s="20" t="s">
        <v>184</v>
      </c>
      <c r="G2202" s="20">
        <v>15</v>
      </c>
      <c r="H2202" s="37">
        <f t="shared" si="336"/>
        <v>20</v>
      </c>
      <c r="I2202" s="9">
        <v>15632.1</v>
      </c>
      <c r="J2202" s="20" t="s">
        <v>53</v>
      </c>
      <c r="K2202" s="17">
        <f t="shared" si="337"/>
        <v>1.4025464009100967E-3</v>
      </c>
      <c r="L2202" s="17">
        <f t="shared" si="338"/>
        <v>1.4090019569471632E-3</v>
      </c>
      <c r="M2202" s="68">
        <f t="shared" si="339"/>
        <v>8.2426614481409057</v>
      </c>
      <c r="N2202" s="9">
        <v>1042.1400000000001</v>
      </c>
    </row>
    <row r="2203" spans="1:14" hidden="1" x14ac:dyDescent="0.25">
      <c r="A2203" s="35">
        <v>2019</v>
      </c>
      <c r="B2203" s="35" t="s">
        <v>181</v>
      </c>
      <c r="C2203" s="35">
        <v>34338</v>
      </c>
      <c r="D2203" s="48" t="s">
        <v>276</v>
      </c>
      <c r="E2203" s="20" t="s">
        <v>183</v>
      </c>
      <c r="F2203" s="20" t="s">
        <v>184</v>
      </c>
      <c r="G2203" s="20">
        <v>2</v>
      </c>
      <c r="H2203" s="37">
        <f t="shared" si="336"/>
        <v>2.6666666666666665</v>
      </c>
      <c r="I2203" s="9">
        <v>2102.3200000000002</v>
      </c>
      <c r="J2203" s="20" t="s">
        <v>56</v>
      </c>
      <c r="K2203" s="17">
        <f t="shared" si="337"/>
        <v>1.870061867880129E-4</v>
      </c>
      <c r="L2203" s="17">
        <f t="shared" si="338"/>
        <v>1.8786692759295508E-4</v>
      </c>
      <c r="M2203" s="68">
        <f t="shared" si="339"/>
        <v>1.0990215264187873</v>
      </c>
      <c r="N2203" s="9">
        <v>1051.1600000000001</v>
      </c>
    </row>
    <row r="2204" spans="1:14" hidden="1" x14ac:dyDescent="0.25">
      <c r="A2204" s="35">
        <v>2019</v>
      </c>
      <c r="B2204" s="35" t="s">
        <v>181</v>
      </c>
      <c r="C2204" s="35">
        <v>34338</v>
      </c>
      <c r="D2204" s="48" t="s">
        <v>276</v>
      </c>
      <c r="E2204" s="20" t="s">
        <v>183</v>
      </c>
      <c r="F2204" s="20" t="s">
        <v>184</v>
      </c>
      <c r="G2204" s="20">
        <v>1</v>
      </c>
      <c r="H2204" s="37">
        <f t="shared" si="336"/>
        <v>1.3333333333333333</v>
      </c>
      <c r="I2204" s="9">
        <v>1042.1400000000001</v>
      </c>
      <c r="J2204" s="20" t="s">
        <v>57</v>
      </c>
      <c r="K2204" s="17">
        <f t="shared" si="337"/>
        <v>9.3503093394006452E-5</v>
      </c>
      <c r="L2204" s="17">
        <f t="shared" si="338"/>
        <v>9.3933463796477538E-5</v>
      </c>
      <c r="M2204" s="68">
        <f t="shared" si="339"/>
        <v>0.54951076320939363</v>
      </c>
      <c r="N2204" s="9">
        <v>1042.1400000000001</v>
      </c>
    </row>
    <row r="2205" spans="1:14" hidden="1" x14ac:dyDescent="0.25">
      <c r="A2205" s="35">
        <v>2019</v>
      </c>
      <c r="B2205" s="35" t="s">
        <v>181</v>
      </c>
      <c r="C2205" s="35">
        <v>34338</v>
      </c>
      <c r="D2205" s="48" t="s">
        <v>276</v>
      </c>
      <c r="E2205" s="20" t="s">
        <v>183</v>
      </c>
      <c r="F2205" s="20" t="s">
        <v>184</v>
      </c>
      <c r="G2205" s="20">
        <v>3</v>
      </c>
      <c r="H2205" s="37">
        <f t="shared" si="336"/>
        <v>4</v>
      </c>
      <c r="I2205" s="9">
        <v>3153.48</v>
      </c>
      <c r="J2205" s="20" t="s">
        <v>65</v>
      </c>
      <c r="K2205" s="17">
        <f t="shared" si="337"/>
        <v>2.8050928018201932E-4</v>
      </c>
      <c r="L2205" s="17">
        <f t="shared" si="338"/>
        <v>2.8180039138943266E-4</v>
      </c>
      <c r="M2205" s="68">
        <f t="shared" si="339"/>
        <v>1.6485322896281811</v>
      </c>
      <c r="N2205" s="9">
        <v>1051.1600000000001</v>
      </c>
    </row>
    <row r="2206" spans="1:14" hidden="1" x14ac:dyDescent="0.25">
      <c r="A2206" s="35"/>
      <c r="B2206" s="35"/>
      <c r="C2206" s="35"/>
      <c r="D2206" s="48"/>
      <c r="E2206" s="20"/>
      <c r="F2206" s="20"/>
      <c r="G2206" s="34">
        <f>SUM(G2020:G2205)</f>
        <v>10694.833333333334</v>
      </c>
      <c r="H2206" s="34">
        <f>SUM(H2020:H2205)</f>
        <v>14194.444444444436</v>
      </c>
      <c r="I2206" s="36"/>
      <c r="J2206" s="36"/>
      <c r="K2206" s="19">
        <v>1</v>
      </c>
      <c r="L2206" s="19">
        <f t="shared" si="338"/>
        <v>1</v>
      </c>
      <c r="M2206" s="72">
        <f>SUM(M2020:M2205)</f>
        <v>5900.7115135834511</v>
      </c>
      <c r="N2206" s="9"/>
    </row>
    <row r="2207" spans="1:14" hidden="1" x14ac:dyDescent="0.25">
      <c r="A2207" s="35">
        <v>2019</v>
      </c>
      <c r="B2207" s="35" t="s">
        <v>181</v>
      </c>
      <c r="C2207" s="35">
        <v>34332</v>
      </c>
      <c r="D2207" s="48" t="s">
        <v>277</v>
      </c>
      <c r="E2207" s="20" t="s">
        <v>183</v>
      </c>
      <c r="F2207" s="20" t="s">
        <v>184</v>
      </c>
      <c r="G2207" s="20">
        <v>4</v>
      </c>
      <c r="H2207" s="37">
        <f t="shared" ref="H2207:H2238" si="340">G2207/9*12</f>
        <v>5.333333333333333</v>
      </c>
      <c r="I2207" s="9">
        <v>4411.88</v>
      </c>
      <c r="J2207" s="20" t="s">
        <v>196</v>
      </c>
      <c r="K2207" s="17">
        <f t="shared" ref="K2207:K2238" si="341">G2207/$G$2281</f>
        <v>3.336113427856547E-3</v>
      </c>
      <c r="L2207" s="17">
        <f t="shared" ref="L2207:L2238" si="342">H2207/$H$2281</f>
        <v>3.3361134278565479E-3</v>
      </c>
      <c r="M2207" s="68">
        <f>540*L2207</f>
        <v>1.8015012510425359</v>
      </c>
      <c r="N2207" s="9">
        <v>1102.97</v>
      </c>
    </row>
    <row r="2208" spans="1:14" hidden="1" x14ac:dyDescent="0.25">
      <c r="A2208" s="35">
        <v>2019</v>
      </c>
      <c r="B2208" s="35" t="s">
        <v>181</v>
      </c>
      <c r="C2208" s="35">
        <v>34153</v>
      </c>
      <c r="D2208" s="48" t="s">
        <v>278</v>
      </c>
      <c r="E2208" s="20" t="s">
        <v>183</v>
      </c>
      <c r="F2208" s="20" t="s">
        <v>184</v>
      </c>
      <c r="G2208" s="20">
        <v>3</v>
      </c>
      <c r="H2208" s="37">
        <f t="shared" si="340"/>
        <v>4</v>
      </c>
      <c r="I2208" s="9">
        <v>3337.62</v>
      </c>
      <c r="J2208" s="20" t="s">
        <v>197</v>
      </c>
      <c r="K2208" s="17">
        <f t="shared" si="341"/>
        <v>2.5020850708924102E-3</v>
      </c>
      <c r="L2208" s="17">
        <f t="shared" si="342"/>
        <v>2.5020850708924111E-3</v>
      </c>
      <c r="M2208" s="68">
        <f>540*L2208</f>
        <v>1.3511259382819021</v>
      </c>
      <c r="N2208" s="9">
        <v>1112.54</v>
      </c>
    </row>
    <row r="2209" spans="1:14" hidden="1" x14ac:dyDescent="0.25">
      <c r="A2209" s="35">
        <v>2019</v>
      </c>
      <c r="B2209" s="35" t="s">
        <v>181</v>
      </c>
      <c r="C2209" s="35">
        <v>34153</v>
      </c>
      <c r="D2209" s="48" t="s">
        <v>278</v>
      </c>
      <c r="E2209" s="20" t="s">
        <v>183</v>
      </c>
      <c r="F2209" s="20" t="s">
        <v>184</v>
      </c>
      <c r="G2209" s="20">
        <v>14</v>
      </c>
      <c r="H2209" s="37">
        <f t="shared" si="340"/>
        <v>18.666666666666668</v>
      </c>
      <c r="I2209" s="9">
        <v>15537.28</v>
      </c>
      <c r="J2209" s="20" t="s">
        <v>198</v>
      </c>
      <c r="K2209" s="17">
        <f t="shared" si="341"/>
        <v>1.1676396997497914E-2</v>
      </c>
      <c r="L2209" s="17">
        <f t="shared" si="342"/>
        <v>1.1676396997497918E-2</v>
      </c>
      <c r="M2209" s="68">
        <f>540*L2209</f>
        <v>6.3052543786488755</v>
      </c>
      <c r="N2209" s="9">
        <v>1109.81</v>
      </c>
    </row>
    <row r="2210" spans="1:14" hidden="1" x14ac:dyDescent="0.25">
      <c r="A2210" s="35">
        <v>2019</v>
      </c>
      <c r="B2210" s="35" t="s">
        <v>181</v>
      </c>
      <c r="C2210" s="35">
        <v>34153</v>
      </c>
      <c r="D2210" s="48" t="s">
        <v>278</v>
      </c>
      <c r="E2210" s="20" t="s">
        <v>183</v>
      </c>
      <c r="F2210" s="20" t="s">
        <v>184</v>
      </c>
      <c r="G2210" s="20">
        <v>13</v>
      </c>
      <c r="H2210" s="37">
        <f t="shared" si="340"/>
        <v>17.333333333333332</v>
      </c>
      <c r="I2210" s="9">
        <v>14666.39</v>
      </c>
      <c r="J2210" s="20" t="s">
        <v>200</v>
      </c>
      <c r="K2210" s="17">
        <f t="shared" si="341"/>
        <v>1.0842368640533779E-2</v>
      </c>
      <c r="L2210" s="17">
        <f t="shared" si="342"/>
        <v>1.084236864053378E-2</v>
      </c>
      <c r="M2210" s="68">
        <f>540*L2210</f>
        <v>5.854879065888241</v>
      </c>
      <c r="N2210" s="9">
        <v>1111.0899999999999</v>
      </c>
    </row>
    <row r="2211" spans="1:14" hidden="1" x14ac:dyDescent="0.25">
      <c r="A2211" s="35">
        <v>2019</v>
      </c>
      <c r="B2211" s="35" t="s">
        <v>181</v>
      </c>
      <c r="C2211" s="35">
        <v>34332</v>
      </c>
      <c r="D2211" s="48" t="s">
        <v>277</v>
      </c>
      <c r="E2211" s="20" t="s">
        <v>183</v>
      </c>
      <c r="F2211" s="20" t="s">
        <v>184</v>
      </c>
      <c r="G2211" s="20">
        <v>4</v>
      </c>
      <c r="H2211" s="37">
        <f t="shared" si="340"/>
        <v>5.333333333333333</v>
      </c>
      <c r="I2211" s="9">
        <v>4431.0200000000004</v>
      </c>
      <c r="J2211" s="20" t="s">
        <v>200</v>
      </c>
      <c r="K2211" s="17">
        <f t="shared" si="341"/>
        <v>3.336113427856547E-3</v>
      </c>
      <c r="L2211" s="17">
        <f t="shared" si="342"/>
        <v>3.3361134278565479E-3</v>
      </c>
      <c r="M2211" s="68">
        <f>540*L2211</f>
        <v>1.8015012510425359</v>
      </c>
      <c r="N2211" s="9">
        <v>1107.76</v>
      </c>
    </row>
    <row r="2212" spans="1:14" hidden="1" x14ac:dyDescent="0.25">
      <c r="A2212" s="35">
        <v>2019</v>
      </c>
      <c r="B2212" s="35" t="s">
        <v>181</v>
      </c>
      <c r="C2212" s="35">
        <v>34153</v>
      </c>
      <c r="D2212" s="48" t="s">
        <v>278</v>
      </c>
      <c r="E2212" s="20" t="s">
        <v>183</v>
      </c>
      <c r="F2212" s="20" t="s">
        <v>184</v>
      </c>
      <c r="G2212" s="20">
        <v>107</v>
      </c>
      <c r="H2212" s="37">
        <f t="shared" si="340"/>
        <v>142.66666666666669</v>
      </c>
      <c r="I2212" s="9">
        <v>118754.68</v>
      </c>
      <c r="J2212" s="20" t="s">
        <v>201</v>
      </c>
      <c r="K2212" s="17">
        <f t="shared" si="341"/>
        <v>8.9241034195162633E-2</v>
      </c>
      <c r="L2212" s="17">
        <f t="shared" si="342"/>
        <v>8.9241034195162675E-2</v>
      </c>
      <c r="M2212" s="68">
        <v>47</v>
      </c>
      <c r="N2212" s="9">
        <v>1109.8599999999999</v>
      </c>
    </row>
    <row r="2213" spans="1:14" hidden="1" x14ac:dyDescent="0.25">
      <c r="A2213" s="35">
        <v>2019</v>
      </c>
      <c r="B2213" s="35" t="s">
        <v>181</v>
      </c>
      <c r="C2213" s="35">
        <v>34153</v>
      </c>
      <c r="D2213" s="48" t="s">
        <v>278</v>
      </c>
      <c r="E2213" s="20" t="s">
        <v>183</v>
      </c>
      <c r="F2213" s="20" t="s">
        <v>184</v>
      </c>
      <c r="G2213" s="20">
        <v>13</v>
      </c>
      <c r="H2213" s="37">
        <f t="shared" si="340"/>
        <v>17.333333333333332</v>
      </c>
      <c r="I2213" s="9">
        <v>14463.02</v>
      </c>
      <c r="J2213" s="20" t="s">
        <v>202</v>
      </c>
      <c r="K2213" s="17">
        <f t="shared" si="341"/>
        <v>1.0842368640533779E-2</v>
      </c>
      <c r="L2213" s="17">
        <f t="shared" si="342"/>
        <v>1.084236864053378E-2</v>
      </c>
      <c r="M2213" s="68">
        <f t="shared" ref="M2213:M2233" si="343">540*L2213</f>
        <v>5.854879065888241</v>
      </c>
      <c r="N2213" s="9">
        <v>1112.54</v>
      </c>
    </row>
    <row r="2214" spans="1:14" hidden="1" x14ac:dyDescent="0.25">
      <c r="A2214" s="35">
        <v>2019</v>
      </c>
      <c r="B2214" s="35" t="s">
        <v>181</v>
      </c>
      <c r="C2214" s="35">
        <v>34332</v>
      </c>
      <c r="D2214" s="48" t="s">
        <v>277</v>
      </c>
      <c r="E2214" s="20" t="s">
        <v>183</v>
      </c>
      <c r="F2214" s="20" t="s">
        <v>184</v>
      </c>
      <c r="G2214" s="20">
        <v>1</v>
      </c>
      <c r="H2214" s="37">
        <f t="shared" si="340"/>
        <v>1.3333333333333333</v>
      </c>
      <c r="I2214" s="9">
        <v>1102.97</v>
      </c>
      <c r="J2214" s="20" t="s">
        <v>202</v>
      </c>
      <c r="K2214" s="17">
        <f t="shared" si="341"/>
        <v>8.3402835696413675E-4</v>
      </c>
      <c r="L2214" s="17">
        <f t="shared" si="342"/>
        <v>8.3402835696413696E-4</v>
      </c>
      <c r="M2214" s="68">
        <f t="shared" si="343"/>
        <v>0.45037531276063397</v>
      </c>
      <c r="N2214" s="9">
        <v>1102.97</v>
      </c>
    </row>
    <row r="2215" spans="1:14" hidden="1" x14ac:dyDescent="0.25">
      <c r="A2215" s="35">
        <v>2019</v>
      </c>
      <c r="B2215" s="35" t="s">
        <v>181</v>
      </c>
      <c r="C2215" s="35">
        <v>34153</v>
      </c>
      <c r="D2215" s="48" t="s">
        <v>278</v>
      </c>
      <c r="E2215" s="20" t="s">
        <v>183</v>
      </c>
      <c r="F2215" s="20" t="s">
        <v>184</v>
      </c>
      <c r="G2215" s="20">
        <v>3</v>
      </c>
      <c r="H2215" s="37">
        <f t="shared" si="340"/>
        <v>4</v>
      </c>
      <c r="I2215" s="9">
        <v>3326.97</v>
      </c>
      <c r="J2215" s="20" t="s">
        <v>204</v>
      </c>
      <c r="K2215" s="17">
        <f t="shared" si="341"/>
        <v>2.5020850708924102E-3</v>
      </c>
      <c r="L2215" s="17">
        <f t="shared" si="342"/>
        <v>2.5020850708924111E-3</v>
      </c>
      <c r="M2215" s="68">
        <f t="shared" si="343"/>
        <v>1.3511259382819021</v>
      </c>
      <c r="N2215" s="9">
        <v>1108.99</v>
      </c>
    </row>
    <row r="2216" spans="1:14" hidden="1" x14ac:dyDescent="0.25">
      <c r="A2216" s="35">
        <v>2019</v>
      </c>
      <c r="B2216" s="35" t="s">
        <v>181</v>
      </c>
      <c r="C2216" s="35">
        <v>34153</v>
      </c>
      <c r="D2216" s="48" t="s">
        <v>278</v>
      </c>
      <c r="E2216" s="20" t="s">
        <v>183</v>
      </c>
      <c r="F2216" s="20" t="s">
        <v>184</v>
      </c>
      <c r="G2216" s="20">
        <v>21</v>
      </c>
      <c r="H2216" s="37">
        <f t="shared" si="340"/>
        <v>28</v>
      </c>
      <c r="I2216" s="9">
        <v>23267.64</v>
      </c>
      <c r="J2216" s="20" t="s">
        <v>279</v>
      </c>
      <c r="K2216" s="17">
        <f t="shared" si="341"/>
        <v>1.7514595496246871E-2</v>
      </c>
      <c r="L2216" s="17">
        <f t="shared" si="342"/>
        <v>1.7514595496246878E-2</v>
      </c>
      <c r="M2216" s="68">
        <f t="shared" si="343"/>
        <v>9.4578815679733133</v>
      </c>
      <c r="N2216" s="9">
        <v>1107.98</v>
      </c>
    </row>
    <row r="2217" spans="1:14" hidden="1" x14ac:dyDescent="0.25">
      <c r="A2217" s="35">
        <v>2019</v>
      </c>
      <c r="B2217" s="35" t="s">
        <v>181</v>
      </c>
      <c r="C2217" s="35">
        <v>34332</v>
      </c>
      <c r="D2217" s="48" t="s">
        <v>277</v>
      </c>
      <c r="E2217" s="20" t="s">
        <v>183</v>
      </c>
      <c r="F2217" s="20" t="s">
        <v>184</v>
      </c>
      <c r="G2217" s="20">
        <v>2</v>
      </c>
      <c r="H2217" s="37">
        <f t="shared" si="340"/>
        <v>2.6666666666666665</v>
      </c>
      <c r="I2217" s="9">
        <v>2205.94</v>
      </c>
      <c r="J2217" s="20" t="s">
        <v>279</v>
      </c>
      <c r="K2217" s="17">
        <f t="shared" si="341"/>
        <v>1.6680567139282735E-3</v>
      </c>
      <c r="L2217" s="17">
        <f t="shared" si="342"/>
        <v>1.6680567139282739E-3</v>
      </c>
      <c r="M2217" s="68">
        <f t="shared" si="343"/>
        <v>0.90075062552126794</v>
      </c>
      <c r="N2217" s="9">
        <v>1102.97</v>
      </c>
    </row>
    <row r="2218" spans="1:14" hidden="1" x14ac:dyDescent="0.25">
      <c r="A2218" s="35">
        <v>2019</v>
      </c>
      <c r="B2218" s="35" t="s">
        <v>181</v>
      </c>
      <c r="C2218" s="35">
        <v>34153</v>
      </c>
      <c r="D2218" s="48" t="s">
        <v>278</v>
      </c>
      <c r="E2218" s="20" t="s">
        <v>183</v>
      </c>
      <c r="F2218" s="20" t="s">
        <v>184</v>
      </c>
      <c r="G2218" s="20">
        <v>28</v>
      </c>
      <c r="H2218" s="37">
        <f t="shared" si="340"/>
        <v>37.333333333333336</v>
      </c>
      <c r="I2218" s="9">
        <v>31131.98</v>
      </c>
      <c r="J2218" s="20" t="s">
        <v>206</v>
      </c>
      <c r="K2218" s="17">
        <f t="shared" si="341"/>
        <v>2.3352793994995829E-2</v>
      </c>
      <c r="L2218" s="17">
        <f t="shared" si="342"/>
        <v>2.3352793994995836E-2</v>
      </c>
      <c r="M2218" s="68">
        <f t="shared" si="343"/>
        <v>12.610508757297751</v>
      </c>
      <c r="N2218" s="9">
        <v>1111.8599999999999</v>
      </c>
    </row>
    <row r="2219" spans="1:14" hidden="1" x14ac:dyDescent="0.25">
      <c r="A2219" s="35">
        <v>2019</v>
      </c>
      <c r="B2219" s="35" t="s">
        <v>181</v>
      </c>
      <c r="C2219" s="35">
        <v>34332</v>
      </c>
      <c r="D2219" s="48" t="s">
        <v>277</v>
      </c>
      <c r="E2219" s="20" t="s">
        <v>183</v>
      </c>
      <c r="F2219" s="20" t="s">
        <v>184</v>
      </c>
      <c r="G2219" s="20">
        <v>10</v>
      </c>
      <c r="H2219" s="37">
        <f t="shared" si="340"/>
        <v>13.333333333333334</v>
      </c>
      <c r="I2219" s="9">
        <v>11087.12</v>
      </c>
      <c r="J2219" s="20" t="s">
        <v>206</v>
      </c>
      <c r="K2219" s="17">
        <f t="shared" si="341"/>
        <v>8.3402835696413675E-3</v>
      </c>
      <c r="L2219" s="17">
        <f t="shared" si="342"/>
        <v>8.340283569641371E-3</v>
      </c>
      <c r="M2219" s="68">
        <f t="shared" si="343"/>
        <v>4.5037531276063403</v>
      </c>
      <c r="N2219" s="9">
        <v>1108.71</v>
      </c>
    </row>
    <row r="2220" spans="1:14" hidden="1" x14ac:dyDescent="0.25">
      <c r="A2220" s="35">
        <v>2019</v>
      </c>
      <c r="B2220" s="35" t="s">
        <v>181</v>
      </c>
      <c r="C2220" s="35">
        <v>34332</v>
      </c>
      <c r="D2220" s="48" t="s">
        <v>277</v>
      </c>
      <c r="E2220" s="20" t="s">
        <v>183</v>
      </c>
      <c r="F2220" s="20" t="s">
        <v>184</v>
      </c>
      <c r="G2220" s="20">
        <v>4</v>
      </c>
      <c r="H2220" s="37">
        <f t="shared" si="340"/>
        <v>5.333333333333333</v>
      </c>
      <c r="I2220" s="9">
        <v>4411.88</v>
      </c>
      <c r="J2220" s="20" t="s">
        <v>280</v>
      </c>
      <c r="K2220" s="17">
        <f t="shared" si="341"/>
        <v>3.336113427856547E-3</v>
      </c>
      <c r="L2220" s="17">
        <f t="shared" si="342"/>
        <v>3.3361134278565479E-3</v>
      </c>
      <c r="M2220" s="68">
        <f t="shared" si="343"/>
        <v>1.8015012510425359</v>
      </c>
      <c r="N2220" s="9">
        <v>1102.97</v>
      </c>
    </row>
    <row r="2221" spans="1:14" hidden="1" x14ac:dyDescent="0.25">
      <c r="A2221" s="35">
        <v>2019</v>
      </c>
      <c r="B2221" s="35" t="s">
        <v>181</v>
      </c>
      <c r="C2221" s="35">
        <v>34332</v>
      </c>
      <c r="D2221" s="48" t="s">
        <v>277</v>
      </c>
      <c r="E2221" s="20" t="s">
        <v>183</v>
      </c>
      <c r="F2221" s="20" t="s">
        <v>184</v>
      </c>
      <c r="G2221" s="20">
        <v>16</v>
      </c>
      <c r="H2221" s="37">
        <f t="shared" si="340"/>
        <v>21.333333333333332</v>
      </c>
      <c r="I2221" s="9">
        <v>17704.939999999999</v>
      </c>
      <c r="J2221" s="20" t="s">
        <v>207</v>
      </c>
      <c r="K2221" s="17">
        <f t="shared" si="341"/>
        <v>1.3344453711426188E-2</v>
      </c>
      <c r="L2221" s="17">
        <f t="shared" si="342"/>
        <v>1.3344453711426191E-2</v>
      </c>
      <c r="M2221" s="68">
        <f t="shared" si="343"/>
        <v>7.2060050041701436</v>
      </c>
      <c r="N2221" s="9">
        <v>1106.56</v>
      </c>
    </row>
    <row r="2222" spans="1:14" hidden="1" x14ac:dyDescent="0.25">
      <c r="A2222" s="35">
        <v>2019</v>
      </c>
      <c r="B2222" s="35" t="s">
        <v>181</v>
      </c>
      <c r="C2222" s="35">
        <v>34153</v>
      </c>
      <c r="D2222" s="48" t="s">
        <v>278</v>
      </c>
      <c r="E2222" s="20" t="s">
        <v>183</v>
      </c>
      <c r="F2222" s="20" t="s">
        <v>184</v>
      </c>
      <c r="G2222" s="20">
        <v>8</v>
      </c>
      <c r="H2222" s="37">
        <f t="shared" si="340"/>
        <v>10.666666666666666</v>
      </c>
      <c r="I2222" s="9">
        <v>8842.9</v>
      </c>
      <c r="J2222" s="20" t="s">
        <v>208</v>
      </c>
      <c r="K2222" s="17">
        <f t="shared" si="341"/>
        <v>6.672226855713094E-3</v>
      </c>
      <c r="L2222" s="17">
        <f t="shared" si="342"/>
        <v>6.6722268557130957E-3</v>
      </c>
      <c r="M2222" s="68">
        <f t="shared" si="343"/>
        <v>3.6030025020850718</v>
      </c>
      <c r="N2222" s="9">
        <v>1105.3599999999999</v>
      </c>
    </row>
    <row r="2223" spans="1:14" hidden="1" x14ac:dyDescent="0.25">
      <c r="A2223" s="35">
        <v>2019</v>
      </c>
      <c r="B2223" s="35" t="s">
        <v>181</v>
      </c>
      <c r="C2223" s="35">
        <v>34332</v>
      </c>
      <c r="D2223" s="48" t="s">
        <v>277</v>
      </c>
      <c r="E2223" s="20" t="s">
        <v>183</v>
      </c>
      <c r="F2223" s="20" t="s">
        <v>184</v>
      </c>
      <c r="G2223" s="20">
        <v>5</v>
      </c>
      <c r="H2223" s="37">
        <f t="shared" si="340"/>
        <v>6.666666666666667</v>
      </c>
      <c r="I2223" s="9">
        <v>5514.85</v>
      </c>
      <c r="J2223" s="20" t="s">
        <v>208</v>
      </c>
      <c r="K2223" s="17">
        <f t="shared" si="341"/>
        <v>4.1701417848206837E-3</v>
      </c>
      <c r="L2223" s="17">
        <f t="shared" si="342"/>
        <v>4.1701417848206855E-3</v>
      </c>
      <c r="M2223" s="68">
        <f t="shared" si="343"/>
        <v>2.2518765638031701</v>
      </c>
      <c r="N2223" s="9">
        <v>1102.97</v>
      </c>
    </row>
    <row r="2224" spans="1:14" hidden="1" x14ac:dyDescent="0.25">
      <c r="A2224" s="35">
        <v>2019</v>
      </c>
      <c r="B2224" s="35" t="s">
        <v>181</v>
      </c>
      <c r="C2224" s="35">
        <v>34153</v>
      </c>
      <c r="D2224" s="48" t="s">
        <v>278</v>
      </c>
      <c r="E2224" s="20" t="s">
        <v>183</v>
      </c>
      <c r="F2224" s="20" t="s">
        <v>184</v>
      </c>
      <c r="G2224" s="20">
        <v>23</v>
      </c>
      <c r="H2224" s="37">
        <f t="shared" si="340"/>
        <v>30.666666666666664</v>
      </c>
      <c r="I2224" s="9">
        <v>25588.42</v>
      </c>
      <c r="J2224" s="20" t="s">
        <v>281</v>
      </c>
      <c r="K2224" s="17">
        <f t="shared" si="341"/>
        <v>1.9182652210175146E-2</v>
      </c>
      <c r="L2224" s="17">
        <f t="shared" si="342"/>
        <v>1.918265221017515E-2</v>
      </c>
      <c r="M2224" s="68">
        <f t="shared" si="343"/>
        <v>10.35863219349458</v>
      </c>
      <c r="N2224" s="9">
        <v>1112.54</v>
      </c>
    </row>
    <row r="2225" spans="1:14" hidden="1" x14ac:dyDescent="0.25">
      <c r="A2225" s="35">
        <v>2019</v>
      </c>
      <c r="B2225" s="35" t="s">
        <v>181</v>
      </c>
      <c r="C2225" s="35">
        <v>34332</v>
      </c>
      <c r="D2225" s="48" t="s">
        <v>277</v>
      </c>
      <c r="E2225" s="20" t="s">
        <v>183</v>
      </c>
      <c r="F2225" s="20" t="s">
        <v>184</v>
      </c>
      <c r="G2225" s="20">
        <v>8</v>
      </c>
      <c r="H2225" s="37">
        <f t="shared" si="340"/>
        <v>10.666666666666666</v>
      </c>
      <c r="I2225" s="9">
        <v>8131.44</v>
      </c>
      <c r="J2225" s="20" t="s">
        <v>281</v>
      </c>
      <c r="K2225" s="17">
        <f t="shared" si="341"/>
        <v>6.672226855713094E-3</v>
      </c>
      <c r="L2225" s="17">
        <f t="shared" si="342"/>
        <v>6.6722268557130957E-3</v>
      </c>
      <c r="M2225" s="68">
        <f t="shared" si="343"/>
        <v>3.6030025020850718</v>
      </c>
      <c r="N2225" s="9">
        <v>1016.43</v>
      </c>
    </row>
    <row r="2226" spans="1:14" hidden="1" x14ac:dyDescent="0.25">
      <c r="A2226" s="35">
        <v>2019</v>
      </c>
      <c r="B2226" s="35" t="s">
        <v>181</v>
      </c>
      <c r="C2226" s="35">
        <v>34153</v>
      </c>
      <c r="D2226" s="48" t="s">
        <v>278</v>
      </c>
      <c r="E2226" s="20" t="s">
        <v>183</v>
      </c>
      <c r="F2226" s="20" t="s">
        <v>184</v>
      </c>
      <c r="G2226" s="20">
        <v>24</v>
      </c>
      <c r="H2226" s="37">
        <f t="shared" si="340"/>
        <v>32</v>
      </c>
      <c r="I2226" s="9">
        <v>26566.98</v>
      </c>
      <c r="J2226" s="20" t="s">
        <v>210</v>
      </c>
      <c r="K2226" s="17">
        <f t="shared" si="341"/>
        <v>2.0016680567139282E-2</v>
      </c>
      <c r="L2226" s="17">
        <f t="shared" si="342"/>
        <v>2.0016680567139289E-2</v>
      </c>
      <c r="M2226" s="68">
        <f t="shared" si="343"/>
        <v>10.809007506255217</v>
      </c>
      <c r="N2226" s="9">
        <v>1106.96</v>
      </c>
    </row>
    <row r="2227" spans="1:14" hidden="1" x14ac:dyDescent="0.25">
      <c r="A2227" s="35">
        <v>2019</v>
      </c>
      <c r="B2227" s="35" t="s">
        <v>181</v>
      </c>
      <c r="C2227" s="35">
        <v>34332</v>
      </c>
      <c r="D2227" s="48" t="s">
        <v>277</v>
      </c>
      <c r="E2227" s="20" t="s">
        <v>183</v>
      </c>
      <c r="F2227" s="20" t="s">
        <v>184</v>
      </c>
      <c r="G2227" s="20">
        <v>1</v>
      </c>
      <c r="H2227" s="37">
        <f t="shared" si="340"/>
        <v>1.3333333333333333</v>
      </c>
      <c r="I2227" s="9">
        <v>1112.54</v>
      </c>
      <c r="J2227" s="20" t="s">
        <v>210</v>
      </c>
      <c r="K2227" s="17">
        <f t="shared" si="341"/>
        <v>8.3402835696413675E-4</v>
      </c>
      <c r="L2227" s="17">
        <f t="shared" si="342"/>
        <v>8.3402835696413696E-4</v>
      </c>
      <c r="M2227" s="68">
        <f t="shared" si="343"/>
        <v>0.45037531276063397</v>
      </c>
      <c r="N2227" s="9">
        <v>1112.54</v>
      </c>
    </row>
    <row r="2228" spans="1:14" hidden="1" x14ac:dyDescent="0.25">
      <c r="A2228" s="35">
        <v>2019</v>
      </c>
      <c r="B2228" s="35" t="s">
        <v>181</v>
      </c>
      <c r="C2228" s="35">
        <v>34153</v>
      </c>
      <c r="D2228" s="48" t="s">
        <v>278</v>
      </c>
      <c r="E2228" s="20" t="s">
        <v>183</v>
      </c>
      <c r="F2228" s="20" t="s">
        <v>184</v>
      </c>
      <c r="G2228" s="20">
        <v>5</v>
      </c>
      <c r="H2228" s="37">
        <f t="shared" si="340"/>
        <v>6.666666666666667</v>
      </c>
      <c r="I2228" s="9">
        <v>5524.42</v>
      </c>
      <c r="J2228" s="20" t="s">
        <v>215</v>
      </c>
      <c r="K2228" s="17">
        <f t="shared" si="341"/>
        <v>4.1701417848206837E-3</v>
      </c>
      <c r="L2228" s="17">
        <f t="shared" si="342"/>
        <v>4.1701417848206855E-3</v>
      </c>
      <c r="M2228" s="68">
        <f t="shared" si="343"/>
        <v>2.2518765638031701</v>
      </c>
      <c r="N2228" s="9">
        <v>1104.8800000000001</v>
      </c>
    </row>
    <row r="2229" spans="1:14" hidden="1" x14ac:dyDescent="0.25">
      <c r="A2229" s="35">
        <v>2019</v>
      </c>
      <c r="B2229" s="35" t="s">
        <v>181</v>
      </c>
      <c r="C2229" s="35">
        <v>34153</v>
      </c>
      <c r="D2229" s="48" t="s">
        <v>278</v>
      </c>
      <c r="E2229" s="20" t="s">
        <v>183</v>
      </c>
      <c r="F2229" s="20" t="s">
        <v>184</v>
      </c>
      <c r="G2229" s="20">
        <v>5</v>
      </c>
      <c r="H2229" s="37">
        <f t="shared" si="340"/>
        <v>6.666666666666667</v>
      </c>
      <c r="I2229" s="9">
        <v>5562.7</v>
      </c>
      <c r="J2229" s="20" t="s">
        <v>219</v>
      </c>
      <c r="K2229" s="17">
        <f t="shared" si="341"/>
        <v>4.1701417848206837E-3</v>
      </c>
      <c r="L2229" s="17">
        <f t="shared" si="342"/>
        <v>4.1701417848206855E-3</v>
      </c>
      <c r="M2229" s="68">
        <f t="shared" si="343"/>
        <v>2.2518765638031701</v>
      </c>
      <c r="N2229" s="9">
        <v>1112.54</v>
      </c>
    </row>
    <row r="2230" spans="1:14" hidden="1" x14ac:dyDescent="0.25">
      <c r="A2230" s="35">
        <v>2019</v>
      </c>
      <c r="B2230" s="35" t="s">
        <v>181</v>
      </c>
      <c r="C2230" s="35">
        <v>34153</v>
      </c>
      <c r="D2230" s="48" t="s">
        <v>278</v>
      </c>
      <c r="E2230" s="20" t="s">
        <v>183</v>
      </c>
      <c r="F2230" s="20" t="s">
        <v>184</v>
      </c>
      <c r="G2230" s="20">
        <v>39</v>
      </c>
      <c r="H2230" s="37">
        <f t="shared" si="340"/>
        <v>52</v>
      </c>
      <c r="I2230" s="9">
        <v>42794.52</v>
      </c>
      <c r="J2230" s="20" t="s">
        <v>221</v>
      </c>
      <c r="K2230" s="17">
        <f t="shared" si="341"/>
        <v>3.2527105921601338E-2</v>
      </c>
      <c r="L2230" s="17">
        <f t="shared" si="342"/>
        <v>3.2527105921601344E-2</v>
      </c>
      <c r="M2230" s="68">
        <f t="shared" si="343"/>
        <v>17.564637197664727</v>
      </c>
      <c r="N2230" s="9">
        <v>1097.3</v>
      </c>
    </row>
    <row r="2231" spans="1:14" hidden="1" x14ac:dyDescent="0.25">
      <c r="A2231" s="35">
        <v>2019</v>
      </c>
      <c r="B2231" s="35" t="s">
        <v>181</v>
      </c>
      <c r="C2231" s="35">
        <v>34332</v>
      </c>
      <c r="D2231" s="48" t="s">
        <v>277</v>
      </c>
      <c r="E2231" s="20" t="s">
        <v>183</v>
      </c>
      <c r="F2231" s="20" t="s">
        <v>184</v>
      </c>
      <c r="G2231" s="20">
        <v>16</v>
      </c>
      <c r="H2231" s="37">
        <f t="shared" si="340"/>
        <v>21.333333333333332</v>
      </c>
      <c r="I2231" s="9">
        <v>17647.52</v>
      </c>
      <c r="J2231" s="20" t="s">
        <v>221</v>
      </c>
      <c r="K2231" s="17">
        <f t="shared" si="341"/>
        <v>1.3344453711426188E-2</v>
      </c>
      <c r="L2231" s="17">
        <f t="shared" si="342"/>
        <v>1.3344453711426191E-2</v>
      </c>
      <c r="M2231" s="68">
        <f t="shared" si="343"/>
        <v>7.2060050041701436</v>
      </c>
      <c r="N2231" s="9">
        <v>1102.97</v>
      </c>
    </row>
    <row r="2232" spans="1:14" hidden="1" x14ac:dyDescent="0.25">
      <c r="A2232" s="35">
        <v>2019</v>
      </c>
      <c r="B2232" s="35" t="s">
        <v>181</v>
      </c>
      <c r="C2232" s="35">
        <v>34332</v>
      </c>
      <c r="D2232" s="48" t="s">
        <v>277</v>
      </c>
      <c r="E2232" s="20" t="s">
        <v>183</v>
      </c>
      <c r="F2232" s="20" t="s">
        <v>184</v>
      </c>
      <c r="G2232" s="20">
        <v>4</v>
      </c>
      <c r="H2232" s="37">
        <f t="shared" si="340"/>
        <v>5.333333333333333</v>
      </c>
      <c r="I2232" s="9">
        <v>4411.88</v>
      </c>
      <c r="J2232" s="20" t="s">
        <v>222</v>
      </c>
      <c r="K2232" s="17">
        <f t="shared" si="341"/>
        <v>3.336113427856547E-3</v>
      </c>
      <c r="L2232" s="17">
        <f t="shared" si="342"/>
        <v>3.3361134278565479E-3</v>
      </c>
      <c r="M2232" s="68">
        <f t="shared" si="343"/>
        <v>1.8015012510425359</v>
      </c>
      <c r="N2232" s="9">
        <v>1102.97</v>
      </c>
    </row>
    <row r="2233" spans="1:14" hidden="1" x14ac:dyDescent="0.25">
      <c r="A2233" s="35">
        <v>2019</v>
      </c>
      <c r="B2233" s="35" t="s">
        <v>181</v>
      </c>
      <c r="C2233" s="35">
        <v>34153</v>
      </c>
      <c r="D2233" s="48" t="s">
        <v>278</v>
      </c>
      <c r="E2233" s="20" t="s">
        <v>183</v>
      </c>
      <c r="F2233" s="20" t="s">
        <v>184</v>
      </c>
      <c r="G2233" s="20">
        <v>4</v>
      </c>
      <c r="H2233" s="37">
        <f t="shared" si="340"/>
        <v>5.333333333333333</v>
      </c>
      <c r="I2233" s="9">
        <v>4450.16</v>
      </c>
      <c r="J2233" s="20" t="s">
        <v>225</v>
      </c>
      <c r="K2233" s="17">
        <f t="shared" si="341"/>
        <v>3.336113427856547E-3</v>
      </c>
      <c r="L2233" s="17">
        <f t="shared" si="342"/>
        <v>3.3361134278565479E-3</v>
      </c>
      <c r="M2233" s="68">
        <f t="shared" si="343"/>
        <v>1.8015012510425359</v>
      </c>
      <c r="N2233" s="9">
        <v>1112.54</v>
      </c>
    </row>
    <row r="2234" spans="1:14" hidden="1" x14ac:dyDescent="0.25">
      <c r="A2234" s="35">
        <v>2019</v>
      </c>
      <c r="B2234" s="35" t="s">
        <v>181</v>
      </c>
      <c r="C2234" s="35">
        <v>34153</v>
      </c>
      <c r="D2234" s="48" t="s">
        <v>278</v>
      </c>
      <c r="E2234" s="20" t="s">
        <v>183</v>
      </c>
      <c r="F2234" s="20" t="s">
        <v>184</v>
      </c>
      <c r="G2234" s="20">
        <v>1</v>
      </c>
      <c r="H2234" s="37">
        <f t="shared" si="340"/>
        <v>1.3333333333333333</v>
      </c>
      <c r="I2234" s="9">
        <v>1112.54</v>
      </c>
      <c r="J2234" s="20" t="s">
        <v>282</v>
      </c>
      <c r="K2234" s="17">
        <f t="shared" si="341"/>
        <v>8.3402835696413675E-4</v>
      </c>
      <c r="L2234" s="17">
        <f t="shared" si="342"/>
        <v>8.3402835696413696E-4</v>
      </c>
      <c r="M2234" s="68">
        <v>1</v>
      </c>
      <c r="N2234" s="9">
        <v>1112.54</v>
      </c>
    </row>
    <row r="2235" spans="1:14" hidden="1" x14ac:dyDescent="0.25">
      <c r="A2235" s="35">
        <v>2019</v>
      </c>
      <c r="B2235" s="35" t="s">
        <v>181</v>
      </c>
      <c r="C2235" s="35">
        <v>34153</v>
      </c>
      <c r="D2235" s="48" t="s">
        <v>278</v>
      </c>
      <c r="E2235" s="20" t="s">
        <v>183</v>
      </c>
      <c r="F2235" s="20" t="s">
        <v>184</v>
      </c>
      <c r="G2235" s="20">
        <v>20</v>
      </c>
      <c r="H2235" s="37">
        <f t="shared" si="340"/>
        <v>26.666666666666668</v>
      </c>
      <c r="I2235" s="9">
        <v>22241.23</v>
      </c>
      <c r="J2235" s="20" t="s">
        <v>227</v>
      </c>
      <c r="K2235" s="17">
        <f t="shared" si="341"/>
        <v>1.6680567139282735E-2</v>
      </c>
      <c r="L2235" s="17">
        <f t="shared" si="342"/>
        <v>1.6680567139282742E-2</v>
      </c>
      <c r="M2235" s="68">
        <f t="shared" ref="M2235:M2276" si="344">540*L2235</f>
        <v>9.0075062552126806</v>
      </c>
      <c r="N2235" s="9">
        <v>1112.06</v>
      </c>
    </row>
    <row r="2236" spans="1:14" hidden="1" x14ac:dyDescent="0.25">
      <c r="A2236" s="35">
        <v>2019</v>
      </c>
      <c r="B2236" s="35" t="s">
        <v>181</v>
      </c>
      <c r="C2236" s="35">
        <v>34153</v>
      </c>
      <c r="D2236" s="48" t="s">
        <v>278</v>
      </c>
      <c r="E2236" s="20" t="s">
        <v>183</v>
      </c>
      <c r="F2236" s="20" t="s">
        <v>184</v>
      </c>
      <c r="G2236" s="20">
        <v>31</v>
      </c>
      <c r="H2236" s="37">
        <f t="shared" si="340"/>
        <v>41.333333333333336</v>
      </c>
      <c r="I2236" s="9">
        <v>34460.03</v>
      </c>
      <c r="J2236" s="20" t="s">
        <v>229</v>
      </c>
      <c r="K2236" s="17">
        <f t="shared" si="341"/>
        <v>2.585487906588824E-2</v>
      </c>
      <c r="L2236" s="17">
        <f t="shared" si="342"/>
        <v>2.5854879065888247E-2</v>
      </c>
      <c r="M2236" s="68">
        <f t="shared" si="344"/>
        <v>13.961634695579653</v>
      </c>
      <c r="N2236" s="9">
        <v>1111.6099999999999</v>
      </c>
    </row>
    <row r="2237" spans="1:14" hidden="1" x14ac:dyDescent="0.25">
      <c r="A2237" s="35">
        <v>2019</v>
      </c>
      <c r="B2237" s="35" t="s">
        <v>181</v>
      </c>
      <c r="C2237" s="35">
        <v>34332</v>
      </c>
      <c r="D2237" s="48" t="s">
        <v>277</v>
      </c>
      <c r="E2237" s="20" t="s">
        <v>183</v>
      </c>
      <c r="F2237" s="20" t="s">
        <v>184</v>
      </c>
      <c r="G2237" s="20">
        <v>17</v>
      </c>
      <c r="H2237" s="37">
        <f t="shared" si="340"/>
        <v>22.666666666666664</v>
      </c>
      <c r="I2237" s="9">
        <v>18750.490000000002</v>
      </c>
      <c r="J2237" s="20" t="s">
        <v>229</v>
      </c>
      <c r="K2237" s="17">
        <f t="shared" si="341"/>
        <v>1.4178482068390326E-2</v>
      </c>
      <c r="L2237" s="17">
        <f t="shared" si="342"/>
        <v>1.4178482068390327E-2</v>
      </c>
      <c r="M2237" s="68">
        <f t="shared" si="344"/>
        <v>7.6563803169307771</v>
      </c>
      <c r="N2237" s="9">
        <v>1102.97</v>
      </c>
    </row>
    <row r="2238" spans="1:14" hidden="1" x14ac:dyDescent="0.25">
      <c r="A2238" s="35">
        <v>2019</v>
      </c>
      <c r="B2238" s="35" t="s">
        <v>181</v>
      </c>
      <c r="C2238" s="35">
        <v>34153</v>
      </c>
      <c r="D2238" s="48" t="s">
        <v>278</v>
      </c>
      <c r="E2238" s="20" t="s">
        <v>183</v>
      </c>
      <c r="F2238" s="20" t="s">
        <v>184</v>
      </c>
      <c r="G2238" s="20">
        <v>10</v>
      </c>
      <c r="H2238" s="37">
        <f t="shared" si="340"/>
        <v>13.333333333333334</v>
      </c>
      <c r="I2238" s="9">
        <v>11125.4</v>
      </c>
      <c r="J2238" s="20" t="s">
        <v>231</v>
      </c>
      <c r="K2238" s="17">
        <f t="shared" si="341"/>
        <v>8.3402835696413675E-3</v>
      </c>
      <c r="L2238" s="17">
        <f t="shared" si="342"/>
        <v>8.340283569641371E-3</v>
      </c>
      <c r="M2238" s="68">
        <f t="shared" si="344"/>
        <v>4.5037531276063403</v>
      </c>
      <c r="N2238" s="9">
        <v>1112.54</v>
      </c>
    </row>
    <row r="2239" spans="1:14" hidden="1" x14ac:dyDescent="0.25">
      <c r="A2239" s="35">
        <v>2019</v>
      </c>
      <c r="B2239" s="35" t="s">
        <v>181</v>
      </c>
      <c r="C2239" s="35">
        <v>34153</v>
      </c>
      <c r="D2239" s="48" t="s">
        <v>278</v>
      </c>
      <c r="E2239" s="20" t="s">
        <v>183</v>
      </c>
      <c r="F2239" s="20" t="s">
        <v>184</v>
      </c>
      <c r="G2239" s="20">
        <v>3</v>
      </c>
      <c r="H2239" s="37">
        <f t="shared" ref="H2239:H2270" si="345">G2239/9*12</f>
        <v>4</v>
      </c>
      <c r="I2239" s="9">
        <v>3328.05</v>
      </c>
      <c r="J2239" s="20" t="s">
        <v>233</v>
      </c>
      <c r="K2239" s="17">
        <f t="shared" ref="K2239:K2270" si="346">G2239/$G$2281</f>
        <v>2.5020850708924102E-3</v>
      </c>
      <c r="L2239" s="17">
        <f t="shared" ref="L2239:L2270" si="347">H2239/$H$2281</f>
        <v>2.5020850708924111E-3</v>
      </c>
      <c r="M2239" s="68">
        <f t="shared" si="344"/>
        <v>1.3511259382819021</v>
      </c>
      <c r="N2239" s="9">
        <v>1109.3499999999999</v>
      </c>
    </row>
    <row r="2240" spans="1:14" hidden="1" x14ac:dyDescent="0.25">
      <c r="A2240" s="35">
        <v>2019</v>
      </c>
      <c r="B2240" s="35" t="s">
        <v>181</v>
      </c>
      <c r="C2240" s="35">
        <v>34332</v>
      </c>
      <c r="D2240" s="48" t="s">
        <v>277</v>
      </c>
      <c r="E2240" s="20" t="s">
        <v>183</v>
      </c>
      <c r="F2240" s="20" t="s">
        <v>184</v>
      </c>
      <c r="G2240" s="20">
        <v>6</v>
      </c>
      <c r="H2240" s="37">
        <f t="shared" si="345"/>
        <v>8</v>
      </c>
      <c r="I2240" s="9">
        <v>6617.82</v>
      </c>
      <c r="J2240" s="20" t="s">
        <v>233</v>
      </c>
      <c r="K2240" s="17">
        <f t="shared" si="346"/>
        <v>5.0041701417848205E-3</v>
      </c>
      <c r="L2240" s="17">
        <f t="shared" si="347"/>
        <v>5.0041701417848222E-3</v>
      </c>
      <c r="M2240" s="68">
        <f t="shared" si="344"/>
        <v>2.7022518765638042</v>
      </c>
      <c r="N2240" s="9">
        <v>1102.97</v>
      </c>
    </row>
    <row r="2241" spans="1:14" hidden="1" x14ac:dyDescent="0.25">
      <c r="A2241" s="35">
        <v>2019</v>
      </c>
      <c r="B2241" s="35" t="s">
        <v>181</v>
      </c>
      <c r="C2241" s="35">
        <v>34153</v>
      </c>
      <c r="D2241" s="48" t="s">
        <v>278</v>
      </c>
      <c r="E2241" s="20" t="s">
        <v>183</v>
      </c>
      <c r="F2241" s="20" t="s">
        <v>184</v>
      </c>
      <c r="G2241" s="20">
        <v>29</v>
      </c>
      <c r="H2241" s="37">
        <f t="shared" si="345"/>
        <v>38.666666666666671</v>
      </c>
      <c r="I2241" s="9">
        <v>29995.54</v>
      </c>
      <c r="J2241" s="20" t="s">
        <v>234</v>
      </c>
      <c r="K2241" s="17">
        <f t="shared" si="346"/>
        <v>2.4186822351959968E-2</v>
      </c>
      <c r="L2241" s="17">
        <f t="shared" si="347"/>
        <v>2.4186822351959975E-2</v>
      </c>
      <c r="M2241" s="68">
        <f t="shared" si="344"/>
        <v>13.060884070058387</v>
      </c>
      <c r="N2241" s="9">
        <v>1034.33</v>
      </c>
    </row>
    <row r="2242" spans="1:14" hidden="1" x14ac:dyDescent="0.25">
      <c r="A2242" s="35">
        <v>2019</v>
      </c>
      <c r="B2242" s="35" t="s">
        <v>181</v>
      </c>
      <c r="C2242" s="35">
        <v>34153</v>
      </c>
      <c r="D2242" s="48" t="s">
        <v>278</v>
      </c>
      <c r="E2242" s="20" t="s">
        <v>183</v>
      </c>
      <c r="F2242" s="20" t="s">
        <v>184</v>
      </c>
      <c r="G2242" s="20">
        <v>65</v>
      </c>
      <c r="H2242" s="37">
        <f t="shared" si="345"/>
        <v>86.666666666666671</v>
      </c>
      <c r="I2242" s="9">
        <v>72286.39</v>
      </c>
      <c r="J2242" s="20" t="s">
        <v>237</v>
      </c>
      <c r="K2242" s="17">
        <f t="shared" si="346"/>
        <v>5.4211843202668891E-2</v>
      </c>
      <c r="L2242" s="17">
        <f t="shared" si="347"/>
        <v>5.4211843202668905E-2</v>
      </c>
      <c r="M2242" s="68">
        <f t="shared" si="344"/>
        <v>29.274395329441209</v>
      </c>
      <c r="N2242" s="9">
        <v>1112.0999999999999</v>
      </c>
    </row>
    <row r="2243" spans="1:14" hidden="1" x14ac:dyDescent="0.25">
      <c r="A2243" s="35">
        <v>2019</v>
      </c>
      <c r="B2243" s="35" t="s">
        <v>181</v>
      </c>
      <c r="C2243" s="35">
        <v>34332</v>
      </c>
      <c r="D2243" s="48" t="s">
        <v>277</v>
      </c>
      <c r="E2243" s="20" t="s">
        <v>183</v>
      </c>
      <c r="F2243" s="20" t="s">
        <v>184</v>
      </c>
      <c r="G2243" s="20">
        <v>39</v>
      </c>
      <c r="H2243" s="37">
        <f t="shared" si="345"/>
        <v>52</v>
      </c>
      <c r="I2243" s="9">
        <v>43101.96</v>
      </c>
      <c r="J2243" s="20" t="s">
        <v>237</v>
      </c>
      <c r="K2243" s="17">
        <f t="shared" si="346"/>
        <v>3.2527105921601338E-2</v>
      </c>
      <c r="L2243" s="17">
        <f t="shared" si="347"/>
        <v>3.2527105921601344E-2</v>
      </c>
      <c r="M2243" s="68">
        <f t="shared" si="344"/>
        <v>17.564637197664727</v>
      </c>
      <c r="N2243" s="9">
        <v>1105.18</v>
      </c>
    </row>
    <row r="2244" spans="1:14" hidden="1" x14ac:dyDescent="0.25">
      <c r="A2244" s="35">
        <v>2019</v>
      </c>
      <c r="B2244" s="35" t="s">
        <v>181</v>
      </c>
      <c r="C2244" s="35">
        <v>34153</v>
      </c>
      <c r="D2244" s="48" t="s">
        <v>278</v>
      </c>
      <c r="E2244" s="20" t="s">
        <v>183</v>
      </c>
      <c r="F2244" s="20" t="s">
        <v>184</v>
      </c>
      <c r="G2244" s="20">
        <v>10</v>
      </c>
      <c r="H2244" s="37">
        <f t="shared" si="345"/>
        <v>13.333333333333334</v>
      </c>
      <c r="I2244" s="9">
        <v>11039.27</v>
      </c>
      <c r="J2244" s="20" t="s">
        <v>238</v>
      </c>
      <c r="K2244" s="17">
        <f t="shared" si="346"/>
        <v>8.3402835696413675E-3</v>
      </c>
      <c r="L2244" s="17">
        <f t="shared" si="347"/>
        <v>8.340283569641371E-3</v>
      </c>
      <c r="M2244" s="68">
        <f t="shared" si="344"/>
        <v>4.5037531276063403</v>
      </c>
      <c r="N2244" s="9">
        <v>1103.93</v>
      </c>
    </row>
    <row r="2245" spans="1:14" hidden="1" x14ac:dyDescent="0.25">
      <c r="A2245" s="35">
        <v>2019</v>
      </c>
      <c r="B2245" s="35" t="s">
        <v>181</v>
      </c>
      <c r="C2245" s="35">
        <v>34153</v>
      </c>
      <c r="D2245" s="48" t="s">
        <v>278</v>
      </c>
      <c r="E2245" s="20" t="s">
        <v>183</v>
      </c>
      <c r="F2245" s="20" t="s">
        <v>184</v>
      </c>
      <c r="G2245" s="20">
        <v>32</v>
      </c>
      <c r="H2245" s="37">
        <f t="shared" si="345"/>
        <v>42.666666666666664</v>
      </c>
      <c r="I2245" s="9">
        <v>35496.01</v>
      </c>
      <c r="J2245" s="20" t="s">
        <v>239</v>
      </c>
      <c r="K2245" s="17">
        <f t="shared" si="346"/>
        <v>2.6688907422852376E-2</v>
      </c>
      <c r="L2245" s="17">
        <f t="shared" si="347"/>
        <v>2.6688907422852383E-2</v>
      </c>
      <c r="M2245" s="68">
        <f t="shared" si="344"/>
        <v>14.412010008340287</v>
      </c>
      <c r="N2245" s="9">
        <v>1109.25</v>
      </c>
    </row>
    <row r="2246" spans="1:14" hidden="1" x14ac:dyDescent="0.25">
      <c r="A2246" s="35">
        <v>2019</v>
      </c>
      <c r="B2246" s="35" t="s">
        <v>181</v>
      </c>
      <c r="C2246" s="35">
        <v>34332</v>
      </c>
      <c r="D2246" s="48" t="s">
        <v>277</v>
      </c>
      <c r="E2246" s="20" t="s">
        <v>183</v>
      </c>
      <c r="F2246" s="20" t="s">
        <v>184</v>
      </c>
      <c r="G2246" s="20">
        <v>1</v>
      </c>
      <c r="H2246" s="37">
        <f t="shared" si="345"/>
        <v>1.3333333333333333</v>
      </c>
      <c r="I2246" s="9">
        <v>1112.54</v>
      </c>
      <c r="J2246" s="20" t="s">
        <v>239</v>
      </c>
      <c r="K2246" s="17">
        <f t="shared" si="346"/>
        <v>8.3402835696413675E-4</v>
      </c>
      <c r="L2246" s="17">
        <f t="shared" si="347"/>
        <v>8.3402835696413696E-4</v>
      </c>
      <c r="M2246" s="68">
        <f t="shared" si="344"/>
        <v>0.45037531276063397</v>
      </c>
      <c r="N2246" s="9">
        <v>1112.54</v>
      </c>
    </row>
    <row r="2247" spans="1:14" hidden="1" x14ac:dyDescent="0.25">
      <c r="A2247" s="35">
        <v>2019</v>
      </c>
      <c r="B2247" s="35" t="s">
        <v>181</v>
      </c>
      <c r="C2247" s="35">
        <v>34153</v>
      </c>
      <c r="D2247" s="48" t="s">
        <v>278</v>
      </c>
      <c r="E2247" s="20" t="s">
        <v>183</v>
      </c>
      <c r="F2247" s="20" t="s">
        <v>184</v>
      </c>
      <c r="G2247" s="20">
        <v>17</v>
      </c>
      <c r="H2247" s="37">
        <f t="shared" si="345"/>
        <v>22.666666666666664</v>
      </c>
      <c r="I2247" s="9">
        <v>18874.900000000001</v>
      </c>
      <c r="J2247" s="20" t="s">
        <v>240</v>
      </c>
      <c r="K2247" s="17">
        <f t="shared" si="346"/>
        <v>1.4178482068390326E-2</v>
      </c>
      <c r="L2247" s="17">
        <f t="shared" si="347"/>
        <v>1.4178482068390327E-2</v>
      </c>
      <c r="M2247" s="68">
        <f t="shared" si="344"/>
        <v>7.6563803169307771</v>
      </c>
      <c r="N2247" s="9">
        <v>1110.29</v>
      </c>
    </row>
    <row r="2248" spans="1:14" hidden="1" x14ac:dyDescent="0.25">
      <c r="A2248" s="35">
        <v>2019</v>
      </c>
      <c r="B2248" s="35" t="s">
        <v>181</v>
      </c>
      <c r="C2248" s="35">
        <v>34332</v>
      </c>
      <c r="D2248" s="48" t="s">
        <v>277</v>
      </c>
      <c r="E2248" s="20" t="s">
        <v>183</v>
      </c>
      <c r="F2248" s="20" t="s">
        <v>184</v>
      </c>
      <c r="G2248" s="20">
        <v>5</v>
      </c>
      <c r="H2248" s="37">
        <f t="shared" si="345"/>
        <v>6.666666666666667</v>
      </c>
      <c r="I2248" s="9">
        <v>5514.85</v>
      </c>
      <c r="J2248" s="20" t="s">
        <v>240</v>
      </c>
      <c r="K2248" s="17">
        <f t="shared" si="346"/>
        <v>4.1701417848206837E-3</v>
      </c>
      <c r="L2248" s="17">
        <f t="shared" si="347"/>
        <v>4.1701417848206855E-3</v>
      </c>
      <c r="M2248" s="68">
        <f t="shared" si="344"/>
        <v>2.2518765638031701</v>
      </c>
      <c r="N2248" s="9">
        <v>1102.97</v>
      </c>
    </row>
    <row r="2249" spans="1:14" hidden="1" x14ac:dyDescent="0.25">
      <c r="A2249" s="35">
        <v>2019</v>
      </c>
      <c r="B2249" s="35" t="s">
        <v>181</v>
      </c>
      <c r="C2249" s="35">
        <v>34153</v>
      </c>
      <c r="D2249" s="48" t="s">
        <v>278</v>
      </c>
      <c r="E2249" s="20" t="s">
        <v>183</v>
      </c>
      <c r="F2249" s="20" t="s">
        <v>184</v>
      </c>
      <c r="G2249" s="20">
        <v>5</v>
      </c>
      <c r="H2249" s="37">
        <f t="shared" si="345"/>
        <v>6.666666666666667</v>
      </c>
      <c r="I2249" s="9">
        <v>5514.85</v>
      </c>
      <c r="J2249" s="20" t="s">
        <v>245</v>
      </c>
      <c r="K2249" s="17">
        <f t="shared" si="346"/>
        <v>4.1701417848206837E-3</v>
      </c>
      <c r="L2249" s="17">
        <f t="shared" si="347"/>
        <v>4.1701417848206855E-3</v>
      </c>
      <c r="M2249" s="68">
        <f t="shared" si="344"/>
        <v>2.2518765638031701</v>
      </c>
      <c r="N2249" s="9">
        <v>1102.97</v>
      </c>
    </row>
    <row r="2250" spans="1:14" hidden="1" x14ac:dyDescent="0.25">
      <c r="A2250" s="35">
        <v>2019</v>
      </c>
      <c r="B2250" s="35" t="s">
        <v>181</v>
      </c>
      <c r="C2250" s="35">
        <v>34332</v>
      </c>
      <c r="D2250" s="48" t="s">
        <v>277</v>
      </c>
      <c r="E2250" s="20" t="s">
        <v>183</v>
      </c>
      <c r="F2250" s="20" t="s">
        <v>184</v>
      </c>
      <c r="G2250" s="20">
        <v>9</v>
      </c>
      <c r="H2250" s="37">
        <f t="shared" si="345"/>
        <v>12</v>
      </c>
      <c r="I2250" s="9">
        <v>9926.73</v>
      </c>
      <c r="J2250" s="20" t="s">
        <v>245</v>
      </c>
      <c r="K2250" s="17">
        <f t="shared" si="346"/>
        <v>7.5062552126772307E-3</v>
      </c>
      <c r="L2250" s="17">
        <f t="shared" si="347"/>
        <v>7.5062552126772325E-3</v>
      </c>
      <c r="M2250" s="68">
        <f t="shared" si="344"/>
        <v>4.0533778148457058</v>
      </c>
      <c r="N2250" s="9">
        <v>1102.97</v>
      </c>
    </row>
    <row r="2251" spans="1:14" hidden="1" x14ac:dyDescent="0.25">
      <c r="A2251" s="35">
        <v>2019</v>
      </c>
      <c r="B2251" s="35" t="s">
        <v>181</v>
      </c>
      <c r="C2251" s="35">
        <v>34153</v>
      </c>
      <c r="D2251" s="48" t="s">
        <v>278</v>
      </c>
      <c r="E2251" s="20" t="s">
        <v>183</v>
      </c>
      <c r="F2251" s="20" t="s">
        <v>184</v>
      </c>
      <c r="G2251" s="20">
        <v>27</v>
      </c>
      <c r="H2251" s="37">
        <f t="shared" si="345"/>
        <v>36</v>
      </c>
      <c r="I2251" s="9">
        <v>29962.02</v>
      </c>
      <c r="J2251" s="20" t="s">
        <v>246</v>
      </c>
      <c r="K2251" s="17">
        <f t="shared" si="346"/>
        <v>2.2518765638031693E-2</v>
      </c>
      <c r="L2251" s="17">
        <f t="shared" si="347"/>
        <v>2.25187656380317E-2</v>
      </c>
      <c r="M2251" s="68">
        <f t="shared" si="344"/>
        <v>12.160133444537118</v>
      </c>
      <c r="N2251" s="9">
        <v>1109.7</v>
      </c>
    </row>
    <row r="2252" spans="1:14" hidden="1" x14ac:dyDescent="0.25">
      <c r="A2252" s="35">
        <v>2019</v>
      </c>
      <c r="B2252" s="35" t="s">
        <v>181</v>
      </c>
      <c r="C2252" s="35">
        <v>34332</v>
      </c>
      <c r="D2252" s="48" t="s">
        <v>277</v>
      </c>
      <c r="E2252" s="20" t="s">
        <v>183</v>
      </c>
      <c r="F2252" s="20" t="s">
        <v>184</v>
      </c>
      <c r="G2252" s="20">
        <v>7</v>
      </c>
      <c r="H2252" s="37">
        <f t="shared" si="345"/>
        <v>9.3333333333333339</v>
      </c>
      <c r="I2252" s="9">
        <v>7720.79</v>
      </c>
      <c r="J2252" s="20" t="s">
        <v>246</v>
      </c>
      <c r="K2252" s="17">
        <f t="shared" si="346"/>
        <v>5.8381984987489572E-3</v>
      </c>
      <c r="L2252" s="17">
        <f t="shared" si="347"/>
        <v>5.838198498748959E-3</v>
      </c>
      <c r="M2252" s="68">
        <f t="shared" si="344"/>
        <v>3.1526271893244378</v>
      </c>
      <c r="N2252" s="9">
        <v>1102.97</v>
      </c>
    </row>
    <row r="2253" spans="1:14" hidden="1" x14ac:dyDescent="0.25">
      <c r="A2253" s="35">
        <v>2019</v>
      </c>
      <c r="B2253" s="35" t="s">
        <v>181</v>
      </c>
      <c r="C2253" s="35">
        <v>34153</v>
      </c>
      <c r="D2253" s="48" t="s">
        <v>278</v>
      </c>
      <c r="E2253" s="20" t="s">
        <v>183</v>
      </c>
      <c r="F2253" s="20" t="s">
        <v>184</v>
      </c>
      <c r="G2253" s="20">
        <v>22</v>
      </c>
      <c r="H2253" s="37">
        <f t="shared" si="345"/>
        <v>29.333333333333336</v>
      </c>
      <c r="I2253" s="9">
        <v>24456.74</v>
      </c>
      <c r="J2253" s="20" t="s">
        <v>248</v>
      </c>
      <c r="K2253" s="17">
        <f t="shared" si="346"/>
        <v>1.834862385321101E-2</v>
      </c>
      <c r="L2253" s="17">
        <f t="shared" si="347"/>
        <v>1.8348623853211014E-2</v>
      </c>
      <c r="M2253" s="68">
        <f t="shared" si="344"/>
        <v>9.9082568807339477</v>
      </c>
      <c r="N2253" s="9">
        <v>1111.67</v>
      </c>
    </row>
    <row r="2254" spans="1:14" hidden="1" x14ac:dyDescent="0.25">
      <c r="A2254" s="35">
        <v>2019</v>
      </c>
      <c r="B2254" s="35" t="s">
        <v>181</v>
      </c>
      <c r="C2254" s="35">
        <v>34332</v>
      </c>
      <c r="D2254" s="48" t="s">
        <v>277</v>
      </c>
      <c r="E2254" s="20" t="s">
        <v>183</v>
      </c>
      <c r="F2254" s="20" t="s">
        <v>184</v>
      </c>
      <c r="G2254" s="20">
        <v>10</v>
      </c>
      <c r="H2254" s="37">
        <f t="shared" si="345"/>
        <v>13.333333333333334</v>
      </c>
      <c r="I2254" s="9">
        <v>11029.7</v>
      </c>
      <c r="J2254" s="20" t="s">
        <v>248</v>
      </c>
      <c r="K2254" s="17">
        <f t="shared" si="346"/>
        <v>8.3402835696413675E-3</v>
      </c>
      <c r="L2254" s="17">
        <f t="shared" si="347"/>
        <v>8.340283569641371E-3</v>
      </c>
      <c r="M2254" s="68">
        <f t="shared" si="344"/>
        <v>4.5037531276063403</v>
      </c>
      <c r="N2254" s="9">
        <v>1102.97</v>
      </c>
    </row>
    <row r="2255" spans="1:14" hidden="1" x14ac:dyDescent="0.25">
      <c r="A2255" s="35">
        <v>2019</v>
      </c>
      <c r="B2255" s="35" t="s">
        <v>181</v>
      </c>
      <c r="C2255" s="35">
        <v>34153</v>
      </c>
      <c r="D2255" s="48" t="s">
        <v>278</v>
      </c>
      <c r="E2255" s="20" t="s">
        <v>183</v>
      </c>
      <c r="F2255" s="20" t="s">
        <v>184</v>
      </c>
      <c r="G2255" s="20">
        <v>5</v>
      </c>
      <c r="H2255" s="37">
        <f t="shared" si="345"/>
        <v>6.666666666666667</v>
      </c>
      <c r="I2255" s="9">
        <v>5553.13</v>
      </c>
      <c r="J2255" s="20" t="s">
        <v>250</v>
      </c>
      <c r="K2255" s="17">
        <f t="shared" si="346"/>
        <v>4.1701417848206837E-3</v>
      </c>
      <c r="L2255" s="17">
        <f t="shared" si="347"/>
        <v>4.1701417848206855E-3</v>
      </c>
      <c r="M2255" s="68">
        <f t="shared" si="344"/>
        <v>2.2518765638031701</v>
      </c>
      <c r="N2255" s="9">
        <v>1110.6300000000001</v>
      </c>
    </row>
    <row r="2256" spans="1:14" hidden="1" x14ac:dyDescent="0.25">
      <c r="A2256" s="35">
        <v>2019</v>
      </c>
      <c r="B2256" s="35" t="s">
        <v>181</v>
      </c>
      <c r="C2256" s="35">
        <v>34153</v>
      </c>
      <c r="D2256" s="48" t="s">
        <v>278</v>
      </c>
      <c r="E2256" s="20" t="s">
        <v>183</v>
      </c>
      <c r="F2256" s="20" t="s">
        <v>184</v>
      </c>
      <c r="G2256" s="20">
        <v>5</v>
      </c>
      <c r="H2256" s="37">
        <f t="shared" si="345"/>
        <v>6.666666666666667</v>
      </c>
      <c r="I2256" s="9">
        <v>5562.7</v>
      </c>
      <c r="J2256" s="20" t="s">
        <v>252</v>
      </c>
      <c r="K2256" s="17">
        <f t="shared" si="346"/>
        <v>4.1701417848206837E-3</v>
      </c>
      <c r="L2256" s="17">
        <f t="shared" si="347"/>
        <v>4.1701417848206855E-3</v>
      </c>
      <c r="M2256" s="68">
        <f t="shared" si="344"/>
        <v>2.2518765638031701</v>
      </c>
      <c r="N2256" s="9">
        <v>1112.54</v>
      </c>
    </row>
    <row r="2257" spans="1:14" hidden="1" x14ac:dyDescent="0.25">
      <c r="A2257" s="35">
        <v>2019</v>
      </c>
      <c r="B2257" s="35" t="s">
        <v>181</v>
      </c>
      <c r="C2257" s="35">
        <v>34153</v>
      </c>
      <c r="D2257" s="48" t="s">
        <v>278</v>
      </c>
      <c r="E2257" s="20" t="s">
        <v>183</v>
      </c>
      <c r="F2257" s="20" t="s">
        <v>184</v>
      </c>
      <c r="G2257" s="20">
        <v>6</v>
      </c>
      <c r="H2257" s="37">
        <f t="shared" si="345"/>
        <v>8</v>
      </c>
      <c r="I2257" s="9">
        <v>6627.39</v>
      </c>
      <c r="J2257" s="20" t="s">
        <v>254</v>
      </c>
      <c r="K2257" s="17">
        <f t="shared" si="346"/>
        <v>5.0041701417848205E-3</v>
      </c>
      <c r="L2257" s="17">
        <f t="shared" si="347"/>
        <v>5.0041701417848222E-3</v>
      </c>
      <c r="M2257" s="68">
        <f t="shared" si="344"/>
        <v>2.7022518765638042</v>
      </c>
      <c r="N2257" s="9">
        <v>1104.57</v>
      </c>
    </row>
    <row r="2258" spans="1:14" hidden="1" x14ac:dyDescent="0.25">
      <c r="A2258" s="35">
        <v>2019</v>
      </c>
      <c r="B2258" s="35" t="s">
        <v>181</v>
      </c>
      <c r="C2258" s="35">
        <v>34153</v>
      </c>
      <c r="D2258" s="48" t="s">
        <v>278</v>
      </c>
      <c r="E2258" s="20" t="s">
        <v>183</v>
      </c>
      <c r="F2258" s="20" t="s">
        <v>184</v>
      </c>
      <c r="G2258" s="20">
        <v>14</v>
      </c>
      <c r="H2258" s="37">
        <f t="shared" si="345"/>
        <v>18.666666666666668</v>
      </c>
      <c r="I2258" s="9">
        <v>15441.58</v>
      </c>
      <c r="J2258" s="20" t="s">
        <v>283</v>
      </c>
      <c r="K2258" s="17">
        <f t="shared" si="346"/>
        <v>1.1676396997497914E-2</v>
      </c>
      <c r="L2258" s="17">
        <f t="shared" si="347"/>
        <v>1.1676396997497918E-2</v>
      </c>
      <c r="M2258" s="68">
        <f t="shared" si="344"/>
        <v>6.3052543786488755</v>
      </c>
      <c r="N2258" s="9">
        <v>1102.97</v>
      </c>
    </row>
    <row r="2259" spans="1:14" hidden="1" x14ac:dyDescent="0.25">
      <c r="A2259" s="35">
        <v>2019</v>
      </c>
      <c r="B2259" s="35" t="s">
        <v>181</v>
      </c>
      <c r="C2259" s="35">
        <v>34153</v>
      </c>
      <c r="D2259" s="48" t="s">
        <v>278</v>
      </c>
      <c r="E2259" s="20" t="s">
        <v>183</v>
      </c>
      <c r="F2259" s="20" t="s">
        <v>184</v>
      </c>
      <c r="G2259" s="20">
        <v>54</v>
      </c>
      <c r="H2259" s="37">
        <f t="shared" si="345"/>
        <v>72</v>
      </c>
      <c r="I2259" s="9">
        <v>59924.04</v>
      </c>
      <c r="J2259" s="20" t="s">
        <v>259</v>
      </c>
      <c r="K2259" s="17">
        <f t="shared" si="346"/>
        <v>4.5037531276063386E-2</v>
      </c>
      <c r="L2259" s="17">
        <f t="shared" si="347"/>
        <v>4.50375312760634E-2</v>
      </c>
      <c r="M2259" s="68">
        <f t="shared" si="344"/>
        <v>24.320266889074237</v>
      </c>
      <c r="N2259" s="9">
        <v>1109.7</v>
      </c>
    </row>
    <row r="2260" spans="1:14" hidden="1" x14ac:dyDescent="0.25">
      <c r="A2260" s="35">
        <v>2019</v>
      </c>
      <c r="B2260" s="35" t="s">
        <v>181</v>
      </c>
      <c r="C2260" s="35">
        <v>34332</v>
      </c>
      <c r="D2260" s="48" t="s">
        <v>277</v>
      </c>
      <c r="E2260" s="20" t="s">
        <v>183</v>
      </c>
      <c r="F2260" s="20" t="s">
        <v>184</v>
      </c>
      <c r="G2260" s="20">
        <v>18</v>
      </c>
      <c r="H2260" s="37">
        <f t="shared" si="345"/>
        <v>24</v>
      </c>
      <c r="I2260" s="9">
        <v>20006.580000000002</v>
      </c>
      <c r="J2260" s="20" t="s">
        <v>259</v>
      </c>
      <c r="K2260" s="17">
        <f t="shared" si="346"/>
        <v>1.5012510425354461E-2</v>
      </c>
      <c r="L2260" s="17">
        <f t="shared" si="347"/>
        <v>1.5012510425354465E-2</v>
      </c>
      <c r="M2260" s="68">
        <f t="shared" si="344"/>
        <v>8.1067556296914116</v>
      </c>
      <c r="N2260" s="9">
        <v>1111.48</v>
      </c>
    </row>
    <row r="2261" spans="1:14" hidden="1" x14ac:dyDescent="0.25">
      <c r="A2261" s="35">
        <v>2019</v>
      </c>
      <c r="B2261" s="35" t="s">
        <v>181</v>
      </c>
      <c r="C2261" s="35">
        <v>34153</v>
      </c>
      <c r="D2261" s="48" t="s">
        <v>278</v>
      </c>
      <c r="E2261" s="20" t="s">
        <v>183</v>
      </c>
      <c r="F2261" s="20" t="s">
        <v>184</v>
      </c>
      <c r="G2261" s="20">
        <v>65</v>
      </c>
      <c r="H2261" s="37">
        <f t="shared" si="345"/>
        <v>86.666666666666671</v>
      </c>
      <c r="I2261" s="9">
        <v>72228.97</v>
      </c>
      <c r="J2261" s="20" t="s">
        <v>260</v>
      </c>
      <c r="K2261" s="17">
        <f t="shared" si="346"/>
        <v>5.4211843202668891E-2</v>
      </c>
      <c r="L2261" s="17">
        <f t="shared" si="347"/>
        <v>5.4211843202668905E-2</v>
      </c>
      <c r="M2261" s="68">
        <f t="shared" si="344"/>
        <v>29.274395329441209</v>
      </c>
      <c r="N2261" s="9">
        <v>1111.21</v>
      </c>
    </row>
    <row r="2262" spans="1:14" hidden="1" x14ac:dyDescent="0.25">
      <c r="A2262" s="35">
        <v>2019</v>
      </c>
      <c r="B2262" s="35" t="s">
        <v>181</v>
      </c>
      <c r="C2262" s="35">
        <v>34153</v>
      </c>
      <c r="D2262" s="48" t="s">
        <v>278</v>
      </c>
      <c r="E2262" s="20" t="s">
        <v>183</v>
      </c>
      <c r="F2262" s="20" t="s">
        <v>184</v>
      </c>
      <c r="G2262" s="20">
        <v>72</v>
      </c>
      <c r="H2262" s="37">
        <f t="shared" si="345"/>
        <v>96</v>
      </c>
      <c r="I2262" s="9">
        <v>79729.649999999994</v>
      </c>
      <c r="J2262" s="20" t="s">
        <v>261</v>
      </c>
      <c r="K2262" s="17">
        <f t="shared" si="346"/>
        <v>6.0050041701417846E-2</v>
      </c>
      <c r="L2262" s="17">
        <f t="shared" si="347"/>
        <v>6.005004170141786E-2</v>
      </c>
      <c r="M2262" s="68">
        <f t="shared" si="344"/>
        <v>32.427022518765646</v>
      </c>
      <c r="N2262" s="9">
        <v>1107.3599999999999</v>
      </c>
    </row>
    <row r="2263" spans="1:14" hidden="1" x14ac:dyDescent="0.25">
      <c r="A2263" s="35">
        <v>2019</v>
      </c>
      <c r="B2263" s="35" t="s">
        <v>181</v>
      </c>
      <c r="C2263" s="35">
        <v>34153</v>
      </c>
      <c r="D2263" s="48" t="s">
        <v>278</v>
      </c>
      <c r="E2263" s="20" t="s">
        <v>183</v>
      </c>
      <c r="F2263" s="20" t="s">
        <v>184</v>
      </c>
      <c r="G2263" s="20">
        <v>2</v>
      </c>
      <c r="H2263" s="37">
        <f t="shared" si="345"/>
        <v>2.6666666666666665</v>
      </c>
      <c r="I2263" s="9">
        <v>2225.08</v>
      </c>
      <c r="J2263" s="20" t="s">
        <v>262</v>
      </c>
      <c r="K2263" s="17">
        <f t="shared" si="346"/>
        <v>1.6680567139282735E-3</v>
      </c>
      <c r="L2263" s="17">
        <f t="shared" si="347"/>
        <v>1.6680567139282739E-3</v>
      </c>
      <c r="M2263" s="68">
        <f t="shared" si="344"/>
        <v>0.90075062552126794</v>
      </c>
      <c r="N2263" s="9">
        <v>1112.54</v>
      </c>
    </row>
    <row r="2264" spans="1:14" hidden="1" x14ac:dyDescent="0.25">
      <c r="A2264" s="35">
        <v>2019</v>
      </c>
      <c r="B2264" s="35" t="s">
        <v>181</v>
      </c>
      <c r="C2264" s="35">
        <v>34332</v>
      </c>
      <c r="D2264" s="48" t="s">
        <v>277</v>
      </c>
      <c r="E2264" s="20" t="s">
        <v>183</v>
      </c>
      <c r="F2264" s="20" t="s">
        <v>184</v>
      </c>
      <c r="G2264" s="20">
        <v>1</v>
      </c>
      <c r="H2264" s="37">
        <f t="shared" si="345"/>
        <v>1.3333333333333333</v>
      </c>
      <c r="I2264" s="9">
        <v>1112.54</v>
      </c>
      <c r="J2264" s="20" t="s">
        <v>262</v>
      </c>
      <c r="K2264" s="17">
        <f t="shared" si="346"/>
        <v>8.3402835696413675E-4</v>
      </c>
      <c r="L2264" s="17">
        <f t="shared" si="347"/>
        <v>8.3402835696413696E-4</v>
      </c>
      <c r="M2264" s="68">
        <f t="shared" si="344"/>
        <v>0.45037531276063397</v>
      </c>
      <c r="N2264" s="9">
        <v>1112.54</v>
      </c>
    </row>
    <row r="2265" spans="1:14" hidden="1" x14ac:dyDescent="0.25">
      <c r="A2265" s="35">
        <v>2019</v>
      </c>
      <c r="B2265" s="35" t="s">
        <v>181</v>
      </c>
      <c r="C2265" s="35">
        <v>34153</v>
      </c>
      <c r="D2265" s="48" t="s">
        <v>278</v>
      </c>
      <c r="E2265" s="20" t="s">
        <v>183</v>
      </c>
      <c r="F2265" s="20" t="s">
        <v>184</v>
      </c>
      <c r="G2265" s="20">
        <v>12</v>
      </c>
      <c r="H2265" s="37">
        <f t="shared" si="345"/>
        <v>16</v>
      </c>
      <c r="I2265" s="9">
        <v>13340.91</v>
      </c>
      <c r="J2265" s="20" t="s">
        <v>263</v>
      </c>
      <c r="K2265" s="17">
        <f t="shared" si="346"/>
        <v>1.0008340283569641E-2</v>
      </c>
      <c r="L2265" s="17">
        <f t="shared" si="347"/>
        <v>1.0008340283569644E-2</v>
      </c>
      <c r="M2265" s="68">
        <f t="shared" si="344"/>
        <v>5.4045037531276083</v>
      </c>
      <c r="N2265" s="9">
        <v>1111.74</v>
      </c>
    </row>
    <row r="2266" spans="1:14" hidden="1" x14ac:dyDescent="0.25">
      <c r="A2266" s="35">
        <v>2019</v>
      </c>
      <c r="B2266" s="35" t="s">
        <v>181</v>
      </c>
      <c r="C2266" s="35">
        <v>34332</v>
      </c>
      <c r="D2266" s="48" t="s">
        <v>277</v>
      </c>
      <c r="E2266" s="20" t="s">
        <v>183</v>
      </c>
      <c r="F2266" s="20" t="s">
        <v>184</v>
      </c>
      <c r="G2266" s="20">
        <v>13</v>
      </c>
      <c r="H2266" s="37">
        <f t="shared" si="345"/>
        <v>17.333333333333332</v>
      </c>
      <c r="I2266" s="9">
        <v>14338.61</v>
      </c>
      <c r="J2266" s="20" t="s">
        <v>263</v>
      </c>
      <c r="K2266" s="17">
        <f t="shared" si="346"/>
        <v>1.0842368640533779E-2</v>
      </c>
      <c r="L2266" s="17">
        <f t="shared" si="347"/>
        <v>1.084236864053378E-2</v>
      </c>
      <c r="M2266" s="68">
        <f t="shared" si="344"/>
        <v>5.854879065888241</v>
      </c>
      <c r="N2266" s="9">
        <v>1102.97</v>
      </c>
    </row>
    <row r="2267" spans="1:14" hidden="1" x14ac:dyDescent="0.25">
      <c r="A2267" s="35">
        <v>2019</v>
      </c>
      <c r="B2267" s="35" t="s">
        <v>181</v>
      </c>
      <c r="C2267" s="35">
        <v>34332</v>
      </c>
      <c r="D2267" s="48" t="s">
        <v>277</v>
      </c>
      <c r="E2267" s="20" t="s">
        <v>183</v>
      </c>
      <c r="F2267" s="20" t="s">
        <v>184</v>
      </c>
      <c r="G2267" s="20">
        <v>2</v>
      </c>
      <c r="H2267" s="37">
        <f t="shared" si="345"/>
        <v>2.6666666666666665</v>
      </c>
      <c r="I2267" s="9">
        <v>2205.94</v>
      </c>
      <c r="J2267" s="20" t="s">
        <v>266</v>
      </c>
      <c r="K2267" s="17">
        <f t="shared" si="346"/>
        <v>1.6680567139282735E-3</v>
      </c>
      <c r="L2267" s="17">
        <f t="shared" si="347"/>
        <v>1.6680567139282739E-3</v>
      </c>
      <c r="M2267" s="68">
        <f t="shared" si="344"/>
        <v>0.90075062552126794</v>
      </c>
      <c r="N2267" s="9">
        <v>1102.97</v>
      </c>
    </row>
    <row r="2268" spans="1:14" hidden="1" x14ac:dyDescent="0.25">
      <c r="A2268" s="35">
        <v>2019</v>
      </c>
      <c r="B2268" s="35" t="s">
        <v>181</v>
      </c>
      <c r="C2268" s="35">
        <v>34153</v>
      </c>
      <c r="D2268" s="48" t="s">
        <v>278</v>
      </c>
      <c r="E2268" s="20" t="s">
        <v>183</v>
      </c>
      <c r="F2268" s="20" t="s">
        <v>184</v>
      </c>
      <c r="G2268" s="20">
        <v>5</v>
      </c>
      <c r="H2268" s="37">
        <f t="shared" si="345"/>
        <v>6.666666666666667</v>
      </c>
      <c r="I2268" s="9">
        <v>5533.99</v>
      </c>
      <c r="J2268" s="20" t="s">
        <v>55</v>
      </c>
      <c r="K2268" s="17">
        <f t="shared" si="346"/>
        <v>4.1701417848206837E-3</v>
      </c>
      <c r="L2268" s="17">
        <f t="shared" si="347"/>
        <v>4.1701417848206855E-3</v>
      </c>
      <c r="M2268" s="68">
        <f t="shared" si="344"/>
        <v>2.2518765638031701</v>
      </c>
      <c r="N2268" s="9">
        <v>1106.8</v>
      </c>
    </row>
    <row r="2269" spans="1:14" hidden="1" x14ac:dyDescent="0.25">
      <c r="A2269" s="35">
        <v>2019</v>
      </c>
      <c r="B2269" s="35" t="s">
        <v>181</v>
      </c>
      <c r="C2269" s="35">
        <v>34332</v>
      </c>
      <c r="D2269" s="48" t="s">
        <v>277</v>
      </c>
      <c r="E2269" s="20" t="s">
        <v>183</v>
      </c>
      <c r="F2269" s="20" t="s">
        <v>184</v>
      </c>
      <c r="G2269" s="20">
        <v>4</v>
      </c>
      <c r="H2269" s="37">
        <f t="shared" si="345"/>
        <v>5.333333333333333</v>
      </c>
      <c r="I2269" s="9">
        <v>4411.88</v>
      </c>
      <c r="J2269" s="20" t="s">
        <v>55</v>
      </c>
      <c r="K2269" s="17">
        <f t="shared" si="346"/>
        <v>3.336113427856547E-3</v>
      </c>
      <c r="L2269" s="17">
        <f t="shared" si="347"/>
        <v>3.3361134278565479E-3</v>
      </c>
      <c r="M2269" s="68">
        <f t="shared" si="344"/>
        <v>1.8015012510425359</v>
      </c>
      <c r="N2269" s="9">
        <v>1102.97</v>
      </c>
    </row>
    <row r="2270" spans="1:14" hidden="1" x14ac:dyDescent="0.25">
      <c r="A2270" s="35">
        <v>2019</v>
      </c>
      <c r="B2270" s="35" t="s">
        <v>181</v>
      </c>
      <c r="C2270" s="35">
        <v>34153</v>
      </c>
      <c r="D2270" s="48" t="s">
        <v>278</v>
      </c>
      <c r="E2270" s="20" t="s">
        <v>183</v>
      </c>
      <c r="F2270" s="20" t="s">
        <v>184</v>
      </c>
      <c r="G2270" s="20">
        <v>2</v>
      </c>
      <c r="H2270" s="37">
        <f t="shared" si="345"/>
        <v>2.6666666666666665</v>
      </c>
      <c r="I2270" s="9">
        <v>2205.94</v>
      </c>
      <c r="J2270" s="20" t="s">
        <v>144</v>
      </c>
      <c r="K2270" s="17">
        <f t="shared" si="346"/>
        <v>1.6680567139282735E-3</v>
      </c>
      <c r="L2270" s="17">
        <f t="shared" si="347"/>
        <v>1.6680567139282739E-3</v>
      </c>
      <c r="M2270" s="68">
        <f t="shared" si="344"/>
        <v>0.90075062552126794</v>
      </c>
      <c r="N2270" s="9">
        <v>1102.97</v>
      </c>
    </row>
    <row r="2271" spans="1:14" hidden="1" x14ac:dyDescent="0.25">
      <c r="A2271" s="35">
        <v>2019</v>
      </c>
      <c r="B2271" s="35" t="s">
        <v>181</v>
      </c>
      <c r="C2271" s="35">
        <v>34332</v>
      </c>
      <c r="D2271" s="48" t="s">
        <v>277</v>
      </c>
      <c r="E2271" s="20" t="s">
        <v>183</v>
      </c>
      <c r="F2271" s="20" t="s">
        <v>184</v>
      </c>
      <c r="G2271" s="20">
        <v>1</v>
      </c>
      <c r="H2271" s="37">
        <f t="shared" ref="H2271:H2280" si="348">G2271/9*12</f>
        <v>1.3333333333333333</v>
      </c>
      <c r="I2271" s="9">
        <v>1102.97</v>
      </c>
      <c r="J2271" s="20" t="s">
        <v>144</v>
      </c>
      <c r="K2271" s="17">
        <f t="shared" ref="K2271:K2280" si="349">G2271/$G$2281</f>
        <v>8.3402835696413675E-4</v>
      </c>
      <c r="L2271" s="17">
        <f t="shared" ref="L2271:L2280" si="350">H2271/$H$2281</f>
        <v>8.3402835696413696E-4</v>
      </c>
      <c r="M2271" s="68">
        <f t="shared" si="344"/>
        <v>0.45037531276063397</v>
      </c>
      <c r="N2271" s="9">
        <v>1102.97</v>
      </c>
    </row>
    <row r="2272" spans="1:14" hidden="1" x14ac:dyDescent="0.25">
      <c r="A2272" s="35">
        <v>2019</v>
      </c>
      <c r="B2272" s="35" t="s">
        <v>181</v>
      </c>
      <c r="C2272" s="35">
        <v>34153</v>
      </c>
      <c r="D2272" s="48" t="s">
        <v>278</v>
      </c>
      <c r="E2272" s="20" t="s">
        <v>183</v>
      </c>
      <c r="F2272" s="20" t="s">
        <v>184</v>
      </c>
      <c r="G2272" s="20">
        <v>49</v>
      </c>
      <c r="H2272" s="37">
        <f t="shared" si="348"/>
        <v>65.333333333333343</v>
      </c>
      <c r="I2272" s="9">
        <v>54370.91</v>
      </c>
      <c r="J2272" s="20" t="s">
        <v>56</v>
      </c>
      <c r="K2272" s="17">
        <f t="shared" si="349"/>
        <v>4.0867389491242703E-2</v>
      </c>
      <c r="L2272" s="17">
        <f t="shared" si="350"/>
        <v>4.0867389491242717E-2</v>
      </c>
      <c r="M2272" s="68">
        <f t="shared" si="344"/>
        <v>22.068390325271068</v>
      </c>
      <c r="N2272" s="9">
        <v>1109.6099999999999</v>
      </c>
    </row>
    <row r="2273" spans="1:14" hidden="1" x14ac:dyDescent="0.25">
      <c r="A2273" s="35">
        <v>2019</v>
      </c>
      <c r="B2273" s="35" t="s">
        <v>181</v>
      </c>
      <c r="C2273" s="35">
        <v>34332</v>
      </c>
      <c r="D2273" s="48" t="s">
        <v>277</v>
      </c>
      <c r="E2273" s="20" t="s">
        <v>183</v>
      </c>
      <c r="F2273" s="20" t="s">
        <v>184</v>
      </c>
      <c r="G2273" s="20">
        <v>4</v>
      </c>
      <c r="H2273" s="37">
        <f t="shared" si="348"/>
        <v>5.333333333333333</v>
      </c>
      <c r="I2273" s="9">
        <v>4431.0200000000004</v>
      </c>
      <c r="J2273" s="20" t="s">
        <v>56</v>
      </c>
      <c r="K2273" s="17">
        <f t="shared" si="349"/>
        <v>3.336113427856547E-3</v>
      </c>
      <c r="L2273" s="17">
        <f t="shared" si="350"/>
        <v>3.3361134278565479E-3</v>
      </c>
      <c r="M2273" s="68">
        <f t="shared" si="344"/>
        <v>1.8015012510425359</v>
      </c>
      <c r="N2273" s="9">
        <v>1107.76</v>
      </c>
    </row>
    <row r="2274" spans="1:14" hidden="1" x14ac:dyDescent="0.25">
      <c r="A2274" s="35">
        <v>2019</v>
      </c>
      <c r="B2274" s="35" t="s">
        <v>181</v>
      </c>
      <c r="C2274" s="35">
        <v>34153</v>
      </c>
      <c r="D2274" s="48" t="s">
        <v>278</v>
      </c>
      <c r="E2274" s="20" t="s">
        <v>183</v>
      </c>
      <c r="F2274" s="20" t="s">
        <v>184</v>
      </c>
      <c r="G2274" s="20">
        <v>25</v>
      </c>
      <c r="H2274" s="37">
        <f t="shared" si="348"/>
        <v>33.333333333333329</v>
      </c>
      <c r="I2274" s="9">
        <v>27660.38</v>
      </c>
      <c r="J2274" s="20" t="s">
        <v>267</v>
      </c>
      <c r="K2274" s="17">
        <f t="shared" si="349"/>
        <v>2.0850708924103418E-2</v>
      </c>
      <c r="L2274" s="17">
        <f t="shared" si="350"/>
        <v>2.0850708924103421E-2</v>
      </c>
      <c r="M2274" s="68">
        <f t="shared" si="344"/>
        <v>11.259382819015848</v>
      </c>
      <c r="N2274" s="9">
        <v>1106.42</v>
      </c>
    </row>
    <row r="2275" spans="1:14" hidden="1" x14ac:dyDescent="0.25">
      <c r="A2275" s="35">
        <v>2019</v>
      </c>
      <c r="B2275" s="35" t="s">
        <v>181</v>
      </c>
      <c r="C2275" s="35">
        <v>34332</v>
      </c>
      <c r="D2275" s="48" t="s">
        <v>277</v>
      </c>
      <c r="E2275" s="20" t="s">
        <v>183</v>
      </c>
      <c r="F2275" s="20" t="s">
        <v>184</v>
      </c>
      <c r="G2275" s="20">
        <v>11</v>
      </c>
      <c r="H2275" s="37">
        <f t="shared" si="348"/>
        <v>14.666666666666668</v>
      </c>
      <c r="I2275" s="9">
        <v>3337.62</v>
      </c>
      <c r="J2275" s="20" t="s">
        <v>267</v>
      </c>
      <c r="K2275" s="17">
        <f t="shared" si="349"/>
        <v>9.1743119266055051E-3</v>
      </c>
      <c r="L2275" s="17">
        <f t="shared" si="350"/>
        <v>9.1743119266055068E-3</v>
      </c>
      <c r="M2275" s="68">
        <f t="shared" si="344"/>
        <v>4.9541284403669739</v>
      </c>
      <c r="N2275" s="9">
        <v>303.42</v>
      </c>
    </row>
    <row r="2276" spans="1:14" hidden="1" x14ac:dyDescent="0.25">
      <c r="A2276" s="35">
        <v>2019</v>
      </c>
      <c r="B2276" s="35" t="s">
        <v>181</v>
      </c>
      <c r="C2276" s="35">
        <v>34153</v>
      </c>
      <c r="D2276" s="48" t="s">
        <v>284</v>
      </c>
      <c r="E2276" s="20" t="s">
        <v>183</v>
      </c>
      <c r="F2276" s="20" t="s">
        <v>184</v>
      </c>
      <c r="G2276" s="20">
        <v>22</v>
      </c>
      <c r="H2276" s="37">
        <f t="shared" si="348"/>
        <v>29.333333333333336</v>
      </c>
      <c r="I2276" s="9">
        <v>24360.92</v>
      </c>
      <c r="J2276" s="20" t="s">
        <v>36</v>
      </c>
      <c r="K2276" s="17">
        <f t="shared" si="349"/>
        <v>1.834862385321101E-2</v>
      </c>
      <c r="L2276" s="17">
        <f t="shared" si="350"/>
        <v>1.8348623853211014E-2</v>
      </c>
      <c r="M2276" s="68">
        <f t="shared" si="344"/>
        <v>9.9082568807339477</v>
      </c>
      <c r="N2276" s="9">
        <v>1107.31</v>
      </c>
    </row>
    <row r="2277" spans="1:14" hidden="1" x14ac:dyDescent="0.25">
      <c r="A2277" s="35">
        <v>2019</v>
      </c>
      <c r="B2277" s="35" t="s">
        <v>181</v>
      </c>
      <c r="C2277" s="35">
        <v>34153</v>
      </c>
      <c r="D2277" s="48" t="s">
        <v>284</v>
      </c>
      <c r="E2277" s="20" t="s">
        <v>183</v>
      </c>
      <c r="F2277" s="20" t="s">
        <v>184</v>
      </c>
      <c r="G2277" s="20">
        <v>1</v>
      </c>
      <c r="H2277" s="37">
        <f t="shared" si="348"/>
        <v>1.3333333333333333</v>
      </c>
      <c r="I2277" s="9">
        <v>1112.54</v>
      </c>
      <c r="J2277" s="20" t="s">
        <v>43</v>
      </c>
      <c r="K2277" s="17">
        <f t="shared" si="349"/>
        <v>8.3402835696413675E-4</v>
      </c>
      <c r="L2277" s="17">
        <f t="shared" si="350"/>
        <v>8.3402835696413696E-4</v>
      </c>
      <c r="M2277" s="68">
        <v>1</v>
      </c>
      <c r="N2277" s="9">
        <v>1112.54</v>
      </c>
    </row>
    <row r="2278" spans="1:14" hidden="1" x14ac:dyDescent="0.25">
      <c r="A2278" s="35">
        <v>2019</v>
      </c>
      <c r="B2278" s="35" t="s">
        <v>181</v>
      </c>
      <c r="C2278" s="35">
        <v>34153</v>
      </c>
      <c r="D2278" s="48" t="s">
        <v>284</v>
      </c>
      <c r="E2278" s="20" t="s">
        <v>183</v>
      </c>
      <c r="F2278" s="20" t="s">
        <v>184</v>
      </c>
      <c r="G2278" s="20">
        <v>27</v>
      </c>
      <c r="H2278" s="37">
        <f t="shared" si="348"/>
        <v>36</v>
      </c>
      <c r="I2278" s="9">
        <v>30029.01</v>
      </c>
      <c r="J2278" s="20" t="s">
        <v>134</v>
      </c>
      <c r="K2278" s="17">
        <f t="shared" si="349"/>
        <v>2.2518765638031693E-2</v>
      </c>
      <c r="L2278" s="17">
        <f t="shared" si="350"/>
        <v>2.25187656380317E-2</v>
      </c>
      <c r="M2278" s="68">
        <f>540*L2278</f>
        <v>12.160133444537118</v>
      </c>
      <c r="N2278" s="9">
        <v>1112.19</v>
      </c>
    </row>
    <row r="2279" spans="1:14" hidden="1" x14ac:dyDescent="0.25">
      <c r="A2279" s="35">
        <v>2019</v>
      </c>
      <c r="B2279" s="35" t="s">
        <v>181</v>
      </c>
      <c r="C2279" s="35">
        <v>34153</v>
      </c>
      <c r="D2279" s="48" t="s">
        <v>284</v>
      </c>
      <c r="E2279" s="20" t="s">
        <v>183</v>
      </c>
      <c r="F2279" s="20" t="s">
        <v>184</v>
      </c>
      <c r="G2279" s="20">
        <v>27</v>
      </c>
      <c r="H2279" s="37">
        <f t="shared" si="348"/>
        <v>36</v>
      </c>
      <c r="I2279" s="9">
        <v>29837.61</v>
      </c>
      <c r="J2279" s="20" t="s">
        <v>275</v>
      </c>
      <c r="K2279" s="17">
        <f t="shared" si="349"/>
        <v>2.2518765638031693E-2</v>
      </c>
      <c r="L2279" s="17">
        <f t="shared" si="350"/>
        <v>2.25187656380317E-2</v>
      </c>
      <c r="M2279" s="68">
        <f>540*L2279</f>
        <v>12.160133444537118</v>
      </c>
      <c r="N2279" s="9">
        <v>1105.0999999999999</v>
      </c>
    </row>
    <row r="2280" spans="1:14" hidden="1" x14ac:dyDescent="0.25">
      <c r="A2280" s="35">
        <v>2019</v>
      </c>
      <c r="B2280" s="35" t="s">
        <v>181</v>
      </c>
      <c r="C2280" s="35">
        <v>34153</v>
      </c>
      <c r="D2280" s="48" t="s">
        <v>284</v>
      </c>
      <c r="E2280" s="20" t="s">
        <v>183</v>
      </c>
      <c r="F2280" s="20" t="s">
        <v>184</v>
      </c>
      <c r="G2280" s="20">
        <v>1</v>
      </c>
      <c r="H2280" s="37">
        <f t="shared" si="348"/>
        <v>1.3333333333333333</v>
      </c>
      <c r="I2280" s="9">
        <v>1102.97</v>
      </c>
      <c r="J2280" s="20" t="s">
        <v>53</v>
      </c>
      <c r="K2280" s="17">
        <f t="shared" si="349"/>
        <v>8.3402835696413675E-4</v>
      </c>
      <c r="L2280" s="17">
        <f t="shared" si="350"/>
        <v>8.3402835696413696E-4</v>
      </c>
      <c r="M2280" s="68">
        <v>1</v>
      </c>
      <c r="N2280" s="9">
        <v>1102.97</v>
      </c>
    </row>
    <row r="2281" spans="1:14" hidden="1" x14ac:dyDescent="0.25">
      <c r="A2281" s="35"/>
      <c r="B2281" s="35"/>
      <c r="C2281" s="35"/>
      <c r="D2281" s="48"/>
      <c r="E2281" s="20"/>
      <c r="F2281" s="20"/>
      <c r="G2281" s="34">
        <f>SUM(G2207:G2280)</f>
        <v>1199</v>
      </c>
      <c r="H2281" s="34">
        <f>SUM(H2207:H2280)</f>
        <v>1598.6666666666663</v>
      </c>
      <c r="I2281" s="36"/>
      <c r="J2281" s="36"/>
      <c r="K2281" s="19">
        <v>1</v>
      </c>
      <c r="L2281" s="19">
        <v>1</v>
      </c>
      <c r="M2281" s="72">
        <f>SUM(M2207:M2280)</f>
        <v>540.45871559633042</v>
      </c>
      <c r="N2281" s="9"/>
    </row>
    <row r="2282" spans="1:14" hidden="1" x14ac:dyDescent="0.25">
      <c r="A2282" s="35">
        <v>2019</v>
      </c>
      <c r="B2282" s="35" t="s">
        <v>181</v>
      </c>
      <c r="C2282" s="35">
        <v>34154</v>
      </c>
      <c r="D2282" s="48" t="s">
        <v>285</v>
      </c>
      <c r="E2282" s="20" t="s">
        <v>183</v>
      </c>
      <c r="F2282" s="20" t="s">
        <v>184</v>
      </c>
      <c r="G2282" s="20">
        <v>2</v>
      </c>
      <c r="H2282" s="38">
        <f t="shared" ref="H2282:H2306" si="351">G2282/9*12</f>
        <v>2.6666666666666665</v>
      </c>
      <c r="I2282" s="9">
        <v>2707.32</v>
      </c>
      <c r="J2282" s="20" t="s">
        <v>188</v>
      </c>
      <c r="K2282" s="17">
        <f t="shared" ref="K2282:K2306" si="352">G2282/$G$2307</f>
        <v>5.434782608695652E-3</v>
      </c>
      <c r="L2282" s="17">
        <f t="shared" ref="L2282:L2306" si="353">H2282/$H$2307</f>
        <v>5.434782608695652E-3</v>
      </c>
      <c r="M2282" s="68">
        <v>1</v>
      </c>
      <c r="N2282" s="9">
        <v>1353.66</v>
      </c>
    </row>
    <row r="2283" spans="1:14" hidden="1" x14ac:dyDescent="0.25">
      <c r="A2283" s="35">
        <v>2019</v>
      </c>
      <c r="B2283" s="35" t="s">
        <v>181</v>
      </c>
      <c r="C2283" s="35">
        <v>34154</v>
      </c>
      <c r="D2283" s="48" t="s">
        <v>285</v>
      </c>
      <c r="E2283" s="20" t="s">
        <v>183</v>
      </c>
      <c r="F2283" s="20" t="s">
        <v>184</v>
      </c>
      <c r="G2283" s="20">
        <v>9</v>
      </c>
      <c r="H2283" s="38">
        <f t="shared" si="351"/>
        <v>12</v>
      </c>
      <c r="I2283" s="9">
        <v>12218.25</v>
      </c>
      <c r="J2283" s="20" t="s">
        <v>198</v>
      </c>
      <c r="K2283" s="17">
        <f t="shared" si="352"/>
        <v>2.4456521739130436E-2</v>
      </c>
      <c r="L2283" s="17">
        <f t="shared" si="353"/>
        <v>2.4456521739130432E-2</v>
      </c>
      <c r="M2283" s="68">
        <f>90*L2283</f>
        <v>2.2010869565217388</v>
      </c>
      <c r="N2283" s="9">
        <v>1357.58</v>
      </c>
    </row>
    <row r="2284" spans="1:14" hidden="1" x14ac:dyDescent="0.25">
      <c r="A2284" s="35">
        <v>2019</v>
      </c>
      <c r="B2284" s="35" t="s">
        <v>181</v>
      </c>
      <c r="C2284" s="35">
        <v>34154</v>
      </c>
      <c r="D2284" s="48" t="s">
        <v>285</v>
      </c>
      <c r="E2284" s="20" t="s">
        <v>183</v>
      </c>
      <c r="F2284" s="20" t="s">
        <v>184</v>
      </c>
      <c r="G2284" s="20">
        <v>24</v>
      </c>
      <c r="H2284" s="38">
        <f t="shared" si="351"/>
        <v>32</v>
      </c>
      <c r="I2284" s="9">
        <v>32652.62</v>
      </c>
      <c r="J2284" s="20" t="s">
        <v>199</v>
      </c>
      <c r="K2284" s="17">
        <f t="shared" si="352"/>
        <v>6.5217391304347824E-2</v>
      </c>
      <c r="L2284" s="17">
        <f t="shared" si="353"/>
        <v>6.5217391304347824E-2</v>
      </c>
      <c r="M2284" s="68">
        <v>5</v>
      </c>
      <c r="N2284" s="9">
        <v>1360.53</v>
      </c>
    </row>
    <row r="2285" spans="1:14" hidden="1" x14ac:dyDescent="0.25">
      <c r="A2285" s="35">
        <v>2019</v>
      </c>
      <c r="B2285" s="35" t="s">
        <v>181</v>
      </c>
      <c r="C2285" s="35">
        <v>34154</v>
      </c>
      <c r="D2285" s="48" t="s">
        <v>285</v>
      </c>
      <c r="E2285" s="20" t="s">
        <v>183</v>
      </c>
      <c r="F2285" s="20" t="s">
        <v>184</v>
      </c>
      <c r="G2285" s="20">
        <v>7</v>
      </c>
      <c r="H2285" s="38">
        <f t="shared" si="351"/>
        <v>9.3333333333333339</v>
      </c>
      <c r="I2285" s="9">
        <v>10104.18</v>
      </c>
      <c r="J2285" s="20" t="s">
        <v>200</v>
      </c>
      <c r="K2285" s="17">
        <f t="shared" si="352"/>
        <v>1.9021739130434784E-2</v>
      </c>
      <c r="L2285" s="17">
        <f t="shared" si="353"/>
        <v>1.9021739130434784E-2</v>
      </c>
      <c r="M2285" s="68">
        <f>90*L2285</f>
        <v>1.7119565217391306</v>
      </c>
      <c r="N2285" s="9">
        <v>1365.43</v>
      </c>
    </row>
    <row r="2286" spans="1:14" hidden="1" x14ac:dyDescent="0.25">
      <c r="A2286" s="35">
        <v>2019</v>
      </c>
      <c r="B2286" s="35" t="s">
        <v>181</v>
      </c>
      <c r="C2286" s="35">
        <v>34154</v>
      </c>
      <c r="D2286" s="48" t="s">
        <v>285</v>
      </c>
      <c r="E2286" s="20" t="s">
        <v>183</v>
      </c>
      <c r="F2286" s="20" t="s">
        <v>184</v>
      </c>
      <c r="G2286" s="20">
        <v>2</v>
      </c>
      <c r="H2286" s="38">
        <f t="shared" si="351"/>
        <v>2.6666666666666665</v>
      </c>
      <c r="I2286" s="9">
        <v>2706.66</v>
      </c>
      <c r="J2286" s="20" t="s">
        <v>204</v>
      </c>
      <c r="K2286" s="17">
        <f t="shared" si="352"/>
        <v>5.434782608695652E-3</v>
      </c>
      <c r="L2286" s="17">
        <f t="shared" si="353"/>
        <v>5.434782608695652E-3</v>
      </c>
      <c r="M2286" s="68">
        <v>1</v>
      </c>
      <c r="N2286" s="9">
        <v>1353.33</v>
      </c>
    </row>
    <row r="2287" spans="1:14" hidden="1" x14ac:dyDescent="0.25">
      <c r="A2287" s="35">
        <v>2019</v>
      </c>
      <c r="B2287" s="35" t="s">
        <v>181</v>
      </c>
      <c r="C2287" s="35">
        <v>34154</v>
      </c>
      <c r="D2287" s="48" t="s">
        <v>285</v>
      </c>
      <c r="E2287" s="20" t="s">
        <v>183</v>
      </c>
      <c r="F2287" s="20" t="s">
        <v>184</v>
      </c>
      <c r="G2287" s="20">
        <v>1</v>
      </c>
      <c r="H2287" s="38">
        <f t="shared" si="351"/>
        <v>1.3333333333333333</v>
      </c>
      <c r="I2287" s="9">
        <v>1365.43</v>
      </c>
      <c r="J2287" s="20" t="s">
        <v>206</v>
      </c>
      <c r="K2287" s="17">
        <f t="shared" si="352"/>
        <v>2.717391304347826E-3</v>
      </c>
      <c r="L2287" s="17">
        <f t="shared" si="353"/>
        <v>2.717391304347826E-3</v>
      </c>
      <c r="M2287" s="68">
        <v>1</v>
      </c>
      <c r="N2287" s="9">
        <v>1365.43</v>
      </c>
    </row>
    <row r="2288" spans="1:14" hidden="1" x14ac:dyDescent="0.25">
      <c r="A2288" s="35">
        <v>2019</v>
      </c>
      <c r="B2288" s="35" t="s">
        <v>181</v>
      </c>
      <c r="C2288" s="35">
        <v>34154</v>
      </c>
      <c r="D2288" s="48" t="s">
        <v>285</v>
      </c>
      <c r="E2288" s="20" t="s">
        <v>183</v>
      </c>
      <c r="F2288" s="20" t="s">
        <v>184</v>
      </c>
      <c r="G2288" s="20">
        <v>1</v>
      </c>
      <c r="H2288" s="38">
        <f t="shared" si="351"/>
        <v>1.3333333333333333</v>
      </c>
      <c r="I2288" s="9">
        <v>1230.5999999999999</v>
      </c>
      <c r="J2288" s="20" t="s">
        <v>281</v>
      </c>
      <c r="K2288" s="17">
        <f t="shared" si="352"/>
        <v>2.717391304347826E-3</v>
      </c>
      <c r="L2288" s="17">
        <f t="shared" si="353"/>
        <v>2.717391304347826E-3</v>
      </c>
      <c r="M2288" s="68">
        <v>1</v>
      </c>
      <c r="N2288" s="9">
        <v>1230.5999999999999</v>
      </c>
    </row>
    <row r="2289" spans="1:14" hidden="1" x14ac:dyDescent="0.25">
      <c r="A2289" s="35">
        <v>2019</v>
      </c>
      <c r="B2289" s="35" t="s">
        <v>181</v>
      </c>
      <c r="C2289" s="35">
        <v>34154</v>
      </c>
      <c r="D2289" s="48" t="s">
        <v>285</v>
      </c>
      <c r="E2289" s="20" t="s">
        <v>183</v>
      </c>
      <c r="F2289" s="20" t="s">
        <v>184</v>
      </c>
      <c r="G2289" s="20">
        <v>21</v>
      </c>
      <c r="H2289" s="38">
        <f t="shared" si="351"/>
        <v>28</v>
      </c>
      <c r="I2289" s="9">
        <v>28532.79</v>
      </c>
      <c r="J2289" s="20" t="s">
        <v>215</v>
      </c>
      <c r="K2289" s="17">
        <f t="shared" si="352"/>
        <v>5.7065217391304345E-2</v>
      </c>
      <c r="L2289" s="17">
        <f t="shared" si="353"/>
        <v>5.7065217391304345E-2</v>
      </c>
      <c r="M2289" s="68">
        <v>4</v>
      </c>
      <c r="N2289" s="9">
        <v>1358.7</v>
      </c>
    </row>
    <row r="2290" spans="1:14" hidden="1" x14ac:dyDescent="0.25">
      <c r="A2290" s="35">
        <v>2019</v>
      </c>
      <c r="B2290" s="35" t="s">
        <v>181</v>
      </c>
      <c r="C2290" s="35">
        <v>34154</v>
      </c>
      <c r="D2290" s="48" t="s">
        <v>285</v>
      </c>
      <c r="E2290" s="20" t="s">
        <v>183</v>
      </c>
      <c r="F2290" s="20" t="s">
        <v>184</v>
      </c>
      <c r="G2290" s="20">
        <v>4</v>
      </c>
      <c r="H2290" s="38">
        <f t="shared" si="351"/>
        <v>5.333333333333333</v>
      </c>
      <c r="I2290" s="9">
        <v>5414.64</v>
      </c>
      <c r="J2290" s="20" t="s">
        <v>286</v>
      </c>
      <c r="K2290" s="17">
        <f t="shared" si="352"/>
        <v>1.0869565217391304E-2</v>
      </c>
      <c r="L2290" s="17">
        <f t="shared" si="353"/>
        <v>1.0869565217391304E-2</v>
      </c>
      <c r="M2290" s="68">
        <f>90*L2290</f>
        <v>0.97826086956521741</v>
      </c>
      <c r="N2290" s="9">
        <v>1353.66</v>
      </c>
    </row>
    <row r="2291" spans="1:14" hidden="1" x14ac:dyDescent="0.25">
      <c r="A2291" s="35">
        <v>2019</v>
      </c>
      <c r="B2291" s="35" t="s">
        <v>181</v>
      </c>
      <c r="C2291" s="35">
        <v>34154</v>
      </c>
      <c r="D2291" s="48" t="s">
        <v>285</v>
      </c>
      <c r="E2291" s="20" t="s">
        <v>183</v>
      </c>
      <c r="F2291" s="20" t="s">
        <v>184</v>
      </c>
      <c r="G2291" s="20">
        <v>1</v>
      </c>
      <c r="H2291" s="38">
        <f t="shared" si="351"/>
        <v>1.3333333333333333</v>
      </c>
      <c r="I2291" s="9">
        <v>1365.43</v>
      </c>
      <c r="J2291" s="20" t="s">
        <v>218</v>
      </c>
      <c r="K2291" s="17">
        <f t="shared" si="352"/>
        <v>2.717391304347826E-3</v>
      </c>
      <c r="L2291" s="17">
        <f t="shared" si="353"/>
        <v>2.717391304347826E-3</v>
      </c>
      <c r="M2291" s="68">
        <v>1</v>
      </c>
      <c r="N2291" s="9">
        <v>1365.43</v>
      </c>
    </row>
    <row r="2292" spans="1:14" hidden="1" x14ac:dyDescent="0.25">
      <c r="A2292" s="35">
        <v>2019</v>
      </c>
      <c r="B2292" s="35" t="s">
        <v>181</v>
      </c>
      <c r="C2292" s="35">
        <v>34154</v>
      </c>
      <c r="D2292" s="48" t="s">
        <v>285</v>
      </c>
      <c r="E2292" s="20" t="s">
        <v>183</v>
      </c>
      <c r="F2292" s="20" t="s">
        <v>184</v>
      </c>
      <c r="G2292" s="20">
        <v>1</v>
      </c>
      <c r="H2292" s="38">
        <f t="shared" si="351"/>
        <v>1.3333333333333333</v>
      </c>
      <c r="I2292" s="9">
        <v>1353.66</v>
      </c>
      <c r="J2292" s="20" t="s">
        <v>220</v>
      </c>
      <c r="K2292" s="17">
        <f t="shared" si="352"/>
        <v>2.717391304347826E-3</v>
      </c>
      <c r="L2292" s="17">
        <f t="shared" si="353"/>
        <v>2.717391304347826E-3</v>
      </c>
      <c r="M2292" s="68">
        <v>1</v>
      </c>
      <c r="N2292" s="9">
        <v>1353.66</v>
      </c>
    </row>
    <row r="2293" spans="1:14" hidden="1" x14ac:dyDescent="0.25">
      <c r="A2293" s="35">
        <v>2019</v>
      </c>
      <c r="B2293" s="35" t="s">
        <v>181</v>
      </c>
      <c r="C2293" s="35">
        <v>34154</v>
      </c>
      <c r="D2293" s="48" t="s">
        <v>285</v>
      </c>
      <c r="E2293" s="20" t="s">
        <v>183</v>
      </c>
      <c r="F2293" s="20" t="s">
        <v>184</v>
      </c>
      <c r="G2293" s="20">
        <v>16</v>
      </c>
      <c r="H2293" s="38">
        <f t="shared" si="351"/>
        <v>21.333333333333332</v>
      </c>
      <c r="I2293" s="9">
        <v>21693.87</v>
      </c>
      <c r="J2293" s="20" t="s">
        <v>221</v>
      </c>
      <c r="K2293" s="17">
        <f t="shared" si="352"/>
        <v>4.3478260869565216E-2</v>
      </c>
      <c r="L2293" s="17">
        <f t="shared" si="353"/>
        <v>4.3478260869565216E-2</v>
      </c>
      <c r="M2293" s="68">
        <f>90*L2293</f>
        <v>3.9130434782608696</v>
      </c>
      <c r="N2293" s="9">
        <v>1355.87</v>
      </c>
    </row>
    <row r="2294" spans="1:14" hidden="1" x14ac:dyDescent="0.25">
      <c r="A2294" s="35">
        <v>2019</v>
      </c>
      <c r="B2294" s="35" t="s">
        <v>181</v>
      </c>
      <c r="C2294" s="35">
        <v>34154</v>
      </c>
      <c r="D2294" s="48" t="s">
        <v>285</v>
      </c>
      <c r="E2294" s="20" t="s">
        <v>183</v>
      </c>
      <c r="F2294" s="20" t="s">
        <v>184</v>
      </c>
      <c r="G2294" s="20">
        <v>1</v>
      </c>
      <c r="H2294" s="38">
        <f t="shared" si="351"/>
        <v>1.3333333333333333</v>
      </c>
      <c r="I2294" s="9">
        <v>1365.43</v>
      </c>
      <c r="J2294" s="20" t="s">
        <v>233</v>
      </c>
      <c r="K2294" s="17">
        <f t="shared" si="352"/>
        <v>2.717391304347826E-3</v>
      </c>
      <c r="L2294" s="17">
        <f t="shared" si="353"/>
        <v>2.717391304347826E-3</v>
      </c>
      <c r="M2294" s="68">
        <v>1</v>
      </c>
      <c r="N2294" s="9">
        <v>1365.43</v>
      </c>
    </row>
    <row r="2295" spans="1:14" hidden="1" x14ac:dyDescent="0.25">
      <c r="A2295" s="35">
        <v>2019</v>
      </c>
      <c r="B2295" s="35" t="s">
        <v>181</v>
      </c>
      <c r="C2295" s="35">
        <v>34154</v>
      </c>
      <c r="D2295" s="48" t="s">
        <v>285</v>
      </c>
      <c r="E2295" s="20" t="s">
        <v>183</v>
      </c>
      <c r="F2295" s="20" t="s">
        <v>184</v>
      </c>
      <c r="G2295" s="20">
        <v>2</v>
      </c>
      <c r="H2295" s="38">
        <f t="shared" si="351"/>
        <v>2.6666666666666665</v>
      </c>
      <c r="I2295" s="9">
        <v>2730</v>
      </c>
      <c r="J2295" s="20" t="s">
        <v>234</v>
      </c>
      <c r="K2295" s="17">
        <f t="shared" si="352"/>
        <v>5.434782608695652E-3</v>
      </c>
      <c r="L2295" s="17">
        <f t="shared" si="353"/>
        <v>5.434782608695652E-3</v>
      </c>
      <c r="M2295" s="68">
        <v>1</v>
      </c>
      <c r="N2295" s="9">
        <v>1365</v>
      </c>
    </row>
    <row r="2296" spans="1:14" hidden="1" x14ac:dyDescent="0.25">
      <c r="A2296" s="35">
        <v>2019</v>
      </c>
      <c r="B2296" s="35" t="s">
        <v>181</v>
      </c>
      <c r="C2296" s="35">
        <v>34154</v>
      </c>
      <c r="D2296" s="48" t="s">
        <v>285</v>
      </c>
      <c r="E2296" s="20" t="s">
        <v>183</v>
      </c>
      <c r="F2296" s="20" t="s">
        <v>184</v>
      </c>
      <c r="G2296" s="20">
        <v>36</v>
      </c>
      <c r="H2296" s="38">
        <f t="shared" si="351"/>
        <v>48</v>
      </c>
      <c r="I2296" s="9">
        <v>48990.7</v>
      </c>
      <c r="J2296" s="20" t="s">
        <v>241</v>
      </c>
      <c r="K2296" s="17">
        <f t="shared" si="352"/>
        <v>9.7826086956521743E-2</v>
      </c>
      <c r="L2296" s="17">
        <f t="shared" si="353"/>
        <v>9.7826086956521729E-2</v>
      </c>
      <c r="M2296" s="68">
        <v>8</v>
      </c>
      <c r="N2296" s="9">
        <v>1360.85</v>
      </c>
    </row>
    <row r="2297" spans="1:14" hidden="1" x14ac:dyDescent="0.25">
      <c r="A2297" s="35">
        <v>2019</v>
      </c>
      <c r="B2297" s="35" t="s">
        <v>181</v>
      </c>
      <c r="C2297" s="35">
        <v>34154</v>
      </c>
      <c r="D2297" s="48" t="s">
        <v>285</v>
      </c>
      <c r="E2297" s="20" t="s">
        <v>183</v>
      </c>
      <c r="F2297" s="20" t="s">
        <v>184</v>
      </c>
      <c r="G2297" s="20">
        <v>5</v>
      </c>
      <c r="H2297" s="38">
        <f t="shared" si="351"/>
        <v>6.666666666666667</v>
      </c>
      <c r="I2297" s="9">
        <v>6768.3</v>
      </c>
      <c r="J2297" s="20" t="s">
        <v>248</v>
      </c>
      <c r="K2297" s="17">
        <f t="shared" si="352"/>
        <v>1.358695652173913E-2</v>
      </c>
      <c r="L2297" s="17">
        <f t="shared" si="353"/>
        <v>1.358695652173913E-2</v>
      </c>
      <c r="M2297" s="68">
        <f>90*L2297</f>
        <v>1.2228260869565217</v>
      </c>
      <c r="N2297" s="9">
        <v>1353.66</v>
      </c>
    </row>
    <row r="2298" spans="1:14" hidden="1" x14ac:dyDescent="0.25">
      <c r="A2298" s="35">
        <v>2019</v>
      </c>
      <c r="B2298" s="35" t="s">
        <v>181</v>
      </c>
      <c r="C2298" s="35">
        <v>34154</v>
      </c>
      <c r="D2298" s="48" t="s">
        <v>285</v>
      </c>
      <c r="E2298" s="20" t="s">
        <v>183</v>
      </c>
      <c r="F2298" s="20" t="s">
        <v>184</v>
      </c>
      <c r="G2298" s="20">
        <v>7</v>
      </c>
      <c r="H2298" s="38">
        <f t="shared" si="351"/>
        <v>9.3333333333333339</v>
      </c>
      <c r="I2298" s="9">
        <v>9475.6200000000008</v>
      </c>
      <c r="J2298" s="20" t="s">
        <v>254</v>
      </c>
      <c r="K2298" s="17">
        <f t="shared" si="352"/>
        <v>1.9021739130434784E-2</v>
      </c>
      <c r="L2298" s="17">
        <f t="shared" si="353"/>
        <v>1.9021739130434784E-2</v>
      </c>
      <c r="M2298" s="68">
        <f>90*L2298</f>
        <v>1.7119565217391306</v>
      </c>
      <c r="N2298" s="9">
        <v>1353.66</v>
      </c>
    </row>
    <row r="2299" spans="1:14" hidden="1" x14ac:dyDescent="0.25">
      <c r="A2299" s="35">
        <v>2019</v>
      </c>
      <c r="B2299" s="35" t="s">
        <v>181</v>
      </c>
      <c r="C2299" s="35">
        <v>34154</v>
      </c>
      <c r="D2299" s="48" t="s">
        <v>285</v>
      </c>
      <c r="E2299" s="20" t="s">
        <v>183</v>
      </c>
      <c r="F2299" s="20" t="s">
        <v>184</v>
      </c>
      <c r="G2299" s="20">
        <v>60</v>
      </c>
      <c r="H2299" s="38">
        <f t="shared" si="351"/>
        <v>80</v>
      </c>
      <c r="I2299" s="9">
        <v>81584.47</v>
      </c>
      <c r="J2299" s="20" t="s">
        <v>259</v>
      </c>
      <c r="K2299" s="17">
        <f t="shared" si="352"/>
        <v>0.16304347826086957</v>
      </c>
      <c r="L2299" s="17">
        <f t="shared" si="353"/>
        <v>0.16304347826086957</v>
      </c>
      <c r="M2299" s="68">
        <v>14</v>
      </c>
      <c r="N2299" s="9">
        <v>1359.74</v>
      </c>
    </row>
    <row r="2300" spans="1:14" hidden="1" x14ac:dyDescent="0.25">
      <c r="A2300" s="35">
        <v>2019</v>
      </c>
      <c r="B2300" s="35" t="s">
        <v>181</v>
      </c>
      <c r="C2300" s="35">
        <v>34154</v>
      </c>
      <c r="D2300" s="48" t="s">
        <v>285</v>
      </c>
      <c r="E2300" s="20" t="s">
        <v>183</v>
      </c>
      <c r="F2300" s="20" t="s">
        <v>184</v>
      </c>
      <c r="G2300" s="20">
        <v>9</v>
      </c>
      <c r="H2300" s="38">
        <f t="shared" si="351"/>
        <v>12</v>
      </c>
      <c r="I2300" s="9">
        <v>12288.87</v>
      </c>
      <c r="J2300" s="20" t="s">
        <v>261</v>
      </c>
      <c r="K2300" s="17">
        <f t="shared" si="352"/>
        <v>2.4456521739130436E-2</v>
      </c>
      <c r="L2300" s="17">
        <f t="shared" si="353"/>
        <v>2.4456521739130432E-2</v>
      </c>
      <c r="M2300" s="68">
        <f>90*L2300</f>
        <v>2.2010869565217388</v>
      </c>
      <c r="N2300" s="9">
        <v>1365.43</v>
      </c>
    </row>
    <row r="2301" spans="1:14" hidden="1" x14ac:dyDescent="0.25">
      <c r="A2301" s="35">
        <v>2019</v>
      </c>
      <c r="B2301" s="35" t="s">
        <v>181</v>
      </c>
      <c r="C2301" s="35">
        <v>34154</v>
      </c>
      <c r="D2301" s="48" t="s">
        <v>285</v>
      </c>
      <c r="E2301" s="20" t="s">
        <v>183</v>
      </c>
      <c r="F2301" s="20" t="s">
        <v>184</v>
      </c>
      <c r="G2301" s="20">
        <v>11</v>
      </c>
      <c r="H2301" s="38">
        <f t="shared" si="351"/>
        <v>14.666666666666668</v>
      </c>
      <c r="I2301" s="9">
        <v>15007.96</v>
      </c>
      <c r="J2301" s="20" t="s">
        <v>262</v>
      </c>
      <c r="K2301" s="17">
        <f t="shared" si="352"/>
        <v>2.9891304347826088E-2</v>
      </c>
      <c r="L2301" s="17">
        <f t="shared" si="353"/>
        <v>2.9891304347826088E-2</v>
      </c>
      <c r="M2301" s="68">
        <f>90*L2301</f>
        <v>2.6902173913043481</v>
      </c>
      <c r="N2301" s="9">
        <v>1364.36</v>
      </c>
    </row>
    <row r="2302" spans="1:14" hidden="1" x14ac:dyDescent="0.25">
      <c r="A2302" s="35">
        <v>2019</v>
      </c>
      <c r="B2302" s="35" t="s">
        <v>181</v>
      </c>
      <c r="C2302" s="35">
        <v>34154</v>
      </c>
      <c r="D2302" s="48" t="s">
        <v>285</v>
      </c>
      <c r="E2302" s="20" t="s">
        <v>183</v>
      </c>
      <c r="F2302" s="20" t="s">
        <v>184</v>
      </c>
      <c r="G2302" s="20">
        <v>36</v>
      </c>
      <c r="H2302" s="38">
        <f t="shared" si="351"/>
        <v>48</v>
      </c>
      <c r="I2302" s="9">
        <v>48908.31</v>
      </c>
      <c r="J2302" s="20" t="s">
        <v>269</v>
      </c>
      <c r="K2302" s="17">
        <f t="shared" si="352"/>
        <v>9.7826086956521743E-2</v>
      </c>
      <c r="L2302" s="17">
        <f t="shared" si="353"/>
        <v>9.7826086956521729E-2</v>
      </c>
      <c r="M2302" s="68">
        <v>8</v>
      </c>
      <c r="N2302" s="9">
        <v>1358.56</v>
      </c>
    </row>
    <row r="2303" spans="1:14" hidden="1" x14ac:dyDescent="0.25">
      <c r="A2303" s="35">
        <v>2019</v>
      </c>
      <c r="B2303" s="35" t="s">
        <v>181</v>
      </c>
      <c r="C2303" s="35">
        <v>34154</v>
      </c>
      <c r="D2303" s="48" t="s">
        <v>287</v>
      </c>
      <c r="E2303" s="20" t="s">
        <v>183</v>
      </c>
      <c r="F2303" s="20" t="s">
        <v>184</v>
      </c>
      <c r="G2303" s="20">
        <v>104</v>
      </c>
      <c r="H2303" s="38">
        <f t="shared" si="351"/>
        <v>138.66666666666666</v>
      </c>
      <c r="I2303" s="9">
        <v>141427.99</v>
      </c>
      <c r="J2303" s="20" t="s">
        <v>17</v>
      </c>
      <c r="K2303" s="17">
        <f t="shared" si="352"/>
        <v>0.28260869565217389</v>
      </c>
      <c r="L2303" s="17">
        <f t="shared" si="353"/>
        <v>0.28260869565217389</v>
      </c>
      <c r="M2303" s="68">
        <v>23</v>
      </c>
      <c r="N2303" s="9">
        <v>1359.88</v>
      </c>
    </row>
    <row r="2304" spans="1:14" hidden="1" x14ac:dyDescent="0.25">
      <c r="A2304" s="35">
        <v>2019</v>
      </c>
      <c r="B2304" s="35" t="s">
        <v>181</v>
      </c>
      <c r="C2304" s="35">
        <v>34154</v>
      </c>
      <c r="D2304" s="48" t="s">
        <v>287</v>
      </c>
      <c r="E2304" s="20" t="s">
        <v>183</v>
      </c>
      <c r="F2304" s="20" t="s">
        <v>184</v>
      </c>
      <c r="G2304" s="20">
        <v>5</v>
      </c>
      <c r="H2304" s="38">
        <f t="shared" si="351"/>
        <v>6.666666666666667</v>
      </c>
      <c r="I2304" s="9">
        <v>6791.84</v>
      </c>
      <c r="J2304" s="20" t="s">
        <v>134</v>
      </c>
      <c r="K2304" s="17">
        <f t="shared" si="352"/>
        <v>1.358695652173913E-2</v>
      </c>
      <c r="L2304" s="17">
        <f t="shared" si="353"/>
        <v>1.358695652173913E-2</v>
      </c>
      <c r="M2304" s="68">
        <f>90*L2304</f>
        <v>1.2228260869565217</v>
      </c>
      <c r="N2304" s="9">
        <v>1358.37</v>
      </c>
    </row>
    <row r="2305" spans="1:14" hidden="1" x14ac:dyDescent="0.25">
      <c r="A2305" s="35">
        <v>2019</v>
      </c>
      <c r="B2305" s="35" t="s">
        <v>181</v>
      </c>
      <c r="C2305" s="35">
        <v>34154</v>
      </c>
      <c r="D2305" s="48" t="s">
        <v>287</v>
      </c>
      <c r="E2305" s="20" t="s">
        <v>183</v>
      </c>
      <c r="F2305" s="20" t="s">
        <v>184</v>
      </c>
      <c r="G2305" s="20">
        <v>1</v>
      </c>
      <c r="H2305" s="38">
        <f t="shared" si="351"/>
        <v>1.3333333333333333</v>
      </c>
      <c r="I2305" s="9">
        <v>1353.66</v>
      </c>
      <c r="J2305" s="20" t="s">
        <v>53</v>
      </c>
      <c r="K2305" s="17">
        <f t="shared" si="352"/>
        <v>2.717391304347826E-3</v>
      </c>
      <c r="L2305" s="17">
        <f t="shared" si="353"/>
        <v>2.717391304347826E-3</v>
      </c>
      <c r="M2305" s="68">
        <v>1</v>
      </c>
      <c r="N2305" s="9">
        <v>1353.66</v>
      </c>
    </row>
    <row r="2306" spans="1:14" hidden="1" x14ac:dyDescent="0.25">
      <c r="A2306" s="35">
        <v>2019</v>
      </c>
      <c r="B2306" s="35" t="s">
        <v>181</v>
      </c>
      <c r="C2306" s="35">
        <v>34154</v>
      </c>
      <c r="D2306" s="48" t="s">
        <v>287</v>
      </c>
      <c r="E2306" s="20" t="s">
        <v>183</v>
      </c>
      <c r="F2306" s="20" t="s">
        <v>184</v>
      </c>
      <c r="G2306" s="20">
        <v>2</v>
      </c>
      <c r="H2306" s="38">
        <f t="shared" si="351"/>
        <v>2.6666666666666665</v>
      </c>
      <c r="I2306" s="9">
        <v>2730.86</v>
      </c>
      <c r="J2306" s="20" t="s">
        <v>57</v>
      </c>
      <c r="K2306" s="17">
        <f t="shared" si="352"/>
        <v>5.434782608695652E-3</v>
      </c>
      <c r="L2306" s="17">
        <f t="shared" si="353"/>
        <v>5.434782608695652E-3</v>
      </c>
      <c r="M2306" s="68">
        <v>1</v>
      </c>
      <c r="N2306" s="9">
        <v>1365.43</v>
      </c>
    </row>
    <row r="2307" spans="1:14" hidden="1" x14ac:dyDescent="0.25">
      <c r="A2307" s="35"/>
      <c r="B2307" s="35"/>
      <c r="C2307" s="35"/>
      <c r="D2307" s="48"/>
      <c r="E2307" s="20"/>
      <c r="F2307" s="20"/>
      <c r="G2307" s="36">
        <f>SUM(G2282:G2306)</f>
        <v>368</v>
      </c>
      <c r="H2307" s="34">
        <f>SUM(H2282:H2306)</f>
        <v>490.66666666666669</v>
      </c>
      <c r="I2307" s="36"/>
      <c r="J2307" s="36"/>
      <c r="K2307" s="19">
        <v>1</v>
      </c>
      <c r="L2307" s="19">
        <v>1</v>
      </c>
      <c r="M2307" s="71">
        <f>SUM(M2282:M2306)</f>
        <v>89.853260869565219</v>
      </c>
      <c r="N2307" s="9"/>
    </row>
    <row r="2308" spans="1:14" hidden="1" x14ac:dyDescent="0.25">
      <c r="A2308" s="35">
        <v>2019</v>
      </c>
      <c r="B2308" s="35" t="s">
        <v>181</v>
      </c>
      <c r="C2308" s="35">
        <v>34180</v>
      </c>
      <c r="D2308" s="48" t="s">
        <v>288</v>
      </c>
      <c r="E2308" s="20" t="s">
        <v>183</v>
      </c>
      <c r="F2308" s="20" t="s">
        <v>14</v>
      </c>
      <c r="G2308" s="20">
        <v>34</v>
      </c>
      <c r="H2308" s="37">
        <f t="shared" ref="H2308:H2339" si="354">G2308/9*12</f>
        <v>45.333333333333329</v>
      </c>
      <c r="I2308" s="9">
        <v>13609.76</v>
      </c>
      <c r="J2308" s="20" t="s">
        <v>187</v>
      </c>
      <c r="K2308" s="17">
        <f t="shared" ref="K2308:K2339" si="355">G2308/$G$2399</f>
        <v>2.624469316866075E-3</v>
      </c>
      <c r="L2308" s="17">
        <f t="shared" ref="L2308:L2339" si="356">H2308/$H$2399</f>
        <v>2.624469316866075E-3</v>
      </c>
      <c r="M2308" s="68">
        <f t="shared" ref="M2308:M2339" si="357">11000*L2308</f>
        <v>28.869162485526825</v>
      </c>
      <c r="N2308" s="9">
        <v>400.29</v>
      </c>
    </row>
    <row r="2309" spans="1:14" hidden="1" x14ac:dyDescent="0.25">
      <c r="A2309" s="35">
        <v>2019</v>
      </c>
      <c r="B2309" s="35" t="s">
        <v>181</v>
      </c>
      <c r="C2309" s="35">
        <v>34180</v>
      </c>
      <c r="D2309" s="48" t="s">
        <v>288</v>
      </c>
      <c r="E2309" s="20" t="s">
        <v>183</v>
      </c>
      <c r="F2309" s="20" t="s">
        <v>14</v>
      </c>
      <c r="G2309" s="20">
        <v>86</v>
      </c>
      <c r="H2309" s="37">
        <f t="shared" si="354"/>
        <v>114.66666666666666</v>
      </c>
      <c r="I2309" s="9">
        <v>34261.17</v>
      </c>
      <c r="J2309" s="20" t="s">
        <v>193</v>
      </c>
      <c r="K2309" s="17">
        <f t="shared" si="355"/>
        <v>6.6383635661906599E-3</v>
      </c>
      <c r="L2309" s="17">
        <f t="shared" si="356"/>
        <v>6.6383635661906599E-3</v>
      </c>
      <c r="M2309" s="68">
        <f t="shared" si="357"/>
        <v>73.021999228097258</v>
      </c>
      <c r="N2309" s="9">
        <v>400.72</v>
      </c>
    </row>
    <row r="2310" spans="1:14" hidden="1" x14ac:dyDescent="0.25">
      <c r="A2310" s="35">
        <v>2019</v>
      </c>
      <c r="B2310" s="35" t="s">
        <v>181</v>
      </c>
      <c r="C2310" s="35">
        <v>34180</v>
      </c>
      <c r="D2310" s="48" t="s">
        <v>288</v>
      </c>
      <c r="E2310" s="20" t="s">
        <v>183</v>
      </c>
      <c r="F2310" s="20" t="s">
        <v>14</v>
      </c>
      <c r="G2310" s="20">
        <v>31</v>
      </c>
      <c r="H2310" s="37">
        <f t="shared" si="354"/>
        <v>41.333333333333336</v>
      </c>
      <c r="I2310" s="9">
        <v>12411.74</v>
      </c>
      <c r="J2310" s="20" t="s">
        <v>198</v>
      </c>
      <c r="K2310" s="17">
        <f t="shared" si="355"/>
        <v>2.3928984947896564E-3</v>
      </c>
      <c r="L2310" s="17">
        <f t="shared" si="356"/>
        <v>2.3928984947896568E-3</v>
      </c>
      <c r="M2310" s="68">
        <f t="shared" si="357"/>
        <v>26.321883442686225</v>
      </c>
      <c r="N2310" s="9">
        <v>400.38</v>
      </c>
    </row>
    <row r="2311" spans="1:14" hidden="1" x14ac:dyDescent="0.25">
      <c r="A2311" s="35">
        <v>2019</v>
      </c>
      <c r="B2311" s="35" t="s">
        <v>181</v>
      </c>
      <c r="C2311" s="35">
        <v>34180</v>
      </c>
      <c r="D2311" s="48" t="s">
        <v>288</v>
      </c>
      <c r="E2311" s="20" t="s">
        <v>183</v>
      </c>
      <c r="F2311" s="20" t="s">
        <v>14</v>
      </c>
      <c r="G2311" s="20">
        <v>16</v>
      </c>
      <c r="H2311" s="37">
        <f t="shared" si="354"/>
        <v>21.333333333333332</v>
      </c>
      <c r="I2311" s="9">
        <v>6557.3</v>
      </c>
      <c r="J2311" s="20" t="s">
        <v>200</v>
      </c>
      <c r="K2311" s="17">
        <f t="shared" si="355"/>
        <v>1.2350443844075646E-3</v>
      </c>
      <c r="L2311" s="17">
        <f t="shared" si="356"/>
        <v>1.2350443844075646E-3</v>
      </c>
      <c r="M2311" s="68">
        <f t="shared" si="357"/>
        <v>13.585488228483211</v>
      </c>
      <c r="N2311" s="9">
        <v>399.84</v>
      </c>
    </row>
    <row r="2312" spans="1:14" hidden="1" x14ac:dyDescent="0.25">
      <c r="A2312" s="35">
        <v>2019</v>
      </c>
      <c r="B2312" s="35" t="s">
        <v>181</v>
      </c>
      <c r="C2312" s="35">
        <v>34180</v>
      </c>
      <c r="D2312" s="48" t="s">
        <v>288</v>
      </c>
      <c r="E2312" s="20" t="s">
        <v>183</v>
      </c>
      <c r="F2312" s="20" t="s">
        <v>14</v>
      </c>
      <c r="G2312" s="20">
        <v>233</v>
      </c>
      <c r="H2312" s="37">
        <f t="shared" si="354"/>
        <v>310.66666666666669</v>
      </c>
      <c r="I2312" s="9">
        <v>93249.22</v>
      </c>
      <c r="J2312" s="20" t="s">
        <v>201</v>
      </c>
      <c r="K2312" s="17">
        <f t="shared" si="355"/>
        <v>1.7985333847935159E-2</v>
      </c>
      <c r="L2312" s="17">
        <f t="shared" si="356"/>
        <v>1.7985333847935162E-2</v>
      </c>
      <c r="M2312" s="68">
        <f t="shared" si="357"/>
        <v>197.83867232728679</v>
      </c>
      <c r="N2312" s="9">
        <v>400.21</v>
      </c>
    </row>
    <row r="2313" spans="1:14" hidden="1" x14ac:dyDescent="0.25">
      <c r="A2313" s="35">
        <v>2019</v>
      </c>
      <c r="B2313" s="35" t="s">
        <v>181</v>
      </c>
      <c r="C2313" s="35">
        <v>34180</v>
      </c>
      <c r="D2313" s="48" t="s">
        <v>288</v>
      </c>
      <c r="E2313" s="20" t="s">
        <v>183</v>
      </c>
      <c r="F2313" s="20" t="s">
        <v>14</v>
      </c>
      <c r="G2313" s="20">
        <v>226</v>
      </c>
      <c r="H2313" s="37">
        <f t="shared" si="354"/>
        <v>301.33333333333331</v>
      </c>
      <c r="I2313" s="9">
        <v>89934.22</v>
      </c>
      <c r="J2313" s="20" t="s">
        <v>289</v>
      </c>
      <c r="K2313" s="17">
        <f t="shared" si="355"/>
        <v>1.744500192975685E-2</v>
      </c>
      <c r="L2313" s="17">
        <f t="shared" si="356"/>
        <v>1.744500192975685E-2</v>
      </c>
      <c r="M2313" s="68">
        <f t="shared" si="357"/>
        <v>191.89502122732534</v>
      </c>
      <c r="N2313" s="9">
        <v>397.94</v>
      </c>
    </row>
    <row r="2314" spans="1:14" hidden="1" x14ac:dyDescent="0.25">
      <c r="A2314" s="35">
        <v>2019</v>
      </c>
      <c r="B2314" s="35" t="s">
        <v>181</v>
      </c>
      <c r="C2314" s="35">
        <v>34180</v>
      </c>
      <c r="D2314" s="48" t="s">
        <v>288</v>
      </c>
      <c r="E2314" s="20" t="s">
        <v>183</v>
      </c>
      <c r="F2314" s="20" t="s">
        <v>14</v>
      </c>
      <c r="G2314" s="20">
        <v>146</v>
      </c>
      <c r="H2314" s="37">
        <f t="shared" si="354"/>
        <v>194.66666666666666</v>
      </c>
      <c r="I2314" s="9">
        <v>58460.44</v>
      </c>
      <c r="J2314" s="20" t="s">
        <v>203</v>
      </c>
      <c r="K2314" s="17">
        <f t="shared" si="355"/>
        <v>1.1269780007719027E-2</v>
      </c>
      <c r="L2314" s="17">
        <f t="shared" si="356"/>
        <v>1.1269780007719027E-2</v>
      </c>
      <c r="M2314" s="68">
        <f t="shared" si="357"/>
        <v>123.9675800849093</v>
      </c>
      <c r="N2314" s="9">
        <v>400.41</v>
      </c>
    </row>
    <row r="2315" spans="1:14" hidden="1" x14ac:dyDescent="0.25">
      <c r="A2315" s="35">
        <v>2019</v>
      </c>
      <c r="B2315" s="35" t="s">
        <v>181</v>
      </c>
      <c r="C2315" s="35">
        <v>34180</v>
      </c>
      <c r="D2315" s="48" t="s">
        <v>288</v>
      </c>
      <c r="E2315" s="20" t="s">
        <v>183</v>
      </c>
      <c r="F2315" s="20" t="s">
        <v>14</v>
      </c>
      <c r="G2315" s="20">
        <v>341</v>
      </c>
      <c r="H2315" s="37">
        <f t="shared" si="354"/>
        <v>454.66666666666663</v>
      </c>
      <c r="I2315" s="9">
        <v>136331.85</v>
      </c>
      <c r="J2315" s="20" t="s">
        <v>206</v>
      </c>
      <c r="K2315" s="17">
        <f t="shared" si="355"/>
        <v>2.6321883442686222E-2</v>
      </c>
      <c r="L2315" s="17">
        <f t="shared" si="356"/>
        <v>2.6321883442686222E-2</v>
      </c>
      <c r="M2315" s="68">
        <f t="shared" si="357"/>
        <v>289.54071786954842</v>
      </c>
      <c r="N2315" s="9">
        <v>400.39</v>
      </c>
    </row>
    <row r="2316" spans="1:14" hidden="1" x14ac:dyDescent="0.25">
      <c r="A2316" s="35">
        <v>2019</v>
      </c>
      <c r="B2316" s="35" t="s">
        <v>181</v>
      </c>
      <c r="C2316" s="35">
        <v>34180</v>
      </c>
      <c r="D2316" s="48" t="s">
        <v>288</v>
      </c>
      <c r="E2316" s="20" t="s">
        <v>183</v>
      </c>
      <c r="F2316" s="20" t="s">
        <v>14</v>
      </c>
      <c r="G2316" s="20">
        <v>11</v>
      </c>
      <c r="H2316" s="37">
        <f t="shared" si="354"/>
        <v>14.666666666666668</v>
      </c>
      <c r="I2316" s="9">
        <v>4389.9399999999996</v>
      </c>
      <c r="J2316" s="20" t="s">
        <v>280</v>
      </c>
      <c r="K2316" s="17">
        <f t="shared" si="355"/>
        <v>8.490930142802007E-4</v>
      </c>
      <c r="L2316" s="17">
        <f t="shared" si="356"/>
        <v>8.4909301428020081E-4</v>
      </c>
      <c r="M2316" s="68">
        <f t="shared" si="357"/>
        <v>9.340023157082209</v>
      </c>
      <c r="N2316" s="9">
        <v>399.09</v>
      </c>
    </row>
    <row r="2317" spans="1:14" hidden="1" x14ac:dyDescent="0.25">
      <c r="A2317" s="35">
        <v>2019</v>
      </c>
      <c r="B2317" s="35" t="s">
        <v>181</v>
      </c>
      <c r="C2317" s="35">
        <v>34180</v>
      </c>
      <c r="D2317" s="48" t="s">
        <v>288</v>
      </c>
      <c r="E2317" s="20" t="s">
        <v>183</v>
      </c>
      <c r="F2317" s="20" t="s">
        <v>14</v>
      </c>
      <c r="G2317" s="20">
        <v>276</v>
      </c>
      <c r="H2317" s="37">
        <f t="shared" si="354"/>
        <v>368</v>
      </c>
      <c r="I2317" s="9">
        <v>110663.03999999999</v>
      </c>
      <c r="J2317" s="20" t="s">
        <v>208</v>
      </c>
      <c r="K2317" s="17">
        <f t="shared" si="355"/>
        <v>2.1304515631030491E-2</v>
      </c>
      <c r="L2317" s="17">
        <f t="shared" si="356"/>
        <v>2.1304515631030491E-2</v>
      </c>
      <c r="M2317" s="68">
        <f t="shared" si="357"/>
        <v>234.3496719413354</v>
      </c>
      <c r="N2317" s="9">
        <v>400.95</v>
      </c>
    </row>
    <row r="2318" spans="1:14" hidden="1" x14ac:dyDescent="0.25">
      <c r="A2318" s="35">
        <v>2019</v>
      </c>
      <c r="B2318" s="35" t="s">
        <v>181</v>
      </c>
      <c r="C2318" s="35">
        <v>34180</v>
      </c>
      <c r="D2318" s="48" t="s">
        <v>288</v>
      </c>
      <c r="E2318" s="20" t="s">
        <v>183</v>
      </c>
      <c r="F2318" s="20" t="s">
        <v>14</v>
      </c>
      <c r="G2318" s="20">
        <v>78</v>
      </c>
      <c r="H2318" s="37">
        <f t="shared" si="354"/>
        <v>104</v>
      </c>
      <c r="I2318" s="9">
        <v>31080.639999999999</v>
      </c>
      <c r="J2318" s="20" t="s">
        <v>281</v>
      </c>
      <c r="K2318" s="17">
        <f t="shared" si="355"/>
        <v>6.0208413739868778E-3</v>
      </c>
      <c r="L2318" s="17">
        <f t="shared" si="356"/>
        <v>6.0208413739868778E-3</v>
      </c>
      <c r="M2318" s="68">
        <f t="shared" si="357"/>
        <v>66.229255113855658</v>
      </c>
      <c r="N2318" s="9">
        <v>398.47</v>
      </c>
    </row>
    <row r="2319" spans="1:14" hidden="1" x14ac:dyDescent="0.25">
      <c r="A2319" s="35">
        <v>2019</v>
      </c>
      <c r="B2319" s="35" t="s">
        <v>181</v>
      </c>
      <c r="C2319" s="35">
        <v>34180</v>
      </c>
      <c r="D2319" s="48" t="s">
        <v>288</v>
      </c>
      <c r="E2319" s="20" t="s">
        <v>183</v>
      </c>
      <c r="F2319" s="20" t="s">
        <v>14</v>
      </c>
      <c r="G2319" s="20">
        <v>142</v>
      </c>
      <c r="H2319" s="37">
        <f t="shared" si="354"/>
        <v>189.33333333333334</v>
      </c>
      <c r="I2319" s="9">
        <v>56818.96</v>
      </c>
      <c r="J2319" s="20" t="s">
        <v>290</v>
      </c>
      <c r="K2319" s="17">
        <f t="shared" si="355"/>
        <v>1.0961018911617135E-2</v>
      </c>
      <c r="L2319" s="17">
        <f t="shared" si="356"/>
        <v>1.0961018911617137E-2</v>
      </c>
      <c r="M2319" s="68">
        <f t="shared" si="357"/>
        <v>120.57120802778851</v>
      </c>
      <c r="N2319" s="9">
        <v>400.13</v>
      </c>
    </row>
    <row r="2320" spans="1:14" hidden="1" x14ac:dyDescent="0.25">
      <c r="A2320" s="35">
        <v>2019</v>
      </c>
      <c r="B2320" s="35" t="s">
        <v>181</v>
      </c>
      <c r="C2320" s="35">
        <v>34180</v>
      </c>
      <c r="D2320" s="48" t="s">
        <v>288</v>
      </c>
      <c r="E2320" s="20" t="s">
        <v>183</v>
      </c>
      <c r="F2320" s="20" t="s">
        <v>14</v>
      </c>
      <c r="G2320" s="20">
        <v>71</v>
      </c>
      <c r="H2320" s="37">
        <f t="shared" si="354"/>
        <v>94.666666666666671</v>
      </c>
      <c r="I2320" s="9">
        <v>28446.94</v>
      </c>
      <c r="J2320" s="20" t="s">
        <v>291</v>
      </c>
      <c r="K2320" s="17">
        <f t="shared" si="355"/>
        <v>5.4805094558085677E-3</v>
      </c>
      <c r="L2320" s="17">
        <f t="shared" si="356"/>
        <v>5.4805094558085686E-3</v>
      </c>
      <c r="M2320" s="68">
        <f t="shared" si="357"/>
        <v>60.285604013894257</v>
      </c>
      <c r="N2320" s="9">
        <v>400.66</v>
      </c>
    </row>
    <row r="2321" spans="1:14" hidden="1" x14ac:dyDescent="0.25">
      <c r="A2321" s="35">
        <v>2019</v>
      </c>
      <c r="B2321" s="35" t="s">
        <v>181</v>
      </c>
      <c r="C2321" s="35">
        <v>34180</v>
      </c>
      <c r="D2321" s="48" t="s">
        <v>288</v>
      </c>
      <c r="E2321" s="20" t="s">
        <v>183</v>
      </c>
      <c r="F2321" s="20" t="s">
        <v>14</v>
      </c>
      <c r="G2321" s="22">
        <v>1098</v>
      </c>
      <c r="H2321" s="37">
        <f t="shared" si="354"/>
        <v>1464</v>
      </c>
      <c r="I2321" s="9">
        <v>439978.92</v>
      </c>
      <c r="J2321" s="20" t="s">
        <v>215</v>
      </c>
      <c r="K2321" s="17">
        <f t="shared" si="355"/>
        <v>8.4754920879969123E-2</v>
      </c>
      <c r="L2321" s="17">
        <f t="shared" si="356"/>
        <v>8.4754920879969137E-2</v>
      </c>
      <c r="M2321" s="68">
        <f t="shared" si="357"/>
        <v>932.30412967966049</v>
      </c>
      <c r="N2321" s="9">
        <v>400.71</v>
      </c>
    </row>
    <row r="2322" spans="1:14" hidden="1" x14ac:dyDescent="0.25">
      <c r="A2322" s="35">
        <v>2019</v>
      </c>
      <c r="B2322" s="35" t="s">
        <v>181</v>
      </c>
      <c r="C2322" s="35">
        <v>34180</v>
      </c>
      <c r="D2322" s="48" t="s">
        <v>288</v>
      </c>
      <c r="E2322" s="20" t="s">
        <v>183</v>
      </c>
      <c r="F2322" s="20" t="s">
        <v>14</v>
      </c>
      <c r="G2322" s="20">
        <v>212</v>
      </c>
      <c r="H2322" s="37">
        <f t="shared" si="354"/>
        <v>282.66666666666669</v>
      </c>
      <c r="I2322" s="9">
        <v>84369.12</v>
      </c>
      <c r="J2322" s="20" t="s">
        <v>217</v>
      </c>
      <c r="K2322" s="17">
        <f t="shared" si="355"/>
        <v>1.6364338093400231E-2</v>
      </c>
      <c r="L2322" s="17">
        <f t="shared" si="356"/>
        <v>1.6364338093400235E-2</v>
      </c>
      <c r="M2322" s="68">
        <f t="shared" si="357"/>
        <v>180.00771902740257</v>
      </c>
      <c r="N2322" s="9">
        <v>397.93</v>
      </c>
    </row>
    <row r="2323" spans="1:14" hidden="1" x14ac:dyDescent="0.25">
      <c r="A2323" s="35">
        <v>2019</v>
      </c>
      <c r="B2323" s="35" t="s">
        <v>181</v>
      </c>
      <c r="C2323" s="35">
        <v>34180</v>
      </c>
      <c r="D2323" s="48" t="s">
        <v>288</v>
      </c>
      <c r="E2323" s="20" t="s">
        <v>183</v>
      </c>
      <c r="F2323" s="20" t="s">
        <v>14</v>
      </c>
      <c r="G2323" s="20">
        <v>48</v>
      </c>
      <c r="H2323" s="37">
        <f t="shared" si="354"/>
        <v>64</v>
      </c>
      <c r="I2323" s="9">
        <v>19248.12</v>
      </c>
      <c r="J2323" s="20" t="s">
        <v>218</v>
      </c>
      <c r="K2323" s="17">
        <f t="shared" si="355"/>
        <v>3.7051331532226939E-3</v>
      </c>
      <c r="L2323" s="17">
        <f t="shared" si="356"/>
        <v>3.7051331532226943E-3</v>
      </c>
      <c r="M2323" s="68">
        <f t="shared" si="357"/>
        <v>40.756464685449636</v>
      </c>
      <c r="N2323" s="9">
        <v>401</v>
      </c>
    </row>
    <row r="2324" spans="1:14" hidden="1" x14ac:dyDescent="0.25">
      <c r="A2324" s="35">
        <v>2019</v>
      </c>
      <c r="B2324" s="35" t="s">
        <v>181</v>
      </c>
      <c r="C2324" s="35">
        <v>34180</v>
      </c>
      <c r="D2324" s="48" t="s">
        <v>288</v>
      </c>
      <c r="E2324" s="20" t="s">
        <v>183</v>
      </c>
      <c r="F2324" s="20" t="s">
        <v>14</v>
      </c>
      <c r="G2324" s="20">
        <v>302</v>
      </c>
      <c r="H2324" s="37">
        <f t="shared" si="354"/>
        <v>402.66666666666669</v>
      </c>
      <c r="I2324" s="9">
        <v>120177.88</v>
      </c>
      <c r="J2324" s="20" t="s">
        <v>219</v>
      </c>
      <c r="K2324" s="17">
        <f t="shared" si="355"/>
        <v>2.3311462755692784E-2</v>
      </c>
      <c r="L2324" s="17">
        <f t="shared" si="356"/>
        <v>2.3311462755692784E-2</v>
      </c>
      <c r="M2324" s="68">
        <f t="shared" si="357"/>
        <v>256.4260903126206</v>
      </c>
      <c r="N2324" s="9">
        <v>397.94</v>
      </c>
    </row>
    <row r="2325" spans="1:14" hidden="1" x14ac:dyDescent="0.25">
      <c r="A2325" s="35">
        <v>2019</v>
      </c>
      <c r="B2325" s="35" t="s">
        <v>181</v>
      </c>
      <c r="C2325" s="35">
        <v>34180</v>
      </c>
      <c r="D2325" s="48" t="s">
        <v>288</v>
      </c>
      <c r="E2325" s="20" t="s">
        <v>183</v>
      </c>
      <c r="F2325" s="20" t="s">
        <v>14</v>
      </c>
      <c r="G2325" s="20">
        <v>82</v>
      </c>
      <c r="H2325" s="37">
        <f t="shared" si="354"/>
        <v>109.33333333333333</v>
      </c>
      <c r="I2325" s="9">
        <v>32794.35</v>
      </c>
      <c r="J2325" s="20" t="s">
        <v>292</v>
      </c>
      <c r="K2325" s="17">
        <f t="shared" si="355"/>
        <v>6.3296024700887684E-3</v>
      </c>
      <c r="L2325" s="17">
        <f t="shared" si="356"/>
        <v>6.3296024700887693E-3</v>
      </c>
      <c r="M2325" s="68">
        <f t="shared" si="357"/>
        <v>69.625627170976458</v>
      </c>
      <c r="N2325" s="9">
        <v>398.96</v>
      </c>
    </row>
    <row r="2326" spans="1:14" hidden="1" x14ac:dyDescent="0.25">
      <c r="A2326" s="35">
        <v>2019</v>
      </c>
      <c r="B2326" s="35" t="s">
        <v>181</v>
      </c>
      <c r="C2326" s="35">
        <v>34180</v>
      </c>
      <c r="D2326" s="48" t="s">
        <v>288</v>
      </c>
      <c r="E2326" s="20" t="s">
        <v>183</v>
      </c>
      <c r="F2326" s="20" t="s">
        <v>14</v>
      </c>
      <c r="G2326" s="20">
        <v>35</v>
      </c>
      <c r="H2326" s="37">
        <f t="shared" si="354"/>
        <v>46.666666666666664</v>
      </c>
      <c r="I2326" s="9">
        <v>13927.9</v>
      </c>
      <c r="J2326" s="20" t="s">
        <v>293</v>
      </c>
      <c r="K2326" s="17">
        <f t="shared" si="355"/>
        <v>2.7016595908915478E-3</v>
      </c>
      <c r="L2326" s="17">
        <f t="shared" si="356"/>
        <v>2.7016595908915478E-3</v>
      </c>
      <c r="M2326" s="68">
        <f t="shared" si="357"/>
        <v>29.718255499807025</v>
      </c>
      <c r="N2326" s="9">
        <v>397.94</v>
      </c>
    </row>
    <row r="2327" spans="1:14" hidden="1" x14ac:dyDescent="0.25">
      <c r="A2327" s="35">
        <v>2019</v>
      </c>
      <c r="B2327" s="35" t="s">
        <v>181</v>
      </c>
      <c r="C2327" s="35">
        <v>34180</v>
      </c>
      <c r="D2327" s="48" t="s">
        <v>288</v>
      </c>
      <c r="E2327" s="20" t="s">
        <v>183</v>
      </c>
      <c r="F2327" s="20" t="s">
        <v>14</v>
      </c>
      <c r="G2327" s="20">
        <v>43</v>
      </c>
      <c r="H2327" s="37">
        <f t="shared" si="354"/>
        <v>57.333333333333329</v>
      </c>
      <c r="I2327" s="9">
        <v>17224.82</v>
      </c>
      <c r="J2327" s="20" t="s">
        <v>223</v>
      </c>
      <c r="K2327" s="17">
        <f t="shared" si="355"/>
        <v>3.3191817830953299E-3</v>
      </c>
      <c r="L2327" s="17">
        <f t="shared" si="356"/>
        <v>3.3191817830953299E-3</v>
      </c>
      <c r="M2327" s="68">
        <f t="shared" si="357"/>
        <v>36.510999614048629</v>
      </c>
      <c r="N2327" s="9">
        <v>400.58</v>
      </c>
    </row>
    <row r="2328" spans="1:14" hidden="1" x14ac:dyDescent="0.25">
      <c r="A2328" s="35">
        <v>2019</v>
      </c>
      <c r="B2328" s="35" t="s">
        <v>181</v>
      </c>
      <c r="C2328" s="35">
        <v>34180</v>
      </c>
      <c r="D2328" s="48" t="s">
        <v>288</v>
      </c>
      <c r="E2328" s="20" t="s">
        <v>183</v>
      </c>
      <c r="F2328" s="20" t="s">
        <v>14</v>
      </c>
      <c r="G2328" s="20">
        <v>100</v>
      </c>
      <c r="H2328" s="37">
        <f t="shared" si="354"/>
        <v>133.33333333333331</v>
      </c>
      <c r="I2328" s="9">
        <v>40071.199999999997</v>
      </c>
      <c r="J2328" s="20" t="s">
        <v>282</v>
      </c>
      <c r="K2328" s="17">
        <f t="shared" si="355"/>
        <v>7.7190274025472792E-3</v>
      </c>
      <c r="L2328" s="17">
        <f t="shared" si="356"/>
        <v>7.7190274025472783E-3</v>
      </c>
      <c r="M2328" s="68">
        <f t="shared" si="357"/>
        <v>84.909301428020058</v>
      </c>
      <c r="N2328" s="9">
        <v>400.71</v>
      </c>
    </row>
    <row r="2329" spans="1:14" hidden="1" x14ac:dyDescent="0.25">
      <c r="A2329" s="35">
        <v>2019</v>
      </c>
      <c r="B2329" s="35" t="s">
        <v>181</v>
      </c>
      <c r="C2329" s="35">
        <v>34180</v>
      </c>
      <c r="D2329" s="48" t="s">
        <v>288</v>
      </c>
      <c r="E2329" s="20" t="s">
        <v>183</v>
      </c>
      <c r="F2329" s="20" t="s">
        <v>14</v>
      </c>
      <c r="G2329" s="20">
        <v>722</v>
      </c>
      <c r="H2329" s="37">
        <f t="shared" si="354"/>
        <v>962.66666666666674</v>
      </c>
      <c r="I2329" s="9">
        <v>289345.48</v>
      </c>
      <c r="J2329" s="20" t="s">
        <v>229</v>
      </c>
      <c r="K2329" s="17">
        <f t="shared" si="355"/>
        <v>5.5731377846391351E-2</v>
      </c>
      <c r="L2329" s="17">
        <f t="shared" si="356"/>
        <v>5.5731377846391365E-2</v>
      </c>
      <c r="M2329" s="68">
        <f t="shared" si="357"/>
        <v>613.04515631030506</v>
      </c>
      <c r="N2329" s="9">
        <v>400.76</v>
      </c>
    </row>
    <row r="2330" spans="1:14" hidden="1" x14ac:dyDescent="0.25">
      <c r="A2330" s="35">
        <v>2019</v>
      </c>
      <c r="B2330" s="35" t="s">
        <v>181</v>
      </c>
      <c r="C2330" s="35">
        <v>34180</v>
      </c>
      <c r="D2330" s="48" t="s">
        <v>288</v>
      </c>
      <c r="E2330" s="20" t="s">
        <v>183</v>
      </c>
      <c r="F2330" s="20" t="s">
        <v>14</v>
      </c>
      <c r="G2330" s="20">
        <v>12</v>
      </c>
      <c r="H2330" s="37">
        <f t="shared" si="354"/>
        <v>16</v>
      </c>
      <c r="I2330" s="9">
        <v>4817.28</v>
      </c>
      <c r="J2330" s="20" t="s">
        <v>232</v>
      </c>
      <c r="K2330" s="17">
        <f t="shared" si="355"/>
        <v>9.2628328830567346E-4</v>
      </c>
      <c r="L2330" s="17">
        <f t="shared" si="356"/>
        <v>9.2628328830567357E-4</v>
      </c>
      <c r="M2330" s="68">
        <f t="shared" si="357"/>
        <v>10.189116171362409</v>
      </c>
      <c r="N2330" s="9">
        <v>401.44</v>
      </c>
    </row>
    <row r="2331" spans="1:14" hidden="1" x14ac:dyDescent="0.25">
      <c r="A2331" s="35">
        <v>2019</v>
      </c>
      <c r="B2331" s="35" t="s">
        <v>181</v>
      </c>
      <c r="C2331" s="35">
        <v>34180</v>
      </c>
      <c r="D2331" s="48" t="s">
        <v>288</v>
      </c>
      <c r="E2331" s="20" t="s">
        <v>183</v>
      </c>
      <c r="F2331" s="20" t="s">
        <v>14</v>
      </c>
      <c r="G2331" s="20">
        <v>234</v>
      </c>
      <c r="H2331" s="37">
        <f t="shared" si="354"/>
        <v>312</v>
      </c>
      <c r="I2331" s="9">
        <v>93697.56</v>
      </c>
      <c r="J2331" s="20" t="s">
        <v>233</v>
      </c>
      <c r="K2331" s="17">
        <f t="shared" si="355"/>
        <v>1.8062524121960633E-2</v>
      </c>
      <c r="L2331" s="17">
        <f t="shared" si="356"/>
        <v>1.8062524121960633E-2</v>
      </c>
      <c r="M2331" s="68">
        <f t="shared" si="357"/>
        <v>198.68776534156694</v>
      </c>
      <c r="N2331" s="9">
        <v>400.42</v>
      </c>
    </row>
    <row r="2332" spans="1:14" hidden="1" x14ac:dyDescent="0.25">
      <c r="A2332" s="35">
        <v>2019</v>
      </c>
      <c r="B2332" s="35" t="s">
        <v>181</v>
      </c>
      <c r="C2332" s="35">
        <v>34180</v>
      </c>
      <c r="D2332" s="48" t="s">
        <v>288</v>
      </c>
      <c r="E2332" s="20" t="s">
        <v>183</v>
      </c>
      <c r="F2332" s="20" t="s">
        <v>14</v>
      </c>
      <c r="G2332" s="20">
        <v>377</v>
      </c>
      <c r="H2332" s="37">
        <f t="shared" si="354"/>
        <v>502.66666666666663</v>
      </c>
      <c r="I2332" s="9">
        <v>150418.29999999999</v>
      </c>
      <c r="J2332" s="20" t="s">
        <v>234</v>
      </c>
      <c r="K2332" s="17">
        <f t="shared" si="355"/>
        <v>2.9100733307603242E-2</v>
      </c>
      <c r="L2332" s="17">
        <f t="shared" si="356"/>
        <v>2.9100733307603242E-2</v>
      </c>
      <c r="M2332" s="68">
        <f t="shared" si="357"/>
        <v>320.10806638363567</v>
      </c>
      <c r="N2332" s="9">
        <v>398.99</v>
      </c>
    </row>
    <row r="2333" spans="1:14" hidden="1" x14ac:dyDescent="0.25">
      <c r="A2333" s="35">
        <v>2019</v>
      </c>
      <c r="B2333" s="35" t="s">
        <v>181</v>
      </c>
      <c r="C2333" s="35">
        <v>34180</v>
      </c>
      <c r="D2333" s="48" t="s">
        <v>288</v>
      </c>
      <c r="E2333" s="20" t="s">
        <v>183</v>
      </c>
      <c r="F2333" s="20" t="s">
        <v>14</v>
      </c>
      <c r="G2333" s="20">
        <v>363</v>
      </c>
      <c r="H2333" s="37">
        <f t="shared" si="354"/>
        <v>484</v>
      </c>
      <c r="I2333" s="9">
        <v>145376.22</v>
      </c>
      <c r="J2333" s="20" t="s">
        <v>237</v>
      </c>
      <c r="K2333" s="17">
        <f t="shared" si="355"/>
        <v>2.8020069471246623E-2</v>
      </c>
      <c r="L2333" s="17">
        <f t="shared" si="356"/>
        <v>2.8020069471246623E-2</v>
      </c>
      <c r="M2333" s="68">
        <f t="shared" si="357"/>
        <v>308.22076418371284</v>
      </c>
      <c r="N2333" s="9">
        <v>400.49</v>
      </c>
    </row>
    <row r="2334" spans="1:14" hidden="1" x14ac:dyDescent="0.25">
      <c r="A2334" s="35">
        <v>2019</v>
      </c>
      <c r="B2334" s="35" t="s">
        <v>181</v>
      </c>
      <c r="C2334" s="35">
        <v>34180</v>
      </c>
      <c r="D2334" s="48" t="s">
        <v>288</v>
      </c>
      <c r="E2334" s="20" t="s">
        <v>183</v>
      </c>
      <c r="F2334" s="20" t="s">
        <v>14</v>
      </c>
      <c r="G2334" s="20">
        <v>2</v>
      </c>
      <c r="H2334" s="37">
        <f t="shared" si="354"/>
        <v>2.6666666666666665</v>
      </c>
      <c r="I2334" s="20">
        <v>804.28</v>
      </c>
      <c r="J2334" s="20" t="s">
        <v>239</v>
      </c>
      <c r="K2334" s="17">
        <f t="shared" si="355"/>
        <v>1.5438054805094558E-4</v>
      </c>
      <c r="L2334" s="17">
        <f t="shared" si="356"/>
        <v>1.5438054805094558E-4</v>
      </c>
      <c r="M2334" s="68">
        <f t="shared" si="357"/>
        <v>1.6981860285604014</v>
      </c>
      <c r="N2334" s="9">
        <v>402.14</v>
      </c>
    </row>
    <row r="2335" spans="1:14" hidden="1" x14ac:dyDescent="0.25">
      <c r="A2335" s="35">
        <v>2019</v>
      </c>
      <c r="B2335" s="35" t="s">
        <v>181</v>
      </c>
      <c r="C2335" s="35">
        <v>34180</v>
      </c>
      <c r="D2335" s="48" t="s">
        <v>288</v>
      </c>
      <c r="E2335" s="20" t="s">
        <v>183</v>
      </c>
      <c r="F2335" s="20" t="s">
        <v>14</v>
      </c>
      <c r="G2335" s="20">
        <v>101</v>
      </c>
      <c r="H2335" s="37">
        <f t="shared" si="354"/>
        <v>134.66666666666666</v>
      </c>
      <c r="I2335" s="9">
        <v>40422.94</v>
      </c>
      <c r="J2335" s="20" t="s">
        <v>294</v>
      </c>
      <c r="K2335" s="17">
        <f t="shared" si="355"/>
        <v>7.7962176765727521E-3</v>
      </c>
      <c r="L2335" s="17">
        <f t="shared" si="356"/>
        <v>7.7962176765727521E-3</v>
      </c>
      <c r="M2335" s="68">
        <f t="shared" si="357"/>
        <v>85.758394442300272</v>
      </c>
      <c r="N2335" s="9">
        <v>400.23</v>
      </c>
    </row>
    <row r="2336" spans="1:14" hidden="1" x14ac:dyDescent="0.25">
      <c r="A2336" s="35">
        <v>2019</v>
      </c>
      <c r="B2336" s="35" t="s">
        <v>181</v>
      </c>
      <c r="C2336" s="35">
        <v>34180</v>
      </c>
      <c r="D2336" s="48" t="s">
        <v>288</v>
      </c>
      <c r="E2336" s="20" t="s">
        <v>183</v>
      </c>
      <c r="F2336" s="20" t="s">
        <v>14</v>
      </c>
      <c r="G2336" s="20">
        <v>268</v>
      </c>
      <c r="H2336" s="37">
        <f t="shared" si="354"/>
        <v>357.33333333333337</v>
      </c>
      <c r="I2336" s="9">
        <v>107378.72</v>
      </c>
      <c r="J2336" s="20" t="s">
        <v>244</v>
      </c>
      <c r="K2336" s="17">
        <f t="shared" si="355"/>
        <v>2.0686993438826708E-2</v>
      </c>
      <c r="L2336" s="17">
        <f t="shared" si="356"/>
        <v>2.0686993438826712E-2</v>
      </c>
      <c r="M2336" s="68">
        <f t="shared" si="357"/>
        <v>227.55692782709383</v>
      </c>
      <c r="N2336" s="9">
        <v>400.67</v>
      </c>
    </row>
    <row r="2337" spans="1:14" hidden="1" x14ac:dyDescent="0.25">
      <c r="A2337" s="35">
        <v>2019</v>
      </c>
      <c r="B2337" s="35" t="s">
        <v>181</v>
      </c>
      <c r="C2337" s="35">
        <v>34180</v>
      </c>
      <c r="D2337" s="48" t="s">
        <v>288</v>
      </c>
      <c r="E2337" s="20" t="s">
        <v>183</v>
      </c>
      <c r="F2337" s="20" t="s">
        <v>14</v>
      </c>
      <c r="G2337" s="20">
        <v>36</v>
      </c>
      <c r="H2337" s="37">
        <f t="shared" si="354"/>
        <v>48</v>
      </c>
      <c r="I2337" s="9">
        <v>14422.44</v>
      </c>
      <c r="J2337" s="20" t="s">
        <v>245</v>
      </c>
      <c r="K2337" s="17">
        <f t="shared" si="355"/>
        <v>2.7788498649170203E-3</v>
      </c>
      <c r="L2337" s="17">
        <f t="shared" si="356"/>
        <v>2.7788498649170207E-3</v>
      </c>
      <c r="M2337" s="68">
        <f t="shared" si="357"/>
        <v>30.567348514087229</v>
      </c>
      <c r="N2337" s="9">
        <v>400.62</v>
      </c>
    </row>
    <row r="2338" spans="1:14" hidden="1" x14ac:dyDescent="0.25">
      <c r="A2338" s="35">
        <v>2019</v>
      </c>
      <c r="B2338" s="35" t="s">
        <v>181</v>
      </c>
      <c r="C2338" s="35">
        <v>34180</v>
      </c>
      <c r="D2338" s="48" t="s">
        <v>288</v>
      </c>
      <c r="E2338" s="20" t="s">
        <v>183</v>
      </c>
      <c r="F2338" s="20" t="s">
        <v>14</v>
      </c>
      <c r="G2338" s="20">
        <v>63</v>
      </c>
      <c r="H2338" s="37">
        <f t="shared" si="354"/>
        <v>84</v>
      </c>
      <c r="I2338" s="9">
        <v>25089.42</v>
      </c>
      <c r="J2338" s="20" t="s">
        <v>247</v>
      </c>
      <c r="K2338" s="17">
        <f t="shared" si="355"/>
        <v>4.8629872636047856E-3</v>
      </c>
      <c r="L2338" s="17">
        <f t="shared" si="356"/>
        <v>4.8629872636047865E-3</v>
      </c>
      <c r="M2338" s="68">
        <f t="shared" si="357"/>
        <v>53.49285989965265</v>
      </c>
      <c r="N2338" s="9">
        <v>398.24</v>
      </c>
    </row>
    <row r="2339" spans="1:14" hidden="1" x14ac:dyDescent="0.25">
      <c r="A2339" s="35">
        <v>2019</v>
      </c>
      <c r="B2339" s="35" t="s">
        <v>181</v>
      </c>
      <c r="C2339" s="35">
        <v>34180</v>
      </c>
      <c r="D2339" s="48" t="s">
        <v>288</v>
      </c>
      <c r="E2339" s="20" t="s">
        <v>183</v>
      </c>
      <c r="F2339" s="20" t="s">
        <v>14</v>
      </c>
      <c r="G2339" s="20">
        <v>213</v>
      </c>
      <c r="H2339" s="37">
        <f t="shared" si="354"/>
        <v>284</v>
      </c>
      <c r="I2339" s="9">
        <v>77817.899999999994</v>
      </c>
      <c r="J2339" s="20" t="s">
        <v>295</v>
      </c>
      <c r="K2339" s="17">
        <f t="shared" si="355"/>
        <v>1.6441528367425705E-2</v>
      </c>
      <c r="L2339" s="17">
        <f t="shared" si="356"/>
        <v>1.6441528367425705E-2</v>
      </c>
      <c r="M2339" s="68">
        <f t="shared" si="357"/>
        <v>180.85681204168276</v>
      </c>
      <c r="N2339" s="9">
        <v>365.17</v>
      </c>
    </row>
    <row r="2340" spans="1:14" hidden="1" x14ac:dyDescent="0.25">
      <c r="A2340" s="35">
        <v>2019</v>
      </c>
      <c r="B2340" s="35" t="s">
        <v>181</v>
      </c>
      <c r="C2340" s="35">
        <v>34180</v>
      </c>
      <c r="D2340" s="48" t="s">
        <v>288</v>
      </c>
      <c r="E2340" s="20" t="s">
        <v>183</v>
      </c>
      <c r="F2340" s="20" t="s">
        <v>14</v>
      </c>
      <c r="G2340" s="20">
        <v>25</v>
      </c>
      <c r="H2340" s="37">
        <f t="shared" ref="H2340:H2371" si="358">G2340/9*12</f>
        <v>33.333333333333329</v>
      </c>
      <c r="I2340" s="9">
        <v>10028.299999999999</v>
      </c>
      <c r="J2340" s="20" t="s">
        <v>252</v>
      </c>
      <c r="K2340" s="17">
        <f t="shared" ref="K2340:K2371" si="359">G2340/$G$2399</f>
        <v>1.9297568506368198E-3</v>
      </c>
      <c r="L2340" s="17">
        <f t="shared" ref="L2340:L2371" si="360">H2340/$H$2399</f>
        <v>1.9297568506368196E-3</v>
      </c>
      <c r="M2340" s="68">
        <f t="shared" ref="M2340:M2371" si="361">11000*L2340</f>
        <v>21.227325357005014</v>
      </c>
      <c r="N2340" s="9">
        <v>401.13</v>
      </c>
    </row>
    <row r="2341" spans="1:14" hidden="1" x14ac:dyDescent="0.25">
      <c r="A2341" s="35">
        <v>2019</v>
      </c>
      <c r="B2341" s="35" t="s">
        <v>181</v>
      </c>
      <c r="C2341" s="35">
        <v>34180</v>
      </c>
      <c r="D2341" s="48" t="s">
        <v>288</v>
      </c>
      <c r="E2341" s="20" t="s">
        <v>183</v>
      </c>
      <c r="F2341" s="20" t="s">
        <v>14</v>
      </c>
      <c r="G2341" s="20">
        <v>7</v>
      </c>
      <c r="H2341" s="37">
        <f t="shared" si="358"/>
        <v>9.3333333333333339</v>
      </c>
      <c r="I2341" s="9">
        <v>2785.58</v>
      </c>
      <c r="J2341" s="20" t="s">
        <v>296</v>
      </c>
      <c r="K2341" s="17">
        <f t="shared" si="359"/>
        <v>5.4033191817830955E-4</v>
      </c>
      <c r="L2341" s="17">
        <f t="shared" si="360"/>
        <v>5.4033191817830966E-4</v>
      </c>
      <c r="M2341" s="68">
        <f t="shared" si="361"/>
        <v>5.9436510999614063</v>
      </c>
      <c r="N2341" s="9">
        <v>397.94</v>
      </c>
    </row>
    <row r="2342" spans="1:14" hidden="1" x14ac:dyDescent="0.25">
      <c r="A2342" s="35">
        <v>2019</v>
      </c>
      <c r="B2342" s="35" t="s">
        <v>181</v>
      </c>
      <c r="C2342" s="35">
        <v>34180</v>
      </c>
      <c r="D2342" s="48" t="s">
        <v>288</v>
      </c>
      <c r="E2342" s="20" t="s">
        <v>183</v>
      </c>
      <c r="F2342" s="20" t="s">
        <v>14</v>
      </c>
      <c r="G2342" s="20">
        <v>5</v>
      </c>
      <c r="H2342" s="37">
        <f t="shared" si="358"/>
        <v>6.666666666666667</v>
      </c>
      <c r="I2342" s="9">
        <v>2006.5</v>
      </c>
      <c r="J2342" s="20" t="s">
        <v>258</v>
      </c>
      <c r="K2342" s="17">
        <f t="shared" si="359"/>
        <v>3.8595137012736397E-4</v>
      </c>
      <c r="L2342" s="17">
        <f t="shared" si="360"/>
        <v>3.8595137012736397E-4</v>
      </c>
      <c r="M2342" s="68">
        <f t="shared" si="361"/>
        <v>4.2454650714010036</v>
      </c>
      <c r="N2342" s="9">
        <v>401.3</v>
      </c>
    </row>
    <row r="2343" spans="1:14" hidden="1" x14ac:dyDescent="0.25">
      <c r="A2343" s="35">
        <v>2019</v>
      </c>
      <c r="B2343" s="35" t="s">
        <v>181</v>
      </c>
      <c r="C2343" s="35">
        <v>34180</v>
      </c>
      <c r="D2343" s="48" t="s">
        <v>288</v>
      </c>
      <c r="E2343" s="20" t="s">
        <v>183</v>
      </c>
      <c r="F2343" s="20" t="s">
        <v>14</v>
      </c>
      <c r="G2343" s="20">
        <v>292</v>
      </c>
      <c r="H2343" s="37">
        <f t="shared" si="358"/>
        <v>389.33333333333331</v>
      </c>
      <c r="I2343" s="9">
        <v>116195.56</v>
      </c>
      <c r="J2343" s="20" t="s">
        <v>259</v>
      </c>
      <c r="K2343" s="17">
        <f t="shared" si="359"/>
        <v>2.2539560015438054E-2</v>
      </c>
      <c r="L2343" s="17">
        <f t="shared" si="360"/>
        <v>2.2539560015438054E-2</v>
      </c>
      <c r="M2343" s="68">
        <f t="shared" si="361"/>
        <v>247.9351601698186</v>
      </c>
      <c r="N2343" s="9">
        <v>397.93</v>
      </c>
    </row>
    <row r="2344" spans="1:14" hidden="1" x14ac:dyDescent="0.25">
      <c r="A2344" s="35">
        <v>2019</v>
      </c>
      <c r="B2344" s="35" t="s">
        <v>181</v>
      </c>
      <c r="C2344" s="35">
        <v>34180</v>
      </c>
      <c r="D2344" s="48" t="s">
        <v>288</v>
      </c>
      <c r="E2344" s="20" t="s">
        <v>183</v>
      </c>
      <c r="F2344" s="20" t="s">
        <v>14</v>
      </c>
      <c r="G2344" s="20">
        <v>105</v>
      </c>
      <c r="H2344" s="37">
        <f t="shared" si="358"/>
        <v>140</v>
      </c>
      <c r="I2344" s="9">
        <v>42107.1</v>
      </c>
      <c r="J2344" s="20" t="s">
        <v>260</v>
      </c>
      <c r="K2344" s="17">
        <f t="shared" si="359"/>
        <v>8.1049787726746435E-3</v>
      </c>
      <c r="L2344" s="17">
        <f t="shared" si="360"/>
        <v>8.1049787726746435E-3</v>
      </c>
      <c r="M2344" s="68">
        <f t="shared" si="361"/>
        <v>89.154766499421072</v>
      </c>
      <c r="N2344" s="9">
        <v>401.02</v>
      </c>
    </row>
    <row r="2345" spans="1:14" hidden="1" x14ac:dyDescent="0.25">
      <c r="A2345" s="35">
        <v>2019</v>
      </c>
      <c r="B2345" s="35" t="s">
        <v>181</v>
      </c>
      <c r="C2345" s="35">
        <v>34180</v>
      </c>
      <c r="D2345" s="48" t="s">
        <v>288</v>
      </c>
      <c r="E2345" s="20" t="s">
        <v>183</v>
      </c>
      <c r="F2345" s="20" t="s">
        <v>14</v>
      </c>
      <c r="G2345" s="20">
        <v>312</v>
      </c>
      <c r="H2345" s="37">
        <f t="shared" si="358"/>
        <v>416</v>
      </c>
      <c r="I2345" s="9">
        <v>124157.28</v>
      </c>
      <c r="J2345" s="20" t="s">
        <v>297</v>
      </c>
      <c r="K2345" s="17">
        <f t="shared" si="359"/>
        <v>2.4083365495947511E-2</v>
      </c>
      <c r="L2345" s="17">
        <f t="shared" si="360"/>
        <v>2.4083365495947511E-2</v>
      </c>
      <c r="M2345" s="68">
        <f t="shared" si="361"/>
        <v>264.91702045542263</v>
      </c>
      <c r="N2345" s="9">
        <v>397.94</v>
      </c>
    </row>
    <row r="2346" spans="1:14" hidden="1" x14ac:dyDescent="0.25">
      <c r="A2346" s="35">
        <v>2019</v>
      </c>
      <c r="B2346" s="35" t="s">
        <v>181</v>
      </c>
      <c r="C2346" s="35">
        <v>34180</v>
      </c>
      <c r="D2346" s="48" t="s">
        <v>288</v>
      </c>
      <c r="E2346" s="20" t="s">
        <v>183</v>
      </c>
      <c r="F2346" s="20" t="s">
        <v>14</v>
      </c>
      <c r="G2346" s="20">
        <v>443</v>
      </c>
      <c r="H2346" s="37">
        <f t="shared" si="358"/>
        <v>590.66666666666663</v>
      </c>
      <c r="I2346" s="9">
        <v>177505.42</v>
      </c>
      <c r="J2346" s="20" t="s">
        <v>263</v>
      </c>
      <c r="K2346" s="17">
        <f t="shared" si="359"/>
        <v>3.4195291393284449E-2</v>
      </c>
      <c r="L2346" s="17">
        <f t="shared" si="360"/>
        <v>3.4195291393284449E-2</v>
      </c>
      <c r="M2346" s="68">
        <f t="shared" si="361"/>
        <v>376.14820532612896</v>
      </c>
      <c r="N2346" s="9">
        <v>400.69</v>
      </c>
    </row>
    <row r="2347" spans="1:14" hidden="1" x14ac:dyDescent="0.25">
      <c r="A2347" s="35">
        <v>2019</v>
      </c>
      <c r="B2347" s="35" t="s">
        <v>181</v>
      </c>
      <c r="C2347" s="35">
        <v>34180</v>
      </c>
      <c r="D2347" s="48" t="s">
        <v>288</v>
      </c>
      <c r="E2347" s="20" t="s">
        <v>183</v>
      </c>
      <c r="F2347" s="20" t="s">
        <v>14</v>
      </c>
      <c r="G2347" s="20">
        <v>2</v>
      </c>
      <c r="H2347" s="37">
        <f t="shared" si="358"/>
        <v>2.6666666666666665</v>
      </c>
      <c r="I2347" s="20">
        <v>795.88</v>
      </c>
      <c r="J2347" s="20" t="s">
        <v>298</v>
      </c>
      <c r="K2347" s="17">
        <f t="shared" si="359"/>
        <v>1.5438054805094558E-4</v>
      </c>
      <c r="L2347" s="17">
        <f t="shared" si="360"/>
        <v>1.5438054805094558E-4</v>
      </c>
      <c r="M2347" s="68">
        <f t="shared" si="361"/>
        <v>1.6981860285604014</v>
      </c>
      <c r="N2347" s="9">
        <v>397.94</v>
      </c>
    </row>
    <row r="2348" spans="1:14" hidden="1" x14ac:dyDescent="0.25">
      <c r="A2348" s="35">
        <v>2019</v>
      </c>
      <c r="B2348" s="35" t="s">
        <v>181</v>
      </c>
      <c r="C2348" s="35">
        <v>34180</v>
      </c>
      <c r="D2348" s="48" t="s">
        <v>288</v>
      </c>
      <c r="E2348" s="20" t="s">
        <v>183</v>
      </c>
      <c r="F2348" s="20" t="s">
        <v>14</v>
      </c>
      <c r="G2348" s="20">
        <v>192</v>
      </c>
      <c r="H2348" s="37">
        <f t="shared" si="358"/>
        <v>256</v>
      </c>
      <c r="I2348" s="9">
        <v>76469.91</v>
      </c>
      <c r="J2348" s="20" t="s">
        <v>299</v>
      </c>
      <c r="K2348" s="17">
        <f t="shared" si="359"/>
        <v>1.4820532612890775E-2</v>
      </c>
      <c r="L2348" s="17">
        <f t="shared" si="360"/>
        <v>1.4820532612890777E-2</v>
      </c>
      <c r="M2348" s="68">
        <f t="shared" si="361"/>
        <v>163.02585874179854</v>
      </c>
      <c r="N2348" s="9">
        <v>398.28</v>
      </c>
    </row>
    <row r="2349" spans="1:14" hidden="1" x14ac:dyDescent="0.25">
      <c r="A2349" s="35">
        <v>2019</v>
      </c>
      <c r="B2349" s="35" t="s">
        <v>181</v>
      </c>
      <c r="C2349" s="35">
        <v>34180</v>
      </c>
      <c r="D2349" s="48" t="s">
        <v>288</v>
      </c>
      <c r="E2349" s="20" t="s">
        <v>183</v>
      </c>
      <c r="F2349" s="20" t="s">
        <v>14</v>
      </c>
      <c r="G2349" s="20">
        <v>10</v>
      </c>
      <c r="H2349" s="37">
        <f t="shared" si="358"/>
        <v>13.333333333333334</v>
      </c>
      <c r="I2349" s="9">
        <v>3979.4</v>
      </c>
      <c r="J2349" s="20" t="s">
        <v>266</v>
      </c>
      <c r="K2349" s="17">
        <f t="shared" si="359"/>
        <v>7.7190274025472794E-4</v>
      </c>
      <c r="L2349" s="17">
        <f t="shared" si="360"/>
        <v>7.7190274025472794E-4</v>
      </c>
      <c r="M2349" s="68">
        <f t="shared" si="361"/>
        <v>8.4909301428020072</v>
      </c>
      <c r="N2349" s="9">
        <v>397.94</v>
      </c>
    </row>
    <row r="2350" spans="1:14" hidden="1" x14ac:dyDescent="0.25">
      <c r="A2350" s="35">
        <v>2019</v>
      </c>
      <c r="B2350" s="35" t="s">
        <v>181</v>
      </c>
      <c r="C2350" s="35">
        <v>34180</v>
      </c>
      <c r="D2350" s="48" t="s">
        <v>288</v>
      </c>
      <c r="E2350" s="20" t="s">
        <v>183</v>
      </c>
      <c r="F2350" s="20" t="s">
        <v>14</v>
      </c>
      <c r="G2350" s="20">
        <v>1</v>
      </c>
      <c r="H2350" s="37">
        <f t="shared" si="358"/>
        <v>1.3333333333333333</v>
      </c>
      <c r="I2350" s="20">
        <v>397.94</v>
      </c>
      <c r="J2350" s="20" t="s">
        <v>54</v>
      </c>
      <c r="K2350" s="17">
        <f t="shared" si="359"/>
        <v>7.7190274025472789E-5</v>
      </c>
      <c r="L2350" s="17">
        <f t="shared" si="360"/>
        <v>7.7190274025472789E-5</v>
      </c>
      <c r="M2350" s="68">
        <f t="shared" si="361"/>
        <v>0.84909301428020068</v>
      </c>
      <c r="N2350" s="9">
        <v>397.94</v>
      </c>
    </row>
    <row r="2351" spans="1:14" hidden="1" x14ac:dyDescent="0.25">
      <c r="A2351" s="35">
        <v>2019</v>
      </c>
      <c r="B2351" s="35" t="s">
        <v>181</v>
      </c>
      <c r="C2351" s="35">
        <v>34180</v>
      </c>
      <c r="D2351" s="48" t="s">
        <v>288</v>
      </c>
      <c r="E2351" s="20" t="s">
        <v>183</v>
      </c>
      <c r="F2351" s="20" t="s">
        <v>14</v>
      </c>
      <c r="G2351" s="20">
        <v>629</v>
      </c>
      <c r="H2351" s="37">
        <f t="shared" si="358"/>
        <v>838.66666666666663</v>
      </c>
      <c r="I2351" s="9">
        <v>250822.16</v>
      </c>
      <c r="J2351" s="20" t="s">
        <v>56</v>
      </c>
      <c r="K2351" s="17">
        <f t="shared" si="359"/>
        <v>4.8552682362022384E-2</v>
      </c>
      <c r="L2351" s="17">
        <f t="shared" si="360"/>
        <v>4.8552682362022384E-2</v>
      </c>
      <c r="M2351" s="68">
        <f t="shared" si="361"/>
        <v>534.07950598224625</v>
      </c>
      <c r="N2351" s="9">
        <v>398.79</v>
      </c>
    </row>
    <row r="2352" spans="1:14" hidden="1" x14ac:dyDescent="0.25">
      <c r="A2352" s="35">
        <v>2019</v>
      </c>
      <c r="B2352" s="35" t="s">
        <v>181</v>
      </c>
      <c r="C2352" s="35">
        <v>34180</v>
      </c>
      <c r="D2352" s="48" t="s">
        <v>288</v>
      </c>
      <c r="E2352" s="20" t="s">
        <v>183</v>
      </c>
      <c r="F2352" s="20" t="s">
        <v>14</v>
      </c>
      <c r="G2352" s="20">
        <v>176</v>
      </c>
      <c r="H2352" s="37">
        <f t="shared" si="358"/>
        <v>234.66666666666669</v>
      </c>
      <c r="I2352" s="9">
        <v>70037.440000000002</v>
      </c>
      <c r="J2352" s="20" t="s">
        <v>15</v>
      </c>
      <c r="K2352" s="17">
        <f t="shared" si="359"/>
        <v>1.3585488228483211E-2</v>
      </c>
      <c r="L2352" s="17">
        <f t="shared" si="360"/>
        <v>1.3585488228483213E-2</v>
      </c>
      <c r="M2352" s="68">
        <f t="shared" si="361"/>
        <v>149.44037051331534</v>
      </c>
      <c r="N2352" s="9">
        <v>397.94</v>
      </c>
    </row>
    <row r="2353" spans="1:14" hidden="1" x14ac:dyDescent="0.25">
      <c r="A2353" s="35">
        <v>2019</v>
      </c>
      <c r="B2353" s="35" t="s">
        <v>181</v>
      </c>
      <c r="C2353" s="35">
        <v>34180</v>
      </c>
      <c r="D2353" s="48" t="s">
        <v>288</v>
      </c>
      <c r="E2353" s="20" t="s">
        <v>183</v>
      </c>
      <c r="F2353" s="20" t="s">
        <v>14</v>
      </c>
      <c r="G2353" s="20">
        <v>11</v>
      </c>
      <c r="H2353" s="37">
        <f t="shared" si="358"/>
        <v>14.666666666666668</v>
      </c>
      <c r="I2353" s="9">
        <v>4377.34</v>
      </c>
      <c r="J2353" s="20" t="s">
        <v>300</v>
      </c>
      <c r="K2353" s="17">
        <f t="shared" si="359"/>
        <v>8.490930142802007E-4</v>
      </c>
      <c r="L2353" s="17">
        <f t="shared" si="360"/>
        <v>8.4909301428020081E-4</v>
      </c>
      <c r="M2353" s="68">
        <f t="shared" si="361"/>
        <v>9.340023157082209</v>
      </c>
      <c r="N2353" s="9">
        <v>397.94</v>
      </c>
    </row>
    <row r="2354" spans="1:14" hidden="1" x14ac:dyDescent="0.25">
      <c r="A2354" s="35">
        <v>2019</v>
      </c>
      <c r="B2354" s="35" t="s">
        <v>181</v>
      </c>
      <c r="C2354" s="35">
        <v>34180</v>
      </c>
      <c r="D2354" s="48" t="s">
        <v>288</v>
      </c>
      <c r="E2354" s="20" t="s">
        <v>183</v>
      </c>
      <c r="F2354" s="20" t="s">
        <v>14</v>
      </c>
      <c r="G2354" s="20">
        <v>119</v>
      </c>
      <c r="H2354" s="37">
        <f t="shared" si="358"/>
        <v>158.66666666666666</v>
      </c>
      <c r="I2354" s="9">
        <v>47155.89</v>
      </c>
      <c r="J2354" s="20" t="s">
        <v>17</v>
      </c>
      <c r="K2354" s="17">
        <f t="shared" si="359"/>
        <v>9.185642609031262E-3</v>
      </c>
      <c r="L2354" s="17">
        <f t="shared" si="360"/>
        <v>9.185642609031262E-3</v>
      </c>
      <c r="M2354" s="68">
        <f t="shared" si="361"/>
        <v>101.04206869934389</v>
      </c>
      <c r="N2354" s="9">
        <v>397.94</v>
      </c>
    </row>
    <row r="2355" spans="1:14" hidden="1" x14ac:dyDescent="0.25">
      <c r="A2355" s="35">
        <v>2019</v>
      </c>
      <c r="B2355" s="35" t="s">
        <v>181</v>
      </c>
      <c r="C2355" s="35">
        <v>34180</v>
      </c>
      <c r="D2355" s="48" t="s">
        <v>288</v>
      </c>
      <c r="E2355" s="20" t="s">
        <v>183</v>
      </c>
      <c r="F2355" s="20" t="s">
        <v>14</v>
      </c>
      <c r="G2355" s="20">
        <v>106</v>
      </c>
      <c r="H2355" s="37">
        <f t="shared" si="358"/>
        <v>141.33333333333334</v>
      </c>
      <c r="I2355" s="9">
        <v>42181.64</v>
      </c>
      <c r="J2355" s="20" t="s">
        <v>18</v>
      </c>
      <c r="K2355" s="17">
        <f t="shared" si="359"/>
        <v>8.1821690467001156E-3</v>
      </c>
      <c r="L2355" s="17">
        <f t="shared" si="360"/>
        <v>8.1821690467001173E-3</v>
      </c>
      <c r="M2355" s="68">
        <f t="shared" si="361"/>
        <v>90.003859513701286</v>
      </c>
      <c r="N2355" s="9">
        <v>397.94</v>
      </c>
    </row>
    <row r="2356" spans="1:14" hidden="1" x14ac:dyDescent="0.25">
      <c r="A2356" s="35">
        <v>2019</v>
      </c>
      <c r="B2356" s="35" t="s">
        <v>181</v>
      </c>
      <c r="C2356" s="35">
        <v>34180</v>
      </c>
      <c r="D2356" s="48" t="s">
        <v>288</v>
      </c>
      <c r="E2356" s="20" t="s">
        <v>183</v>
      </c>
      <c r="F2356" s="20" t="s">
        <v>14</v>
      </c>
      <c r="G2356" s="20">
        <v>55</v>
      </c>
      <c r="H2356" s="37">
        <f t="shared" si="358"/>
        <v>73.333333333333329</v>
      </c>
      <c r="I2356" s="9">
        <v>21886.7</v>
      </c>
      <c r="J2356" s="20" t="s">
        <v>20</v>
      </c>
      <c r="K2356" s="17">
        <f t="shared" si="359"/>
        <v>4.2454650714010035E-3</v>
      </c>
      <c r="L2356" s="17">
        <f t="shared" si="360"/>
        <v>4.2454650714010035E-3</v>
      </c>
      <c r="M2356" s="68">
        <f t="shared" si="361"/>
        <v>46.700115785411036</v>
      </c>
      <c r="N2356" s="9">
        <v>397.94</v>
      </c>
    </row>
    <row r="2357" spans="1:14" hidden="1" x14ac:dyDescent="0.25">
      <c r="A2357" s="35">
        <v>2019</v>
      </c>
      <c r="B2357" s="35" t="s">
        <v>181</v>
      </c>
      <c r="C2357" s="35">
        <v>34180</v>
      </c>
      <c r="D2357" s="48" t="s">
        <v>288</v>
      </c>
      <c r="E2357" s="20" t="s">
        <v>183</v>
      </c>
      <c r="F2357" s="20" t="s">
        <v>14</v>
      </c>
      <c r="G2357" s="20">
        <v>111</v>
      </c>
      <c r="H2357" s="37">
        <f t="shared" si="358"/>
        <v>148</v>
      </c>
      <c r="I2357" s="9">
        <v>44171.34</v>
      </c>
      <c r="J2357" s="20" t="s">
        <v>21</v>
      </c>
      <c r="K2357" s="17">
        <f t="shared" si="359"/>
        <v>8.568120416827479E-3</v>
      </c>
      <c r="L2357" s="17">
        <f t="shared" si="360"/>
        <v>8.5681204168274808E-3</v>
      </c>
      <c r="M2357" s="68">
        <f t="shared" si="361"/>
        <v>94.249324585102286</v>
      </c>
      <c r="N2357" s="9">
        <v>397.94</v>
      </c>
    </row>
    <row r="2358" spans="1:14" hidden="1" x14ac:dyDescent="0.25">
      <c r="A2358" s="35">
        <v>2019</v>
      </c>
      <c r="B2358" s="35" t="s">
        <v>181</v>
      </c>
      <c r="C2358" s="35">
        <v>34180</v>
      </c>
      <c r="D2358" s="48" t="s">
        <v>288</v>
      </c>
      <c r="E2358" s="20" t="s">
        <v>183</v>
      </c>
      <c r="F2358" s="20" t="s">
        <v>14</v>
      </c>
      <c r="G2358" s="20">
        <v>242</v>
      </c>
      <c r="H2358" s="37">
        <f t="shared" si="358"/>
        <v>322.66666666666669</v>
      </c>
      <c r="I2358" s="9">
        <v>96261.69</v>
      </c>
      <c r="J2358" s="20" t="s">
        <v>22</v>
      </c>
      <c r="K2358" s="17">
        <f t="shared" si="359"/>
        <v>1.8680046314164415E-2</v>
      </c>
      <c r="L2358" s="17">
        <f t="shared" si="360"/>
        <v>1.8680046314164419E-2</v>
      </c>
      <c r="M2358" s="68">
        <f t="shared" si="361"/>
        <v>205.4805094558086</v>
      </c>
      <c r="N2358" s="9">
        <v>397.94</v>
      </c>
    </row>
    <row r="2359" spans="1:14" hidden="1" x14ac:dyDescent="0.25">
      <c r="A2359" s="35">
        <v>2019</v>
      </c>
      <c r="B2359" s="35" t="s">
        <v>181</v>
      </c>
      <c r="C2359" s="35">
        <v>34180</v>
      </c>
      <c r="D2359" s="48" t="s">
        <v>288</v>
      </c>
      <c r="E2359" s="20" t="s">
        <v>183</v>
      </c>
      <c r="F2359" s="20" t="s">
        <v>14</v>
      </c>
      <c r="G2359" s="20">
        <v>360</v>
      </c>
      <c r="H2359" s="37">
        <f t="shared" si="358"/>
        <v>480</v>
      </c>
      <c r="I2359" s="9">
        <v>143258.4</v>
      </c>
      <c r="J2359" s="20" t="s">
        <v>23</v>
      </c>
      <c r="K2359" s="17">
        <f t="shared" si="359"/>
        <v>2.7788498649170205E-2</v>
      </c>
      <c r="L2359" s="17">
        <f t="shared" si="360"/>
        <v>2.7788498649170205E-2</v>
      </c>
      <c r="M2359" s="68">
        <f t="shared" si="361"/>
        <v>305.67348514087229</v>
      </c>
      <c r="N2359" s="9">
        <v>397.94</v>
      </c>
    </row>
    <row r="2360" spans="1:14" x14ac:dyDescent="0.25">
      <c r="A2360" s="35">
        <v>2019</v>
      </c>
      <c r="B2360" s="35" t="s">
        <v>181</v>
      </c>
      <c r="C2360" s="35">
        <v>34180</v>
      </c>
      <c r="D2360" s="48" t="s">
        <v>288</v>
      </c>
      <c r="E2360" s="20" t="s">
        <v>183</v>
      </c>
      <c r="F2360" s="20" t="s">
        <v>14</v>
      </c>
      <c r="G2360" s="20">
        <v>211</v>
      </c>
      <c r="H2360" s="37">
        <f t="shared" si="358"/>
        <v>281.33333333333331</v>
      </c>
      <c r="I2360" s="9">
        <v>83965.34</v>
      </c>
      <c r="J2360" s="20" t="s">
        <v>24</v>
      </c>
      <c r="K2360" s="17">
        <f t="shared" si="359"/>
        <v>1.6287147819374757E-2</v>
      </c>
      <c r="L2360" s="17">
        <f t="shared" si="360"/>
        <v>1.6287147819374757E-2</v>
      </c>
      <c r="M2360" s="68">
        <f t="shared" si="361"/>
        <v>179.15862601312233</v>
      </c>
      <c r="N2360" s="9">
        <v>397.94</v>
      </c>
    </row>
    <row r="2361" spans="1:14" hidden="1" x14ac:dyDescent="0.25">
      <c r="A2361" s="35">
        <v>2019</v>
      </c>
      <c r="B2361" s="35" t="s">
        <v>181</v>
      </c>
      <c r="C2361" s="35">
        <v>34180</v>
      </c>
      <c r="D2361" s="48" t="s">
        <v>288</v>
      </c>
      <c r="E2361" s="20" t="s">
        <v>183</v>
      </c>
      <c r="F2361" s="20" t="s">
        <v>14</v>
      </c>
      <c r="G2361" s="20">
        <v>312</v>
      </c>
      <c r="H2361" s="37">
        <f t="shared" si="358"/>
        <v>416</v>
      </c>
      <c r="I2361" s="9">
        <v>123958.31</v>
      </c>
      <c r="J2361" s="20" t="s">
        <v>25</v>
      </c>
      <c r="K2361" s="17">
        <f t="shared" si="359"/>
        <v>2.4083365495947511E-2</v>
      </c>
      <c r="L2361" s="17">
        <f t="shared" si="360"/>
        <v>2.4083365495947511E-2</v>
      </c>
      <c r="M2361" s="68">
        <f t="shared" si="361"/>
        <v>264.91702045542263</v>
      </c>
      <c r="N2361" s="9">
        <v>397.94</v>
      </c>
    </row>
    <row r="2362" spans="1:14" hidden="1" x14ac:dyDescent="0.25">
      <c r="A2362" s="35">
        <v>2019</v>
      </c>
      <c r="B2362" s="35" t="s">
        <v>181</v>
      </c>
      <c r="C2362" s="35">
        <v>34180</v>
      </c>
      <c r="D2362" s="48" t="s">
        <v>288</v>
      </c>
      <c r="E2362" s="20" t="s">
        <v>183</v>
      </c>
      <c r="F2362" s="20" t="s">
        <v>14</v>
      </c>
      <c r="G2362" s="20">
        <v>136</v>
      </c>
      <c r="H2362" s="37">
        <f t="shared" si="358"/>
        <v>181.33333333333331</v>
      </c>
      <c r="I2362" s="9">
        <v>53770.53</v>
      </c>
      <c r="J2362" s="20" t="s">
        <v>26</v>
      </c>
      <c r="K2362" s="17">
        <f t="shared" si="359"/>
        <v>1.04978772674643E-2</v>
      </c>
      <c r="L2362" s="17">
        <f t="shared" si="360"/>
        <v>1.04978772674643E-2</v>
      </c>
      <c r="M2362" s="68">
        <f t="shared" si="361"/>
        <v>115.4766499421073</v>
      </c>
      <c r="N2362" s="9">
        <v>396.68</v>
      </c>
    </row>
    <row r="2363" spans="1:14" hidden="1" x14ac:dyDescent="0.25">
      <c r="A2363" s="35">
        <v>2019</v>
      </c>
      <c r="B2363" s="35" t="s">
        <v>181</v>
      </c>
      <c r="C2363" s="35">
        <v>34180</v>
      </c>
      <c r="D2363" s="48" t="s">
        <v>288</v>
      </c>
      <c r="E2363" s="20" t="s">
        <v>183</v>
      </c>
      <c r="F2363" s="20" t="s">
        <v>14</v>
      </c>
      <c r="G2363" s="20">
        <v>84</v>
      </c>
      <c r="H2363" s="37">
        <f t="shared" si="358"/>
        <v>112</v>
      </c>
      <c r="I2363" s="9">
        <v>31470.639999999999</v>
      </c>
      <c r="J2363" s="20" t="s">
        <v>27</v>
      </c>
      <c r="K2363" s="17">
        <f t="shared" si="359"/>
        <v>6.4839830181397141E-3</v>
      </c>
      <c r="L2363" s="17">
        <f t="shared" si="360"/>
        <v>6.483983018139715E-3</v>
      </c>
      <c r="M2363" s="68">
        <f t="shared" si="361"/>
        <v>71.323813199536872</v>
      </c>
      <c r="N2363" s="9">
        <v>376.22</v>
      </c>
    </row>
    <row r="2364" spans="1:14" hidden="1" x14ac:dyDescent="0.25">
      <c r="A2364" s="35">
        <v>2019</v>
      </c>
      <c r="B2364" s="35" t="s">
        <v>181</v>
      </c>
      <c r="C2364" s="35">
        <v>34180</v>
      </c>
      <c r="D2364" s="48" t="s">
        <v>288</v>
      </c>
      <c r="E2364" s="20" t="s">
        <v>183</v>
      </c>
      <c r="F2364" s="20" t="s">
        <v>14</v>
      </c>
      <c r="G2364" s="20">
        <v>116</v>
      </c>
      <c r="H2364" s="37">
        <f t="shared" si="358"/>
        <v>154.66666666666669</v>
      </c>
      <c r="I2364" s="9">
        <v>45870.54</v>
      </c>
      <c r="J2364" s="20" t="s">
        <v>28</v>
      </c>
      <c r="K2364" s="17">
        <f t="shared" si="359"/>
        <v>8.9540717869548443E-3</v>
      </c>
      <c r="L2364" s="17">
        <f t="shared" si="360"/>
        <v>8.954071786954846E-3</v>
      </c>
      <c r="M2364" s="68">
        <f t="shared" si="361"/>
        <v>98.494789656503301</v>
      </c>
      <c r="N2364" s="9">
        <v>395.54</v>
      </c>
    </row>
    <row r="2365" spans="1:14" hidden="1" x14ac:dyDescent="0.25">
      <c r="A2365" s="35">
        <v>2019</v>
      </c>
      <c r="B2365" s="35" t="s">
        <v>181</v>
      </c>
      <c r="C2365" s="35">
        <v>34180</v>
      </c>
      <c r="D2365" s="48" t="s">
        <v>288</v>
      </c>
      <c r="E2365" s="20" t="s">
        <v>183</v>
      </c>
      <c r="F2365" s="20" t="s">
        <v>14</v>
      </c>
      <c r="G2365" s="20">
        <v>8</v>
      </c>
      <c r="H2365" s="37">
        <f t="shared" si="358"/>
        <v>10.666666666666666</v>
      </c>
      <c r="I2365" s="9">
        <v>3183.52</v>
      </c>
      <c r="J2365" s="20" t="s">
        <v>29</v>
      </c>
      <c r="K2365" s="17">
        <f t="shared" si="359"/>
        <v>6.1752219220378231E-4</v>
      </c>
      <c r="L2365" s="17">
        <f t="shared" si="360"/>
        <v>6.1752219220378231E-4</v>
      </c>
      <c r="M2365" s="68">
        <f t="shared" si="361"/>
        <v>6.7927441142416054</v>
      </c>
      <c r="N2365" s="9">
        <v>397.94</v>
      </c>
    </row>
    <row r="2366" spans="1:14" hidden="1" x14ac:dyDescent="0.25">
      <c r="A2366" s="35">
        <v>2019</v>
      </c>
      <c r="B2366" s="35" t="s">
        <v>181</v>
      </c>
      <c r="C2366" s="35">
        <v>34180</v>
      </c>
      <c r="D2366" s="48" t="s">
        <v>288</v>
      </c>
      <c r="E2366" s="20" t="s">
        <v>183</v>
      </c>
      <c r="F2366" s="20" t="s">
        <v>14</v>
      </c>
      <c r="G2366" s="20">
        <v>18</v>
      </c>
      <c r="H2366" s="37">
        <f t="shared" si="358"/>
        <v>24</v>
      </c>
      <c r="I2366" s="9">
        <v>7162.92</v>
      </c>
      <c r="J2366" s="20" t="s">
        <v>30</v>
      </c>
      <c r="K2366" s="17">
        <f t="shared" si="359"/>
        <v>1.3894249324585101E-3</v>
      </c>
      <c r="L2366" s="17">
        <f t="shared" si="360"/>
        <v>1.3894249324585104E-3</v>
      </c>
      <c r="M2366" s="68">
        <f t="shared" si="361"/>
        <v>15.283674257043614</v>
      </c>
      <c r="N2366" s="9">
        <v>397.94</v>
      </c>
    </row>
    <row r="2367" spans="1:14" hidden="1" x14ac:dyDescent="0.25">
      <c r="A2367" s="35">
        <v>2019</v>
      </c>
      <c r="B2367" s="35" t="s">
        <v>181</v>
      </c>
      <c r="C2367" s="35">
        <v>34180</v>
      </c>
      <c r="D2367" s="48" t="s">
        <v>288</v>
      </c>
      <c r="E2367" s="20" t="s">
        <v>183</v>
      </c>
      <c r="F2367" s="20" t="s">
        <v>14</v>
      </c>
      <c r="G2367" s="20">
        <v>139</v>
      </c>
      <c r="H2367" s="37">
        <f t="shared" si="358"/>
        <v>185.33333333333334</v>
      </c>
      <c r="I2367" s="9">
        <v>55313.66</v>
      </c>
      <c r="J2367" s="20" t="s">
        <v>31</v>
      </c>
      <c r="K2367" s="17">
        <f t="shared" si="359"/>
        <v>1.0729448089540718E-2</v>
      </c>
      <c r="L2367" s="17">
        <f t="shared" si="360"/>
        <v>1.0729448089540719E-2</v>
      </c>
      <c r="M2367" s="68">
        <f t="shared" si="361"/>
        <v>118.02392898494791</v>
      </c>
      <c r="N2367" s="9">
        <v>397.94</v>
      </c>
    </row>
    <row r="2368" spans="1:14" hidden="1" x14ac:dyDescent="0.25">
      <c r="A2368" s="35">
        <v>2019</v>
      </c>
      <c r="B2368" s="35" t="s">
        <v>181</v>
      </c>
      <c r="C2368" s="35">
        <v>34180</v>
      </c>
      <c r="D2368" s="48" t="s">
        <v>288</v>
      </c>
      <c r="E2368" s="20" t="s">
        <v>183</v>
      </c>
      <c r="F2368" s="20" t="s">
        <v>14</v>
      </c>
      <c r="G2368" s="20">
        <v>15</v>
      </c>
      <c r="H2368" s="37">
        <f t="shared" si="358"/>
        <v>20</v>
      </c>
      <c r="I2368" s="9">
        <v>5969.1</v>
      </c>
      <c r="J2368" s="20" t="s">
        <v>32</v>
      </c>
      <c r="K2368" s="17">
        <f t="shared" si="359"/>
        <v>1.1578541103820917E-3</v>
      </c>
      <c r="L2368" s="17">
        <f t="shared" si="360"/>
        <v>1.157854110382092E-3</v>
      </c>
      <c r="M2368" s="68">
        <f t="shared" si="361"/>
        <v>12.736395214203011</v>
      </c>
      <c r="N2368" s="9">
        <v>397.94</v>
      </c>
    </row>
    <row r="2369" spans="1:14" hidden="1" x14ac:dyDescent="0.25">
      <c r="A2369" s="35">
        <v>2019</v>
      </c>
      <c r="B2369" s="35" t="s">
        <v>181</v>
      </c>
      <c r="C2369" s="35">
        <v>34180</v>
      </c>
      <c r="D2369" s="48" t="s">
        <v>288</v>
      </c>
      <c r="E2369" s="20" t="s">
        <v>183</v>
      </c>
      <c r="F2369" s="20" t="s">
        <v>14</v>
      </c>
      <c r="G2369" s="20">
        <v>39</v>
      </c>
      <c r="H2369" s="37">
        <f t="shared" si="358"/>
        <v>52</v>
      </c>
      <c r="I2369" s="9">
        <v>15519.66</v>
      </c>
      <c r="J2369" s="20" t="s">
        <v>62</v>
      </c>
      <c r="K2369" s="17">
        <f t="shared" si="359"/>
        <v>3.0104206869934389E-3</v>
      </c>
      <c r="L2369" s="17">
        <f t="shared" si="360"/>
        <v>3.0104206869934389E-3</v>
      </c>
      <c r="M2369" s="68">
        <f t="shared" si="361"/>
        <v>33.114627556927829</v>
      </c>
      <c r="N2369" s="9">
        <v>397.94</v>
      </c>
    </row>
    <row r="2370" spans="1:14" hidden="1" x14ac:dyDescent="0.25">
      <c r="A2370" s="35">
        <v>2019</v>
      </c>
      <c r="B2370" s="35" t="s">
        <v>181</v>
      </c>
      <c r="C2370" s="35">
        <v>34180</v>
      </c>
      <c r="D2370" s="48" t="s">
        <v>288</v>
      </c>
      <c r="E2370" s="20" t="s">
        <v>183</v>
      </c>
      <c r="F2370" s="20" t="s">
        <v>14</v>
      </c>
      <c r="G2370" s="20">
        <v>22</v>
      </c>
      <c r="H2370" s="37">
        <f t="shared" si="358"/>
        <v>29.333333333333336</v>
      </c>
      <c r="I2370" s="9">
        <v>8754.68</v>
      </c>
      <c r="J2370" s="20" t="s">
        <v>33</v>
      </c>
      <c r="K2370" s="17">
        <f t="shared" si="359"/>
        <v>1.6981860285604014E-3</v>
      </c>
      <c r="L2370" s="17">
        <f t="shared" si="360"/>
        <v>1.6981860285604016E-3</v>
      </c>
      <c r="M2370" s="68">
        <f t="shared" si="361"/>
        <v>18.680046314164418</v>
      </c>
      <c r="N2370" s="9">
        <v>397.94</v>
      </c>
    </row>
    <row r="2371" spans="1:14" hidden="1" x14ac:dyDescent="0.25">
      <c r="A2371" s="35">
        <v>2019</v>
      </c>
      <c r="B2371" s="35" t="s">
        <v>181</v>
      </c>
      <c r="C2371" s="35">
        <v>34180</v>
      </c>
      <c r="D2371" s="48" t="s">
        <v>288</v>
      </c>
      <c r="E2371" s="20" t="s">
        <v>183</v>
      </c>
      <c r="F2371" s="20" t="s">
        <v>14</v>
      </c>
      <c r="G2371" s="20">
        <v>16</v>
      </c>
      <c r="H2371" s="37">
        <f t="shared" si="358"/>
        <v>21.333333333333332</v>
      </c>
      <c r="I2371" s="9">
        <v>6367.04</v>
      </c>
      <c r="J2371" s="20" t="s">
        <v>34</v>
      </c>
      <c r="K2371" s="17">
        <f t="shared" si="359"/>
        <v>1.2350443844075646E-3</v>
      </c>
      <c r="L2371" s="17">
        <f t="shared" si="360"/>
        <v>1.2350443844075646E-3</v>
      </c>
      <c r="M2371" s="68">
        <f t="shared" si="361"/>
        <v>13.585488228483211</v>
      </c>
      <c r="N2371" s="9">
        <v>397.94</v>
      </c>
    </row>
    <row r="2372" spans="1:14" hidden="1" x14ac:dyDescent="0.25">
      <c r="A2372" s="35">
        <v>2019</v>
      </c>
      <c r="B2372" s="35" t="s">
        <v>181</v>
      </c>
      <c r="C2372" s="35">
        <v>34180</v>
      </c>
      <c r="D2372" s="48" t="s">
        <v>288</v>
      </c>
      <c r="E2372" s="20" t="s">
        <v>183</v>
      </c>
      <c r="F2372" s="20" t="s">
        <v>14</v>
      </c>
      <c r="G2372" s="20">
        <v>29</v>
      </c>
      <c r="H2372" s="37">
        <f t="shared" ref="H2372:H2388" si="362">G2372/9*12</f>
        <v>38.666666666666671</v>
      </c>
      <c r="I2372" s="9">
        <v>11540.26</v>
      </c>
      <c r="J2372" s="20" t="s">
        <v>35</v>
      </c>
      <c r="K2372" s="17">
        <f t="shared" ref="K2372:K2387" si="363">G2372/$G$2399</f>
        <v>2.2385179467387111E-3</v>
      </c>
      <c r="L2372" s="17">
        <f t="shared" ref="L2372:L2387" si="364">H2372/$H$2399</f>
        <v>2.2385179467387115E-3</v>
      </c>
      <c r="M2372" s="68">
        <f t="shared" ref="M2372:M2387" si="365">11000*L2372</f>
        <v>24.623697414125825</v>
      </c>
      <c r="N2372" s="9">
        <v>397.94</v>
      </c>
    </row>
    <row r="2373" spans="1:14" hidden="1" x14ac:dyDescent="0.25">
      <c r="A2373" s="35">
        <v>2019</v>
      </c>
      <c r="B2373" s="35" t="s">
        <v>181</v>
      </c>
      <c r="C2373" s="35">
        <v>34180</v>
      </c>
      <c r="D2373" s="48" t="s">
        <v>288</v>
      </c>
      <c r="E2373" s="20" t="s">
        <v>183</v>
      </c>
      <c r="F2373" s="20" t="s">
        <v>14</v>
      </c>
      <c r="G2373" s="20">
        <v>22</v>
      </c>
      <c r="H2373" s="37">
        <f t="shared" si="362"/>
        <v>29.333333333333336</v>
      </c>
      <c r="I2373" s="9">
        <v>8754.68</v>
      </c>
      <c r="J2373" s="20" t="s">
        <v>36</v>
      </c>
      <c r="K2373" s="17">
        <f t="shared" si="363"/>
        <v>1.6981860285604014E-3</v>
      </c>
      <c r="L2373" s="17">
        <f t="shared" si="364"/>
        <v>1.6981860285604016E-3</v>
      </c>
      <c r="M2373" s="68">
        <f t="shared" si="365"/>
        <v>18.680046314164418</v>
      </c>
      <c r="N2373" s="9">
        <v>397.94</v>
      </c>
    </row>
    <row r="2374" spans="1:14" hidden="1" x14ac:dyDescent="0.25">
      <c r="A2374" s="35">
        <v>2019</v>
      </c>
      <c r="B2374" s="35" t="s">
        <v>181</v>
      </c>
      <c r="C2374" s="35">
        <v>34180</v>
      </c>
      <c r="D2374" s="48" t="s">
        <v>288</v>
      </c>
      <c r="E2374" s="20" t="s">
        <v>183</v>
      </c>
      <c r="F2374" s="20" t="s">
        <v>14</v>
      </c>
      <c r="G2374" s="20">
        <v>468</v>
      </c>
      <c r="H2374" s="37">
        <f t="shared" si="362"/>
        <v>624</v>
      </c>
      <c r="I2374" s="9">
        <v>186116.54</v>
      </c>
      <c r="J2374" s="20" t="s">
        <v>37</v>
      </c>
      <c r="K2374" s="17">
        <f t="shared" si="363"/>
        <v>3.6125048243921265E-2</v>
      </c>
      <c r="L2374" s="17">
        <f t="shared" si="364"/>
        <v>3.6125048243921265E-2</v>
      </c>
      <c r="M2374" s="68">
        <f t="shared" si="365"/>
        <v>397.37553068313389</v>
      </c>
      <c r="N2374" s="9">
        <v>397.94</v>
      </c>
    </row>
    <row r="2375" spans="1:14" hidden="1" x14ac:dyDescent="0.25">
      <c r="A2375" s="35">
        <v>2019</v>
      </c>
      <c r="B2375" s="35" t="s">
        <v>181</v>
      </c>
      <c r="C2375" s="35">
        <v>34180</v>
      </c>
      <c r="D2375" s="48" t="s">
        <v>288</v>
      </c>
      <c r="E2375" s="20" t="s">
        <v>183</v>
      </c>
      <c r="F2375" s="20" t="s">
        <v>14</v>
      </c>
      <c r="G2375" s="20">
        <v>32</v>
      </c>
      <c r="H2375" s="37">
        <f t="shared" si="362"/>
        <v>42.666666666666664</v>
      </c>
      <c r="I2375" s="9">
        <v>12734.08</v>
      </c>
      <c r="J2375" s="20" t="s">
        <v>38</v>
      </c>
      <c r="K2375" s="17">
        <f t="shared" si="363"/>
        <v>2.4700887688151292E-3</v>
      </c>
      <c r="L2375" s="17">
        <f t="shared" si="364"/>
        <v>2.4700887688151292E-3</v>
      </c>
      <c r="M2375" s="68">
        <f t="shared" si="365"/>
        <v>27.170976456966422</v>
      </c>
      <c r="N2375" s="9">
        <v>397.94</v>
      </c>
    </row>
    <row r="2376" spans="1:14" hidden="1" x14ac:dyDescent="0.25">
      <c r="A2376" s="35">
        <v>2019</v>
      </c>
      <c r="B2376" s="35" t="s">
        <v>181</v>
      </c>
      <c r="C2376" s="35">
        <v>34180</v>
      </c>
      <c r="D2376" s="48" t="s">
        <v>288</v>
      </c>
      <c r="E2376" s="20" t="s">
        <v>183</v>
      </c>
      <c r="F2376" s="20" t="s">
        <v>14</v>
      </c>
      <c r="G2376" s="20">
        <v>123</v>
      </c>
      <c r="H2376" s="37">
        <f t="shared" si="362"/>
        <v>164</v>
      </c>
      <c r="I2376" s="9">
        <v>48890.91</v>
      </c>
      <c r="J2376" s="20" t="s">
        <v>39</v>
      </c>
      <c r="K2376" s="17">
        <f t="shared" si="363"/>
        <v>9.4944037051331535E-3</v>
      </c>
      <c r="L2376" s="17">
        <f t="shared" si="364"/>
        <v>9.4944037051331535E-3</v>
      </c>
      <c r="M2376" s="68">
        <f t="shared" si="365"/>
        <v>104.43844075646469</v>
      </c>
      <c r="N2376" s="9">
        <v>397.94</v>
      </c>
    </row>
    <row r="2377" spans="1:14" hidden="1" x14ac:dyDescent="0.25">
      <c r="A2377" s="35">
        <v>2019</v>
      </c>
      <c r="B2377" s="35" t="s">
        <v>181</v>
      </c>
      <c r="C2377" s="35">
        <v>34180</v>
      </c>
      <c r="D2377" s="48" t="s">
        <v>288</v>
      </c>
      <c r="E2377" s="20" t="s">
        <v>183</v>
      </c>
      <c r="F2377" s="20" t="s">
        <v>14</v>
      </c>
      <c r="G2377" s="20">
        <v>53</v>
      </c>
      <c r="H2377" s="37">
        <f t="shared" si="362"/>
        <v>70.666666666666671</v>
      </c>
      <c r="I2377" s="9">
        <v>21090.82</v>
      </c>
      <c r="J2377" s="20" t="s">
        <v>40</v>
      </c>
      <c r="K2377" s="17">
        <f t="shared" si="363"/>
        <v>4.0910845233500578E-3</v>
      </c>
      <c r="L2377" s="17">
        <f t="shared" si="364"/>
        <v>4.0910845233500586E-3</v>
      </c>
      <c r="M2377" s="68">
        <f t="shared" si="365"/>
        <v>45.001929756850643</v>
      </c>
      <c r="N2377" s="9">
        <v>397.94</v>
      </c>
    </row>
    <row r="2378" spans="1:14" hidden="1" x14ac:dyDescent="0.25">
      <c r="A2378" s="35">
        <v>2019</v>
      </c>
      <c r="B2378" s="35" t="s">
        <v>181</v>
      </c>
      <c r="C2378" s="35">
        <v>34180</v>
      </c>
      <c r="D2378" s="48" t="s">
        <v>288</v>
      </c>
      <c r="E2378" s="20" t="s">
        <v>183</v>
      </c>
      <c r="F2378" s="20" t="s">
        <v>14</v>
      </c>
      <c r="G2378" s="20">
        <v>286</v>
      </c>
      <c r="H2378" s="37">
        <f t="shared" si="362"/>
        <v>381.33333333333337</v>
      </c>
      <c r="I2378" s="9">
        <v>113810.84</v>
      </c>
      <c r="J2378" s="20" t="s">
        <v>41</v>
      </c>
      <c r="K2378" s="17">
        <f t="shared" si="363"/>
        <v>2.2076418371285218E-2</v>
      </c>
      <c r="L2378" s="17">
        <f t="shared" si="364"/>
        <v>2.2076418371285222E-2</v>
      </c>
      <c r="M2378" s="68">
        <f t="shared" si="365"/>
        <v>242.84060208413743</v>
      </c>
      <c r="N2378" s="9">
        <v>397.94</v>
      </c>
    </row>
    <row r="2379" spans="1:14" hidden="1" x14ac:dyDescent="0.25">
      <c r="A2379" s="35">
        <v>2019</v>
      </c>
      <c r="B2379" s="35" t="s">
        <v>181</v>
      </c>
      <c r="C2379" s="35">
        <v>34180</v>
      </c>
      <c r="D2379" s="48" t="s">
        <v>288</v>
      </c>
      <c r="E2379" s="20" t="s">
        <v>183</v>
      </c>
      <c r="F2379" s="20" t="s">
        <v>14</v>
      </c>
      <c r="G2379" s="20">
        <v>56</v>
      </c>
      <c r="H2379" s="37">
        <f t="shared" si="362"/>
        <v>74.666666666666671</v>
      </c>
      <c r="I2379" s="9">
        <v>22284.639999999999</v>
      </c>
      <c r="J2379" s="20" t="s">
        <v>42</v>
      </c>
      <c r="K2379" s="17">
        <f t="shared" si="363"/>
        <v>4.3226553454264764E-3</v>
      </c>
      <c r="L2379" s="17">
        <f t="shared" si="364"/>
        <v>4.3226553454264773E-3</v>
      </c>
      <c r="M2379" s="68">
        <f t="shared" si="365"/>
        <v>47.54920879969125</v>
      </c>
      <c r="N2379" s="9">
        <v>397.94</v>
      </c>
    </row>
    <row r="2380" spans="1:14" hidden="1" x14ac:dyDescent="0.25">
      <c r="A2380" s="35">
        <v>2019</v>
      </c>
      <c r="B2380" s="35" t="s">
        <v>181</v>
      </c>
      <c r="C2380" s="35">
        <v>34180</v>
      </c>
      <c r="D2380" s="48" t="s">
        <v>288</v>
      </c>
      <c r="E2380" s="20" t="s">
        <v>183</v>
      </c>
      <c r="F2380" s="20" t="s">
        <v>14</v>
      </c>
      <c r="G2380" s="20">
        <v>23</v>
      </c>
      <c r="H2380" s="37">
        <f t="shared" si="362"/>
        <v>30.666666666666664</v>
      </c>
      <c r="I2380" s="9">
        <v>9152.6200000000008</v>
      </c>
      <c r="J2380" s="20" t="s">
        <v>43</v>
      </c>
      <c r="K2380" s="17">
        <f t="shared" si="363"/>
        <v>1.7753763025858743E-3</v>
      </c>
      <c r="L2380" s="17">
        <f t="shared" si="364"/>
        <v>1.7753763025858741E-3</v>
      </c>
      <c r="M2380" s="68">
        <f t="shared" si="365"/>
        <v>19.529139328444614</v>
      </c>
      <c r="N2380" s="9">
        <v>397.94</v>
      </c>
    </row>
    <row r="2381" spans="1:14" hidden="1" x14ac:dyDescent="0.25">
      <c r="A2381" s="35">
        <v>2019</v>
      </c>
      <c r="B2381" s="35" t="s">
        <v>181</v>
      </c>
      <c r="C2381" s="35">
        <v>34180</v>
      </c>
      <c r="D2381" s="48" t="s">
        <v>288</v>
      </c>
      <c r="E2381" s="20" t="s">
        <v>183</v>
      </c>
      <c r="F2381" s="20" t="s">
        <v>14</v>
      </c>
      <c r="G2381" s="20">
        <v>198</v>
      </c>
      <c r="H2381" s="37">
        <f t="shared" si="362"/>
        <v>264</v>
      </c>
      <c r="I2381" s="9">
        <v>78792.12</v>
      </c>
      <c r="J2381" s="20" t="s">
        <v>45</v>
      </c>
      <c r="K2381" s="17">
        <f t="shared" si="363"/>
        <v>1.5283674257043613E-2</v>
      </c>
      <c r="L2381" s="17">
        <f t="shared" si="364"/>
        <v>1.5283674257043614E-2</v>
      </c>
      <c r="M2381" s="68">
        <f t="shared" si="365"/>
        <v>168.12041682747977</v>
      </c>
      <c r="N2381" s="9">
        <v>397.94</v>
      </c>
    </row>
    <row r="2382" spans="1:14" hidden="1" x14ac:dyDescent="0.25">
      <c r="A2382" s="35">
        <v>2019</v>
      </c>
      <c r="B2382" s="35" t="s">
        <v>181</v>
      </c>
      <c r="C2382" s="35">
        <v>34180</v>
      </c>
      <c r="D2382" s="48" t="s">
        <v>288</v>
      </c>
      <c r="E2382" s="20" t="s">
        <v>183</v>
      </c>
      <c r="F2382" s="20" t="s">
        <v>14</v>
      </c>
      <c r="G2382" s="20">
        <v>71</v>
      </c>
      <c r="H2382" s="37">
        <f t="shared" si="362"/>
        <v>94.666666666666671</v>
      </c>
      <c r="I2382" s="9">
        <v>28253.74</v>
      </c>
      <c r="J2382" s="20" t="s">
        <v>46</v>
      </c>
      <c r="K2382" s="17">
        <f t="shared" si="363"/>
        <v>5.4805094558085677E-3</v>
      </c>
      <c r="L2382" s="17">
        <f t="shared" si="364"/>
        <v>5.4805094558085686E-3</v>
      </c>
      <c r="M2382" s="68">
        <f t="shared" si="365"/>
        <v>60.285604013894257</v>
      </c>
      <c r="N2382" s="9">
        <v>397.94</v>
      </c>
    </row>
    <row r="2383" spans="1:14" hidden="1" x14ac:dyDescent="0.25">
      <c r="A2383" s="35">
        <v>2019</v>
      </c>
      <c r="B2383" s="35" t="s">
        <v>181</v>
      </c>
      <c r="C2383" s="35">
        <v>34180</v>
      </c>
      <c r="D2383" s="48" t="s">
        <v>288</v>
      </c>
      <c r="E2383" s="20" t="s">
        <v>183</v>
      </c>
      <c r="F2383" s="20" t="s">
        <v>14</v>
      </c>
      <c r="G2383" s="20">
        <v>98</v>
      </c>
      <c r="H2383" s="37">
        <f t="shared" si="362"/>
        <v>130.66666666666669</v>
      </c>
      <c r="I2383" s="9">
        <v>38998.120000000003</v>
      </c>
      <c r="J2383" s="20" t="s">
        <v>47</v>
      </c>
      <c r="K2383" s="17">
        <f t="shared" si="363"/>
        <v>7.5646468544963335E-3</v>
      </c>
      <c r="L2383" s="17">
        <f t="shared" si="364"/>
        <v>7.5646468544963352E-3</v>
      </c>
      <c r="M2383" s="68">
        <f t="shared" si="365"/>
        <v>83.211115399459686</v>
      </c>
      <c r="N2383" s="9">
        <v>397.94</v>
      </c>
    </row>
    <row r="2384" spans="1:14" hidden="1" x14ac:dyDescent="0.25">
      <c r="A2384" s="35">
        <v>2019</v>
      </c>
      <c r="B2384" s="35" t="s">
        <v>181</v>
      </c>
      <c r="C2384" s="35">
        <v>34180</v>
      </c>
      <c r="D2384" s="48" t="s">
        <v>288</v>
      </c>
      <c r="E2384" s="20" t="s">
        <v>183</v>
      </c>
      <c r="F2384" s="20" t="s">
        <v>14</v>
      </c>
      <c r="G2384" s="20">
        <v>24</v>
      </c>
      <c r="H2384" s="37">
        <f t="shared" si="362"/>
        <v>32</v>
      </c>
      <c r="I2384" s="9">
        <v>9550.56</v>
      </c>
      <c r="J2384" s="20" t="s">
        <v>63</v>
      </c>
      <c r="K2384" s="17">
        <f t="shared" si="363"/>
        <v>1.8525665766113469E-3</v>
      </c>
      <c r="L2384" s="17">
        <f t="shared" si="364"/>
        <v>1.8525665766113471E-3</v>
      </c>
      <c r="M2384" s="68">
        <f t="shared" si="365"/>
        <v>20.378232342724818</v>
      </c>
      <c r="N2384" s="9">
        <v>397.94</v>
      </c>
    </row>
    <row r="2385" spans="1:14" hidden="1" x14ac:dyDescent="0.25">
      <c r="A2385" s="35">
        <v>2019</v>
      </c>
      <c r="B2385" s="35" t="s">
        <v>181</v>
      </c>
      <c r="C2385" s="35">
        <v>34180</v>
      </c>
      <c r="D2385" s="48" t="s">
        <v>288</v>
      </c>
      <c r="E2385" s="20" t="s">
        <v>183</v>
      </c>
      <c r="F2385" s="20" t="s">
        <v>14</v>
      </c>
      <c r="G2385" s="20">
        <v>29</v>
      </c>
      <c r="H2385" s="37">
        <f t="shared" si="362"/>
        <v>38.666666666666671</v>
      </c>
      <c r="I2385" s="9">
        <v>11540.26</v>
      </c>
      <c r="J2385" s="20" t="s">
        <v>48</v>
      </c>
      <c r="K2385" s="17">
        <f t="shared" si="363"/>
        <v>2.2385179467387111E-3</v>
      </c>
      <c r="L2385" s="17">
        <f t="shared" si="364"/>
        <v>2.2385179467387115E-3</v>
      </c>
      <c r="M2385" s="68">
        <f t="shared" si="365"/>
        <v>24.623697414125825</v>
      </c>
      <c r="N2385" s="9">
        <v>397.94</v>
      </c>
    </row>
    <row r="2386" spans="1:14" hidden="1" x14ac:dyDescent="0.25">
      <c r="A2386" s="35">
        <v>2019</v>
      </c>
      <c r="B2386" s="35" t="s">
        <v>181</v>
      </c>
      <c r="C2386" s="35">
        <v>34180</v>
      </c>
      <c r="D2386" s="48" t="s">
        <v>288</v>
      </c>
      <c r="E2386" s="20" t="s">
        <v>183</v>
      </c>
      <c r="F2386" s="20" t="s">
        <v>14</v>
      </c>
      <c r="G2386" s="20">
        <v>17</v>
      </c>
      <c r="H2386" s="37">
        <f t="shared" si="362"/>
        <v>22.666666666666664</v>
      </c>
      <c r="I2386" s="9">
        <v>6764.98</v>
      </c>
      <c r="J2386" s="20" t="s">
        <v>68</v>
      </c>
      <c r="K2386" s="17">
        <f t="shared" si="363"/>
        <v>1.3122346584330375E-3</v>
      </c>
      <c r="L2386" s="17">
        <f t="shared" si="364"/>
        <v>1.3122346584330375E-3</v>
      </c>
      <c r="M2386" s="68">
        <f t="shared" si="365"/>
        <v>14.434581242763413</v>
      </c>
      <c r="N2386" s="9">
        <v>397.94</v>
      </c>
    </row>
    <row r="2387" spans="1:14" hidden="1" x14ac:dyDescent="0.25">
      <c r="A2387" s="35">
        <v>2019</v>
      </c>
      <c r="B2387" s="35" t="s">
        <v>181</v>
      </c>
      <c r="C2387" s="35">
        <v>34180</v>
      </c>
      <c r="D2387" s="48" t="s">
        <v>288</v>
      </c>
      <c r="E2387" s="20" t="s">
        <v>183</v>
      </c>
      <c r="F2387" s="20" t="s">
        <v>14</v>
      </c>
      <c r="G2387" s="20">
        <v>16</v>
      </c>
      <c r="H2387" s="37">
        <f t="shared" si="362"/>
        <v>21.333333333333332</v>
      </c>
      <c r="I2387" s="9">
        <v>6367.04</v>
      </c>
      <c r="J2387" s="20" t="s">
        <v>49</v>
      </c>
      <c r="K2387" s="17">
        <f t="shared" si="363"/>
        <v>1.2350443844075646E-3</v>
      </c>
      <c r="L2387" s="17">
        <f t="shared" si="364"/>
        <v>1.2350443844075646E-3</v>
      </c>
      <c r="M2387" s="68">
        <f t="shared" si="365"/>
        <v>13.585488228483211</v>
      </c>
      <c r="N2387" s="9">
        <v>397.94</v>
      </c>
    </row>
    <row r="2388" spans="1:14" hidden="1" x14ac:dyDescent="0.25">
      <c r="A2388" s="23" t="s">
        <v>9</v>
      </c>
      <c r="B2388" s="23" t="s">
        <v>151</v>
      </c>
      <c r="C2388" s="23" t="s">
        <v>152</v>
      </c>
      <c r="D2388" s="16" t="s">
        <v>153</v>
      </c>
      <c r="E2388" s="23" t="s">
        <v>154</v>
      </c>
      <c r="F2388" s="23" t="s">
        <v>14</v>
      </c>
      <c r="G2388" s="22">
        <v>87</v>
      </c>
      <c r="H2388" s="22">
        <f t="shared" si="362"/>
        <v>116</v>
      </c>
      <c r="I2388" s="9">
        <v>215812.74</v>
      </c>
      <c r="J2388" s="23" t="s">
        <v>50</v>
      </c>
      <c r="K2388" s="17">
        <f>G2388/$G$851</f>
        <v>2.8398890158315652E-2</v>
      </c>
      <c r="L2388" s="17">
        <f>H2388/$H$851</f>
        <v>2.8482566704861687E-2</v>
      </c>
      <c r="M2388" s="68">
        <f>3600*L2388</f>
        <v>102.53724013750207</v>
      </c>
      <c r="N2388" s="9">
        <f>+I2388/G2388</f>
        <v>2480.6062068965516</v>
      </c>
    </row>
    <row r="2389" spans="1:14" hidden="1" x14ac:dyDescent="0.25">
      <c r="A2389" s="35">
        <v>2019</v>
      </c>
      <c r="B2389" s="35" t="s">
        <v>181</v>
      </c>
      <c r="C2389" s="35">
        <v>34180</v>
      </c>
      <c r="D2389" s="48" t="s">
        <v>288</v>
      </c>
      <c r="E2389" s="20" t="s">
        <v>183</v>
      </c>
      <c r="F2389" s="20" t="s">
        <v>14</v>
      </c>
      <c r="G2389" s="20">
        <v>18</v>
      </c>
      <c r="H2389" s="37">
        <f t="shared" ref="H2389:H2398" si="366">G2389/9*12</f>
        <v>24</v>
      </c>
      <c r="I2389" s="9">
        <v>7162.92</v>
      </c>
      <c r="J2389" s="20" t="s">
        <v>51</v>
      </c>
      <c r="K2389" s="17">
        <f t="shared" ref="K2389:K2398" si="367">G2389/$G$2399</f>
        <v>1.3894249324585101E-3</v>
      </c>
      <c r="L2389" s="17">
        <f t="shared" ref="L2389:L2398" si="368">H2389/$H$2399</f>
        <v>1.3894249324585104E-3</v>
      </c>
      <c r="M2389" s="68">
        <f t="shared" ref="M2389:M2398" si="369">11000*L2389</f>
        <v>15.283674257043614</v>
      </c>
      <c r="N2389" s="9">
        <v>397.94</v>
      </c>
    </row>
    <row r="2390" spans="1:14" hidden="1" x14ac:dyDescent="0.25">
      <c r="A2390" s="35">
        <v>2019</v>
      </c>
      <c r="B2390" s="35" t="s">
        <v>181</v>
      </c>
      <c r="C2390" s="35">
        <v>34180</v>
      </c>
      <c r="D2390" s="48" t="s">
        <v>288</v>
      </c>
      <c r="E2390" s="20" t="s">
        <v>183</v>
      </c>
      <c r="F2390" s="20" t="s">
        <v>14</v>
      </c>
      <c r="G2390" s="20">
        <v>93</v>
      </c>
      <c r="H2390" s="37">
        <f t="shared" si="366"/>
        <v>124</v>
      </c>
      <c r="I2390" s="9">
        <v>36809.449999999997</v>
      </c>
      <c r="J2390" s="20" t="s">
        <v>52</v>
      </c>
      <c r="K2390" s="17">
        <f t="shared" si="367"/>
        <v>7.1786954843689691E-3</v>
      </c>
      <c r="L2390" s="17">
        <f t="shared" si="368"/>
        <v>7.17869548436897E-3</v>
      </c>
      <c r="M2390" s="68">
        <f t="shared" si="369"/>
        <v>78.965650328058672</v>
      </c>
      <c r="N2390" s="9">
        <v>397.94</v>
      </c>
    </row>
    <row r="2391" spans="1:14" hidden="1" x14ac:dyDescent="0.25">
      <c r="A2391" s="35">
        <v>2019</v>
      </c>
      <c r="B2391" s="35" t="s">
        <v>181</v>
      </c>
      <c r="C2391" s="35">
        <v>34180</v>
      </c>
      <c r="D2391" s="48" t="s">
        <v>288</v>
      </c>
      <c r="E2391" s="20" t="s">
        <v>183</v>
      </c>
      <c r="F2391" s="20" t="s">
        <v>14</v>
      </c>
      <c r="G2391" s="20">
        <v>28</v>
      </c>
      <c r="H2391" s="37">
        <f t="shared" si="366"/>
        <v>37.333333333333336</v>
      </c>
      <c r="I2391" s="9">
        <v>11142.32</v>
      </c>
      <c r="J2391" s="20" t="s">
        <v>134</v>
      </c>
      <c r="K2391" s="17">
        <f t="shared" si="367"/>
        <v>2.1613276727132382E-3</v>
      </c>
      <c r="L2391" s="17">
        <f t="shared" si="368"/>
        <v>2.1613276727132386E-3</v>
      </c>
      <c r="M2391" s="68">
        <f t="shared" si="369"/>
        <v>23.774604399845625</v>
      </c>
      <c r="N2391" s="9">
        <v>397.94</v>
      </c>
    </row>
    <row r="2392" spans="1:14" hidden="1" x14ac:dyDescent="0.25">
      <c r="A2392" s="35">
        <v>2019</v>
      </c>
      <c r="B2392" s="35" t="s">
        <v>181</v>
      </c>
      <c r="C2392" s="35">
        <v>34180</v>
      </c>
      <c r="D2392" s="48" t="s">
        <v>288</v>
      </c>
      <c r="E2392" s="20" t="s">
        <v>183</v>
      </c>
      <c r="F2392" s="20" t="s">
        <v>14</v>
      </c>
      <c r="G2392" s="20">
        <v>34</v>
      </c>
      <c r="H2392" s="37">
        <f t="shared" si="366"/>
        <v>45.333333333333329</v>
      </c>
      <c r="I2392" s="9">
        <v>13529.96</v>
      </c>
      <c r="J2392" s="20" t="s">
        <v>53</v>
      </c>
      <c r="K2392" s="17">
        <f t="shared" si="367"/>
        <v>2.624469316866075E-3</v>
      </c>
      <c r="L2392" s="17">
        <f t="shared" si="368"/>
        <v>2.624469316866075E-3</v>
      </c>
      <c r="M2392" s="68">
        <f t="shared" si="369"/>
        <v>28.869162485526825</v>
      </c>
      <c r="N2392" s="9">
        <v>397.94</v>
      </c>
    </row>
    <row r="2393" spans="1:14" hidden="1" x14ac:dyDescent="0.25">
      <c r="A2393" s="35">
        <v>2019</v>
      </c>
      <c r="B2393" s="35" t="s">
        <v>181</v>
      </c>
      <c r="C2393" s="35">
        <v>34180</v>
      </c>
      <c r="D2393" s="48" t="s">
        <v>288</v>
      </c>
      <c r="E2393" s="20" t="s">
        <v>183</v>
      </c>
      <c r="F2393" s="20" t="s">
        <v>14</v>
      </c>
      <c r="G2393" s="20">
        <v>128</v>
      </c>
      <c r="H2393" s="37">
        <f t="shared" si="366"/>
        <v>170.66666666666666</v>
      </c>
      <c r="I2393" s="9">
        <v>50927.32</v>
      </c>
      <c r="J2393" s="20" t="s">
        <v>54</v>
      </c>
      <c r="K2393" s="17">
        <f t="shared" si="367"/>
        <v>9.880355075260517E-3</v>
      </c>
      <c r="L2393" s="17">
        <f t="shared" si="368"/>
        <v>9.880355075260517E-3</v>
      </c>
      <c r="M2393" s="68">
        <f t="shared" si="369"/>
        <v>108.68390582786569</v>
      </c>
      <c r="N2393" s="9">
        <v>397.87</v>
      </c>
    </row>
    <row r="2394" spans="1:14" hidden="1" x14ac:dyDescent="0.25">
      <c r="A2394" s="35">
        <v>2019</v>
      </c>
      <c r="B2394" s="35" t="s">
        <v>181</v>
      </c>
      <c r="C2394" s="35">
        <v>34180</v>
      </c>
      <c r="D2394" s="48" t="s">
        <v>288</v>
      </c>
      <c r="E2394" s="20" t="s">
        <v>183</v>
      </c>
      <c r="F2394" s="20" t="s">
        <v>14</v>
      </c>
      <c r="G2394" s="20">
        <v>31</v>
      </c>
      <c r="H2394" s="37">
        <f t="shared" si="366"/>
        <v>41.333333333333336</v>
      </c>
      <c r="I2394" s="9">
        <v>12137.17</v>
      </c>
      <c r="J2394" s="20" t="s">
        <v>55</v>
      </c>
      <c r="K2394" s="17">
        <f t="shared" si="367"/>
        <v>2.3928984947896564E-3</v>
      </c>
      <c r="L2394" s="17">
        <f t="shared" si="368"/>
        <v>2.3928984947896568E-3</v>
      </c>
      <c r="M2394" s="68">
        <f t="shared" si="369"/>
        <v>26.321883442686225</v>
      </c>
      <c r="N2394" s="9">
        <v>397.94</v>
      </c>
    </row>
    <row r="2395" spans="1:14" hidden="1" x14ac:dyDescent="0.25">
      <c r="A2395" s="35">
        <v>2019</v>
      </c>
      <c r="B2395" s="35" t="s">
        <v>181</v>
      </c>
      <c r="C2395" s="35">
        <v>34180</v>
      </c>
      <c r="D2395" s="48" t="s">
        <v>288</v>
      </c>
      <c r="E2395" s="20" t="s">
        <v>183</v>
      </c>
      <c r="F2395" s="20" t="s">
        <v>14</v>
      </c>
      <c r="G2395" s="20">
        <v>33</v>
      </c>
      <c r="H2395" s="37">
        <f t="shared" si="366"/>
        <v>44</v>
      </c>
      <c r="I2395" s="9">
        <v>13132.02</v>
      </c>
      <c r="J2395" s="20" t="s">
        <v>301</v>
      </c>
      <c r="K2395" s="17">
        <f t="shared" si="367"/>
        <v>2.5472790428406021E-3</v>
      </c>
      <c r="L2395" s="17">
        <f t="shared" si="368"/>
        <v>2.5472790428406021E-3</v>
      </c>
      <c r="M2395" s="68">
        <f t="shared" si="369"/>
        <v>28.020069471246622</v>
      </c>
      <c r="N2395" s="9">
        <v>397.94</v>
      </c>
    </row>
    <row r="2396" spans="1:14" hidden="1" x14ac:dyDescent="0.25">
      <c r="A2396" s="35">
        <v>2019</v>
      </c>
      <c r="B2396" s="35" t="s">
        <v>181</v>
      </c>
      <c r="C2396" s="35">
        <v>34180</v>
      </c>
      <c r="D2396" s="48" t="s">
        <v>288</v>
      </c>
      <c r="E2396" s="20" t="s">
        <v>183</v>
      </c>
      <c r="F2396" s="20" t="s">
        <v>14</v>
      </c>
      <c r="G2396" s="20">
        <v>151</v>
      </c>
      <c r="H2396" s="37">
        <f t="shared" si="366"/>
        <v>201.33333333333334</v>
      </c>
      <c r="I2396" s="9">
        <v>60009.25</v>
      </c>
      <c r="J2396" s="20" t="s">
        <v>56</v>
      </c>
      <c r="K2396" s="17">
        <f t="shared" si="367"/>
        <v>1.1655731377846392E-2</v>
      </c>
      <c r="L2396" s="17">
        <f t="shared" si="368"/>
        <v>1.1655731377846392E-2</v>
      </c>
      <c r="M2396" s="68">
        <f t="shared" si="369"/>
        <v>128.2130451563103</v>
      </c>
      <c r="N2396" s="9">
        <v>397.94</v>
      </c>
    </row>
    <row r="2397" spans="1:14" hidden="1" x14ac:dyDescent="0.25">
      <c r="A2397" s="35">
        <v>2019</v>
      </c>
      <c r="B2397" s="35" t="s">
        <v>181</v>
      </c>
      <c r="C2397" s="35">
        <v>34180</v>
      </c>
      <c r="D2397" s="48" t="s">
        <v>288</v>
      </c>
      <c r="E2397" s="20" t="s">
        <v>183</v>
      </c>
      <c r="F2397" s="20" t="s">
        <v>14</v>
      </c>
      <c r="G2397" s="20">
        <v>384</v>
      </c>
      <c r="H2397" s="37">
        <f t="shared" si="366"/>
        <v>512</v>
      </c>
      <c r="I2397" s="9">
        <v>152956.20000000001</v>
      </c>
      <c r="J2397" s="20" t="s">
        <v>57</v>
      </c>
      <c r="K2397" s="17">
        <f t="shared" si="367"/>
        <v>2.9641065225781551E-2</v>
      </c>
      <c r="L2397" s="17">
        <f t="shared" si="368"/>
        <v>2.9641065225781554E-2</v>
      </c>
      <c r="M2397" s="68">
        <f t="shared" si="369"/>
        <v>326.05171748359709</v>
      </c>
      <c r="N2397" s="9">
        <v>397.94</v>
      </c>
    </row>
    <row r="2398" spans="1:14" hidden="1" x14ac:dyDescent="0.25">
      <c r="A2398" s="35">
        <v>2019</v>
      </c>
      <c r="B2398" s="35" t="s">
        <v>181</v>
      </c>
      <c r="C2398" s="35">
        <v>34180</v>
      </c>
      <c r="D2398" s="48" t="s">
        <v>288</v>
      </c>
      <c r="E2398" s="20" t="s">
        <v>183</v>
      </c>
      <c r="F2398" s="20" t="s">
        <v>14</v>
      </c>
      <c r="G2398" s="20">
        <v>102</v>
      </c>
      <c r="H2398" s="37">
        <f t="shared" si="366"/>
        <v>136</v>
      </c>
      <c r="I2398" s="9">
        <v>40589.879999999997</v>
      </c>
      <c r="J2398" s="20" t="s">
        <v>65</v>
      </c>
      <c r="K2398" s="17">
        <f t="shared" si="367"/>
        <v>7.8734079505982241E-3</v>
      </c>
      <c r="L2398" s="17">
        <f t="shared" si="368"/>
        <v>7.8734079505982258E-3</v>
      </c>
      <c r="M2398" s="68">
        <f t="shared" si="369"/>
        <v>86.607487456580486</v>
      </c>
      <c r="N2398" s="9">
        <v>397.94</v>
      </c>
    </row>
    <row r="2399" spans="1:14" hidden="1" x14ac:dyDescent="0.25">
      <c r="A2399" s="35"/>
      <c r="B2399" s="35"/>
      <c r="C2399" s="35"/>
      <c r="D2399" s="48"/>
      <c r="E2399" s="20"/>
      <c r="F2399" s="20"/>
      <c r="G2399" s="34">
        <f>SUM(G2308:G2398)</f>
        <v>12955</v>
      </c>
      <c r="H2399" s="34">
        <f>SUM(H2308:H2398)</f>
        <v>17273.333333333332</v>
      </c>
      <c r="I2399" s="36"/>
      <c r="J2399" s="36"/>
      <c r="K2399" s="19">
        <v>1</v>
      </c>
      <c r="L2399" s="19">
        <v>1</v>
      </c>
      <c r="M2399" s="72">
        <f>SUM(M2308:M2398)</f>
        <v>11028.666147895125</v>
      </c>
      <c r="N2399" s="9"/>
    </row>
    <row r="2400" spans="1:14" hidden="1" x14ac:dyDescent="0.25">
      <c r="A2400" s="35">
        <v>2019</v>
      </c>
      <c r="B2400" s="35" t="s">
        <v>181</v>
      </c>
      <c r="C2400" s="35">
        <v>34181</v>
      </c>
      <c r="D2400" s="48" t="s">
        <v>302</v>
      </c>
      <c r="E2400" s="20" t="s">
        <v>183</v>
      </c>
      <c r="F2400" s="20" t="s">
        <v>14</v>
      </c>
      <c r="G2400" s="20">
        <v>1</v>
      </c>
      <c r="H2400" s="37">
        <f>G2400/9*12</f>
        <v>1.3333333333333333</v>
      </c>
      <c r="I2400" s="9">
        <v>2829.32</v>
      </c>
      <c r="J2400" s="20" t="s">
        <v>193</v>
      </c>
      <c r="K2400" s="17">
        <f>G2400/$G$2422</f>
        <v>3.325573661456601E-4</v>
      </c>
      <c r="L2400" s="17">
        <f>H2400/$H$2422</f>
        <v>3.325573661456601E-4</v>
      </c>
      <c r="M2400" s="68">
        <v>1</v>
      </c>
      <c r="N2400" s="9">
        <v>2829.32</v>
      </c>
    </row>
    <row r="2401" spans="1:14" hidden="1" x14ac:dyDescent="0.25">
      <c r="A2401" s="35">
        <v>2019</v>
      </c>
      <c r="B2401" s="35" t="s">
        <v>181</v>
      </c>
      <c r="C2401" s="35">
        <v>34181</v>
      </c>
      <c r="D2401" s="48" t="s">
        <v>302</v>
      </c>
      <c r="E2401" s="20" t="s">
        <v>183</v>
      </c>
      <c r="F2401" s="20" t="s">
        <v>14</v>
      </c>
      <c r="G2401" s="20">
        <v>5</v>
      </c>
      <c r="H2401" s="37">
        <f t="shared" ref="H2401:H2421" si="370">G2401/9*12</f>
        <v>6.666666666666667</v>
      </c>
      <c r="I2401" s="9">
        <v>14064.34</v>
      </c>
      <c r="J2401" s="20" t="s">
        <v>208</v>
      </c>
      <c r="K2401" s="17">
        <f t="shared" ref="K2401:K2421" si="371">G2401/$G$2422</f>
        <v>1.6627868307283007E-3</v>
      </c>
      <c r="L2401" s="17">
        <f t="shared" ref="L2401:L2421" si="372">H2401/$H$2422</f>
        <v>1.6627868307283007E-3</v>
      </c>
      <c r="M2401" s="68">
        <v>6</v>
      </c>
      <c r="N2401" s="9">
        <v>2812.87</v>
      </c>
    </row>
    <row r="2402" spans="1:14" hidden="1" x14ac:dyDescent="0.25">
      <c r="A2402" s="35">
        <v>2019</v>
      </c>
      <c r="B2402" s="35" t="s">
        <v>181</v>
      </c>
      <c r="C2402" s="35">
        <v>34181</v>
      </c>
      <c r="D2402" s="48" t="s">
        <v>302</v>
      </c>
      <c r="E2402" s="20" t="s">
        <v>183</v>
      </c>
      <c r="F2402" s="20" t="s">
        <v>14</v>
      </c>
      <c r="G2402" s="20">
        <v>1</v>
      </c>
      <c r="H2402" s="37">
        <f t="shared" si="370"/>
        <v>1.3333333333333333</v>
      </c>
      <c r="I2402" s="9">
        <v>2829.32</v>
      </c>
      <c r="J2402" s="20" t="s">
        <v>291</v>
      </c>
      <c r="K2402" s="17">
        <f t="shared" si="371"/>
        <v>3.325573661456601E-4</v>
      </c>
      <c r="L2402" s="17">
        <f t="shared" si="372"/>
        <v>3.325573661456601E-4</v>
      </c>
      <c r="M2402" s="68">
        <v>1</v>
      </c>
      <c r="N2402" s="9">
        <v>2829.32</v>
      </c>
    </row>
    <row r="2403" spans="1:14" hidden="1" x14ac:dyDescent="0.25">
      <c r="A2403" s="35">
        <v>2019</v>
      </c>
      <c r="B2403" s="35" t="s">
        <v>181</v>
      </c>
      <c r="C2403" s="35">
        <v>34181</v>
      </c>
      <c r="D2403" s="48" t="s">
        <v>302</v>
      </c>
      <c r="E2403" s="20" t="s">
        <v>183</v>
      </c>
      <c r="F2403" s="20" t="s">
        <v>14</v>
      </c>
      <c r="G2403" s="20">
        <v>1</v>
      </c>
      <c r="H2403" s="37">
        <f t="shared" si="370"/>
        <v>1.3333333333333333</v>
      </c>
      <c r="I2403" s="9">
        <v>2829.32</v>
      </c>
      <c r="J2403" s="20" t="s">
        <v>221</v>
      </c>
      <c r="K2403" s="17">
        <f t="shared" si="371"/>
        <v>3.325573661456601E-4</v>
      </c>
      <c r="L2403" s="17">
        <f t="shared" si="372"/>
        <v>3.325573661456601E-4</v>
      </c>
      <c r="M2403" s="68">
        <v>1</v>
      </c>
      <c r="N2403" s="9">
        <v>2829.32</v>
      </c>
    </row>
    <row r="2404" spans="1:14" hidden="1" x14ac:dyDescent="0.25">
      <c r="A2404" s="35">
        <v>2019</v>
      </c>
      <c r="B2404" s="35" t="s">
        <v>181</v>
      </c>
      <c r="C2404" s="35">
        <v>34181</v>
      </c>
      <c r="D2404" s="48" t="s">
        <v>302</v>
      </c>
      <c r="E2404" s="20" t="s">
        <v>183</v>
      </c>
      <c r="F2404" s="20" t="s">
        <v>14</v>
      </c>
      <c r="G2404" s="20">
        <v>1</v>
      </c>
      <c r="H2404" s="37">
        <f t="shared" si="370"/>
        <v>1.3333333333333333</v>
      </c>
      <c r="I2404" s="9">
        <v>2829.32</v>
      </c>
      <c r="J2404" s="20" t="s">
        <v>232</v>
      </c>
      <c r="K2404" s="17">
        <f t="shared" si="371"/>
        <v>3.325573661456601E-4</v>
      </c>
      <c r="L2404" s="17">
        <f t="shared" si="372"/>
        <v>3.325573661456601E-4</v>
      </c>
      <c r="M2404" s="68">
        <v>1</v>
      </c>
      <c r="N2404" s="9">
        <v>2829.32</v>
      </c>
    </row>
    <row r="2405" spans="1:14" hidden="1" x14ac:dyDescent="0.25">
      <c r="A2405" s="35">
        <v>2019</v>
      </c>
      <c r="B2405" s="35" t="s">
        <v>181</v>
      </c>
      <c r="C2405" s="35">
        <v>34181</v>
      </c>
      <c r="D2405" s="48" t="s">
        <v>302</v>
      </c>
      <c r="E2405" s="20" t="s">
        <v>183</v>
      </c>
      <c r="F2405" s="20" t="s">
        <v>14</v>
      </c>
      <c r="G2405" s="20">
        <v>1</v>
      </c>
      <c r="H2405" s="37">
        <f t="shared" si="370"/>
        <v>1.3333333333333333</v>
      </c>
      <c r="I2405" s="9">
        <v>2801.9</v>
      </c>
      <c r="J2405" s="20" t="s">
        <v>233</v>
      </c>
      <c r="K2405" s="17">
        <f t="shared" si="371"/>
        <v>3.325573661456601E-4</v>
      </c>
      <c r="L2405" s="17">
        <f t="shared" si="372"/>
        <v>3.325573661456601E-4</v>
      </c>
      <c r="M2405" s="68">
        <v>1</v>
      </c>
      <c r="N2405" s="9">
        <v>2801.9</v>
      </c>
    </row>
    <row r="2406" spans="1:14" hidden="1" x14ac:dyDescent="0.25">
      <c r="A2406" s="35">
        <v>2019</v>
      </c>
      <c r="B2406" s="35" t="s">
        <v>181</v>
      </c>
      <c r="C2406" s="35">
        <v>34181</v>
      </c>
      <c r="D2406" s="48" t="s">
        <v>302</v>
      </c>
      <c r="E2406" s="20" t="s">
        <v>183</v>
      </c>
      <c r="F2406" s="20" t="s">
        <v>14</v>
      </c>
      <c r="G2406" s="20">
        <v>1</v>
      </c>
      <c r="H2406" s="37">
        <f t="shared" si="370"/>
        <v>1.3333333333333333</v>
      </c>
      <c r="I2406" s="9">
        <v>2801.9</v>
      </c>
      <c r="J2406" s="20" t="s">
        <v>294</v>
      </c>
      <c r="K2406" s="17">
        <f t="shared" si="371"/>
        <v>3.325573661456601E-4</v>
      </c>
      <c r="L2406" s="17">
        <f t="shared" si="372"/>
        <v>3.325573661456601E-4</v>
      </c>
      <c r="M2406" s="68">
        <v>1</v>
      </c>
      <c r="N2406" s="9">
        <v>2801.9</v>
      </c>
    </row>
    <row r="2407" spans="1:14" hidden="1" x14ac:dyDescent="0.25">
      <c r="A2407" s="35">
        <v>2019</v>
      </c>
      <c r="B2407" s="35" t="s">
        <v>181</v>
      </c>
      <c r="C2407" s="35">
        <v>34181</v>
      </c>
      <c r="D2407" s="48" t="s">
        <v>302</v>
      </c>
      <c r="E2407" s="20" t="s">
        <v>183</v>
      </c>
      <c r="F2407" s="20" t="s">
        <v>14</v>
      </c>
      <c r="G2407" s="20">
        <v>1</v>
      </c>
      <c r="H2407" s="37">
        <f t="shared" si="370"/>
        <v>1.3333333333333333</v>
      </c>
      <c r="I2407" s="9">
        <v>2801.9</v>
      </c>
      <c r="J2407" s="20" t="s">
        <v>262</v>
      </c>
      <c r="K2407" s="17">
        <f t="shared" si="371"/>
        <v>3.325573661456601E-4</v>
      </c>
      <c r="L2407" s="17">
        <f t="shared" si="372"/>
        <v>3.325573661456601E-4</v>
      </c>
      <c r="M2407" s="68">
        <v>1</v>
      </c>
      <c r="N2407" s="9">
        <v>2801.9</v>
      </c>
    </row>
    <row r="2408" spans="1:14" hidden="1" x14ac:dyDescent="0.25">
      <c r="A2408" s="35">
        <v>2019</v>
      </c>
      <c r="B2408" s="35" t="s">
        <v>181</v>
      </c>
      <c r="C2408" s="35">
        <v>34181</v>
      </c>
      <c r="D2408" s="48" t="s">
        <v>302</v>
      </c>
      <c r="E2408" s="20" t="s">
        <v>183</v>
      </c>
      <c r="F2408" s="20" t="s">
        <v>14</v>
      </c>
      <c r="G2408" s="20">
        <v>19</v>
      </c>
      <c r="H2408" s="37">
        <f t="shared" si="370"/>
        <v>25.333333333333336</v>
      </c>
      <c r="I2408" s="9">
        <v>54134.25</v>
      </c>
      <c r="J2408" s="20" t="s">
        <v>56</v>
      </c>
      <c r="K2408" s="17">
        <f t="shared" si="371"/>
        <v>6.3185899567675423E-3</v>
      </c>
      <c r="L2408" s="17">
        <f t="shared" si="372"/>
        <v>6.3185899567675431E-3</v>
      </c>
      <c r="M2408" s="68">
        <v>23</v>
      </c>
      <c r="N2408" s="9">
        <v>2804.88</v>
      </c>
    </row>
    <row r="2409" spans="1:14" hidden="1" x14ac:dyDescent="0.25">
      <c r="A2409" s="35">
        <v>2019</v>
      </c>
      <c r="B2409" s="35" t="s">
        <v>181</v>
      </c>
      <c r="C2409" s="35">
        <v>34181</v>
      </c>
      <c r="D2409" s="48" t="s">
        <v>302</v>
      </c>
      <c r="E2409" s="20" t="s">
        <v>183</v>
      </c>
      <c r="F2409" s="20" t="s">
        <v>14</v>
      </c>
      <c r="G2409" s="20">
        <v>244</v>
      </c>
      <c r="H2409" s="37">
        <f t="shared" si="370"/>
        <v>325.33333333333331</v>
      </c>
      <c r="I2409" s="9">
        <v>683663.6</v>
      </c>
      <c r="J2409" s="20" t="s">
        <v>15</v>
      </c>
      <c r="K2409" s="17">
        <f t="shared" si="371"/>
        <v>8.1143997339541071E-2</v>
      </c>
      <c r="L2409" s="17">
        <f t="shared" si="372"/>
        <v>8.1143997339541057E-2</v>
      </c>
      <c r="M2409" s="68">
        <v>292</v>
      </c>
      <c r="N2409" s="9">
        <v>2801.9</v>
      </c>
    </row>
    <row r="2410" spans="1:14" hidden="1" x14ac:dyDescent="0.25">
      <c r="A2410" s="35">
        <v>2019</v>
      </c>
      <c r="B2410" s="35" t="s">
        <v>181</v>
      </c>
      <c r="C2410" s="35">
        <v>34181</v>
      </c>
      <c r="D2410" s="48" t="s">
        <v>302</v>
      </c>
      <c r="E2410" s="20" t="s">
        <v>183</v>
      </c>
      <c r="F2410" s="20" t="s">
        <v>14</v>
      </c>
      <c r="G2410" s="20">
        <v>175</v>
      </c>
      <c r="H2410" s="37">
        <f t="shared" si="370"/>
        <v>233.33333333333331</v>
      </c>
      <c r="I2410" s="9">
        <v>490332.5</v>
      </c>
      <c r="J2410" s="20" t="s">
        <v>17</v>
      </c>
      <c r="K2410" s="17">
        <f t="shared" si="371"/>
        <v>5.8197539075490523E-2</v>
      </c>
      <c r="L2410" s="17">
        <f t="shared" si="372"/>
        <v>5.8197539075490516E-2</v>
      </c>
      <c r="M2410" s="68">
        <v>209</v>
      </c>
      <c r="N2410" s="9">
        <v>2801.9</v>
      </c>
    </row>
    <row r="2411" spans="1:14" hidden="1" x14ac:dyDescent="0.25">
      <c r="A2411" s="35">
        <v>2019</v>
      </c>
      <c r="B2411" s="35" t="s">
        <v>181</v>
      </c>
      <c r="C2411" s="35">
        <v>34181</v>
      </c>
      <c r="D2411" s="48" t="s">
        <v>302</v>
      </c>
      <c r="E2411" s="20" t="s">
        <v>183</v>
      </c>
      <c r="F2411" s="20" t="s">
        <v>14</v>
      </c>
      <c r="G2411" s="20">
        <v>12</v>
      </c>
      <c r="H2411" s="37">
        <f t="shared" si="370"/>
        <v>16</v>
      </c>
      <c r="I2411" s="9">
        <v>33622.800000000003</v>
      </c>
      <c r="J2411" s="20" t="s">
        <v>18</v>
      </c>
      <c r="K2411" s="17">
        <f t="shared" si="371"/>
        <v>3.9906883937479215E-3</v>
      </c>
      <c r="L2411" s="17">
        <f t="shared" si="372"/>
        <v>3.9906883937479215E-3</v>
      </c>
      <c r="M2411" s="68">
        <v>14</v>
      </c>
      <c r="N2411" s="9">
        <v>2801.9</v>
      </c>
    </row>
    <row r="2412" spans="1:14" hidden="1" x14ac:dyDescent="0.25">
      <c r="A2412" s="35">
        <v>2019</v>
      </c>
      <c r="B2412" s="35" t="s">
        <v>181</v>
      </c>
      <c r="C2412" s="35">
        <v>34181</v>
      </c>
      <c r="D2412" s="48" t="s">
        <v>302</v>
      </c>
      <c r="E2412" s="20" t="s">
        <v>183</v>
      </c>
      <c r="F2412" s="20" t="s">
        <v>14</v>
      </c>
      <c r="G2412" s="20">
        <v>9</v>
      </c>
      <c r="H2412" s="37">
        <f t="shared" si="370"/>
        <v>12</v>
      </c>
      <c r="I2412" s="9">
        <v>26562.01</v>
      </c>
      <c r="J2412" s="20" t="s">
        <v>22</v>
      </c>
      <c r="K2412" s="17">
        <f t="shared" si="371"/>
        <v>2.9930162953109413E-3</v>
      </c>
      <c r="L2412" s="17">
        <f t="shared" si="372"/>
        <v>2.9930162953109409E-3</v>
      </c>
      <c r="M2412" s="68">
        <v>11</v>
      </c>
      <c r="N2412" s="9">
        <v>2801.9</v>
      </c>
    </row>
    <row r="2413" spans="1:14" hidden="1" x14ac:dyDescent="0.25">
      <c r="A2413" s="35">
        <v>2019</v>
      </c>
      <c r="B2413" s="35" t="s">
        <v>181</v>
      </c>
      <c r="C2413" s="35">
        <v>34181</v>
      </c>
      <c r="D2413" s="48" t="s">
        <v>302</v>
      </c>
      <c r="E2413" s="20" t="s">
        <v>183</v>
      </c>
      <c r="F2413" s="20" t="s">
        <v>14</v>
      </c>
      <c r="G2413" s="20">
        <v>187</v>
      </c>
      <c r="H2413" s="37">
        <f t="shared" si="370"/>
        <v>249.33333333333334</v>
      </c>
      <c r="I2413" s="9">
        <v>523955.3</v>
      </c>
      <c r="J2413" s="20" t="s">
        <v>23</v>
      </c>
      <c r="K2413" s="17">
        <f t="shared" si="371"/>
        <v>6.2188227469238445E-2</v>
      </c>
      <c r="L2413" s="17">
        <f t="shared" si="372"/>
        <v>6.2188227469238445E-2</v>
      </c>
      <c r="M2413" s="68">
        <v>224</v>
      </c>
      <c r="N2413" s="9">
        <v>2801.9</v>
      </c>
    </row>
    <row r="2414" spans="1:14" x14ac:dyDescent="0.25">
      <c r="A2414" s="35">
        <v>2019</v>
      </c>
      <c r="B2414" s="35" t="s">
        <v>181</v>
      </c>
      <c r="C2414" s="35">
        <v>34181</v>
      </c>
      <c r="D2414" s="48" t="s">
        <v>302</v>
      </c>
      <c r="E2414" s="20" t="s">
        <v>183</v>
      </c>
      <c r="F2414" s="20" t="s">
        <v>14</v>
      </c>
      <c r="G2414" s="20">
        <v>229</v>
      </c>
      <c r="H2414" s="37">
        <f t="shared" si="370"/>
        <v>305.33333333333331</v>
      </c>
      <c r="I2414" s="9">
        <v>641635.1</v>
      </c>
      <c r="J2414" s="20" t="s">
        <v>24</v>
      </c>
      <c r="K2414" s="17">
        <f t="shared" si="371"/>
        <v>7.615563684735617E-2</v>
      </c>
      <c r="L2414" s="17">
        <f t="shared" si="372"/>
        <v>7.6155636847356156E-2</v>
      </c>
      <c r="M2414" s="68">
        <v>274</v>
      </c>
      <c r="N2414" s="9">
        <v>2801.9</v>
      </c>
    </row>
    <row r="2415" spans="1:14" hidden="1" x14ac:dyDescent="0.25">
      <c r="A2415" s="35">
        <v>2019</v>
      </c>
      <c r="B2415" s="35" t="s">
        <v>181</v>
      </c>
      <c r="C2415" s="35">
        <v>34181</v>
      </c>
      <c r="D2415" s="48" t="s">
        <v>302</v>
      </c>
      <c r="E2415" s="20" t="s">
        <v>183</v>
      </c>
      <c r="F2415" s="20" t="s">
        <v>14</v>
      </c>
      <c r="G2415" s="20">
        <v>213</v>
      </c>
      <c r="H2415" s="37">
        <f t="shared" si="370"/>
        <v>284</v>
      </c>
      <c r="I2415" s="9">
        <v>596804.69999999995</v>
      </c>
      <c r="J2415" s="20" t="s">
        <v>25</v>
      </c>
      <c r="K2415" s="17">
        <f t="shared" si="371"/>
        <v>7.0834718989025602E-2</v>
      </c>
      <c r="L2415" s="17">
        <f t="shared" si="372"/>
        <v>7.0834718989025602E-2</v>
      </c>
      <c r="M2415" s="68">
        <v>255</v>
      </c>
      <c r="N2415" s="9">
        <v>2801.9</v>
      </c>
    </row>
    <row r="2416" spans="1:14" hidden="1" x14ac:dyDescent="0.25">
      <c r="A2416" s="35">
        <v>2019</v>
      </c>
      <c r="B2416" s="35" t="s">
        <v>181</v>
      </c>
      <c r="C2416" s="35">
        <v>34181</v>
      </c>
      <c r="D2416" s="48" t="s">
        <v>302</v>
      </c>
      <c r="E2416" s="20" t="s">
        <v>183</v>
      </c>
      <c r="F2416" s="20" t="s">
        <v>14</v>
      </c>
      <c r="G2416" s="20">
        <v>448</v>
      </c>
      <c r="H2416" s="37">
        <f t="shared" si="370"/>
        <v>597.33333333333337</v>
      </c>
      <c r="I2416" s="9">
        <v>1247865.96</v>
      </c>
      <c r="J2416" s="20" t="s">
        <v>26</v>
      </c>
      <c r="K2416" s="17">
        <f t="shared" si="371"/>
        <v>0.14898570003325573</v>
      </c>
      <c r="L2416" s="17">
        <f t="shared" si="372"/>
        <v>0.14898570003325573</v>
      </c>
      <c r="M2416" s="68">
        <v>536</v>
      </c>
      <c r="N2416" s="9">
        <v>2785.42</v>
      </c>
    </row>
    <row r="2417" spans="1:14" hidden="1" x14ac:dyDescent="0.25">
      <c r="A2417" s="35">
        <v>2019</v>
      </c>
      <c r="B2417" s="35" t="s">
        <v>181</v>
      </c>
      <c r="C2417" s="35">
        <v>34181</v>
      </c>
      <c r="D2417" s="48" t="s">
        <v>302</v>
      </c>
      <c r="E2417" s="20" t="s">
        <v>183</v>
      </c>
      <c r="F2417" s="20" t="s">
        <v>14</v>
      </c>
      <c r="G2417" s="22">
        <v>1333</v>
      </c>
      <c r="H2417" s="37">
        <f t="shared" si="370"/>
        <v>1777.3333333333335</v>
      </c>
      <c r="I2417" s="9">
        <v>3735112.02</v>
      </c>
      <c r="J2417" s="20" t="s">
        <v>41</v>
      </c>
      <c r="K2417" s="17">
        <f t="shared" si="371"/>
        <v>0.44329896907216493</v>
      </c>
      <c r="L2417" s="17">
        <f>H2417/$H$2422</f>
        <v>0.44329896907216498</v>
      </c>
      <c r="M2417" s="68">
        <v>1596</v>
      </c>
      <c r="N2417" s="9">
        <v>2801.9</v>
      </c>
    </row>
    <row r="2418" spans="1:14" hidden="1" x14ac:dyDescent="0.25">
      <c r="A2418" s="35">
        <v>2019</v>
      </c>
      <c r="B2418" s="35" t="s">
        <v>181</v>
      </c>
      <c r="C2418" s="35">
        <v>34181</v>
      </c>
      <c r="D2418" s="48" t="s">
        <v>302</v>
      </c>
      <c r="E2418" s="20" t="s">
        <v>183</v>
      </c>
      <c r="F2418" s="20" t="s">
        <v>14</v>
      </c>
      <c r="G2418" s="20">
        <v>42</v>
      </c>
      <c r="H2418" s="37">
        <f t="shared" si="370"/>
        <v>56</v>
      </c>
      <c r="I2418" s="9">
        <v>117679.8</v>
      </c>
      <c r="J2418" s="20" t="s">
        <v>42</v>
      </c>
      <c r="K2418" s="17">
        <f t="shared" si="371"/>
        <v>1.3967409378117725E-2</v>
      </c>
      <c r="L2418" s="17">
        <f t="shared" si="372"/>
        <v>1.3967409378117725E-2</v>
      </c>
      <c r="M2418" s="68">
        <v>50</v>
      </c>
      <c r="N2418" s="9">
        <v>2801.9</v>
      </c>
    </row>
    <row r="2419" spans="1:14" hidden="1" x14ac:dyDescent="0.25">
      <c r="A2419" s="35">
        <v>2019</v>
      </c>
      <c r="B2419" s="35" t="s">
        <v>181</v>
      </c>
      <c r="C2419" s="35">
        <v>34181</v>
      </c>
      <c r="D2419" s="48" t="s">
        <v>302</v>
      </c>
      <c r="E2419" s="20" t="s">
        <v>183</v>
      </c>
      <c r="F2419" s="20" t="s">
        <v>14</v>
      </c>
      <c r="G2419" s="20">
        <v>1</v>
      </c>
      <c r="H2419" s="37">
        <f t="shared" si="370"/>
        <v>1.3333333333333333</v>
      </c>
      <c r="I2419" s="9">
        <v>1400.95</v>
      </c>
      <c r="J2419" s="20" t="s">
        <v>43</v>
      </c>
      <c r="K2419" s="17">
        <f t="shared" si="371"/>
        <v>3.325573661456601E-4</v>
      </c>
      <c r="L2419" s="17">
        <f t="shared" si="372"/>
        <v>3.325573661456601E-4</v>
      </c>
      <c r="M2419" s="68">
        <v>1</v>
      </c>
      <c r="N2419" s="9">
        <v>2801.9</v>
      </c>
    </row>
    <row r="2420" spans="1:14" hidden="1" x14ac:dyDescent="0.25">
      <c r="A2420" s="35">
        <v>2019</v>
      </c>
      <c r="B2420" s="35" t="s">
        <v>181</v>
      </c>
      <c r="C2420" s="35">
        <v>34181</v>
      </c>
      <c r="D2420" s="48" t="s">
        <v>302</v>
      </c>
      <c r="E2420" s="20" t="s">
        <v>183</v>
      </c>
      <c r="F2420" s="20" t="s">
        <v>14</v>
      </c>
      <c r="G2420" s="20">
        <v>71</v>
      </c>
      <c r="H2420" s="37">
        <f t="shared" si="370"/>
        <v>94.666666666666671</v>
      </c>
      <c r="I2420" s="9">
        <v>198934.9</v>
      </c>
      <c r="J2420" s="20" t="s">
        <v>53</v>
      </c>
      <c r="K2420" s="17">
        <f t="shared" si="371"/>
        <v>2.3611572996341867E-2</v>
      </c>
      <c r="L2420" s="17">
        <f t="shared" si="372"/>
        <v>2.3611572996341871E-2</v>
      </c>
      <c r="M2420" s="68">
        <v>85</v>
      </c>
      <c r="N2420" s="9">
        <v>2801.9</v>
      </c>
    </row>
    <row r="2421" spans="1:14" hidden="1" x14ac:dyDescent="0.25">
      <c r="A2421" s="35">
        <v>2019</v>
      </c>
      <c r="B2421" s="35" t="s">
        <v>181</v>
      </c>
      <c r="C2421" s="35">
        <v>34181</v>
      </c>
      <c r="D2421" s="48" t="s">
        <v>302</v>
      </c>
      <c r="E2421" s="20" t="s">
        <v>183</v>
      </c>
      <c r="F2421" s="20" t="s">
        <v>14</v>
      </c>
      <c r="G2421" s="20">
        <v>12</v>
      </c>
      <c r="H2421" s="37">
        <f t="shared" si="370"/>
        <v>16</v>
      </c>
      <c r="I2421" s="9">
        <v>33622.800000000003</v>
      </c>
      <c r="J2421" s="20" t="s">
        <v>56</v>
      </c>
      <c r="K2421" s="17">
        <f t="shared" si="371"/>
        <v>3.9906883937479215E-3</v>
      </c>
      <c r="L2421" s="17">
        <f t="shared" si="372"/>
        <v>3.9906883937479215E-3</v>
      </c>
      <c r="M2421" s="68">
        <v>14</v>
      </c>
      <c r="N2421" s="9">
        <v>2801.9</v>
      </c>
    </row>
    <row r="2422" spans="1:14" hidden="1" x14ac:dyDescent="0.25">
      <c r="A2422" s="20"/>
      <c r="B2422" s="20"/>
      <c r="C2422" s="20"/>
      <c r="D2422" s="48"/>
      <c r="E2422" s="20"/>
      <c r="F2422" s="20"/>
      <c r="G2422" s="34">
        <f>SUM(G2400:G2421)</f>
        <v>3007</v>
      </c>
      <c r="H2422" s="34">
        <f>SUM(H2400:H2421)</f>
        <v>4009.3333333333335</v>
      </c>
      <c r="I2422" s="36"/>
      <c r="J2422" s="36"/>
      <c r="K2422" s="19">
        <v>1</v>
      </c>
      <c r="L2422" s="19">
        <v>1</v>
      </c>
      <c r="M2422" s="72">
        <v>3600</v>
      </c>
      <c r="N2422" s="9"/>
    </row>
    <row r="2423" spans="1:14" hidden="1" x14ac:dyDescent="0.25">
      <c r="H2423" s="12">
        <f>H569+H595+H627</f>
        <v>129.33333333333334</v>
      </c>
    </row>
    <row r="2424" spans="1:14" x14ac:dyDescent="0.25">
      <c r="G2424" s="12"/>
      <c r="H2424" s="123">
        <f>SUBTOTAL(9,H2282:H2306)</f>
        <v>0</v>
      </c>
    </row>
    <row r="2426" spans="1:14" x14ac:dyDescent="0.25">
      <c r="G2426" s="12"/>
    </row>
    <row r="2428" spans="1:14" x14ac:dyDescent="0.25">
      <c r="H2428" s="12"/>
    </row>
    <row r="2429" spans="1:14" x14ac:dyDescent="0.25">
      <c r="H2429" s="12"/>
    </row>
  </sheetData>
  <autoFilter ref="A2:N2423" xr:uid="{00000000-0009-0000-0000-000000000000}">
    <filterColumn colId="9">
      <filters>
        <filter val="KC VOJVODINE"/>
      </filters>
    </filterColumn>
    <sortState ref="A38:N2388">
      <sortCondition descending="1" ref="E2:E2423"/>
    </sortState>
  </autoFilter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22"/>
  <sheetViews>
    <sheetView workbookViewId="0">
      <selection activeCell="D295" sqref="D295"/>
    </sheetView>
  </sheetViews>
  <sheetFormatPr defaultRowHeight="15" x14ac:dyDescent="0.25"/>
  <cols>
    <col min="4" max="4" width="125.85546875" style="51" customWidth="1"/>
    <col min="5" max="5" width="13.85546875" style="88" customWidth="1"/>
    <col min="6" max="6" width="23.85546875" customWidth="1"/>
    <col min="7" max="7" width="10.7109375" customWidth="1"/>
    <col min="8" max="8" width="14.42578125" customWidth="1"/>
    <col min="9" max="9" width="9.140625" hidden="1" customWidth="1"/>
    <col min="10" max="10" width="10.140625" hidden="1" customWidth="1"/>
    <col min="11" max="11" width="12.7109375" hidden="1" customWidth="1"/>
    <col min="12" max="12" width="34.42578125" bestFit="1" customWidth="1"/>
    <col min="13" max="13" width="11.140625" style="10" hidden="1" customWidth="1"/>
    <col min="14" max="14" width="0" hidden="1" customWidth="1"/>
    <col min="15" max="15" width="12" style="12" customWidth="1"/>
    <col min="16" max="16" width="9.85546875" style="3" hidden="1" customWidth="1"/>
  </cols>
  <sheetData>
    <row r="1" spans="1:16" x14ac:dyDescent="0.25">
      <c r="A1" s="1"/>
      <c r="B1" s="1"/>
      <c r="C1" s="1"/>
      <c r="D1" s="45"/>
      <c r="E1" s="80"/>
      <c r="F1" s="1"/>
      <c r="G1" s="1"/>
      <c r="H1" s="1"/>
      <c r="I1" s="2"/>
      <c r="J1" s="2"/>
      <c r="K1" s="3"/>
      <c r="L1" s="1"/>
    </row>
    <row r="2" spans="1:16" ht="165" x14ac:dyDescent="0.25">
      <c r="A2" s="4" t="s">
        <v>0</v>
      </c>
      <c r="B2" s="4" t="s">
        <v>1</v>
      </c>
      <c r="C2" s="4" t="s">
        <v>2</v>
      </c>
      <c r="D2" s="46" t="s">
        <v>3</v>
      </c>
      <c r="E2" s="4" t="s">
        <v>454</v>
      </c>
      <c r="F2" s="4" t="s">
        <v>448</v>
      </c>
      <c r="G2" s="4" t="s">
        <v>450</v>
      </c>
      <c r="H2" s="4" t="s">
        <v>449</v>
      </c>
      <c r="I2" s="5" t="s">
        <v>6</v>
      </c>
      <c r="J2" s="5"/>
      <c r="K2" s="6" t="s">
        <v>7</v>
      </c>
      <c r="L2" s="31" t="s">
        <v>452</v>
      </c>
      <c r="M2" s="11" t="s">
        <v>441</v>
      </c>
      <c r="N2" s="4" t="s">
        <v>442</v>
      </c>
      <c r="O2" s="4" t="s">
        <v>453</v>
      </c>
      <c r="P2" s="6" t="s">
        <v>444</v>
      </c>
    </row>
    <row r="3" spans="1:16" x14ac:dyDescent="0.25">
      <c r="A3" s="7" t="s">
        <v>9</v>
      </c>
      <c r="B3" s="7" t="s">
        <v>10</v>
      </c>
      <c r="C3" s="7" t="s">
        <v>11</v>
      </c>
      <c r="D3" s="16" t="s">
        <v>12</v>
      </c>
      <c r="E3" s="81" t="s">
        <v>455</v>
      </c>
      <c r="F3" s="7" t="s">
        <v>13</v>
      </c>
      <c r="G3" s="7" t="s">
        <v>451</v>
      </c>
      <c r="H3" s="7" t="s">
        <v>14</v>
      </c>
      <c r="I3" s="8">
        <v>363.5</v>
      </c>
      <c r="J3" s="8">
        <f>+I3/9*12</f>
        <v>484.66666666666663</v>
      </c>
      <c r="K3" s="9">
        <v>241149.535</v>
      </c>
      <c r="L3" s="7" t="s">
        <v>15</v>
      </c>
      <c r="M3" s="17">
        <f>+I3/$I$46</f>
        <v>3.9923996133907395E-2</v>
      </c>
      <c r="N3" s="17">
        <f>+J3/$J$46</f>
        <v>3.9923996133907395E-2</v>
      </c>
      <c r="O3" s="68">
        <f>8100*N3</f>
        <v>323.38436868464993</v>
      </c>
      <c r="P3" s="9">
        <f>+K3/I3</f>
        <v>663.41</v>
      </c>
    </row>
    <row r="4" spans="1:16" x14ac:dyDescent="0.25">
      <c r="A4" s="7" t="s">
        <v>9</v>
      </c>
      <c r="B4" s="7" t="s">
        <v>10</v>
      </c>
      <c r="C4" s="7" t="s">
        <v>11</v>
      </c>
      <c r="D4" s="16" t="s">
        <v>12</v>
      </c>
      <c r="E4" s="81" t="s">
        <v>455</v>
      </c>
      <c r="F4" s="7" t="s">
        <v>13</v>
      </c>
      <c r="G4" s="7" t="s">
        <v>451</v>
      </c>
      <c r="H4" s="7" t="s">
        <v>14</v>
      </c>
      <c r="I4" s="8">
        <v>20</v>
      </c>
      <c r="J4" s="8">
        <f t="shared" ref="J4:J45" si="0">+I4/9*12</f>
        <v>26.666666666666668</v>
      </c>
      <c r="K4" s="9">
        <v>13268.2</v>
      </c>
      <c r="L4" s="7" t="s">
        <v>16</v>
      </c>
      <c r="M4" s="17">
        <f t="shared" ref="M4:M45" si="1">+I4/$I$46</f>
        <v>2.1966435286881647E-3</v>
      </c>
      <c r="N4" s="17">
        <f t="shared" ref="N4:N45" si="2">+J4/$J$46</f>
        <v>2.1966435286881652E-3</v>
      </c>
      <c r="O4" s="68">
        <f t="shared" ref="O4:O45" si="3">8100*N4</f>
        <v>17.792812582374136</v>
      </c>
      <c r="P4" s="9">
        <f t="shared" ref="P4:P45" si="4">+K4/I4</f>
        <v>663.41000000000008</v>
      </c>
    </row>
    <row r="5" spans="1:16" x14ac:dyDescent="0.25">
      <c r="A5" s="7" t="s">
        <v>9</v>
      </c>
      <c r="B5" s="7" t="s">
        <v>10</v>
      </c>
      <c r="C5" s="7" t="s">
        <v>11</v>
      </c>
      <c r="D5" s="16" t="s">
        <v>12</v>
      </c>
      <c r="E5" s="81" t="s">
        <v>455</v>
      </c>
      <c r="F5" s="7" t="s">
        <v>13</v>
      </c>
      <c r="G5" s="7" t="s">
        <v>451</v>
      </c>
      <c r="H5" s="7" t="s">
        <v>14</v>
      </c>
      <c r="I5" s="8">
        <v>209</v>
      </c>
      <c r="J5" s="8">
        <f t="shared" si="0"/>
        <v>278.66666666666663</v>
      </c>
      <c r="K5" s="9">
        <v>138652.69</v>
      </c>
      <c r="L5" s="7" t="s">
        <v>17</v>
      </c>
      <c r="M5" s="17">
        <f t="shared" si="1"/>
        <v>2.2954924874791321E-2</v>
      </c>
      <c r="N5" s="17">
        <f t="shared" si="2"/>
        <v>2.2954924874791321E-2</v>
      </c>
      <c r="O5" s="68">
        <f t="shared" si="3"/>
        <v>185.93489148580969</v>
      </c>
      <c r="P5" s="9">
        <f t="shared" si="4"/>
        <v>663.41</v>
      </c>
    </row>
    <row r="6" spans="1:16" x14ac:dyDescent="0.25">
      <c r="A6" s="7" t="s">
        <v>9</v>
      </c>
      <c r="B6" s="7" t="s">
        <v>10</v>
      </c>
      <c r="C6" s="7" t="s">
        <v>11</v>
      </c>
      <c r="D6" s="16" t="s">
        <v>12</v>
      </c>
      <c r="E6" s="81" t="s">
        <v>455</v>
      </c>
      <c r="F6" s="7" t="s">
        <v>13</v>
      </c>
      <c r="G6" s="7" t="s">
        <v>451</v>
      </c>
      <c r="H6" s="7" t="s">
        <v>14</v>
      </c>
      <c r="I6" s="8">
        <v>470</v>
      </c>
      <c r="J6" s="8">
        <f t="shared" si="0"/>
        <v>626.66666666666663</v>
      </c>
      <c r="K6" s="9">
        <v>311802.7</v>
      </c>
      <c r="L6" s="7" t="s">
        <v>18</v>
      </c>
      <c r="M6" s="17">
        <f t="shared" si="1"/>
        <v>5.1621122924171869E-2</v>
      </c>
      <c r="N6" s="17">
        <f t="shared" si="2"/>
        <v>5.1621122924171876E-2</v>
      </c>
      <c r="O6" s="68">
        <f t="shared" si="3"/>
        <v>418.13109568579222</v>
      </c>
      <c r="P6" s="9">
        <f t="shared" si="4"/>
        <v>663.41</v>
      </c>
    </row>
    <row r="7" spans="1:16" x14ac:dyDescent="0.25">
      <c r="A7" s="7" t="s">
        <v>9</v>
      </c>
      <c r="B7" s="7" t="s">
        <v>10</v>
      </c>
      <c r="C7" s="7" t="s">
        <v>11</v>
      </c>
      <c r="D7" s="16" t="s">
        <v>12</v>
      </c>
      <c r="E7" s="81" t="s">
        <v>455</v>
      </c>
      <c r="F7" s="7" t="s">
        <v>13</v>
      </c>
      <c r="G7" s="7" t="s">
        <v>451</v>
      </c>
      <c r="H7" s="7" t="s">
        <v>14</v>
      </c>
      <c r="I7" s="8">
        <v>246</v>
      </c>
      <c r="J7" s="8">
        <f t="shared" si="0"/>
        <v>328</v>
      </c>
      <c r="K7" s="9">
        <v>163198.85999999999</v>
      </c>
      <c r="L7" s="7" t="s">
        <v>19</v>
      </c>
      <c r="M7" s="17">
        <f t="shared" si="1"/>
        <v>2.7018715402864425E-2</v>
      </c>
      <c r="N7" s="17">
        <f t="shared" si="2"/>
        <v>2.7018715402864431E-2</v>
      </c>
      <c r="O7" s="68">
        <f t="shared" si="3"/>
        <v>218.85159476320189</v>
      </c>
      <c r="P7" s="9">
        <f t="shared" si="4"/>
        <v>663.41</v>
      </c>
    </row>
    <row r="8" spans="1:16" x14ac:dyDescent="0.25">
      <c r="A8" s="7" t="s">
        <v>9</v>
      </c>
      <c r="B8" s="7" t="s">
        <v>10</v>
      </c>
      <c r="C8" s="7" t="s">
        <v>11</v>
      </c>
      <c r="D8" s="16" t="s">
        <v>12</v>
      </c>
      <c r="E8" s="81" t="s">
        <v>455</v>
      </c>
      <c r="F8" s="7" t="s">
        <v>13</v>
      </c>
      <c r="G8" s="7" t="s">
        <v>451</v>
      </c>
      <c r="H8" s="7" t="s">
        <v>14</v>
      </c>
      <c r="I8" s="8">
        <v>179</v>
      </c>
      <c r="J8" s="8">
        <f t="shared" si="0"/>
        <v>238.66666666666669</v>
      </c>
      <c r="K8" s="9">
        <v>118750.39</v>
      </c>
      <c r="L8" s="7" t="s">
        <v>20</v>
      </c>
      <c r="M8" s="17">
        <f t="shared" si="1"/>
        <v>1.9659959581759073E-2</v>
      </c>
      <c r="N8" s="17">
        <f t="shared" si="2"/>
        <v>1.965995958175908E-2</v>
      </c>
      <c r="O8" s="68">
        <f t="shared" si="3"/>
        <v>159.24567261224854</v>
      </c>
      <c r="P8" s="9">
        <f t="shared" si="4"/>
        <v>663.41</v>
      </c>
    </row>
    <row r="9" spans="1:16" x14ac:dyDescent="0.25">
      <c r="A9" s="7" t="s">
        <v>9</v>
      </c>
      <c r="B9" s="7" t="s">
        <v>10</v>
      </c>
      <c r="C9" s="7" t="s">
        <v>11</v>
      </c>
      <c r="D9" s="16" t="s">
        <v>12</v>
      </c>
      <c r="E9" s="81" t="s">
        <v>455</v>
      </c>
      <c r="F9" s="7" t="s">
        <v>13</v>
      </c>
      <c r="G9" s="7" t="s">
        <v>451</v>
      </c>
      <c r="H9" s="7" t="s">
        <v>14</v>
      </c>
      <c r="I9" s="8">
        <v>334</v>
      </c>
      <c r="J9" s="8">
        <f t="shared" si="0"/>
        <v>445.33333333333337</v>
      </c>
      <c r="K9" s="9">
        <v>221578.94</v>
      </c>
      <c r="L9" s="7" t="s">
        <v>21</v>
      </c>
      <c r="M9" s="17">
        <f t="shared" si="1"/>
        <v>3.6683946929092347E-2</v>
      </c>
      <c r="N9" s="17">
        <f t="shared" si="2"/>
        <v>3.6683946929092361E-2</v>
      </c>
      <c r="O9" s="68">
        <f t="shared" si="3"/>
        <v>297.13997012564812</v>
      </c>
      <c r="P9" s="9">
        <f t="shared" si="4"/>
        <v>663.41</v>
      </c>
    </row>
    <row r="10" spans="1:16" x14ac:dyDescent="0.25">
      <c r="A10" s="7" t="s">
        <v>9</v>
      </c>
      <c r="B10" s="7" t="s">
        <v>10</v>
      </c>
      <c r="C10" s="7" t="s">
        <v>11</v>
      </c>
      <c r="D10" s="16" t="s">
        <v>12</v>
      </c>
      <c r="E10" s="81" t="s">
        <v>455</v>
      </c>
      <c r="F10" s="7" t="s">
        <v>13</v>
      </c>
      <c r="G10" s="7" t="s">
        <v>451</v>
      </c>
      <c r="H10" s="7" t="s">
        <v>14</v>
      </c>
      <c r="I10" s="8">
        <v>620.4</v>
      </c>
      <c r="J10" s="8">
        <f t="shared" si="0"/>
        <v>827.2</v>
      </c>
      <c r="K10" s="9">
        <v>411097.08399999997</v>
      </c>
      <c r="L10" s="7" t="s">
        <v>22</v>
      </c>
      <c r="M10" s="17">
        <f t="shared" si="1"/>
        <v>6.8139882259906859E-2</v>
      </c>
      <c r="N10" s="17">
        <f t="shared" si="2"/>
        <v>6.8139882259906887E-2</v>
      </c>
      <c r="O10" s="68">
        <f t="shared" si="3"/>
        <v>551.93304630524574</v>
      </c>
      <c r="P10" s="9">
        <f t="shared" si="4"/>
        <v>662.6323081882656</v>
      </c>
    </row>
    <row r="11" spans="1:16" x14ac:dyDescent="0.25">
      <c r="A11" s="7" t="s">
        <v>9</v>
      </c>
      <c r="B11" s="7" t="s">
        <v>10</v>
      </c>
      <c r="C11" s="7" t="s">
        <v>11</v>
      </c>
      <c r="D11" s="16" t="s">
        <v>12</v>
      </c>
      <c r="E11" s="81" t="s">
        <v>455</v>
      </c>
      <c r="F11" s="7" t="s">
        <v>13</v>
      </c>
      <c r="G11" s="7" t="s">
        <v>451</v>
      </c>
      <c r="H11" s="7" t="s">
        <v>14</v>
      </c>
      <c r="I11" s="8">
        <v>1206</v>
      </c>
      <c r="J11" s="8">
        <f t="shared" si="0"/>
        <v>1608</v>
      </c>
      <c r="K11" s="9">
        <v>800072.46</v>
      </c>
      <c r="L11" s="7" t="s">
        <v>23</v>
      </c>
      <c r="M11" s="17">
        <f t="shared" si="1"/>
        <v>0.13245760477989632</v>
      </c>
      <c r="N11" s="17">
        <f t="shared" si="2"/>
        <v>0.13245760477989635</v>
      </c>
      <c r="O11" s="68">
        <f t="shared" si="3"/>
        <v>1072.9065987171605</v>
      </c>
      <c r="P11" s="9">
        <f t="shared" si="4"/>
        <v>663.41</v>
      </c>
    </row>
    <row r="12" spans="1:16" x14ac:dyDescent="0.25">
      <c r="A12" s="7" t="s">
        <v>9</v>
      </c>
      <c r="B12" s="7" t="s">
        <v>10</v>
      </c>
      <c r="C12" s="7" t="s">
        <v>11</v>
      </c>
      <c r="D12" s="16" t="s">
        <v>12</v>
      </c>
      <c r="E12" s="81" t="s">
        <v>455</v>
      </c>
      <c r="F12" s="7" t="s">
        <v>13</v>
      </c>
      <c r="G12" s="7" t="s">
        <v>451</v>
      </c>
      <c r="H12" s="7" t="s">
        <v>14</v>
      </c>
      <c r="I12" s="8">
        <v>594</v>
      </c>
      <c r="J12" s="8">
        <f t="shared" si="0"/>
        <v>792</v>
      </c>
      <c r="K12" s="9">
        <v>394065.54</v>
      </c>
      <c r="L12" s="7" t="s">
        <v>24</v>
      </c>
      <c r="M12" s="17">
        <f t="shared" si="1"/>
        <v>6.5240312802038486E-2</v>
      </c>
      <c r="N12" s="17">
        <f t="shared" si="2"/>
        <v>6.52403128020385E-2</v>
      </c>
      <c r="O12" s="68">
        <f t="shared" si="3"/>
        <v>528.44653369651189</v>
      </c>
      <c r="P12" s="9">
        <f t="shared" si="4"/>
        <v>663.41</v>
      </c>
    </row>
    <row r="13" spans="1:16" x14ac:dyDescent="0.25">
      <c r="A13" s="7" t="s">
        <v>9</v>
      </c>
      <c r="B13" s="7" t="s">
        <v>10</v>
      </c>
      <c r="C13" s="7" t="s">
        <v>11</v>
      </c>
      <c r="D13" s="16" t="s">
        <v>12</v>
      </c>
      <c r="E13" s="81" t="s">
        <v>455</v>
      </c>
      <c r="F13" s="7" t="s">
        <v>13</v>
      </c>
      <c r="G13" s="7" t="s">
        <v>451</v>
      </c>
      <c r="H13" s="7" t="s">
        <v>14</v>
      </c>
      <c r="I13" s="8">
        <v>1101.9000000000001</v>
      </c>
      <c r="J13" s="8">
        <f t="shared" si="0"/>
        <v>1469.2</v>
      </c>
      <c r="K13" s="9">
        <v>731011.47900000005</v>
      </c>
      <c r="L13" s="7" t="s">
        <v>25</v>
      </c>
      <c r="M13" s="17">
        <f t="shared" si="1"/>
        <v>0.12102407521307444</v>
      </c>
      <c r="N13" s="17">
        <f t="shared" si="2"/>
        <v>0.12102407521307446</v>
      </c>
      <c r="O13" s="68">
        <f t="shared" si="3"/>
        <v>980.29500922590307</v>
      </c>
      <c r="P13" s="9">
        <f t="shared" si="4"/>
        <v>663.41</v>
      </c>
    </row>
    <row r="14" spans="1:16" x14ac:dyDescent="0.25">
      <c r="A14" s="7" t="s">
        <v>9</v>
      </c>
      <c r="B14" s="7" t="s">
        <v>10</v>
      </c>
      <c r="C14" s="7" t="s">
        <v>11</v>
      </c>
      <c r="D14" s="16" t="s">
        <v>12</v>
      </c>
      <c r="E14" s="81" t="s">
        <v>455</v>
      </c>
      <c r="F14" s="7" t="s">
        <v>13</v>
      </c>
      <c r="G14" s="7" t="s">
        <v>451</v>
      </c>
      <c r="H14" s="7" t="s">
        <v>14</v>
      </c>
      <c r="I14" s="8">
        <v>337.5</v>
      </c>
      <c r="J14" s="8">
        <f t="shared" si="0"/>
        <v>450</v>
      </c>
      <c r="K14" s="9">
        <v>204339.94500000001</v>
      </c>
      <c r="L14" s="7" t="s">
        <v>26</v>
      </c>
      <c r="M14" s="17">
        <f t="shared" si="1"/>
        <v>3.7068359546612778E-2</v>
      </c>
      <c r="N14" s="17">
        <f t="shared" si="2"/>
        <v>3.7068359546612785E-2</v>
      </c>
      <c r="O14" s="68">
        <f t="shared" si="3"/>
        <v>300.25371232756356</v>
      </c>
      <c r="P14" s="9">
        <f t="shared" si="4"/>
        <v>605.45168888888895</v>
      </c>
    </row>
    <row r="15" spans="1:16" x14ac:dyDescent="0.25">
      <c r="A15" s="7" t="s">
        <v>9</v>
      </c>
      <c r="B15" s="7" t="s">
        <v>10</v>
      </c>
      <c r="C15" s="7" t="s">
        <v>11</v>
      </c>
      <c r="D15" s="16" t="s">
        <v>12</v>
      </c>
      <c r="E15" s="81" t="s">
        <v>455</v>
      </c>
      <c r="F15" s="7" t="s">
        <v>13</v>
      </c>
      <c r="G15" s="7" t="s">
        <v>451</v>
      </c>
      <c r="H15" s="7" t="s">
        <v>14</v>
      </c>
      <c r="I15" s="8">
        <v>38</v>
      </c>
      <c r="J15" s="8">
        <f t="shared" si="0"/>
        <v>50.666666666666671</v>
      </c>
      <c r="K15" s="9">
        <v>25209.58</v>
      </c>
      <c r="L15" s="7" t="s">
        <v>27</v>
      </c>
      <c r="M15" s="17">
        <f t="shared" si="1"/>
        <v>4.1736227045075132E-3</v>
      </c>
      <c r="N15" s="17">
        <f t="shared" si="2"/>
        <v>4.1736227045075141E-3</v>
      </c>
      <c r="O15" s="68">
        <f t="shared" si="3"/>
        <v>33.806343906510861</v>
      </c>
      <c r="P15" s="9">
        <f t="shared" si="4"/>
        <v>663.41000000000008</v>
      </c>
    </row>
    <row r="16" spans="1:16" x14ac:dyDescent="0.25">
      <c r="A16" s="7" t="s">
        <v>9</v>
      </c>
      <c r="B16" s="7" t="s">
        <v>10</v>
      </c>
      <c r="C16" s="7" t="s">
        <v>11</v>
      </c>
      <c r="D16" s="16" t="s">
        <v>12</v>
      </c>
      <c r="E16" s="81" t="s">
        <v>455</v>
      </c>
      <c r="F16" s="7" t="s">
        <v>13</v>
      </c>
      <c r="G16" s="7" t="s">
        <v>451</v>
      </c>
      <c r="H16" s="7" t="s">
        <v>14</v>
      </c>
      <c r="I16" s="8">
        <v>96</v>
      </c>
      <c r="J16" s="8">
        <f t="shared" si="0"/>
        <v>128</v>
      </c>
      <c r="K16" s="9">
        <v>63687.360000000001</v>
      </c>
      <c r="L16" s="7" t="s">
        <v>28</v>
      </c>
      <c r="M16" s="17">
        <f t="shared" si="1"/>
        <v>1.0543888937703191E-2</v>
      </c>
      <c r="N16" s="17">
        <f t="shared" si="2"/>
        <v>1.0543888937703192E-2</v>
      </c>
      <c r="O16" s="68">
        <f t="shared" si="3"/>
        <v>85.405500395395862</v>
      </c>
      <c r="P16" s="9">
        <f t="shared" si="4"/>
        <v>663.41</v>
      </c>
    </row>
    <row r="17" spans="1:16" x14ac:dyDescent="0.25">
      <c r="A17" s="7" t="s">
        <v>9</v>
      </c>
      <c r="B17" s="7" t="s">
        <v>10</v>
      </c>
      <c r="C17" s="7" t="s">
        <v>11</v>
      </c>
      <c r="D17" s="16" t="s">
        <v>12</v>
      </c>
      <c r="E17" s="81" t="s">
        <v>455</v>
      </c>
      <c r="F17" s="7" t="s">
        <v>13</v>
      </c>
      <c r="G17" s="7" t="s">
        <v>451</v>
      </c>
      <c r="H17" s="7" t="s">
        <v>14</v>
      </c>
      <c r="I17" s="8">
        <v>6</v>
      </c>
      <c r="J17" s="8">
        <f t="shared" si="0"/>
        <v>8</v>
      </c>
      <c r="K17" s="9">
        <v>3980.46</v>
      </c>
      <c r="L17" s="7" t="s">
        <v>29</v>
      </c>
      <c r="M17" s="17">
        <f t="shared" si="1"/>
        <v>6.5899305860644942E-4</v>
      </c>
      <c r="N17" s="17">
        <f t="shared" si="2"/>
        <v>6.5899305860644952E-4</v>
      </c>
      <c r="O17" s="68">
        <f t="shared" si="3"/>
        <v>5.3378437747122414</v>
      </c>
      <c r="P17" s="9">
        <f t="shared" si="4"/>
        <v>663.41</v>
      </c>
    </row>
    <row r="18" spans="1:16" x14ac:dyDescent="0.25">
      <c r="A18" s="7" t="s">
        <v>9</v>
      </c>
      <c r="B18" s="7" t="s">
        <v>10</v>
      </c>
      <c r="C18" s="7" t="s">
        <v>11</v>
      </c>
      <c r="D18" s="16" t="s">
        <v>12</v>
      </c>
      <c r="E18" s="81" t="s">
        <v>455</v>
      </c>
      <c r="F18" s="7" t="s">
        <v>13</v>
      </c>
      <c r="G18" s="7" t="s">
        <v>451</v>
      </c>
      <c r="H18" s="7" t="s">
        <v>14</v>
      </c>
      <c r="I18" s="8">
        <v>4</v>
      </c>
      <c r="J18" s="8">
        <f t="shared" si="0"/>
        <v>5.333333333333333</v>
      </c>
      <c r="K18" s="9">
        <v>2653.6</v>
      </c>
      <c r="L18" s="7" t="s">
        <v>30</v>
      </c>
      <c r="M18" s="17">
        <f t="shared" si="1"/>
        <v>4.3932870573763294E-4</v>
      </c>
      <c r="N18" s="17">
        <f t="shared" si="2"/>
        <v>4.39328705737633E-4</v>
      </c>
      <c r="O18" s="68">
        <f t="shared" si="3"/>
        <v>3.5585625164748271</v>
      </c>
      <c r="P18" s="9">
        <f t="shared" si="4"/>
        <v>663.4</v>
      </c>
    </row>
    <row r="19" spans="1:16" x14ac:dyDescent="0.25">
      <c r="A19" s="7" t="s">
        <v>9</v>
      </c>
      <c r="B19" s="7" t="s">
        <v>10</v>
      </c>
      <c r="C19" s="7" t="s">
        <v>11</v>
      </c>
      <c r="D19" s="16" t="s">
        <v>12</v>
      </c>
      <c r="E19" s="81" t="s">
        <v>455</v>
      </c>
      <c r="F19" s="7" t="s">
        <v>13</v>
      </c>
      <c r="G19" s="7" t="s">
        <v>451</v>
      </c>
      <c r="H19" s="7" t="s">
        <v>14</v>
      </c>
      <c r="I19" s="8">
        <v>67</v>
      </c>
      <c r="J19" s="8">
        <f t="shared" si="0"/>
        <v>89.333333333333343</v>
      </c>
      <c r="K19" s="9">
        <v>44448.47</v>
      </c>
      <c r="L19" s="7" t="s">
        <v>31</v>
      </c>
      <c r="M19" s="17">
        <f t="shared" si="1"/>
        <v>7.3587558211053519E-3</v>
      </c>
      <c r="N19" s="17">
        <f t="shared" si="2"/>
        <v>7.3587558211053537E-3</v>
      </c>
      <c r="O19" s="68">
        <f t="shared" si="3"/>
        <v>59.605922150953361</v>
      </c>
      <c r="P19" s="9">
        <f t="shared" si="4"/>
        <v>663.41</v>
      </c>
    </row>
    <row r="20" spans="1:16" x14ac:dyDescent="0.25">
      <c r="A20" s="7" t="s">
        <v>9</v>
      </c>
      <c r="B20" s="7" t="s">
        <v>10</v>
      </c>
      <c r="C20" s="7" t="s">
        <v>11</v>
      </c>
      <c r="D20" s="16" t="s">
        <v>12</v>
      </c>
      <c r="E20" s="81" t="s">
        <v>455</v>
      </c>
      <c r="F20" s="7" t="s">
        <v>13</v>
      </c>
      <c r="G20" s="7" t="s">
        <v>451</v>
      </c>
      <c r="H20" s="7" t="s">
        <v>14</v>
      </c>
      <c r="I20" s="8">
        <v>44</v>
      </c>
      <c r="J20" s="8">
        <f t="shared" si="0"/>
        <v>58.666666666666671</v>
      </c>
      <c r="K20" s="9">
        <v>29190.04</v>
      </c>
      <c r="L20" s="7" t="s">
        <v>32</v>
      </c>
      <c r="M20" s="17">
        <f t="shared" si="1"/>
        <v>4.832615763113962E-3</v>
      </c>
      <c r="N20" s="17">
        <f t="shared" si="2"/>
        <v>4.8326157631139637E-3</v>
      </c>
      <c r="O20" s="68">
        <f t="shared" si="3"/>
        <v>39.144187681223109</v>
      </c>
      <c r="P20" s="9">
        <f t="shared" si="4"/>
        <v>663.41</v>
      </c>
    </row>
    <row r="21" spans="1:16" x14ac:dyDescent="0.25">
      <c r="A21" s="7" t="s">
        <v>9</v>
      </c>
      <c r="B21" s="7" t="s">
        <v>10</v>
      </c>
      <c r="C21" s="7" t="s">
        <v>11</v>
      </c>
      <c r="D21" s="16" t="s">
        <v>12</v>
      </c>
      <c r="E21" s="81" t="s">
        <v>455</v>
      </c>
      <c r="F21" s="7" t="s">
        <v>13</v>
      </c>
      <c r="G21" s="7" t="s">
        <v>451</v>
      </c>
      <c r="H21" s="7" t="s">
        <v>14</v>
      </c>
      <c r="I21" s="8">
        <v>3</v>
      </c>
      <c r="J21" s="8">
        <f t="shared" si="0"/>
        <v>4</v>
      </c>
      <c r="K21" s="9">
        <v>1990.23</v>
      </c>
      <c r="L21" s="7" t="s">
        <v>33</v>
      </c>
      <c r="M21" s="17">
        <f t="shared" si="1"/>
        <v>3.2949652930322471E-4</v>
      </c>
      <c r="N21" s="17">
        <f t="shared" si="2"/>
        <v>3.2949652930322476E-4</v>
      </c>
      <c r="O21" s="68">
        <f t="shared" si="3"/>
        <v>2.6689218873561207</v>
      </c>
      <c r="P21" s="9">
        <f t="shared" si="4"/>
        <v>663.41</v>
      </c>
    </row>
    <row r="22" spans="1:16" x14ac:dyDescent="0.25">
      <c r="A22" s="7" t="s">
        <v>9</v>
      </c>
      <c r="B22" s="7" t="s">
        <v>10</v>
      </c>
      <c r="C22" s="7" t="s">
        <v>11</v>
      </c>
      <c r="D22" s="16" t="s">
        <v>12</v>
      </c>
      <c r="E22" s="81" t="s">
        <v>455</v>
      </c>
      <c r="F22" s="7" t="s">
        <v>13</v>
      </c>
      <c r="G22" s="7" t="s">
        <v>451</v>
      </c>
      <c r="H22" s="7" t="s">
        <v>14</v>
      </c>
      <c r="I22" s="8">
        <v>53</v>
      </c>
      <c r="J22" s="8">
        <f t="shared" si="0"/>
        <v>70.666666666666671</v>
      </c>
      <c r="K22" s="9">
        <v>35160.730000000003</v>
      </c>
      <c r="L22" s="7" t="s">
        <v>34</v>
      </c>
      <c r="M22" s="17">
        <f t="shared" si="1"/>
        <v>5.8211053510236364E-3</v>
      </c>
      <c r="N22" s="17">
        <f t="shared" si="2"/>
        <v>5.8211053510236381E-3</v>
      </c>
      <c r="O22" s="68">
        <f t="shared" si="3"/>
        <v>47.150953343291469</v>
      </c>
      <c r="P22" s="9">
        <f t="shared" si="4"/>
        <v>663.41000000000008</v>
      </c>
    </row>
    <row r="23" spans="1:16" x14ac:dyDescent="0.25">
      <c r="A23" s="7" t="s">
        <v>9</v>
      </c>
      <c r="B23" s="7" t="s">
        <v>10</v>
      </c>
      <c r="C23" s="7" t="s">
        <v>11</v>
      </c>
      <c r="D23" s="16" t="s">
        <v>12</v>
      </c>
      <c r="E23" s="81" t="s">
        <v>455</v>
      </c>
      <c r="F23" s="7" t="s">
        <v>13</v>
      </c>
      <c r="G23" s="7" t="s">
        <v>451</v>
      </c>
      <c r="H23" s="7" t="s">
        <v>14</v>
      </c>
      <c r="I23" s="8">
        <v>88</v>
      </c>
      <c r="J23" s="8">
        <f t="shared" si="0"/>
        <v>117.33333333333334</v>
      </c>
      <c r="K23" s="9">
        <v>58380.08</v>
      </c>
      <c r="L23" s="7" t="s">
        <v>35</v>
      </c>
      <c r="M23" s="17">
        <f t="shared" si="1"/>
        <v>9.6652315262279239E-3</v>
      </c>
      <c r="N23" s="17">
        <f t="shared" si="2"/>
        <v>9.6652315262279274E-3</v>
      </c>
      <c r="O23" s="68">
        <f t="shared" si="3"/>
        <v>78.288375362446217</v>
      </c>
      <c r="P23" s="9">
        <f t="shared" si="4"/>
        <v>663.41</v>
      </c>
    </row>
    <row r="24" spans="1:16" x14ac:dyDescent="0.25">
      <c r="A24" s="7" t="s">
        <v>9</v>
      </c>
      <c r="B24" s="7" t="s">
        <v>10</v>
      </c>
      <c r="C24" s="7" t="s">
        <v>11</v>
      </c>
      <c r="D24" s="16" t="s">
        <v>12</v>
      </c>
      <c r="E24" s="81" t="s">
        <v>455</v>
      </c>
      <c r="F24" s="7" t="s">
        <v>13</v>
      </c>
      <c r="G24" s="7" t="s">
        <v>451</v>
      </c>
      <c r="H24" s="7" t="s">
        <v>14</v>
      </c>
      <c r="I24" s="8">
        <v>59</v>
      </c>
      <c r="J24" s="8">
        <f t="shared" si="0"/>
        <v>78.666666666666657</v>
      </c>
      <c r="K24" s="9">
        <v>39140.6</v>
      </c>
      <c r="L24" s="7" t="s">
        <v>36</v>
      </c>
      <c r="M24" s="17">
        <f t="shared" si="1"/>
        <v>6.480098409630086E-3</v>
      </c>
      <c r="N24" s="17">
        <f t="shared" si="2"/>
        <v>6.480098409630086E-3</v>
      </c>
      <c r="O24" s="68">
        <f t="shared" si="3"/>
        <v>52.488797118003696</v>
      </c>
      <c r="P24" s="9">
        <f t="shared" si="4"/>
        <v>663.4</v>
      </c>
    </row>
    <row r="25" spans="1:16" x14ac:dyDescent="0.25">
      <c r="A25" s="7" t="s">
        <v>9</v>
      </c>
      <c r="B25" s="7" t="s">
        <v>10</v>
      </c>
      <c r="C25" s="7" t="s">
        <v>11</v>
      </c>
      <c r="D25" s="16" t="s">
        <v>12</v>
      </c>
      <c r="E25" s="81" t="s">
        <v>455</v>
      </c>
      <c r="F25" s="7" t="s">
        <v>13</v>
      </c>
      <c r="G25" s="7" t="s">
        <v>451</v>
      </c>
      <c r="H25" s="7" t="s">
        <v>14</v>
      </c>
      <c r="I25" s="8">
        <v>90</v>
      </c>
      <c r="J25" s="8">
        <f t="shared" si="0"/>
        <v>120</v>
      </c>
      <c r="K25" s="9">
        <v>59706.9</v>
      </c>
      <c r="L25" s="7" t="s">
        <v>37</v>
      </c>
      <c r="M25" s="17">
        <f t="shared" si="1"/>
        <v>9.884895879096741E-3</v>
      </c>
      <c r="N25" s="17">
        <f t="shared" si="2"/>
        <v>9.8848958790967428E-3</v>
      </c>
      <c r="O25" s="68">
        <f t="shared" si="3"/>
        <v>80.067656620683621</v>
      </c>
      <c r="P25" s="9">
        <f t="shared" si="4"/>
        <v>663.41</v>
      </c>
    </row>
    <row r="26" spans="1:16" x14ac:dyDescent="0.25">
      <c r="A26" s="7" t="s">
        <v>9</v>
      </c>
      <c r="B26" s="7" t="s">
        <v>10</v>
      </c>
      <c r="C26" s="7" t="s">
        <v>11</v>
      </c>
      <c r="D26" s="16" t="s">
        <v>12</v>
      </c>
      <c r="E26" s="81" t="s">
        <v>455</v>
      </c>
      <c r="F26" s="7" t="s">
        <v>13</v>
      </c>
      <c r="G26" s="7" t="s">
        <v>451</v>
      </c>
      <c r="H26" s="7" t="s">
        <v>14</v>
      </c>
      <c r="I26" s="8">
        <v>1</v>
      </c>
      <c r="J26" s="8">
        <f t="shared" si="0"/>
        <v>1.3333333333333333</v>
      </c>
      <c r="K26" s="9">
        <v>663.41</v>
      </c>
      <c r="L26" s="7" t="s">
        <v>38</v>
      </c>
      <c r="M26" s="17">
        <f t="shared" si="1"/>
        <v>1.0983217643440824E-4</v>
      </c>
      <c r="N26" s="17">
        <f t="shared" si="2"/>
        <v>1.0983217643440825E-4</v>
      </c>
      <c r="O26" s="68">
        <f t="shared" si="3"/>
        <v>0.88964062911870678</v>
      </c>
      <c r="P26" s="9">
        <f t="shared" si="4"/>
        <v>663.41</v>
      </c>
    </row>
    <row r="27" spans="1:16" x14ac:dyDescent="0.25">
      <c r="A27" s="7" t="s">
        <v>9</v>
      </c>
      <c r="B27" s="7" t="s">
        <v>10</v>
      </c>
      <c r="C27" s="7" t="s">
        <v>11</v>
      </c>
      <c r="D27" s="16" t="s">
        <v>12</v>
      </c>
      <c r="E27" s="81" t="s">
        <v>455</v>
      </c>
      <c r="F27" s="7" t="s">
        <v>13</v>
      </c>
      <c r="G27" s="7" t="s">
        <v>451</v>
      </c>
      <c r="H27" s="7" t="s">
        <v>14</v>
      </c>
      <c r="I27" s="8">
        <v>24</v>
      </c>
      <c r="J27" s="8">
        <f t="shared" si="0"/>
        <v>32</v>
      </c>
      <c r="K27" s="9">
        <v>15921.84</v>
      </c>
      <c r="L27" s="7" t="s">
        <v>39</v>
      </c>
      <c r="M27" s="17">
        <f t="shared" si="1"/>
        <v>2.6359722344257977E-3</v>
      </c>
      <c r="N27" s="17">
        <f t="shared" si="2"/>
        <v>2.6359722344257981E-3</v>
      </c>
      <c r="O27" s="68">
        <f t="shared" si="3"/>
        <v>21.351375098848965</v>
      </c>
      <c r="P27" s="9">
        <f t="shared" si="4"/>
        <v>663.41</v>
      </c>
    </row>
    <row r="28" spans="1:16" x14ac:dyDescent="0.25">
      <c r="A28" s="7" t="s">
        <v>9</v>
      </c>
      <c r="B28" s="7" t="s">
        <v>10</v>
      </c>
      <c r="C28" s="7" t="s">
        <v>11</v>
      </c>
      <c r="D28" s="16" t="s">
        <v>12</v>
      </c>
      <c r="E28" s="81" t="s">
        <v>455</v>
      </c>
      <c r="F28" s="7" t="s">
        <v>13</v>
      </c>
      <c r="G28" s="7" t="s">
        <v>451</v>
      </c>
      <c r="H28" s="7" t="s">
        <v>14</v>
      </c>
      <c r="I28" s="8">
        <v>56</v>
      </c>
      <c r="J28" s="8">
        <f t="shared" si="0"/>
        <v>74.666666666666671</v>
      </c>
      <c r="K28" s="9">
        <v>37150.959999999999</v>
      </c>
      <c r="L28" s="7" t="s">
        <v>40</v>
      </c>
      <c r="M28" s="17">
        <f t="shared" si="1"/>
        <v>6.1506018803268612E-3</v>
      </c>
      <c r="N28" s="17">
        <f t="shared" si="2"/>
        <v>6.150601880326863E-3</v>
      </c>
      <c r="O28" s="68">
        <f t="shared" si="3"/>
        <v>49.81987523064759</v>
      </c>
      <c r="P28" s="9">
        <f t="shared" si="4"/>
        <v>663.41</v>
      </c>
    </row>
    <row r="29" spans="1:16" x14ac:dyDescent="0.25">
      <c r="A29" s="7" t="s">
        <v>9</v>
      </c>
      <c r="B29" s="7" t="s">
        <v>10</v>
      </c>
      <c r="C29" s="7" t="s">
        <v>11</v>
      </c>
      <c r="D29" s="16" t="s">
        <v>12</v>
      </c>
      <c r="E29" s="81" t="s">
        <v>455</v>
      </c>
      <c r="F29" s="7" t="s">
        <v>13</v>
      </c>
      <c r="G29" s="7" t="s">
        <v>451</v>
      </c>
      <c r="H29" s="7" t="s">
        <v>14</v>
      </c>
      <c r="I29" s="8">
        <v>695</v>
      </c>
      <c r="J29" s="8">
        <f t="shared" si="0"/>
        <v>926.66666666666674</v>
      </c>
      <c r="K29" s="9">
        <v>461069.95</v>
      </c>
      <c r="L29" s="7" t="s">
        <v>41</v>
      </c>
      <c r="M29" s="17">
        <f t="shared" si="1"/>
        <v>7.6333362621913717E-2</v>
      </c>
      <c r="N29" s="17">
        <f t="shared" si="2"/>
        <v>7.6333362621913745E-2</v>
      </c>
      <c r="O29" s="68">
        <f t="shared" si="3"/>
        <v>618.30023723750128</v>
      </c>
      <c r="P29" s="9">
        <f t="shared" si="4"/>
        <v>663.41</v>
      </c>
    </row>
    <row r="30" spans="1:16" x14ac:dyDescent="0.25">
      <c r="A30" s="7" t="s">
        <v>9</v>
      </c>
      <c r="B30" s="7" t="s">
        <v>10</v>
      </c>
      <c r="C30" s="7" t="s">
        <v>11</v>
      </c>
      <c r="D30" s="16" t="s">
        <v>12</v>
      </c>
      <c r="E30" s="81" t="s">
        <v>455</v>
      </c>
      <c r="F30" s="7" t="s">
        <v>13</v>
      </c>
      <c r="G30" s="7" t="s">
        <v>451</v>
      </c>
      <c r="H30" s="7" t="s">
        <v>14</v>
      </c>
      <c r="I30" s="8">
        <v>916</v>
      </c>
      <c r="J30" s="8">
        <f t="shared" si="0"/>
        <v>1221.3333333333333</v>
      </c>
      <c r="K30" s="9">
        <v>607683.56000000006</v>
      </c>
      <c r="L30" s="7" t="s">
        <v>42</v>
      </c>
      <c r="M30" s="17">
        <f t="shared" si="1"/>
        <v>0.10060627361391794</v>
      </c>
      <c r="N30" s="17">
        <f t="shared" si="2"/>
        <v>0.10060627361391795</v>
      </c>
      <c r="O30" s="68">
        <f t="shared" si="3"/>
        <v>814.91081627273547</v>
      </c>
      <c r="P30" s="9">
        <f t="shared" si="4"/>
        <v>663.41000000000008</v>
      </c>
    </row>
    <row r="31" spans="1:16" x14ac:dyDescent="0.25">
      <c r="A31" s="7" t="s">
        <v>9</v>
      </c>
      <c r="B31" s="7" t="s">
        <v>10</v>
      </c>
      <c r="C31" s="7" t="s">
        <v>11</v>
      </c>
      <c r="D31" s="16" t="s">
        <v>12</v>
      </c>
      <c r="E31" s="81" t="s">
        <v>455</v>
      </c>
      <c r="F31" s="7" t="s">
        <v>13</v>
      </c>
      <c r="G31" s="7" t="s">
        <v>451</v>
      </c>
      <c r="H31" s="7" t="s">
        <v>14</v>
      </c>
      <c r="I31" s="8">
        <v>13</v>
      </c>
      <c r="J31" s="8">
        <f t="shared" si="0"/>
        <v>17.333333333333332</v>
      </c>
      <c r="K31" s="9">
        <v>8624.33</v>
      </c>
      <c r="L31" s="7" t="s">
        <v>43</v>
      </c>
      <c r="M31" s="17">
        <f t="shared" si="1"/>
        <v>1.427818293647307E-3</v>
      </c>
      <c r="N31" s="17">
        <f t="shared" si="2"/>
        <v>1.4278182936473072E-3</v>
      </c>
      <c r="O31" s="68">
        <f t="shared" si="3"/>
        <v>11.565328178543188</v>
      </c>
      <c r="P31" s="9">
        <f t="shared" si="4"/>
        <v>663.41</v>
      </c>
    </row>
    <row r="32" spans="1:16" x14ac:dyDescent="0.25">
      <c r="A32" s="7" t="s">
        <v>9</v>
      </c>
      <c r="B32" s="7" t="s">
        <v>10</v>
      </c>
      <c r="C32" s="7" t="s">
        <v>11</v>
      </c>
      <c r="D32" s="16" t="s">
        <v>12</v>
      </c>
      <c r="E32" s="81" t="s">
        <v>455</v>
      </c>
      <c r="F32" s="7" t="s">
        <v>13</v>
      </c>
      <c r="G32" s="7" t="s">
        <v>451</v>
      </c>
      <c r="H32" s="7" t="s">
        <v>14</v>
      </c>
      <c r="I32" s="8">
        <v>21</v>
      </c>
      <c r="J32" s="8">
        <f t="shared" si="0"/>
        <v>28</v>
      </c>
      <c r="K32" s="9">
        <v>13931.61</v>
      </c>
      <c r="L32" s="7" t="s">
        <v>44</v>
      </c>
      <c r="M32" s="17">
        <f t="shared" si="1"/>
        <v>2.3064757051225728E-3</v>
      </c>
      <c r="N32" s="17">
        <f t="shared" si="2"/>
        <v>2.3064757051225733E-3</v>
      </c>
      <c r="O32" s="68">
        <f t="shared" si="3"/>
        <v>18.682453211492845</v>
      </c>
      <c r="P32" s="9">
        <f t="shared" si="4"/>
        <v>663.41000000000008</v>
      </c>
    </row>
    <row r="33" spans="1:16" x14ac:dyDescent="0.25">
      <c r="A33" s="7" t="s">
        <v>9</v>
      </c>
      <c r="B33" s="7" t="s">
        <v>10</v>
      </c>
      <c r="C33" s="7" t="s">
        <v>11</v>
      </c>
      <c r="D33" s="16" t="s">
        <v>12</v>
      </c>
      <c r="E33" s="81" t="s">
        <v>455</v>
      </c>
      <c r="F33" s="7" t="s">
        <v>13</v>
      </c>
      <c r="G33" s="7" t="s">
        <v>451</v>
      </c>
      <c r="H33" s="7" t="s">
        <v>14</v>
      </c>
      <c r="I33" s="8">
        <v>72</v>
      </c>
      <c r="J33" s="8">
        <f t="shared" si="0"/>
        <v>96</v>
      </c>
      <c r="K33" s="9">
        <v>47765.52</v>
      </c>
      <c r="L33" s="7" t="s">
        <v>45</v>
      </c>
      <c r="M33" s="17">
        <f t="shared" si="1"/>
        <v>7.9079167032773921E-3</v>
      </c>
      <c r="N33" s="17">
        <f t="shared" si="2"/>
        <v>7.9079167032773939E-3</v>
      </c>
      <c r="O33" s="68">
        <f t="shared" si="3"/>
        <v>64.054125296546886</v>
      </c>
      <c r="P33" s="9">
        <f t="shared" si="4"/>
        <v>663.41</v>
      </c>
    </row>
    <row r="34" spans="1:16" x14ac:dyDescent="0.25">
      <c r="A34" s="7" t="s">
        <v>9</v>
      </c>
      <c r="B34" s="7" t="s">
        <v>10</v>
      </c>
      <c r="C34" s="7" t="s">
        <v>11</v>
      </c>
      <c r="D34" s="16" t="s">
        <v>12</v>
      </c>
      <c r="E34" s="81" t="s">
        <v>455</v>
      </c>
      <c r="F34" s="7" t="s">
        <v>13</v>
      </c>
      <c r="G34" s="7" t="s">
        <v>451</v>
      </c>
      <c r="H34" s="7" t="s">
        <v>14</v>
      </c>
      <c r="I34" s="8">
        <v>47</v>
      </c>
      <c r="J34" s="8">
        <f t="shared" si="0"/>
        <v>62.666666666666671</v>
      </c>
      <c r="K34" s="9">
        <v>31180.27</v>
      </c>
      <c r="L34" s="7" t="s">
        <v>46</v>
      </c>
      <c r="M34" s="17">
        <f t="shared" si="1"/>
        <v>5.1621122924171868E-3</v>
      </c>
      <c r="N34" s="17">
        <f t="shared" si="2"/>
        <v>5.1621122924171885E-3</v>
      </c>
      <c r="O34" s="68">
        <f t="shared" si="3"/>
        <v>41.813109568579229</v>
      </c>
      <c r="P34" s="9">
        <f t="shared" si="4"/>
        <v>663.41</v>
      </c>
    </row>
    <row r="35" spans="1:16" x14ac:dyDescent="0.25">
      <c r="A35" s="7" t="s">
        <v>9</v>
      </c>
      <c r="B35" s="7" t="s">
        <v>10</v>
      </c>
      <c r="C35" s="7" t="s">
        <v>11</v>
      </c>
      <c r="D35" s="16" t="s">
        <v>12</v>
      </c>
      <c r="E35" s="81" t="s">
        <v>455</v>
      </c>
      <c r="F35" s="7" t="s">
        <v>13</v>
      </c>
      <c r="G35" s="7" t="s">
        <v>451</v>
      </c>
      <c r="H35" s="7" t="s">
        <v>14</v>
      </c>
      <c r="I35" s="8">
        <v>140</v>
      </c>
      <c r="J35" s="8">
        <f t="shared" si="0"/>
        <v>186.66666666666666</v>
      </c>
      <c r="K35" s="9">
        <v>92877.4</v>
      </c>
      <c r="L35" s="7" t="s">
        <v>47</v>
      </c>
      <c r="M35" s="17">
        <f t="shared" si="1"/>
        <v>1.5376504700817153E-2</v>
      </c>
      <c r="N35" s="17">
        <f t="shared" si="2"/>
        <v>1.5376504700817155E-2</v>
      </c>
      <c r="O35" s="68">
        <f t="shared" si="3"/>
        <v>124.54968807661896</v>
      </c>
      <c r="P35" s="9">
        <f t="shared" si="4"/>
        <v>663.41</v>
      </c>
    </row>
    <row r="36" spans="1:16" x14ac:dyDescent="0.25">
      <c r="A36" s="7" t="s">
        <v>9</v>
      </c>
      <c r="B36" s="7" t="s">
        <v>10</v>
      </c>
      <c r="C36" s="7" t="s">
        <v>11</v>
      </c>
      <c r="D36" s="16" t="s">
        <v>12</v>
      </c>
      <c r="E36" s="81" t="s">
        <v>455</v>
      </c>
      <c r="F36" s="7" t="s">
        <v>13</v>
      </c>
      <c r="G36" s="7" t="s">
        <v>451</v>
      </c>
      <c r="H36" s="7" t="s">
        <v>14</v>
      </c>
      <c r="I36" s="8">
        <v>50</v>
      </c>
      <c r="J36" s="8">
        <f t="shared" si="0"/>
        <v>66.666666666666657</v>
      </c>
      <c r="K36" s="9">
        <v>33170.5</v>
      </c>
      <c r="L36" s="7" t="s">
        <v>48</v>
      </c>
      <c r="M36" s="17">
        <f t="shared" si="1"/>
        <v>5.4916088217204116E-3</v>
      </c>
      <c r="N36" s="17">
        <f t="shared" si="2"/>
        <v>5.4916088217204116E-3</v>
      </c>
      <c r="O36" s="68">
        <f t="shared" si="3"/>
        <v>44.482031455935335</v>
      </c>
      <c r="P36" s="9">
        <f t="shared" si="4"/>
        <v>663.41</v>
      </c>
    </row>
    <row r="37" spans="1:16" x14ac:dyDescent="0.25">
      <c r="A37" s="7" t="s">
        <v>9</v>
      </c>
      <c r="B37" s="7" t="s">
        <v>10</v>
      </c>
      <c r="C37" s="7" t="s">
        <v>11</v>
      </c>
      <c r="D37" s="16" t="s">
        <v>12</v>
      </c>
      <c r="E37" s="81" t="s">
        <v>455</v>
      </c>
      <c r="F37" s="7" t="s">
        <v>13</v>
      </c>
      <c r="G37" s="7" t="s">
        <v>451</v>
      </c>
      <c r="H37" s="7" t="s">
        <v>14</v>
      </c>
      <c r="I37" s="8">
        <v>56</v>
      </c>
      <c r="J37" s="8">
        <f t="shared" si="0"/>
        <v>74.666666666666671</v>
      </c>
      <c r="K37" s="9">
        <v>37150.959999999999</v>
      </c>
      <c r="L37" s="7" t="s">
        <v>49</v>
      </c>
      <c r="M37" s="17">
        <f t="shared" si="1"/>
        <v>6.1506018803268612E-3</v>
      </c>
      <c r="N37" s="17">
        <f t="shared" si="2"/>
        <v>6.150601880326863E-3</v>
      </c>
      <c r="O37" s="68">
        <f t="shared" si="3"/>
        <v>49.81987523064759</v>
      </c>
      <c r="P37" s="9">
        <f t="shared" si="4"/>
        <v>663.41</v>
      </c>
    </row>
    <row r="38" spans="1:16" x14ac:dyDescent="0.25">
      <c r="A38" s="7" t="s">
        <v>9</v>
      </c>
      <c r="B38" s="7" t="s">
        <v>10</v>
      </c>
      <c r="C38" s="7" t="s">
        <v>11</v>
      </c>
      <c r="D38" s="16" t="s">
        <v>12</v>
      </c>
      <c r="E38" s="81" t="s">
        <v>455</v>
      </c>
      <c r="F38" s="7" t="s">
        <v>13</v>
      </c>
      <c r="G38" s="7" t="s">
        <v>451</v>
      </c>
      <c r="H38" s="7" t="s">
        <v>14</v>
      </c>
      <c r="I38" s="8">
        <v>112</v>
      </c>
      <c r="J38" s="8">
        <f t="shared" si="0"/>
        <v>149.33333333333334</v>
      </c>
      <c r="K38" s="9">
        <v>74301.919999999998</v>
      </c>
      <c r="L38" s="7" t="s">
        <v>50</v>
      </c>
      <c r="M38" s="17">
        <f t="shared" si="1"/>
        <v>1.2301203760653722E-2</v>
      </c>
      <c r="N38" s="17">
        <f t="shared" si="2"/>
        <v>1.2301203760653726E-2</v>
      </c>
      <c r="O38" s="68">
        <f t="shared" si="3"/>
        <v>99.639750461295179</v>
      </c>
      <c r="P38" s="9">
        <f t="shared" si="4"/>
        <v>663.41</v>
      </c>
    </row>
    <row r="39" spans="1:16" x14ac:dyDescent="0.25">
      <c r="A39" s="7" t="s">
        <v>9</v>
      </c>
      <c r="B39" s="7" t="s">
        <v>10</v>
      </c>
      <c r="C39" s="7" t="s">
        <v>11</v>
      </c>
      <c r="D39" s="16" t="s">
        <v>12</v>
      </c>
      <c r="E39" s="81" t="s">
        <v>455</v>
      </c>
      <c r="F39" s="7" t="s">
        <v>13</v>
      </c>
      <c r="G39" s="7" t="s">
        <v>451</v>
      </c>
      <c r="H39" s="7" t="s">
        <v>14</v>
      </c>
      <c r="I39" s="8">
        <v>110</v>
      </c>
      <c r="J39" s="8">
        <f t="shared" si="0"/>
        <v>146.66666666666666</v>
      </c>
      <c r="K39" s="9">
        <v>72975.100000000006</v>
      </c>
      <c r="L39" s="7" t="s">
        <v>51</v>
      </c>
      <c r="M39" s="17">
        <f t="shared" si="1"/>
        <v>1.2081539407784905E-2</v>
      </c>
      <c r="N39" s="17">
        <f t="shared" si="2"/>
        <v>1.2081539407784907E-2</v>
      </c>
      <c r="O39" s="68">
        <f t="shared" si="3"/>
        <v>97.860469203057747</v>
      </c>
      <c r="P39" s="9">
        <f t="shared" si="4"/>
        <v>663.41000000000008</v>
      </c>
    </row>
    <row r="40" spans="1:16" x14ac:dyDescent="0.25">
      <c r="A40" s="7" t="s">
        <v>9</v>
      </c>
      <c r="B40" s="7" t="s">
        <v>10</v>
      </c>
      <c r="C40" s="7" t="s">
        <v>11</v>
      </c>
      <c r="D40" s="16" t="s">
        <v>12</v>
      </c>
      <c r="E40" s="81" t="s">
        <v>455</v>
      </c>
      <c r="F40" s="7" t="s">
        <v>13</v>
      </c>
      <c r="G40" s="7" t="s">
        <v>451</v>
      </c>
      <c r="H40" s="7" t="s">
        <v>14</v>
      </c>
      <c r="I40" s="8">
        <v>135</v>
      </c>
      <c r="J40" s="8">
        <f t="shared" si="0"/>
        <v>180</v>
      </c>
      <c r="K40" s="9">
        <v>89560.35</v>
      </c>
      <c r="L40" s="7" t="s">
        <v>52</v>
      </c>
      <c r="M40" s="17">
        <f t="shared" si="1"/>
        <v>1.4827343818645112E-2</v>
      </c>
      <c r="N40" s="17">
        <f t="shared" si="2"/>
        <v>1.4827343818645115E-2</v>
      </c>
      <c r="O40" s="68">
        <f t="shared" si="3"/>
        <v>120.10148493102542</v>
      </c>
      <c r="P40" s="9">
        <f t="shared" si="4"/>
        <v>663.41000000000008</v>
      </c>
    </row>
    <row r="41" spans="1:16" x14ac:dyDescent="0.25">
      <c r="A41" s="7" t="s">
        <v>9</v>
      </c>
      <c r="B41" s="7" t="s">
        <v>10</v>
      </c>
      <c r="C41" s="7" t="s">
        <v>11</v>
      </c>
      <c r="D41" s="16" t="s">
        <v>12</v>
      </c>
      <c r="E41" s="81" t="s">
        <v>455</v>
      </c>
      <c r="F41" s="7" t="s">
        <v>13</v>
      </c>
      <c r="G41" s="7" t="s">
        <v>451</v>
      </c>
      <c r="H41" s="7" t="s">
        <v>14</v>
      </c>
      <c r="I41" s="8">
        <v>175.5</v>
      </c>
      <c r="J41" s="8">
        <f t="shared" si="0"/>
        <v>234</v>
      </c>
      <c r="K41" s="9">
        <v>115101.63499999999</v>
      </c>
      <c r="L41" s="7" t="s">
        <v>53</v>
      </c>
      <c r="M41" s="17">
        <f t="shared" si="1"/>
        <v>1.9275546964238645E-2</v>
      </c>
      <c r="N41" s="17">
        <f t="shared" si="2"/>
        <v>1.9275546964238648E-2</v>
      </c>
      <c r="O41" s="68">
        <f t="shared" si="3"/>
        <v>156.13193041033304</v>
      </c>
      <c r="P41" s="9">
        <f t="shared" si="4"/>
        <v>655.84977207977204</v>
      </c>
    </row>
    <row r="42" spans="1:16" x14ac:dyDescent="0.25">
      <c r="A42" s="7" t="s">
        <v>9</v>
      </c>
      <c r="B42" s="7" t="s">
        <v>10</v>
      </c>
      <c r="C42" s="7" t="s">
        <v>11</v>
      </c>
      <c r="D42" s="16" t="s">
        <v>12</v>
      </c>
      <c r="E42" s="81" t="s">
        <v>455</v>
      </c>
      <c r="F42" s="7" t="s">
        <v>13</v>
      </c>
      <c r="G42" s="7" t="s">
        <v>451</v>
      </c>
      <c r="H42" s="7" t="s">
        <v>14</v>
      </c>
      <c r="I42" s="8">
        <v>2</v>
      </c>
      <c r="J42" s="8">
        <f t="shared" si="0"/>
        <v>2.6666666666666665</v>
      </c>
      <c r="K42" s="9">
        <v>1326.82</v>
      </c>
      <c r="L42" s="7" t="s">
        <v>54</v>
      </c>
      <c r="M42" s="17">
        <f t="shared" si="1"/>
        <v>2.1966435286881647E-4</v>
      </c>
      <c r="N42" s="17">
        <f t="shared" si="2"/>
        <v>2.196643528688165E-4</v>
      </c>
      <c r="O42" s="68">
        <f t="shared" si="3"/>
        <v>1.7792812582374136</v>
      </c>
      <c r="P42" s="9">
        <f t="shared" si="4"/>
        <v>663.41</v>
      </c>
    </row>
    <row r="43" spans="1:16" x14ac:dyDescent="0.25">
      <c r="A43" s="7" t="s">
        <v>9</v>
      </c>
      <c r="B43" s="7" t="s">
        <v>10</v>
      </c>
      <c r="C43" s="7" t="s">
        <v>11</v>
      </c>
      <c r="D43" s="16" t="s">
        <v>12</v>
      </c>
      <c r="E43" s="81" t="s">
        <v>455</v>
      </c>
      <c r="F43" s="7" t="s">
        <v>13</v>
      </c>
      <c r="G43" s="7" t="s">
        <v>451</v>
      </c>
      <c r="H43" s="7" t="s">
        <v>14</v>
      </c>
      <c r="I43" s="8">
        <v>29</v>
      </c>
      <c r="J43" s="8">
        <f t="shared" si="0"/>
        <v>38.666666666666671</v>
      </c>
      <c r="K43" s="9">
        <v>19238.89</v>
      </c>
      <c r="L43" s="7" t="s">
        <v>55</v>
      </c>
      <c r="M43" s="17">
        <f t="shared" si="1"/>
        <v>3.1851331165978387E-3</v>
      </c>
      <c r="N43" s="17">
        <f t="shared" si="2"/>
        <v>3.1851331165978396E-3</v>
      </c>
      <c r="O43" s="68">
        <f t="shared" si="3"/>
        <v>25.7995782444425</v>
      </c>
      <c r="P43" s="9">
        <f t="shared" si="4"/>
        <v>663.41</v>
      </c>
    </row>
    <row r="44" spans="1:16" x14ac:dyDescent="0.25">
      <c r="A44" s="7" t="s">
        <v>9</v>
      </c>
      <c r="B44" s="7" t="s">
        <v>10</v>
      </c>
      <c r="C44" s="7" t="s">
        <v>11</v>
      </c>
      <c r="D44" s="16" t="s">
        <v>12</v>
      </c>
      <c r="E44" s="81" t="s">
        <v>455</v>
      </c>
      <c r="F44" s="7" t="s">
        <v>13</v>
      </c>
      <c r="G44" s="7" t="s">
        <v>451</v>
      </c>
      <c r="H44" s="7" t="s">
        <v>14</v>
      </c>
      <c r="I44" s="8">
        <v>215</v>
      </c>
      <c r="J44" s="8">
        <f t="shared" si="0"/>
        <v>286.66666666666669</v>
      </c>
      <c r="K44" s="9">
        <v>142633.15</v>
      </c>
      <c r="L44" s="7" t="s">
        <v>56</v>
      </c>
      <c r="M44" s="17">
        <f t="shared" si="1"/>
        <v>2.361391793339777E-2</v>
      </c>
      <c r="N44" s="17">
        <f t="shared" si="2"/>
        <v>2.3613917933397777E-2</v>
      </c>
      <c r="O44" s="68">
        <f t="shared" si="3"/>
        <v>191.27273526052198</v>
      </c>
      <c r="P44" s="9">
        <f t="shared" si="4"/>
        <v>663.41</v>
      </c>
    </row>
    <row r="45" spans="1:16" x14ac:dyDescent="0.25">
      <c r="A45" s="7" t="s">
        <v>9</v>
      </c>
      <c r="B45" s="7" t="s">
        <v>10</v>
      </c>
      <c r="C45" s="7" t="s">
        <v>11</v>
      </c>
      <c r="D45" s="16" t="s">
        <v>12</v>
      </c>
      <c r="E45" s="81" t="s">
        <v>455</v>
      </c>
      <c r="F45" s="7" t="s">
        <v>13</v>
      </c>
      <c r="G45" s="7" t="s">
        <v>451</v>
      </c>
      <c r="H45" s="7" t="s">
        <v>14</v>
      </c>
      <c r="I45" s="8">
        <v>6</v>
      </c>
      <c r="J45" s="8">
        <f t="shared" si="0"/>
        <v>8</v>
      </c>
      <c r="K45" s="9">
        <v>3980.46</v>
      </c>
      <c r="L45" s="7" t="s">
        <v>57</v>
      </c>
      <c r="M45" s="17">
        <f t="shared" si="1"/>
        <v>6.5899305860644942E-4</v>
      </c>
      <c r="N45" s="17">
        <f t="shared" si="2"/>
        <v>6.5899305860644952E-4</v>
      </c>
      <c r="O45" s="68">
        <f t="shared" si="3"/>
        <v>5.3378437747122414</v>
      </c>
      <c r="P45" s="9">
        <f t="shared" si="4"/>
        <v>663.41</v>
      </c>
    </row>
    <row r="46" spans="1:16" x14ac:dyDescent="0.25">
      <c r="A46" s="40"/>
      <c r="B46" s="40"/>
      <c r="C46" s="40"/>
      <c r="D46" s="47"/>
      <c r="E46" s="82"/>
      <c r="F46" s="40"/>
      <c r="G46" s="40"/>
      <c r="H46" s="40"/>
      <c r="I46" s="41">
        <f>SUM(I3:I45)</f>
        <v>9104.7999999999993</v>
      </c>
      <c r="J46" s="41">
        <f>SUM(J3:J45)</f>
        <v>12139.73333333333</v>
      </c>
      <c r="K46" s="42"/>
      <c r="L46" s="40"/>
      <c r="M46" s="43">
        <f>SUM(M3:M45)</f>
        <v>0.99999999999999989</v>
      </c>
      <c r="N46" s="43">
        <f>SUM(N3:N45)</f>
        <v>1.0000000000000002</v>
      </c>
      <c r="O46" s="74">
        <f>SUM(O3:O45)</f>
        <v>8100.0000000000027</v>
      </c>
      <c r="P46" s="9"/>
    </row>
    <row r="47" spans="1:16" x14ac:dyDescent="0.25">
      <c r="A47" s="7" t="s">
        <v>9</v>
      </c>
      <c r="B47" s="7" t="s">
        <v>58</v>
      </c>
      <c r="C47" s="7" t="s">
        <v>59</v>
      </c>
      <c r="D47" s="16" t="s">
        <v>60</v>
      </c>
      <c r="E47" s="81" t="s">
        <v>456</v>
      </c>
      <c r="F47" s="7" t="s">
        <v>61</v>
      </c>
      <c r="G47" s="7" t="s">
        <v>480</v>
      </c>
      <c r="H47" s="7" t="s">
        <v>14</v>
      </c>
      <c r="I47" s="8">
        <v>66.5</v>
      </c>
      <c r="J47" s="8">
        <f>I47/9*12</f>
        <v>88.666666666666671</v>
      </c>
      <c r="K47" s="9">
        <v>46047.945</v>
      </c>
      <c r="L47" s="7" t="s">
        <v>15</v>
      </c>
      <c r="M47" s="17"/>
      <c r="N47" s="32">
        <f>J47/$J$156</f>
        <v>2.0753880819669055E-3</v>
      </c>
      <c r="O47" s="68">
        <f>34200*N47</f>
        <v>70.978272403268164</v>
      </c>
      <c r="P47" s="9">
        <f>+K47/I47</f>
        <v>692.45030075187969</v>
      </c>
    </row>
    <row r="48" spans="1:16" x14ac:dyDescent="0.25">
      <c r="A48" s="7" t="s">
        <v>9</v>
      </c>
      <c r="B48" s="7" t="s">
        <v>58</v>
      </c>
      <c r="C48" s="7" t="s">
        <v>59</v>
      </c>
      <c r="D48" s="16" t="s">
        <v>60</v>
      </c>
      <c r="E48" s="81" t="s">
        <v>456</v>
      </c>
      <c r="F48" s="7" t="s">
        <v>61</v>
      </c>
      <c r="G48" s="7" t="s">
        <v>480</v>
      </c>
      <c r="H48" s="7" t="s">
        <v>14</v>
      </c>
      <c r="I48" s="8">
        <v>1271.2</v>
      </c>
      <c r="J48" s="8">
        <f t="shared" ref="J48:J111" si="5">I48/9*12</f>
        <v>1694.9333333333334</v>
      </c>
      <c r="K48" s="9">
        <v>895318.87199999997</v>
      </c>
      <c r="L48" s="7" t="s">
        <v>16</v>
      </c>
      <c r="M48" s="17"/>
      <c r="N48" s="32">
        <f t="shared" ref="N48:N111" si="6">J48/$J$156</f>
        <v>3.9672681651072635E-2</v>
      </c>
      <c r="O48" s="68">
        <f t="shared" ref="O48:O111" si="7">34200*N48</f>
        <v>1356.8057124666841</v>
      </c>
      <c r="P48" s="9">
        <f t="shared" ref="P48:P111" si="8">+K48/I48</f>
        <v>704.31</v>
      </c>
    </row>
    <row r="49" spans="1:16" x14ac:dyDescent="0.25">
      <c r="A49" s="7" t="s">
        <v>9</v>
      </c>
      <c r="B49" s="7" t="s">
        <v>58</v>
      </c>
      <c r="C49" s="7" t="s">
        <v>59</v>
      </c>
      <c r="D49" s="16" t="s">
        <v>60</v>
      </c>
      <c r="E49" s="81" t="s">
        <v>456</v>
      </c>
      <c r="F49" s="7" t="s">
        <v>61</v>
      </c>
      <c r="G49" s="7" t="s">
        <v>480</v>
      </c>
      <c r="H49" s="7" t="s">
        <v>14</v>
      </c>
      <c r="I49" s="8">
        <v>22</v>
      </c>
      <c r="J49" s="8">
        <f t="shared" si="5"/>
        <v>29.333333333333336</v>
      </c>
      <c r="K49" s="9">
        <v>15482.4</v>
      </c>
      <c r="L49" s="7" t="s">
        <v>17</v>
      </c>
      <c r="M49" s="17"/>
      <c r="N49" s="32">
        <f t="shared" si="6"/>
        <v>6.8659455343266049E-4</v>
      </c>
      <c r="O49" s="68">
        <f t="shared" si="7"/>
        <v>23.48153372739699</v>
      </c>
      <c r="P49" s="9">
        <f t="shared" si="8"/>
        <v>703.74545454545455</v>
      </c>
    </row>
    <row r="50" spans="1:16" x14ac:dyDescent="0.25">
      <c r="A50" s="7" t="s">
        <v>9</v>
      </c>
      <c r="B50" s="7" t="s">
        <v>58</v>
      </c>
      <c r="C50" s="7" t="s">
        <v>59</v>
      </c>
      <c r="D50" s="16" t="s">
        <v>60</v>
      </c>
      <c r="E50" s="81" t="s">
        <v>456</v>
      </c>
      <c r="F50" s="7" t="s">
        <v>61</v>
      </c>
      <c r="G50" s="7" t="s">
        <v>480</v>
      </c>
      <c r="H50" s="7" t="s">
        <v>14</v>
      </c>
      <c r="I50" s="8">
        <v>637</v>
      </c>
      <c r="J50" s="8">
        <f t="shared" si="5"/>
        <v>849.33333333333326</v>
      </c>
      <c r="K50" s="9">
        <v>448645.47</v>
      </c>
      <c r="L50" s="7" t="s">
        <v>18</v>
      </c>
      <c r="M50" s="17"/>
      <c r="N50" s="32">
        <f t="shared" si="6"/>
        <v>1.9880033206209301E-2</v>
      </c>
      <c r="O50" s="68">
        <f t="shared" si="7"/>
        <v>679.89713565235809</v>
      </c>
      <c r="P50" s="9">
        <f t="shared" si="8"/>
        <v>704.31</v>
      </c>
    </row>
    <row r="51" spans="1:16" x14ac:dyDescent="0.25">
      <c r="A51" s="7" t="s">
        <v>9</v>
      </c>
      <c r="B51" s="7" t="s">
        <v>58</v>
      </c>
      <c r="C51" s="7" t="s">
        <v>59</v>
      </c>
      <c r="D51" s="16" t="s">
        <v>60</v>
      </c>
      <c r="E51" s="81" t="s">
        <v>456</v>
      </c>
      <c r="F51" s="7" t="s">
        <v>61</v>
      </c>
      <c r="G51" s="7" t="s">
        <v>480</v>
      </c>
      <c r="H51" s="7" t="s">
        <v>14</v>
      </c>
      <c r="I51" s="8">
        <v>6</v>
      </c>
      <c r="J51" s="8">
        <f t="shared" si="5"/>
        <v>8</v>
      </c>
      <c r="K51" s="9">
        <v>4151.34</v>
      </c>
      <c r="L51" s="7" t="s">
        <v>19</v>
      </c>
      <c r="M51" s="17"/>
      <c r="N51" s="32">
        <f t="shared" si="6"/>
        <v>1.8725306002708922E-4</v>
      </c>
      <c r="O51" s="68">
        <f t="shared" si="7"/>
        <v>6.404054652926451</v>
      </c>
      <c r="P51" s="9">
        <f t="shared" si="8"/>
        <v>691.89</v>
      </c>
    </row>
    <row r="52" spans="1:16" x14ac:dyDescent="0.25">
      <c r="A52" s="7" t="s">
        <v>9</v>
      </c>
      <c r="B52" s="7" t="s">
        <v>58</v>
      </c>
      <c r="C52" s="7" t="s">
        <v>59</v>
      </c>
      <c r="D52" s="16" t="s">
        <v>60</v>
      </c>
      <c r="E52" s="81" t="s">
        <v>456</v>
      </c>
      <c r="F52" s="7" t="s">
        <v>61</v>
      </c>
      <c r="G52" s="7" t="s">
        <v>480</v>
      </c>
      <c r="H52" s="7" t="s">
        <v>14</v>
      </c>
      <c r="I52" s="8">
        <v>326</v>
      </c>
      <c r="J52" s="8">
        <f t="shared" si="5"/>
        <v>434.66666666666663</v>
      </c>
      <c r="K52" s="9">
        <v>229601.8</v>
      </c>
      <c r="L52" s="7" t="s">
        <v>20</v>
      </c>
      <c r="M52" s="17"/>
      <c r="N52" s="32">
        <f t="shared" si="6"/>
        <v>1.0174082928138513E-2</v>
      </c>
      <c r="O52" s="68">
        <f t="shared" si="7"/>
        <v>347.95363614233713</v>
      </c>
      <c r="P52" s="9">
        <f t="shared" si="8"/>
        <v>704.3</v>
      </c>
    </row>
    <row r="53" spans="1:16" x14ac:dyDescent="0.25">
      <c r="A53" s="7" t="s">
        <v>9</v>
      </c>
      <c r="B53" s="7" t="s">
        <v>58</v>
      </c>
      <c r="C53" s="7" t="s">
        <v>59</v>
      </c>
      <c r="D53" s="16" t="s">
        <v>60</v>
      </c>
      <c r="E53" s="81" t="s">
        <v>456</v>
      </c>
      <c r="F53" s="7" t="s">
        <v>61</v>
      </c>
      <c r="G53" s="7" t="s">
        <v>480</v>
      </c>
      <c r="H53" s="7" t="s">
        <v>14</v>
      </c>
      <c r="I53" s="8">
        <v>45</v>
      </c>
      <c r="J53" s="8">
        <f t="shared" si="5"/>
        <v>60</v>
      </c>
      <c r="K53" s="9">
        <v>31693.95</v>
      </c>
      <c r="L53" s="7" t="s">
        <v>21</v>
      </c>
      <c r="M53" s="17"/>
      <c r="N53" s="32">
        <f t="shared" si="6"/>
        <v>1.4043979502031691E-3</v>
      </c>
      <c r="O53" s="68">
        <f t="shared" si="7"/>
        <v>48.030409896948385</v>
      </c>
      <c r="P53" s="9">
        <f t="shared" si="8"/>
        <v>704.31000000000006</v>
      </c>
    </row>
    <row r="54" spans="1:16" x14ac:dyDescent="0.25">
      <c r="A54" s="7" t="s">
        <v>9</v>
      </c>
      <c r="B54" s="7" t="s">
        <v>58</v>
      </c>
      <c r="C54" s="7" t="s">
        <v>59</v>
      </c>
      <c r="D54" s="16" t="s">
        <v>60</v>
      </c>
      <c r="E54" s="81" t="s">
        <v>456</v>
      </c>
      <c r="F54" s="7" t="s">
        <v>61</v>
      </c>
      <c r="G54" s="7" t="s">
        <v>480</v>
      </c>
      <c r="H54" s="7" t="s">
        <v>14</v>
      </c>
      <c r="I54" s="8">
        <v>632</v>
      </c>
      <c r="J54" s="8">
        <f t="shared" si="5"/>
        <v>842.66666666666674</v>
      </c>
      <c r="K54" s="9">
        <v>445123.92</v>
      </c>
      <c r="L54" s="7" t="s">
        <v>22</v>
      </c>
      <c r="M54" s="17"/>
      <c r="N54" s="32">
        <f t="shared" si="6"/>
        <v>1.9723988989520064E-2</v>
      </c>
      <c r="O54" s="68">
        <f t="shared" si="7"/>
        <v>674.56042344158618</v>
      </c>
      <c r="P54" s="9">
        <f t="shared" si="8"/>
        <v>704.31</v>
      </c>
    </row>
    <row r="55" spans="1:16" x14ac:dyDescent="0.25">
      <c r="A55" s="7" t="s">
        <v>9</v>
      </c>
      <c r="B55" s="7" t="s">
        <v>58</v>
      </c>
      <c r="C55" s="7" t="s">
        <v>59</v>
      </c>
      <c r="D55" s="16" t="s">
        <v>60</v>
      </c>
      <c r="E55" s="81" t="s">
        <v>456</v>
      </c>
      <c r="F55" s="7" t="s">
        <v>61</v>
      </c>
      <c r="G55" s="7" t="s">
        <v>480</v>
      </c>
      <c r="H55" s="7" t="s">
        <v>14</v>
      </c>
      <c r="I55" s="8">
        <v>2097</v>
      </c>
      <c r="J55" s="8">
        <f t="shared" si="5"/>
        <v>2796</v>
      </c>
      <c r="K55" s="9">
        <v>1476938.07</v>
      </c>
      <c r="L55" s="7" t="s">
        <v>23</v>
      </c>
      <c r="M55" s="17"/>
      <c r="N55" s="32">
        <f t="shared" si="6"/>
        <v>6.5444944479467679E-2</v>
      </c>
      <c r="O55" s="68">
        <f t="shared" si="7"/>
        <v>2238.2171011977948</v>
      </c>
      <c r="P55" s="9">
        <f t="shared" si="8"/>
        <v>704.31000000000006</v>
      </c>
    </row>
    <row r="56" spans="1:16" x14ac:dyDescent="0.25">
      <c r="A56" s="7" t="s">
        <v>9</v>
      </c>
      <c r="B56" s="7" t="s">
        <v>58</v>
      </c>
      <c r="C56" s="7" t="s">
        <v>59</v>
      </c>
      <c r="D56" s="16" t="s">
        <v>60</v>
      </c>
      <c r="E56" s="81" t="s">
        <v>456</v>
      </c>
      <c r="F56" s="7" t="s">
        <v>61</v>
      </c>
      <c r="G56" s="7" t="s">
        <v>480</v>
      </c>
      <c r="H56" s="7" t="s">
        <v>14</v>
      </c>
      <c r="I56" s="8">
        <v>186</v>
      </c>
      <c r="J56" s="8">
        <f t="shared" si="5"/>
        <v>248</v>
      </c>
      <c r="K56" s="9">
        <v>131001.66</v>
      </c>
      <c r="L56" s="7" t="s">
        <v>24</v>
      </c>
      <c r="M56" s="17"/>
      <c r="N56" s="32">
        <f t="shared" si="6"/>
        <v>5.8048448608397658E-3</v>
      </c>
      <c r="O56" s="68">
        <f t="shared" si="7"/>
        <v>198.52569424071999</v>
      </c>
      <c r="P56" s="9">
        <f t="shared" si="8"/>
        <v>704.31000000000006</v>
      </c>
    </row>
    <row r="57" spans="1:16" x14ac:dyDescent="0.25">
      <c r="A57" s="7" t="s">
        <v>9</v>
      </c>
      <c r="B57" s="7" t="s">
        <v>58</v>
      </c>
      <c r="C57" s="7" t="s">
        <v>59</v>
      </c>
      <c r="D57" s="16" t="s">
        <v>60</v>
      </c>
      <c r="E57" s="81" t="s">
        <v>456</v>
      </c>
      <c r="F57" s="7" t="s">
        <v>61</v>
      </c>
      <c r="G57" s="7" t="s">
        <v>480</v>
      </c>
      <c r="H57" s="7" t="s">
        <v>14</v>
      </c>
      <c r="I57" s="8">
        <v>2082.6</v>
      </c>
      <c r="J57" s="8">
        <f t="shared" si="5"/>
        <v>2776.7999999999997</v>
      </c>
      <c r="K57" s="9">
        <v>1466796.0060000001</v>
      </c>
      <c r="L57" s="7" t="s">
        <v>25</v>
      </c>
      <c r="M57" s="17"/>
      <c r="N57" s="32">
        <f t="shared" si="6"/>
        <v>6.4995537135402653E-2</v>
      </c>
      <c r="O57" s="68">
        <f t="shared" si="7"/>
        <v>2222.8473700307709</v>
      </c>
      <c r="P57" s="9">
        <f t="shared" si="8"/>
        <v>704.31000000000006</v>
      </c>
    </row>
    <row r="58" spans="1:16" x14ac:dyDescent="0.25">
      <c r="A58" s="7" t="s">
        <v>9</v>
      </c>
      <c r="B58" s="7" t="s">
        <v>58</v>
      </c>
      <c r="C58" s="7" t="s">
        <v>59</v>
      </c>
      <c r="D58" s="16" t="s">
        <v>60</v>
      </c>
      <c r="E58" s="81" t="s">
        <v>456</v>
      </c>
      <c r="F58" s="7" t="s">
        <v>61</v>
      </c>
      <c r="G58" s="7" t="s">
        <v>480</v>
      </c>
      <c r="H58" s="7" t="s">
        <v>14</v>
      </c>
      <c r="I58" s="8">
        <v>41.75</v>
      </c>
      <c r="J58" s="8">
        <f t="shared" si="5"/>
        <v>55.666666666666671</v>
      </c>
      <c r="K58" s="9">
        <v>29265.217499999999</v>
      </c>
      <c r="L58" s="7" t="s">
        <v>26</v>
      </c>
      <c r="M58" s="17"/>
      <c r="N58" s="32">
        <f t="shared" si="6"/>
        <v>1.3029692093551625E-3</v>
      </c>
      <c r="O58" s="68">
        <f t="shared" si="7"/>
        <v>44.561546959946554</v>
      </c>
      <c r="P58" s="9">
        <f t="shared" si="8"/>
        <v>700.96329341317357</v>
      </c>
    </row>
    <row r="59" spans="1:16" x14ac:dyDescent="0.25">
      <c r="A59" s="7" t="s">
        <v>9</v>
      </c>
      <c r="B59" s="7" t="s">
        <v>58</v>
      </c>
      <c r="C59" s="7" t="s">
        <v>59</v>
      </c>
      <c r="D59" s="16" t="s">
        <v>60</v>
      </c>
      <c r="E59" s="81" t="s">
        <v>456</v>
      </c>
      <c r="F59" s="7" t="s">
        <v>61</v>
      </c>
      <c r="G59" s="7" t="s">
        <v>480</v>
      </c>
      <c r="H59" s="7" t="s">
        <v>14</v>
      </c>
      <c r="I59" s="8">
        <v>173.75</v>
      </c>
      <c r="J59" s="8">
        <f t="shared" si="5"/>
        <v>231.66666666666669</v>
      </c>
      <c r="K59" s="9">
        <v>122373.8625</v>
      </c>
      <c r="L59" s="7" t="s">
        <v>28</v>
      </c>
      <c r="M59" s="17"/>
      <c r="N59" s="32">
        <f t="shared" si="6"/>
        <v>5.422536529951125E-3</v>
      </c>
      <c r="O59" s="68">
        <f t="shared" si="7"/>
        <v>185.45074932432848</v>
      </c>
      <c r="P59" s="9">
        <f t="shared" si="8"/>
        <v>704.31000000000006</v>
      </c>
    </row>
    <row r="60" spans="1:16" x14ac:dyDescent="0.25">
      <c r="A60" s="7" t="s">
        <v>9</v>
      </c>
      <c r="B60" s="7" t="s">
        <v>58</v>
      </c>
      <c r="C60" s="7" t="s">
        <v>59</v>
      </c>
      <c r="D60" s="16" t="s">
        <v>60</v>
      </c>
      <c r="E60" s="81" t="s">
        <v>456</v>
      </c>
      <c r="F60" s="7" t="s">
        <v>61</v>
      </c>
      <c r="G60" s="7" t="s">
        <v>480</v>
      </c>
      <c r="H60" s="7" t="s">
        <v>14</v>
      </c>
      <c r="I60" s="8">
        <v>19</v>
      </c>
      <c r="J60" s="8">
        <f t="shared" si="5"/>
        <v>25.333333333333336</v>
      </c>
      <c r="K60" s="9">
        <v>13170.73</v>
      </c>
      <c r="L60" s="7" t="s">
        <v>29</v>
      </c>
      <c r="M60" s="17"/>
      <c r="N60" s="32">
        <f t="shared" si="6"/>
        <v>5.9296802341911585E-4</v>
      </c>
      <c r="O60" s="68">
        <f t="shared" si="7"/>
        <v>20.279506400933762</v>
      </c>
      <c r="P60" s="9">
        <f t="shared" si="8"/>
        <v>693.19631578947372</v>
      </c>
    </row>
    <row r="61" spans="1:16" x14ac:dyDescent="0.25">
      <c r="A61" s="7" t="s">
        <v>9</v>
      </c>
      <c r="B61" s="7" t="s">
        <v>58</v>
      </c>
      <c r="C61" s="7" t="s">
        <v>59</v>
      </c>
      <c r="D61" s="16" t="s">
        <v>60</v>
      </c>
      <c r="E61" s="81" t="s">
        <v>456</v>
      </c>
      <c r="F61" s="7" t="s">
        <v>61</v>
      </c>
      <c r="G61" s="7" t="s">
        <v>480</v>
      </c>
      <c r="H61" s="7" t="s">
        <v>14</v>
      </c>
      <c r="I61" s="8">
        <v>404</v>
      </c>
      <c r="J61" s="8">
        <f t="shared" si="5"/>
        <v>538.66666666666663</v>
      </c>
      <c r="K61" s="9">
        <v>284541.24</v>
      </c>
      <c r="L61" s="7" t="s">
        <v>30</v>
      </c>
      <c r="M61" s="17"/>
      <c r="N61" s="32">
        <f t="shared" si="6"/>
        <v>1.2608372708490672E-2</v>
      </c>
      <c r="O61" s="68">
        <f t="shared" si="7"/>
        <v>431.20634663038101</v>
      </c>
      <c r="P61" s="9">
        <f t="shared" si="8"/>
        <v>704.31</v>
      </c>
    </row>
    <row r="62" spans="1:16" x14ac:dyDescent="0.25">
      <c r="A62" s="7" t="s">
        <v>9</v>
      </c>
      <c r="B62" s="7" t="s">
        <v>58</v>
      </c>
      <c r="C62" s="7" t="s">
        <v>59</v>
      </c>
      <c r="D62" s="16" t="s">
        <v>60</v>
      </c>
      <c r="E62" s="81" t="s">
        <v>456</v>
      </c>
      <c r="F62" s="7" t="s">
        <v>61</v>
      </c>
      <c r="G62" s="7" t="s">
        <v>480</v>
      </c>
      <c r="H62" s="7" t="s">
        <v>14</v>
      </c>
      <c r="I62" s="8">
        <v>807</v>
      </c>
      <c r="J62" s="8">
        <f t="shared" si="5"/>
        <v>1076</v>
      </c>
      <c r="K62" s="9">
        <v>568229.13</v>
      </c>
      <c r="L62" s="7" t="s">
        <v>31</v>
      </c>
      <c r="M62" s="17"/>
      <c r="N62" s="32">
        <f t="shared" si="6"/>
        <v>2.5185536573643499E-2</v>
      </c>
      <c r="O62" s="68">
        <f t="shared" si="7"/>
        <v>861.3453508186077</v>
      </c>
      <c r="P62" s="9">
        <f t="shared" si="8"/>
        <v>704.1253159851301</v>
      </c>
    </row>
    <row r="63" spans="1:16" x14ac:dyDescent="0.25">
      <c r="A63" s="7" t="s">
        <v>9</v>
      </c>
      <c r="B63" s="7" t="s">
        <v>58</v>
      </c>
      <c r="C63" s="7" t="s">
        <v>59</v>
      </c>
      <c r="D63" s="16" t="s">
        <v>60</v>
      </c>
      <c r="E63" s="81" t="s">
        <v>456</v>
      </c>
      <c r="F63" s="7" t="s">
        <v>61</v>
      </c>
      <c r="G63" s="7" t="s">
        <v>480</v>
      </c>
      <c r="H63" s="7" t="s">
        <v>14</v>
      </c>
      <c r="I63" s="8">
        <v>60</v>
      </c>
      <c r="J63" s="8">
        <f t="shared" si="5"/>
        <v>80</v>
      </c>
      <c r="K63" s="9">
        <v>42258.6</v>
      </c>
      <c r="L63" s="7" t="s">
        <v>32</v>
      </c>
      <c r="M63" s="17"/>
      <c r="N63" s="32">
        <f t="shared" si="6"/>
        <v>1.8725306002708921E-3</v>
      </c>
      <c r="O63" s="68">
        <f t="shared" si="7"/>
        <v>64.040546529264503</v>
      </c>
      <c r="P63" s="9">
        <f t="shared" si="8"/>
        <v>704.31</v>
      </c>
    </row>
    <row r="64" spans="1:16" x14ac:dyDescent="0.25">
      <c r="A64" s="7" t="s">
        <v>9</v>
      </c>
      <c r="B64" s="7" t="s">
        <v>58</v>
      </c>
      <c r="C64" s="7" t="s">
        <v>59</v>
      </c>
      <c r="D64" s="16" t="s">
        <v>60</v>
      </c>
      <c r="E64" s="81" t="s">
        <v>456</v>
      </c>
      <c r="F64" s="7" t="s">
        <v>61</v>
      </c>
      <c r="G64" s="7" t="s">
        <v>480</v>
      </c>
      <c r="H64" s="7" t="s">
        <v>14</v>
      </c>
      <c r="I64" s="8">
        <v>69</v>
      </c>
      <c r="J64" s="8">
        <f t="shared" si="5"/>
        <v>92</v>
      </c>
      <c r="K64" s="9">
        <v>48597.39</v>
      </c>
      <c r="L64" s="7" t="s">
        <v>62</v>
      </c>
      <c r="M64" s="17"/>
      <c r="N64" s="32">
        <f t="shared" si="6"/>
        <v>2.1534101903115258E-3</v>
      </c>
      <c r="O64" s="68">
        <f t="shared" si="7"/>
        <v>73.646628508654189</v>
      </c>
      <c r="P64" s="9">
        <f t="shared" si="8"/>
        <v>704.31</v>
      </c>
    </row>
    <row r="65" spans="1:16" x14ac:dyDescent="0.25">
      <c r="A65" s="7" t="s">
        <v>9</v>
      </c>
      <c r="B65" s="7" t="s">
        <v>58</v>
      </c>
      <c r="C65" s="7" t="s">
        <v>59</v>
      </c>
      <c r="D65" s="16" t="s">
        <v>60</v>
      </c>
      <c r="E65" s="81" t="s">
        <v>456</v>
      </c>
      <c r="F65" s="7" t="s">
        <v>61</v>
      </c>
      <c r="G65" s="7" t="s">
        <v>480</v>
      </c>
      <c r="H65" s="7" t="s">
        <v>14</v>
      </c>
      <c r="I65" s="8">
        <v>123</v>
      </c>
      <c r="J65" s="8">
        <f t="shared" si="5"/>
        <v>164</v>
      </c>
      <c r="K65" s="9">
        <v>86630.13</v>
      </c>
      <c r="L65" s="7" t="s">
        <v>33</v>
      </c>
      <c r="M65" s="17"/>
      <c r="N65" s="32">
        <f t="shared" si="6"/>
        <v>3.8386877305553288E-3</v>
      </c>
      <c r="O65" s="68">
        <f t="shared" si="7"/>
        <v>131.28312038499226</v>
      </c>
      <c r="P65" s="9">
        <f t="shared" si="8"/>
        <v>704.31000000000006</v>
      </c>
    </row>
    <row r="66" spans="1:16" x14ac:dyDescent="0.25">
      <c r="A66" s="7" t="s">
        <v>9</v>
      </c>
      <c r="B66" s="7" t="s">
        <v>58</v>
      </c>
      <c r="C66" s="7" t="s">
        <v>59</v>
      </c>
      <c r="D66" s="16" t="s">
        <v>60</v>
      </c>
      <c r="E66" s="81" t="s">
        <v>456</v>
      </c>
      <c r="F66" s="7" t="s">
        <v>61</v>
      </c>
      <c r="G66" s="7" t="s">
        <v>480</v>
      </c>
      <c r="H66" s="7" t="s">
        <v>14</v>
      </c>
      <c r="I66" s="8">
        <v>187</v>
      </c>
      <c r="J66" s="8">
        <f t="shared" si="5"/>
        <v>249.33333333333334</v>
      </c>
      <c r="K66" s="9">
        <v>131705.97</v>
      </c>
      <c r="L66" s="7" t="s">
        <v>34</v>
      </c>
      <c r="M66" s="17"/>
      <c r="N66" s="32">
        <f t="shared" si="6"/>
        <v>5.8360537041776137E-3</v>
      </c>
      <c r="O66" s="68">
        <f t="shared" si="7"/>
        <v>199.59303668287438</v>
      </c>
      <c r="P66" s="9">
        <f t="shared" si="8"/>
        <v>704.31000000000006</v>
      </c>
    </row>
    <row r="67" spans="1:16" x14ac:dyDescent="0.25">
      <c r="A67" s="7" t="s">
        <v>9</v>
      </c>
      <c r="B67" s="7" t="s">
        <v>58</v>
      </c>
      <c r="C67" s="7" t="s">
        <v>59</v>
      </c>
      <c r="D67" s="16" t="s">
        <v>60</v>
      </c>
      <c r="E67" s="81" t="s">
        <v>456</v>
      </c>
      <c r="F67" s="7" t="s">
        <v>61</v>
      </c>
      <c r="G67" s="7" t="s">
        <v>480</v>
      </c>
      <c r="H67" s="7" t="s">
        <v>14</v>
      </c>
      <c r="I67" s="8">
        <v>283</v>
      </c>
      <c r="J67" s="8">
        <f t="shared" si="5"/>
        <v>377.33333333333331</v>
      </c>
      <c r="K67" s="9">
        <v>80912.53</v>
      </c>
      <c r="L67" s="7" t="s">
        <v>35</v>
      </c>
      <c r="M67" s="17"/>
      <c r="N67" s="32">
        <f t="shared" si="6"/>
        <v>8.8321026646110412E-3</v>
      </c>
      <c r="O67" s="68">
        <f t="shared" si="7"/>
        <v>302.05791112969763</v>
      </c>
      <c r="P67" s="75">
        <f t="shared" si="8"/>
        <v>285.90999999999997</v>
      </c>
    </row>
    <row r="68" spans="1:16" x14ac:dyDescent="0.25">
      <c r="A68" s="7" t="s">
        <v>9</v>
      </c>
      <c r="B68" s="7" t="s">
        <v>58</v>
      </c>
      <c r="C68" s="7" t="s">
        <v>59</v>
      </c>
      <c r="D68" s="16" t="s">
        <v>60</v>
      </c>
      <c r="E68" s="81" t="s">
        <v>456</v>
      </c>
      <c r="F68" s="7" t="s">
        <v>61</v>
      </c>
      <c r="G68" s="7" t="s">
        <v>480</v>
      </c>
      <c r="H68" s="7" t="s">
        <v>14</v>
      </c>
      <c r="I68" s="8">
        <v>316</v>
      </c>
      <c r="J68" s="8">
        <f t="shared" si="5"/>
        <v>421.33333333333337</v>
      </c>
      <c r="K68" s="9">
        <v>222558.8</v>
      </c>
      <c r="L68" s="7" t="s">
        <v>36</v>
      </c>
      <c r="M68" s="17"/>
      <c r="N68" s="32">
        <f t="shared" si="6"/>
        <v>9.8619944947600322E-3</v>
      </c>
      <c r="O68" s="68">
        <f t="shared" si="7"/>
        <v>337.28021172079309</v>
      </c>
      <c r="P68" s="9">
        <f t="shared" si="8"/>
        <v>704.3</v>
      </c>
    </row>
    <row r="69" spans="1:16" x14ac:dyDescent="0.25">
      <c r="A69" s="7" t="s">
        <v>9</v>
      </c>
      <c r="B69" s="7" t="s">
        <v>58</v>
      </c>
      <c r="C69" s="7" t="s">
        <v>59</v>
      </c>
      <c r="D69" s="16" t="s">
        <v>60</v>
      </c>
      <c r="E69" s="81" t="s">
        <v>456</v>
      </c>
      <c r="F69" s="7" t="s">
        <v>61</v>
      </c>
      <c r="G69" s="7" t="s">
        <v>480</v>
      </c>
      <c r="H69" s="7" t="s">
        <v>14</v>
      </c>
      <c r="I69" s="8">
        <v>391</v>
      </c>
      <c r="J69" s="8">
        <f t="shared" si="5"/>
        <v>521.33333333333326</v>
      </c>
      <c r="K69" s="9">
        <v>275385.21000000002</v>
      </c>
      <c r="L69" s="7" t="s">
        <v>37</v>
      </c>
      <c r="M69" s="17"/>
      <c r="N69" s="32">
        <f t="shared" si="6"/>
        <v>1.2202657745098645E-2</v>
      </c>
      <c r="O69" s="68">
        <f t="shared" si="7"/>
        <v>417.33089488237363</v>
      </c>
      <c r="P69" s="9">
        <f t="shared" si="8"/>
        <v>704.31000000000006</v>
      </c>
    </row>
    <row r="70" spans="1:16" x14ac:dyDescent="0.25">
      <c r="A70" s="7" t="s">
        <v>9</v>
      </c>
      <c r="B70" s="7" t="s">
        <v>58</v>
      </c>
      <c r="C70" s="7" t="s">
        <v>59</v>
      </c>
      <c r="D70" s="16" t="s">
        <v>60</v>
      </c>
      <c r="E70" s="81" t="s">
        <v>456</v>
      </c>
      <c r="F70" s="7" t="s">
        <v>61</v>
      </c>
      <c r="G70" s="7" t="s">
        <v>480</v>
      </c>
      <c r="H70" s="7" t="s">
        <v>14</v>
      </c>
      <c r="I70" s="8">
        <v>193</v>
      </c>
      <c r="J70" s="8">
        <f t="shared" si="5"/>
        <v>257.33333333333331</v>
      </c>
      <c r="K70" s="9">
        <v>135931.82999999999</v>
      </c>
      <c r="L70" s="7" t="s">
        <v>38</v>
      </c>
      <c r="M70" s="17"/>
      <c r="N70" s="32">
        <f t="shared" si="6"/>
        <v>6.0233067642047021E-3</v>
      </c>
      <c r="O70" s="68">
        <f t="shared" si="7"/>
        <v>205.9970913358008</v>
      </c>
      <c r="P70" s="9">
        <f t="shared" si="8"/>
        <v>704.31</v>
      </c>
    </row>
    <row r="71" spans="1:16" x14ac:dyDescent="0.25">
      <c r="A71" s="7" t="s">
        <v>9</v>
      </c>
      <c r="B71" s="7" t="s">
        <v>58</v>
      </c>
      <c r="C71" s="7" t="s">
        <v>59</v>
      </c>
      <c r="D71" s="16" t="s">
        <v>60</v>
      </c>
      <c r="E71" s="81" t="s">
        <v>456</v>
      </c>
      <c r="F71" s="7" t="s">
        <v>61</v>
      </c>
      <c r="G71" s="7" t="s">
        <v>480</v>
      </c>
      <c r="H71" s="7" t="s">
        <v>14</v>
      </c>
      <c r="I71" s="8">
        <v>306</v>
      </c>
      <c r="J71" s="8">
        <f t="shared" si="5"/>
        <v>408</v>
      </c>
      <c r="K71" s="9">
        <v>215518.86</v>
      </c>
      <c r="L71" s="7" t="s">
        <v>39</v>
      </c>
      <c r="M71" s="17"/>
      <c r="N71" s="32">
        <f t="shared" si="6"/>
        <v>9.5499060613815495E-3</v>
      </c>
      <c r="O71" s="68">
        <f t="shared" si="7"/>
        <v>326.60678729924899</v>
      </c>
      <c r="P71" s="9">
        <f t="shared" si="8"/>
        <v>704.31</v>
      </c>
    </row>
    <row r="72" spans="1:16" x14ac:dyDescent="0.25">
      <c r="A72" s="7" t="s">
        <v>9</v>
      </c>
      <c r="B72" s="7" t="s">
        <v>58</v>
      </c>
      <c r="C72" s="7" t="s">
        <v>59</v>
      </c>
      <c r="D72" s="16" t="s">
        <v>60</v>
      </c>
      <c r="E72" s="81" t="s">
        <v>456</v>
      </c>
      <c r="F72" s="7" t="s">
        <v>61</v>
      </c>
      <c r="G72" s="7" t="s">
        <v>480</v>
      </c>
      <c r="H72" s="7" t="s">
        <v>14</v>
      </c>
      <c r="I72" s="8">
        <v>97</v>
      </c>
      <c r="J72" s="8">
        <f t="shared" si="5"/>
        <v>129.33333333333334</v>
      </c>
      <c r="K72" s="9">
        <v>68318.070000000007</v>
      </c>
      <c r="L72" s="7" t="s">
        <v>40</v>
      </c>
      <c r="M72" s="17"/>
      <c r="N72" s="32">
        <f t="shared" si="6"/>
        <v>3.0272578037712759E-3</v>
      </c>
      <c r="O72" s="68">
        <f t="shared" si="7"/>
        <v>103.53221688897763</v>
      </c>
      <c r="P72" s="9">
        <f t="shared" si="8"/>
        <v>704.31000000000006</v>
      </c>
    </row>
    <row r="73" spans="1:16" x14ac:dyDescent="0.25">
      <c r="A73" s="7" t="s">
        <v>9</v>
      </c>
      <c r="B73" s="7" t="s">
        <v>58</v>
      </c>
      <c r="C73" s="7" t="s">
        <v>59</v>
      </c>
      <c r="D73" s="16" t="s">
        <v>60</v>
      </c>
      <c r="E73" s="81" t="s">
        <v>456</v>
      </c>
      <c r="F73" s="7" t="s">
        <v>61</v>
      </c>
      <c r="G73" s="7" t="s">
        <v>480</v>
      </c>
      <c r="H73" s="7" t="s">
        <v>14</v>
      </c>
      <c r="I73" s="8">
        <v>673</v>
      </c>
      <c r="J73" s="8">
        <f t="shared" si="5"/>
        <v>897.33333333333326</v>
      </c>
      <c r="K73" s="9">
        <v>474000.63</v>
      </c>
      <c r="L73" s="7" t="s">
        <v>41</v>
      </c>
      <c r="M73" s="17"/>
      <c r="N73" s="32">
        <f t="shared" si="6"/>
        <v>2.1003551566371837E-2</v>
      </c>
      <c r="O73" s="68">
        <f t="shared" si="7"/>
        <v>718.32146356991677</v>
      </c>
      <c r="P73" s="9">
        <f t="shared" si="8"/>
        <v>704.31000000000006</v>
      </c>
    </row>
    <row r="74" spans="1:16" x14ac:dyDescent="0.25">
      <c r="A74" s="7" t="s">
        <v>9</v>
      </c>
      <c r="B74" s="7" t="s">
        <v>58</v>
      </c>
      <c r="C74" s="7" t="s">
        <v>59</v>
      </c>
      <c r="D74" s="16" t="s">
        <v>60</v>
      </c>
      <c r="E74" s="81" t="s">
        <v>456</v>
      </c>
      <c r="F74" s="7" t="s">
        <v>61</v>
      </c>
      <c r="G74" s="7" t="s">
        <v>480</v>
      </c>
      <c r="H74" s="7" t="s">
        <v>14</v>
      </c>
      <c r="I74" s="8">
        <v>361</v>
      </c>
      <c r="J74" s="8">
        <f t="shared" si="5"/>
        <v>481.33333333333337</v>
      </c>
      <c r="K74" s="9">
        <v>254255.91</v>
      </c>
      <c r="L74" s="7" t="s">
        <v>42</v>
      </c>
      <c r="M74" s="17"/>
      <c r="N74" s="32">
        <f t="shared" si="6"/>
        <v>1.1266392444963202E-2</v>
      </c>
      <c r="O74" s="68">
        <f t="shared" si="7"/>
        <v>385.3106216177415</v>
      </c>
      <c r="P74" s="9">
        <f t="shared" si="8"/>
        <v>704.31000000000006</v>
      </c>
    </row>
    <row r="75" spans="1:16" x14ac:dyDescent="0.25">
      <c r="A75" s="7" t="s">
        <v>9</v>
      </c>
      <c r="B75" s="7" t="s">
        <v>58</v>
      </c>
      <c r="C75" s="7" t="s">
        <v>59</v>
      </c>
      <c r="D75" s="16" t="s">
        <v>60</v>
      </c>
      <c r="E75" s="81" t="s">
        <v>456</v>
      </c>
      <c r="F75" s="7" t="s">
        <v>61</v>
      </c>
      <c r="G75" s="7" t="s">
        <v>480</v>
      </c>
      <c r="H75" s="7" t="s">
        <v>14</v>
      </c>
      <c r="I75" s="8">
        <v>80</v>
      </c>
      <c r="J75" s="8">
        <f t="shared" si="5"/>
        <v>106.66666666666667</v>
      </c>
      <c r="K75" s="9">
        <v>56344.800000000003</v>
      </c>
      <c r="L75" s="7" t="s">
        <v>43</v>
      </c>
      <c r="M75" s="17"/>
      <c r="N75" s="32">
        <f t="shared" si="6"/>
        <v>2.4967074670278564E-3</v>
      </c>
      <c r="O75" s="68">
        <f t="shared" si="7"/>
        <v>85.387395372352685</v>
      </c>
      <c r="P75" s="9">
        <f t="shared" si="8"/>
        <v>704.31000000000006</v>
      </c>
    </row>
    <row r="76" spans="1:16" x14ac:dyDescent="0.25">
      <c r="A76" s="7" t="s">
        <v>9</v>
      </c>
      <c r="B76" s="7" t="s">
        <v>58</v>
      </c>
      <c r="C76" s="7" t="s">
        <v>59</v>
      </c>
      <c r="D76" s="16" t="s">
        <v>60</v>
      </c>
      <c r="E76" s="81" t="s">
        <v>456</v>
      </c>
      <c r="F76" s="7" t="s">
        <v>61</v>
      </c>
      <c r="G76" s="7" t="s">
        <v>480</v>
      </c>
      <c r="H76" s="7" t="s">
        <v>14</v>
      </c>
      <c r="I76" s="8">
        <v>71</v>
      </c>
      <c r="J76" s="8">
        <f t="shared" si="5"/>
        <v>94.666666666666671</v>
      </c>
      <c r="K76" s="9">
        <v>50006.01</v>
      </c>
      <c r="L76" s="7" t="s">
        <v>44</v>
      </c>
      <c r="M76" s="17"/>
      <c r="N76" s="32">
        <f t="shared" si="6"/>
        <v>2.2158278769872225E-3</v>
      </c>
      <c r="O76" s="68">
        <f t="shared" si="7"/>
        <v>75.781313392963014</v>
      </c>
      <c r="P76" s="9">
        <f t="shared" si="8"/>
        <v>704.31000000000006</v>
      </c>
    </row>
    <row r="77" spans="1:16" x14ac:dyDescent="0.25">
      <c r="A77" s="7" t="s">
        <v>9</v>
      </c>
      <c r="B77" s="7" t="s">
        <v>58</v>
      </c>
      <c r="C77" s="7" t="s">
        <v>59</v>
      </c>
      <c r="D77" s="16" t="s">
        <v>60</v>
      </c>
      <c r="E77" s="81" t="s">
        <v>456</v>
      </c>
      <c r="F77" s="7" t="s">
        <v>61</v>
      </c>
      <c r="G77" s="7" t="s">
        <v>480</v>
      </c>
      <c r="H77" s="7" t="s">
        <v>14</v>
      </c>
      <c r="I77" s="8">
        <v>441</v>
      </c>
      <c r="J77" s="8">
        <f t="shared" si="5"/>
        <v>588</v>
      </c>
      <c r="K77" s="9">
        <v>310600.71000000002</v>
      </c>
      <c r="L77" s="7" t="s">
        <v>45</v>
      </c>
      <c r="M77" s="17"/>
      <c r="N77" s="32">
        <f t="shared" si="6"/>
        <v>1.3763099911991056E-2</v>
      </c>
      <c r="O77" s="68">
        <f t="shared" si="7"/>
        <v>470.69801699009412</v>
      </c>
      <c r="P77" s="9">
        <f t="shared" si="8"/>
        <v>704.31000000000006</v>
      </c>
    </row>
    <row r="78" spans="1:16" x14ac:dyDescent="0.25">
      <c r="A78" s="7" t="s">
        <v>9</v>
      </c>
      <c r="B78" s="7" t="s">
        <v>58</v>
      </c>
      <c r="C78" s="7" t="s">
        <v>59</v>
      </c>
      <c r="D78" s="16" t="s">
        <v>60</v>
      </c>
      <c r="E78" s="81" t="s">
        <v>456</v>
      </c>
      <c r="F78" s="7" t="s">
        <v>61</v>
      </c>
      <c r="G78" s="7" t="s">
        <v>480</v>
      </c>
      <c r="H78" s="7" t="s">
        <v>14</v>
      </c>
      <c r="I78" s="8">
        <v>76</v>
      </c>
      <c r="J78" s="8">
        <f t="shared" si="5"/>
        <v>101.33333333333334</v>
      </c>
      <c r="K78" s="9">
        <v>53527.56</v>
      </c>
      <c r="L78" s="7" t="s">
        <v>46</v>
      </c>
      <c r="M78" s="17"/>
      <c r="N78" s="32">
        <f t="shared" si="6"/>
        <v>2.3718720936764634E-3</v>
      </c>
      <c r="O78" s="68">
        <f t="shared" si="7"/>
        <v>81.118025603735049</v>
      </c>
      <c r="P78" s="9">
        <f t="shared" si="8"/>
        <v>704.31</v>
      </c>
    </row>
    <row r="79" spans="1:16" x14ac:dyDescent="0.25">
      <c r="A79" s="7" t="s">
        <v>9</v>
      </c>
      <c r="B79" s="7" t="s">
        <v>58</v>
      </c>
      <c r="C79" s="7" t="s">
        <v>59</v>
      </c>
      <c r="D79" s="16" t="s">
        <v>60</v>
      </c>
      <c r="E79" s="81" t="s">
        <v>456</v>
      </c>
      <c r="F79" s="7" t="s">
        <v>61</v>
      </c>
      <c r="G79" s="7" t="s">
        <v>480</v>
      </c>
      <c r="H79" s="7" t="s">
        <v>14</v>
      </c>
      <c r="I79" s="8">
        <v>216</v>
      </c>
      <c r="J79" s="8">
        <f t="shared" si="5"/>
        <v>288</v>
      </c>
      <c r="K79" s="9">
        <v>152130.96</v>
      </c>
      <c r="L79" s="7" t="s">
        <v>47</v>
      </c>
      <c r="M79" s="17"/>
      <c r="N79" s="32">
        <f t="shared" si="6"/>
        <v>6.7411101609752113E-3</v>
      </c>
      <c r="O79" s="68">
        <f t="shared" si="7"/>
        <v>230.54596750535222</v>
      </c>
      <c r="P79" s="9">
        <f t="shared" si="8"/>
        <v>704.31</v>
      </c>
    </row>
    <row r="80" spans="1:16" x14ac:dyDescent="0.25">
      <c r="A80" s="7" t="s">
        <v>9</v>
      </c>
      <c r="B80" s="7" t="s">
        <v>58</v>
      </c>
      <c r="C80" s="7" t="s">
        <v>59</v>
      </c>
      <c r="D80" s="16" t="s">
        <v>60</v>
      </c>
      <c r="E80" s="81" t="s">
        <v>456</v>
      </c>
      <c r="F80" s="7" t="s">
        <v>61</v>
      </c>
      <c r="G80" s="7" t="s">
        <v>480</v>
      </c>
      <c r="H80" s="7" t="s">
        <v>14</v>
      </c>
      <c r="I80" s="8">
        <v>119</v>
      </c>
      <c r="J80" s="8">
        <f t="shared" si="5"/>
        <v>158.66666666666666</v>
      </c>
      <c r="K80" s="9">
        <v>83763.210000000006</v>
      </c>
      <c r="L80" s="7" t="s">
        <v>63</v>
      </c>
      <c r="M80" s="17"/>
      <c r="N80" s="32">
        <f t="shared" si="6"/>
        <v>3.7138523572039358E-3</v>
      </c>
      <c r="O80" s="68">
        <f t="shared" si="7"/>
        <v>127.01375061637461</v>
      </c>
      <c r="P80" s="9">
        <f t="shared" si="8"/>
        <v>703.89252100840338</v>
      </c>
    </row>
    <row r="81" spans="1:16" x14ac:dyDescent="0.25">
      <c r="A81" s="7" t="s">
        <v>9</v>
      </c>
      <c r="B81" s="7" t="s">
        <v>58</v>
      </c>
      <c r="C81" s="7" t="s">
        <v>59</v>
      </c>
      <c r="D81" s="16" t="s">
        <v>60</v>
      </c>
      <c r="E81" s="81" t="s">
        <v>456</v>
      </c>
      <c r="F81" s="7" t="s">
        <v>61</v>
      </c>
      <c r="G81" s="7" t="s">
        <v>480</v>
      </c>
      <c r="H81" s="7" t="s">
        <v>14</v>
      </c>
      <c r="I81" s="8">
        <v>333</v>
      </c>
      <c r="J81" s="8">
        <f t="shared" si="5"/>
        <v>444</v>
      </c>
      <c r="K81" s="9">
        <v>234535.23</v>
      </c>
      <c r="L81" s="7" t="s">
        <v>48</v>
      </c>
      <c r="M81" s="17"/>
      <c r="N81" s="32">
        <f t="shared" si="6"/>
        <v>1.0392544831503451E-2</v>
      </c>
      <c r="O81" s="68">
        <f t="shared" si="7"/>
        <v>355.42503323741801</v>
      </c>
      <c r="P81" s="9">
        <f t="shared" si="8"/>
        <v>704.31000000000006</v>
      </c>
    </row>
    <row r="82" spans="1:16" x14ac:dyDescent="0.25">
      <c r="A82" s="7" t="s">
        <v>9</v>
      </c>
      <c r="B82" s="7" t="s">
        <v>58</v>
      </c>
      <c r="C82" s="7" t="s">
        <v>59</v>
      </c>
      <c r="D82" s="16" t="s">
        <v>60</v>
      </c>
      <c r="E82" s="81" t="s">
        <v>456</v>
      </c>
      <c r="F82" s="7" t="s">
        <v>61</v>
      </c>
      <c r="G82" s="7" t="s">
        <v>480</v>
      </c>
      <c r="H82" s="7" t="s">
        <v>14</v>
      </c>
      <c r="I82" s="8">
        <v>198</v>
      </c>
      <c r="J82" s="8">
        <f t="shared" si="5"/>
        <v>264</v>
      </c>
      <c r="K82" s="9">
        <v>139453.38</v>
      </c>
      <c r="L82" s="7" t="s">
        <v>49</v>
      </c>
      <c r="M82" s="17"/>
      <c r="N82" s="32">
        <f t="shared" si="6"/>
        <v>6.1793509808939434E-3</v>
      </c>
      <c r="O82" s="68">
        <f t="shared" si="7"/>
        <v>211.33380354657285</v>
      </c>
      <c r="P82" s="9">
        <f t="shared" si="8"/>
        <v>704.31000000000006</v>
      </c>
    </row>
    <row r="83" spans="1:16" x14ac:dyDescent="0.25">
      <c r="A83" s="7" t="s">
        <v>9</v>
      </c>
      <c r="B83" s="7" t="s">
        <v>58</v>
      </c>
      <c r="C83" s="7" t="s">
        <v>59</v>
      </c>
      <c r="D83" s="16" t="s">
        <v>60</v>
      </c>
      <c r="E83" s="81" t="s">
        <v>456</v>
      </c>
      <c r="F83" s="7" t="s">
        <v>61</v>
      </c>
      <c r="G83" s="7" t="s">
        <v>480</v>
      </c>
      <c r="H83" s="7" t="s">
        <v>14</v>
      </c>
      <c r="I83" s="8">
        <v>219</v>
      </c>
      <c r="J83" s="8">
        <f t="shared" si="5"/>
        <v>292</v>
      </c>
      <c r="K83" s="9">
        <v>154243.89000000001</v>
      </c>
      <c r="L83" s="7" t="s">
        <v>50</v>
      </c>
      <c r="M83" s="17"/>
      <c r="N83" s="32">
        <f t="shared" si="6"/>
        <v>6.8347366909887559E-3</v>
      </c>
      <c r="O83" s="68">
        <f t="shared" si="7"/>
        <v>233.74799483181545</v>
      </c>
      <c r="P83" s="9">
        <f t="shared" si="8"/>
        <v>704.31000000000006</v>
      </c>
    </row>
    <row r="84" spans="1:16" x14ac:dyDescent="0.25">
      <c r="A84" s="7" t="s">
        <v>9</v>
      </c>
      <c r="B84" s="7" t="s">
        <v>58</v>
      </c>
      <c r="C84" s="7" t="s">
        <v>59</v>
      </c>
      <c r="D84" s="16" t="s">
        <v>60</v>
      </c>
      <c r="E84" s="81" t="s">
        <v>456</v>
      </c>
      <c r="F84" s="7" t="s">
        <v>61</v>
      </c>
      <c r="G84" s="7" t="s">
        <v>480</v>
      </c>
      <c r="H84" s="7" t="s">
        <v>14</v>
      </c>
      <c r="I84" s="8">
        <v>302</v>
      </c>
      <c r="J84" s="8">
        <f t="shared" si="5"/>
        <v>402.66666666666669</v>
      </c>
      <c r="K84" s="9">
        <v>212701.62</v>
      </c>
      <c r="L84" s="7" t="s">
        <v>51</v>
      </c>
      <c r="M84" s="17"/>
      <c r="N84" s="32">
        <f t="shared" si="6"/>
        <v>9.4250706880301578E-3</v>
      </c>
      <c r="O84" s="68">
        <f t="shared" si="7"/>
        <v>322.3374175306314</v>
      </c>
      <c r="P84" s="9">
        <f t="shared" si="8"/>
        <v>704.31</v>
      </c>
    </row>
    <row r="85" spans="1:16" x14ac:dyDescent="0.25">
      <c r="A85" s="7" t="s">
        <v>9</v>
      </c>
      <c r="B85" s="7" t="s">
        <v>58</v>
      </c>
      <c r="C85" s="7" t="s">
        <v>59</v>
      </c>
      <c r="D85" s="16" t="s">
        <v>60</v>
      </c>
      <c r="E85" s="81" t="s">
        <v>456</v>
      </c>
      <c r="F85" s="7" t="s">
        <v>61</v>
      </c>
      <c r="G85" s="7" t="s">
        <v>480</v>
      </c>
      <c r="H85" s="7" t="s">
        <v>14</v>
      </c>
      <c r="I85" s="8">
        <v>321.2</v>
      </c>
      <c r="J85" s="8">
        <f t="shared" si="5"/>
        <v>428.26666666666665</v>
      </c>
      <c r="K85" s="9">
        <v>226224.372</v>
      </c>
      <c r="L85" s="7" t="s">
        <v>52</v>
      </c>
      <c r="M85" s="17"/>
      <c r="N85" s="32">
        <f t="shared" si="6"/>
        <v>1.0024280480116842E-2</v>
      </c>
      <c r="O85" s="68">
        <f t="shared" si="7"/>
        <v>342.83039241999597</v>
      </c>
      <c r="P85" s="9">
        <f t="shared" si="8"/>
        <v>704.31000000000006</v>
      </c>
    </row>
    <row r="86" spans="1:16" x14ac:dyDescent="0.25">
      <c r="A86" s="7" t="s">
        <v>9</v>
      </c>
      <c r="B86" s="7" t="s">
        <v>58</v>
      </c>
      <c r="C86" s="7" t="s">
        <v>59</v>
      </c>
      <c r="D86" s="16" t="s">
        <v>60</v>
      </c>
      <c r="E86" s="81" t="s">
        <v>456</v>
      </c>
      <c r="F86" s="7" t="s">
        <v>61</v>
      </c>
      <c r="G86" s="7" t="s">
        <v>480</v>
      </c>
      <c r="H86" s="7" t="s">
        <v>14</v>
      </c>
      <c r="I86" s="8">
        <v>290</v>
      </c>
      <c r="J86" s="8">
        <f t="shared" si="5"/>
        <v>386.66666666666663</v>
      </c>
      <c r="K86" s="9">
        <v>201576.1</v>
      </c>
      <c r="L86" s="7" t="s">
        <v>64</v>
      </c>
      <c r="M86" s="17"/>
      <c r="N86" s="32">
        <f t="shared" si="6"/>
        <v>9.0505645679759775E-3</v>
      </c>
      <c r="O86" s="68">
        <f t="shared" si="7"/>
        <v>309.52930822477845</v>
      </c>
      <c r="P86" s="9">
        <f t="shared" si="8"/>
        <v>695.09</v>
      </c>
    </row>
    <row r="87" spans="1:16" x14ac:dyDescent="0.25">
      <c r="A87" s="7" t="s">
        <v>9</v>
      </c>
      <c r="B87" s="7" t="s">
        <v>58</v>
      </c>
      <c r="C87" s="7" t="s">
        <v>59</v>
      </c>
      <c r="D87" s="16" t="s">
        <v>60</v>
      </c>
      <c r="E87" s="81" t="s">
        <v>456</v>
      </c>
      <c r="F87" s="7" t="s">
        <v>61</v>
      </c>
      <c r="G87" s="7" t="s">
        <v>480</v>
      </c>
      <c r="H87" s="7" t="s">
        <v>14</v>
      </c>
      <c r="I87" s="8">
        <v>147.68</v>
      </c>
      <c r="J87" s="8">
        <f t="shared" si="5"/>
        <v>196.90666666666667</v>
      </c>
      <c r="K87" s="9">
        <v>104012.50079999999</v>
      </c>
      <c r="L87" s="7" t="s">
        <v>53</v>
      </c>
      <c r="M87" s="17"/>
      <c r="N87" s="32">
        <f t="shared" si="6"/>
        <v>4.6089219841334225E-3</v>
      </c>
      <c r="O87" s="68">
        <f t="shared" si="7"/>
        <v>157.62513185736304</v>
      </c>
      <c r="P87" s="9">
        <f t="shared" si="8"/>
        <v>704.31</v>
      </c>
    </row>
    <row r="88" spans="1:16" x14ac:dyDescent="0.25">
      <c r="A88" s="7" t="s">
        <v>9</v>
      </c>
      <c r="B88" s="7" t="s">
        <v>58</v>
      </c>
      <c r="C88" s="7" t="s">
        <v>59</v>
      </c>
      <c r="D88" s="16" t="s">
        <v>60</v>
      </c>
      <c r="E88" s="81" t="s">
        <v>456</v>
      </c>
      <c r="F88" s="7" t="s">
        <v>61</v>
      </c>
      <c r="G88" s="7" t="s">
        <v>480</v>
      </c>
      <c r="H88" s="7" t="s">
        <v>14</v>
      </c>
      <c r="I88" s="8">
        <v>16</v>
      </c>
      <c r="J88" s="8">
        <f t="shared" si="5"/>
        <v>21.333333333333332</v>
      </c>
      <c r="K88" s="9">
        <v>11268.96</v>
      </c>
      <c r="L88" s="7" t="s">
        <v>54</v>
      </c>
      <c r="M88" s="17"/>
      <c r="N88" s="32">
        <f t="shared" si="6"/>
        <v>4.9934149340557122E-4</v>
      </c>
      <c r="O88" s="68">
        <f t="shared" si="7"/>
        <v>17.077479074470535</v>
      </c>
      <c r="P88" s="9">
        <f t="shared" si="8"/>
        <v>704.31</v>
      </c>
    </row>
    <row r="89" spans="1:16" x14ac:dyDescent="0.25">
      <c r="A89" s="7" t="s">
        <v>9</v>
      </c>
      <c r="B89" s="7" t="s">
        <v>58</v>
      </c>
      <c r="C89" s="7" t="s">
        <v>59</v>
      </c>
      <c r="D89" s="16" t="s">
        <v>60</v>
      </c>
      <c r="E89" s="81" t="s">
        <v>456</v>
      </c>
      <c r="F89" s="7" t="s">
        <v>61</v>
      </c>
      <c r="G89" s="7" t="s">
        <v>480</v>
      </c>
      <c r="H89" s="7" t="s">
        <v>14</v>
      </c>
      <c r="I89" s="8">
        <v>177</v>
      </c>
      <c r="J89" s="8">
        <f t="shared" si="5"/>
        <v>236</v>
      </c>
      <c r="K89" s="9">
        <v>124662.87</v>
      </c>
      <c r="L89" s="7" t="s">
        <v>55</v>
      </c>
      <c r="M89" s="17"/>
      <c r="N89" s="32">
        <f t="shared" si="6"/>
        <v>5.5239652707991319E-3</v>
      </c>
      <c r="O89" s="68">
        <f t="shared" si="7"/>
        <v>188.91961226133031</v>
      </c>
      <c r="P89" s="9">
        <f t="shared" si="8"/>
        <v>704.31</v>
      </c>
    </row>
    <row r="90" spans="1:16" x14ac:dyDescent="0.25">
      <c r="A90" s="7" t="s">
        <v>9</v>
      </c>
      <c r="B90" s="7" t="s">
        <v>58</v>
      </c>
      <c r="C90" s="7" t="s">
        <v>59</v>
      </c>
      <c r="D90" s="16" t="s">
        <v>60</v>
      </c>
      <c r="E90" s="81" t="s">
        <v>456</v>
      </c>
      <c r="F90" s="7" t="s">
        <v>61</v>
      </c>
      <c r="G90" s="7" t="s">
        <v>480</v>
      </c>
      <c r="H90" s="7" t="s">
        <v>14</v>
      </c>
      <c r="I90" s="8">
        <v>370</v>
      </c>
      <c r="J90" s="8">
        <f t="shared" si="5"/>
        <v>493.33333333333337</v>
      </c>
      <c r="K90" s="9">
        <v>260594.7</v>
      </c>
      <c r="L90" s="7" t="s">
        <v>56</v>
      </c>
      <c r="M90" s="17"/>
      <c r="N90" s="32">
        <f t="shared" si="6"/>
        <v>1.1547272035003836E-2</v>
      </c>
      <c r="O90" s="68">
        <f t="shared" si="7"/>
        <v>394.91670359713117</v>
      </c>
      <c r="P90" s="9">
        <f t="shared" si="8"/>
        <v>704.31000000000006</v>
      </c>
    </row>
    <row r="91" spans="1:16" x14ac:dyDescent="0.25">
      <c r="A91" s="7" t="s">
        <v>9</v>
      </c>
      <c r="B91" s="7" t="s">
        <v>58</v>
      </c>
      <c r="C91" s="7" t="s">
        <v>59</v>
      </c>
      <c r="D91" s="16" t="s">
        <v>60</v>
      </c>
      <c r="E91" s="81" t="s">
        <v>456</v>
      </c>
      <c r="F91" s="7" t="s">
        <v>61</v>
      </c>
      <c r="G91" s="7" t="s">
        <v>480</v>
      </c>
      <c r="H91" s="7" t="s">
        <v>14</v>
      </c>
      <c r="I91" s="8">
        <v>138</v>
      </c>
      <c r="J91" s="8">
        <f t="shared" si="5"/>
        <v>184</v>
      </c>
      <c r="K91" s="9">
        <v>97194.78</v>
      </c>
      <c r="L91" s="7" t="s">
        <v>65</v>
      </c>
      <c r="M91" s="17"/>
      <c r="N91" s="32">
        <f t="shared" si="6"/>
        <v>4.3068203806230516E-3</v>
      </c>
      <c r="O91" s="68">
        <f t="shared" si="7"/>
        <v>147.29325701730838</v>
      </c>
      <c r="P91" s="9">
        <f t="shared" si="8"/>
        <v>704.31</v>
      </c>
    </row>
    <row r="92" spans="1:16" x14ac:dyDescent="0.25">
      <c r="A92" s="7" t="s">
        <v>9</v>
      </c>
      <c r="B92" s="7" t="s">
        <v>58</v>
      </c>
      <c r="C92" s="7" t="s">
        <v>66</v>
      </c>
      <c r="D92" s="16" t="s">
        <v>67</v>
      </c>
      <c r="E92" s="81" t="s">
        <v>456</v>
      </c>
      <c r="F92" s="7" t="s">
        <v>61</v>
      </c>
      <c r="G92" s="7" t="s">
        <v>480</v>
      </c>
      <c r="H92" s="7" t="s">
        <v>14</v>
      </c>
      <c r="I92" s="8">
        <v>1</v>
      </c>
      <c r="J92" s="8">
        <f t="shared" si="5"/>
        <v>1.3333333333333333</v>
      </c>
      <c r="K92" s="9">
        <v>691.89</v>
      </c>
      <c r="L92" s="7" t="s">
        <v>19</v>
      </c>
      <c r="M92" s="17"/>
      <c r="N92" s="32">
        <f t="shared" si="6"/>
        <v>3.1208843337848201E-5</v>
      </c>
      <c r="O92" s="68">
        <f t="shared" si="7"/>
        <v>1.0673424421544084</v>
      </c>
      <c r="P92" s="9">
        <f t="shared" si="8"/>
        <v>691.89</v>
      </c>
    </row>
    <row r="93" spans="1:16" x14ac:dyDescent="0.25">
      <c r="A93" s="7" t="s">
        <v>9</v>
      </c>
      <c r="B93" s="7" t="s">
        <v>58</v>
      </c>
      <c r="C93" s="7" t="s">
        <v>66</v>
      </c>
      <c r="D93" s="16" t="s">
        <v>67</v>
      </c>
      <c r="E93" s="81" t="s">
        <v>456</v>
      </c>
      <c r="F93" s="7" t="s">
        <v>61</v>
      </c>
      <c r="G93" s="7" t="s">
        <v>480</v>
      </c>
      <c r="H93" s="7" t="s">
        <v>14</v>
      </c>
      <c r="I93" s="8">
        <v>10</v>
      </c>
      <c r="J93" s="8">
        <f t="shared" si="5"/>
        <v>13.333333333333334</v>
      </c>
      <c r="K93" s="9">
        <v>6918.9</v>
      </c>
      <c r="L93" s="7" t="s">
        <v>25</v>
      </c>
      <c r="M93" s="17"/>
      <c r="N93" s="32">
        <f t="shared" si="6"/>
        <v>3.1208843337848205E-4</v>
      </c>
      <c r="O93" s="68">
        <f t="shared" si="7"/>
        <v>10.673424421544086</v>
      </c>
      <c r="P93" s="9">
        <f t="shared" si="8"/>
        <v>691.89</v>
      </c>
    </row>
    <row r="94" spans="1:16" x14ac:dyDescent="0.25">
      <c r="A94" s="7" t="s">
        <v>9</v>
      </c>
      <c r="B94" s="7" t="s">
        <v>58</v>
      </c>
      <c r="C94" s="7" t="s">
        <v>66</v>
      </c>
      <c r="D94" s="16" t="s">
        <v>67</v>
      </c>
      <c r="E94" s="81" t="s">
        <v>456</v>
      </c>
      <c r="F94" s="7" t="s">
        <v>61</v>
      </c>
      <c r="G94" s="7" t="s">
        <v>480</v>
      </c>
      <c r="H94" s="7" t="s">
        <v>14</v>
      </c>
      <c r="I94" s="8">
        <v>9.5</v>
      </c>
      <c r="J94" s="8">
        <f t="shared" si="5"/>
        <v>12.666666666666668</v>
      </c>
      <c r="K94" s="9">
        <v>3463.51</v>
      </c>
      <c r="L94" s="7" t="s">
        <v>26</v>
      </c>
      <c r="M94" s="17"/>
      <c r="N94" s="32">
        <f t="shared" si="6"/>
        <v>2.9648401170955793E-4</v>
      </c>
      <c r="O94" s="68">
        <f t="shared" si="7"/>
        <v>10.139753200466881</v>
      </c>
      <c r="P94" s="9">
        <f t="shared" si="8"/>
        <v>364.58000000000004</v>
      </c>
    </row>
    <row r="95" spans="1:16" x14ac:dyDescent="0.25">
      <c r="A95" s="7" t="s">
        <v>9</v>
      </c>
      <c r="B95" s="7" t="s">
        <v>58</v>
      </c>
      <c r="C95" s="7" t="s">
        <v>66</v>
      </c>
      <c r="D95" s="16" t="s">
        <v>67</v>
      </c>
      <c r="E95" s="81" t="s">
        <v>456</v>
      </c>
      <c r="F95" s="7" t="s">
        <v>61</v>
      </c>
      <c r="G95" s="7" t="s">
        <v>480</v>
      </c>
      <c r="H95" s="7" t="s">
        <v>14</v>
      </c>
      <c r="I95" s="8">
        <v>22</v>
      </c>
      <c r="J95" s="8">
        <f t="shared" si="5"/>
        <v>29.333333333333336</v>
      </c>
      <c r="K95" s="9">
        <v>15551.64</v>
      </c>
      <c r="L95" s="7" t="s">
        <v>27</v>
      </c>
      <c r="M95" s="17"/>
      <c r="N95" s="32">
        <f t="shared" si="6"/>
        <v>6.8659455343266049E-4</v>
      </c>
      <c r="O95" s="68">
        <f t="shared" si="7"/>
        <v>23.48153372739699</v>
      </c>
      <c r="P95" s="9">
        <f t="shared" si="8"/>
        <v>706.89272727272726</v>
      </c>
    </row>
    <row r="96" spans="1:16" x14ac:dyDescent="0.25">
      <c r="A96" s="7" t="s">
        <v>9</v>
      </c>
      <c r="B96" s="7" t="s">
        <v>58</v>
      </c>
      <c r="C96" s="7" t="s">
        <v>66</v>
      </c>
      <c r="D96" s="16" t="s">
        <v>67</v>
      </c>
      <c r="E96" s="81" t="s">
        <v>456</v>
      </c>
      <c r="F96" s="7" t="s">
        <v>61</v>
      </c>
      <c r="G96" s="7" t="s">
        <v>480</v>
      </c>
      <c r="H96" s="7" t="s">
        <v>14</v>
      </c>
      <c r="I96" s="8">
        <v>29</v>
      </c>
      <c r="J96" s="8">
        <f t="shared" si="5"/>
        <v>38.666666666666671</v>
      </c>
      <c r="K96" s="9">
        <v>21440.06</v>
      </c>
      <c r="L96" s="7" t="s">
        <v>32</v>
      </c>
      <c r="M96" s="17"/>
      <c r="N96" s="32">
        <f t="shared" si="6"/>
        <v>9.0505645679759791E-4</v>
      </c>
      <c r="O96" s="68">
        <f t="shared" si="7"/>
        <v>30.95293082247785</v>
      </c>
      <c r="P96" s="9">
        <f t="shared" si="8"/>
        <v>739.31241379310347</v>
      </c>
    </row>
    <row r="97" spans="1:16" x14ac:dyDescent="0.25">
      <c r="A97" s="7" t="s">
        <v>9</v>
      </c>
      <c r="B97" s="7" t="s">
        <v>58</v>
      </c>
      <c r="C97" s="7" t="s">
        <v>66</v>
      </c>
      <c r="D97" s="16" t="s">
        <v>67</v>
      </c>
      <c r="E97" s="81" t="s">
        <v>456</v>
      </c>
      <c r="F97" s="7" t="s">
        <v>61</v>
      </c>
      <c r="G97" s="7" t="s">
        <v>480</v>
      </c>
      <c r="H97" s="7" t="s">
        <v>14</v>
      </c>
      <c r="I97" s="8">
        <v>1</v>
      </c>
      <c r="J97" s="8">
        <f t="shared" si="5"/>
        <v>1.3333333333333333</v>
      </c>
      <c r="K97" s="9">
        <v>691.89</v>
      </c>
      <c r="L97" s="7" t="s">
        <v>36</v>
      </c>
      <c r="M97" s="17"/>
      <c r="N97" s="32">
        <f t="shared" si="6"/>
        <v>3.1208843337848201E-5</v>
      </c>
      <c r="O97" s="68">
        <f t="shared" si="7"/>
        <v>1.0673424421544084</v>
      </c>
      <c r="P97" s="9">
        <f t="shared" si="8"/>
        <v>691.89</v>
      </c>
    </row>
    <row r="98" spans="1:16" x14ac:dyDescent="0.25">
      <c r="A98" s="7" t="s">
        <v>9</v>
      </c>
      <c r="B98" s="7" t="s">
        <v>58</v>
      </c>
      <c r="C98" s="7" t="s">
        <v>66</v>
      </c>
      <c r="D98" s="16" t="s">
        <v>67</v>
      </c>
      <c r="E98" s="81" t="s">
        <v>456</v>
      </c>
      <c r="F98" s="7" t="s">
        <v>61</v>
      </c>
      <c r="G98" s="7" t="s">
        <v>480</v>
      </c>
      <c r="H98" s="7" t="s">
        <v>14</v>
      </c>
      <c r="I98" s="8">
        <v>23</v>
      </c>
      <c r="J98" s="8">
        <f t="shared" si="5"/>
        <v>30.666666666666664</v>
      </c>
      <c r="K98" s="9">
        <v>15913.47</v>
      </c>
      <c r="L98" s="7" t="s">
        <v>37</v>
      </c>
      <c r="M98" s="17"/>
      <c r="N98" s="32">
        <f t="shared" si="6"/>
        <v>7.1780339677050852E-4</v>
      </c>
      <c r="O98" s="68">
        <f t="shared" si="7"/>
        <v>24.548876169551392</v>
      </c>
      <c r="P98" s="9">
        <f t="shared" si="8"/>
        <v>691.89</v>
      </c>
    </row>
    <row r="99" spans="1:16" x14ac:dyDescent="0.25">
      <c r="A99" s="7" t="s">
        <v>9</v>
      </c>
      <c r="B99" s="7" t="s">
        <v>58</v>
      </c>
      <c r="C99" s="7" t="s">
        <v>66</v>
      </c>
      <c r="D99" s="16" t="s">
        <v>67</v>
      </c>
      <c r="E99" s="81" t="s">
        <v>456</v>
      </c>
      <c r="F99" s="7" t="s">
        <v>61</v>
      </c>
      <c r="G99" s="7" t="s">
        <v>480</v>
      </c>
      <c r="H99" s="7" t="s">
        <v>14</v>
      </c>
      <c r="I99" s="8">
        <v>25</v>
      </c>
      <c r="J99" s="8">
        <f t="shared" si="5"/>
        <v>33.333333333333329</v>
      </c>
      <c r="K99" s="9">
        <v>17297.25</v>
      </c>
      <c r="L99" s="7" t="s">
        <v>45</v>
      </c>
      <c r="M99" s="17"/>
      <c r="N99" s="32">
        <f t="shared" si="6"/>
        <v>7.8022108344620491E-4</v>
      </c>
      <c r="O99" s="68">
        <f t="shared" si="7"/>
        <v>26.68356105386021</v>
      </c>
      <c r="P99" s="9">
        <f t="shared" si="8"/>
        <v>691.89</v>
      </c>
    </row>
    <row r="100" spans="1:16" x14ac:dyDescent="0.25">
      <c r="A100" s="7" t="s">
        <v>9</v>
      </c>
      <c r="B100" s="7" t="s">
        <v>58</v>
      </c>
      <c r="C100" s="7" t="s">
        <v>66</v>
      </c>
      <c r="D100" s="16" t="s">
        <v>67</v>
      </c>
      <c r="E100" s="81" t="s">
        <v>456</v>
      </c>
      <c r="F100" s="7" t="s">
        <v>61</v>
      </c>
      <c r="G100" s="7" t="s">
        <v>480</v>
      </c>
      <c r="H100" s="7" t="s">
        <v>14</v>
      </c>
      <c r="I100" s="8">
        <v>19</v>
      </c>
      <c r="J100" s="8">
        <f t="shared" si="5"/>
        <v>25.333333333333336</v>
      </c>
      <c r="K100" s="9">
        <v>13145.91</v>
      </c>
      <c r="L100" s="7" t="s">
        <v>46</v>
      </c>
      <c r="M100" s="17"/>
      <c r="N100" s="32">
        <f t="shared" si="6"/>
        <v>5.9296802341911585E-4</v>
      </c>
      <c r="O100" s="68">
        <f t="shared" si="7"/>
        <v>20.279506400933762</v>
      </c>
      <c r="P100" s="9">
        <f t="shared" si="8"/>
        <v>691.89</v>
      </c>
    </row>
    <row r="101" spans="1:16" x14ac:dyDescent="0.25">
      <c r="A101" s="7" t="s">
        <v>9</v>
      </c>
      <c r="B101" s="7" t="s">
        <v>58</v>
      </c>
      <c r="C101" s="7" t="s">
        <v>66</v>
      </c>
      <c r="D101" s="16" t="s">
        <v>67</v>
      </c>
      <c r="E101" s="81" t="s">
        <v>456</v>
      </c>
      <c r="F101" s="7" t="s">
        <v>61</v>
      </c>
      <c r="G101" s="7" t="s">
        <v>480</v>
      </c>
      <c r="H101" s="7" t="s">
        <v>14</v>
      </c>
      <c r="I101" s="8">
        <v>6</v>
      </c>
      <c r="J101" s="8">
        <f t="shared" si="5"/>
        <v>8</v>
      </c>
      <c r="K101" s="9">
        <v>4151.34</v>
      </c>
      <c r="L101" s="7" t="s">
        <v>47</v>
      </c>
      <c r="M101" s="17"/>
      <c r="N101" s="32">
        <f t="shared" si="6"/>
        <v>1.8725306002708922E-4</v>
      </c>
      <c r="O101" s="68">
        <f t="shared" si="7"/>
        <v>6.404054652926451</v>
      </c>
      <c r="P101" s="9">
        <f t="shared" si="8"/>
        <v>691.89</v>
      </c>
    </row>
    <row r="102" spans="1:16" x14ac:dyDescent="0.25">
      <c r="A102" s="7" t="s">
        <v>9</v>
      </c>
      <c r="B102" s="7" t="s">
        <v>58</v>
      </c>
      <c r="C102" s="7" t="s">
        <v>66</v>
      </c>
      <c r="D102" s="16" t="s">
        <v>67</v>
      </c>
      <c r="E102" s="81" t="s">
        <v>456</v>
      </c>
      <c r="F102" s="7" t="s">
        <v>61</v>
      </c>
      <c r="G102" s="7" t="s">
        <v>480</v>
      </c>
      <c r="H102" s="7" t="s">
        <v>14</v>
      </c>
      <c r="I102" s="8">
        <v>36</v>
      </c>
      <c r="J102" s="8">
        <f t="shared" si="5"/>
        <v>48</v>
      </c>
      <c r="K102" s="9">
        <v>26558.34</v>
      </c>
      <c r="L102" s="7" t="s">
        <v>68</v>
      </c>
      <c r="M102" s="17"/>
      <c r="N102" s="32">
        <f t="shared" si="6"/>
        <v>1.1235183601625352E-3</v>
      </c>
      <c r="O102" s="68">
        <f t="shared" si="7"/>
        <v>38.424327917558706</v>
      </c>
      <c r="P102" s="9">
        <f t="shared" si="8"/>
        <v>737.73166666666668</v>
      </c>
    </row>
    <row r="103" spans="1:16" x14ac:dyDescent="0.25">
      <c r="A103" s="7" t="s">
        <v>9</v>
      </c>
      <c r="B103" s="7" t="s">
        <v>58</v>
      </c>
      <c r="C103" s="7" t="s">
        <v>66</v>
      </c>
      <c r="D103" s="16" t="s">
        <v>67</v>
      </c>
      <c r="E103" s="81" t="s">
        <v>456</v>
      </c>
      <c r="F103" s="7" t="s">
        <v>61</v>
      </c>
      <c r="G103" s="7" t="s">
        <v>480</v>
      </c>
      <c r="H103" s="7" t="s">
        <v>14</v>
      </c>
      <c r="I103" s="8">
        <v>13</v>
      </c>
      <c r="J103" s="8">
        <f t="shared" si="5"/>
        <v>17.333333333333332</v>
      </c>
      <c r="K103" s="9">
        <v>8994.57</v>
      </c>
      <c r="L103" s="7" t="s">
        <v>49</v>
      </c>
      <c r="M103" s="17"/>
      <c r="N103" s="32">
        <f t="shared" si="6"/>
        <v>4.0571496339202658E-4</v>
      </c>
      <c r="O103" s="68">
        <f t="shared" si="7"/>
        <v>13.875451748007309</v>
      </c>
      <c r="P103" s="9">
        <f t="shared" si="8"/>
        <v>691.89</v>
      </c>
    </row>
    <row r="104" spans="1:16" x14ac:dyDescent="0.25">
      <c r="A104" s="7" t="s">
        <v>9</v>
      </c>
      <c r="B104" s="7" t="s">
        <v>58</v>
      </c>
      <c r="C104" s="7" t="s">
        <v>66</v>
      </c>
      <c r="D104" s="16" t="s">
        <v>67</v>
      </c>
      <c r="E104" s="81" t="s">
        <v>456</v>
      </c>
      <c r="F104" s="7" t="s">
        <v>61</v>
      </c>
      <c r="G104" s="7" t="s">
        <v>480</v>
      </c>
      <c r="H104" s="7" t="s">
        <v>14</v>
      </c>
      <c r="I104" s="8">
        <v>38</v>
      </c>
      <c r="J104" s="8">
        <f t="shared" si="5"/>
        <v>50.666666666666671</v>
      </c>
      <c r="K104" s="9">
        <v>26613.35</v>
      </c>
      <c r="L104" s="7" t="s">
        <v>53</v>
      </c>
      <c r="M104" s="17"/>
      <c r="N104" s="32">
        <f t="shared" si="6"/>
        <v>1.1859360468382317E-3</v>
      </c>
      <c r="O104" s="68">
        <f t="shared" si="7"/>
        <v>40.559012801867524</v>
      </c>
      <c r="P104" s="9">
        <f t="shared" si="8"/>
        <v>700.35131578947369</v>
      </c>
    </row>
    <row r="105" spans="1:16" x14ac:dyDescent="0.25">
      <c r="A105" s="7" t="s">
        <v>9</v>
      </c>
      <c r="B105" s="7" t="s">
        <v>58</v>
      </c>
      <c r="C105" s="7" t="s">
        <v>66</v>
      </c>
      <c r="D105" s="16" t="s">
        <v>67</v>
      </c>
      <c r="E105" s="81" t="s">
        <v>456</v>
      </c>
      <c r="F105" s="7" t="s">
        <v>61</v>
      </c>
      <c r="G105" s="7" t="s">
        <v>480</v>
      </c>
      <c r="H105" s="7" t="s">
        <v>14</v>
      </c>
      <c r="I105" s="8">
        <v>45</v>
      </c>
      <c r="J105" s="8">
        <f t="shared" si="5"/>
        <v>60</v>
      </c>
      <c r="K105" s="9">
        <v>33060.400000000001</v>
      </c>
      <c r="L105" s="7" t="s">
        <v>54</v>
      </c>
      <c r="M105" s="17"/>
      <c r="N105" s="32">
        <f t="shared" si="6"/>
        <v>1.4043979502031691E-3</v>
      </c>
      <c r="O105" s="68">
        <f t="shared" si="7"/>
        <v>48.030409896948385</v>
      </c>
      <c r="P105" s="9">
        <f t="shared" si="8"/>
        <v>734.67555555555555</v>
      </c>
    </row>
    <row r="106" spans="1:16" x14ac:dyDescent="0.25">
      <c r="A106" s="7" t="s">
        <v>9</v>
      </c>
      <c r="B106" s="7" t="s">
        <v>58</v>
      </c>
      <c r="C106" s="7" t="s">
        <v>66</v>
      </c>
      <c r="D106" s="16" t="s">
        <v>67</v>
      </c>
      <c r="E106" s="81" t="s">
        <v>456</v>
      </c>
      <c r="F106" s="7" t="s">
        <v>61</v>
      </c>
      <c r="G106" s="7" t="s">
        <v>480</v>
      </c>
      <c r="H106" s="7" t="s">
        <v>14</v>
      </c>
      <c r="I106" s="8">
        <v>59</v>
      </c>
      <c r="J106" s="8">
        <f t="shared" si="5"/>
        <v>78.666666666666657</v>
      </c>
      <c r="K106" s="9">
        <v>40821.51</v>
      </c>
      <c r="L106" s="7" t="s">
        <v>56</v>
      </c>
      <c r="M106" s="17"/>
      <c r="N106" s="32">
        <f t="shared" si="6"/>
        <v>1.8413217569330437E-3</v>
      </c>
      <c r="O106" s="68">
        <f t="shared" si="7"/>
        <v>62.973204087110098</v>
      </c>
      <c r="P106" s="9">
        <f t="shared" si="8"/>
        <v>691.89</v>
      </c>
    </row>
    <row r="107" spans="1:16" x14ac:dyDescent="0.25">
      <c r="A107" s="7" t="s">
        <v>9</v>
      </c>
      <c r="B107" s="7" t="s">
        <v>58</v>
      </c>
      <c r="C107" s="7" t="s">
        <v>66</v>
      </c>
      <c r="D107" s="16" t="s">
        <v>67</v>
      </c>
      <c r="E107" s="81" t="s">
        <v>456</v>
      </c>
      <c r="F107" s="7" t="s">
        <v>61</v>
      </c>
      <c r="G107" s="7" t="s">
        <v>480</v>
      </c>
      <c r="H107" s="7" t="s">
        <v>14</v>
      </c>
      <c r="I107" s="8">
        <v>663</v>
      </c>
      <c r="J107" s="8">
        <f t="shared" si="5"/>
        <v>884</v>
      </c>
      <c r="K107" s="9">
        <v>472860.64</v>
      </c>
      <c r="L107" s="7" t="s">
        <v>57</v>
      </c>
      <c r="M107" s="17"/>
      <c r="N107" s="32">
        <f t="shared" si="6"/>
        <v>2.0691463132993356E-2</v>
      </c>
      <c r="O107" s="68">
        <f t="shared" si="7"/>
        <v>707.64803914837273</v>
      </c>
      <c r="P107" s="9">
        <f t="shared" si="8"/>
        <v>713.21363499245854</v>
      </c>
    </row>
    <row r="108" spans="1:16" x14ac:dyDescent="0.25">
      <c r="A108" s="7" t="s">
        <v>9</v>
      </c>
      <c r="B108" s="7" t="s">
        <v>58</v>
      </c>
      <c r="C108" s="7" t="s">
        <v>69</v>
      </c>
      <c r="D108" s="16" t="s">
        <v>70</v>
      </c>
      <c r="E108" s="81" t="s">
        <v>456</v>
      </c>
      <c r="F108" s="7" t="s">
        <v>61</v>
      </c>
      <c r="G108" s="7" t="s">
        <v>480</v>
      </c>
      <c r="H108" s="7" t="s">
        <v>14</v>
      </c>
      <c r="I108" s="8">
        <v>288.5</v>
      </c>
      <c r="J108" s="8">
        <f t="shared" si="5"/>
        <v>384.66666666666669</v>
      </c>
      <c r="K108" s="9">
        <v>203193.435</v>
      </c>
      <c r="L108" s="7" t="s">
        <v>15</v>
      </c>
      <c r="M108" s="17"/>
      <c r="N108" s="32">
        <f t="shared" si="6"/>
        <v>9.0037513029692061E-3</v>
      </c>
      <c r="O108" s="68">
        <f t="shared" si="7"/>
        <v>307.92829456154686</v>
      </c>
      <c r="P108" s="9">
        <f t="shared" si="8"/>
        <v>704.31</v>
      </c>
    </row>
    <row r="109" spans="1:16" x14ac:dyDescent="0.25">
      <c r="A109" s="7" t="s">
        <v>9</v>
      </c>
      <c r="B109" s="7" t="s">
        <v>58</v>
      </c>
      <c r="C109" s="7" t="s">
        <v>69</v>
      </c>
      <c r="D109" s="16" t="s">
        <v>70</v>
      </c>
      <c r="E109" s="81" t="s">
        <v>456</v>
      </c>
      <c r="F109" s="7" t="s">
        <v>61</v>
      </c>
      <c r="G109" s="7" t="s">
        <v>480</v>
      </c>
      <c r="H109" s="7" t="s">
        <v>14</v>
      </c>
      <c r="I109" s="8">
        <v>369.6</v>
      </c>
      <c r="J109" s="8">
        <f t="shared" si="5"/>
        <v>492.80000000000007</v>
      </c>
      <c r="K109" s="9">
        <v>260312.976</v>
      </c>
      <c r="L109" s="7" t="s">
        <v>16</v>
      </c>
      <c r="M109" s="17"/>
      <c r="N109" s="32">
        <f t="shared" si="6"/>
        <v>1.1534788497668697E-2</v>
      </c>
      <c r="O109" s="68">
        <f t="shared" si="7"/>
        <v>394.48976662026945</v>
      </c>
      <c r="P109" s="9">
        <f t="shared" si="8"/>
        <v>704.31</v>
      </c>
    </row>
    <row r="110" spans="1:16" x14ac:dyDescent="0.25">
      <c r="A110" s="7" t="s">
        <v>9</v>
      </c>
      <c r="B110" s="7" t="s">
        <v>58</v>
      </c>
      <c r="C110" s="7" t="s">
        <v>69</v>
      </c>
      <c r="D110" s="16" t="s">
        <v>70</v>
      </c>
      <c r="E110" s="81" t="s">
        <v>456</v>
      </c>
      <c r="F110" s="7" t="s">
        <v>61</v>
      </c>
      <c r="G110" s="7" t="s">
        <v>480</v>
      </c>
      <c r="H110" s="7" t="s">
        <v>14</v>
      </c>
      <c r="I110" s="8">
        <v>68</v>
      </c>
      <c r="J110" s="8">
        <f t="shared" si="5"/>
        <v>90.666666666666657</v>
      </c>
      <c r="K110" s="9">
        <v>47868.24</v>
      </c>
      <c r="L110" s="7" t="s">
        <v>17</v>
      </c>
      <c r="M110" s="17"/>
      <c r="N110" s="32">
        <f t="shared" si="6"/>
        <v>2.1222013469736774E-3</v>
      </c>
      <c r="O110" s="68">
        <f t="shared" si="7"/>
        <v>72.579286066499762</v>
      </c>
      <c r="P110" s="9">
        <f t="shared" si="8"/>
        <v>703.94470588235288</v>
      </c>
    </row>
    <row r="111" spans="1:16" x14ac:dyDescent="0.25">
      <c r="A111" s="7" t="s">
        <v>9</v>
      </c>
      <c r="B111" s="7" t="s">
        <v>58</v>
      </c>
      <c r="C111" s="7" t="s">
        <v>69</v>
      </c>
      <c r="D111" s="16" t="s">
        <v>70</v>
      </c>
      <c r="E111" s="81" t="s">
        <v>456</v>
      </c>
      <c r="F111" s="7" t="s">
        <v>61</v>
      </c>
      <c r="G111" s="7" t="s">
        <v>480</v>
      </c>
      <c r="H111" s="7" t="s">
        <v>14</v>
      </c>
      <c r="I111" s="8">
        <v>317</v>
      </c>
      <c r="J111" s="8">
        <f t="shared" si="5"/>
        <v>422.66666666666663</v>
      </c>
      <c r="K111" s="9">
        <v>223266.27</v>
      </c>
      <c r="L111" s="7" t="s">
        <v>18</v>
      </c>
      <c r="M111" s="17"/>
      <c r="N111" s="32">
        <f t="shared" si="6"/>
        <v>9.8932033380978793E-3</v>
      </c>
      <c r="O111" s="68">
        <f t="shared" si="7"/>
        <v>338.34755416294746</v>
      </c>
      <c r="P111" s="9">
        <f t="shared" si="8"/>
        <v>704.31</v>
      </c>
    </row>
    <row r="112" spans="1:16" x14ac:dyDescent="0.25">
      <c r="A112" s="7" t="s">
        <v>9</v>
      </c>
      <c r="B112" s="7" t="s">
        <v>58</v>
      </c>
      <c r="C112" s="7" t="s">
        <v>69</v>
      </c>
      <c r="D112" s="16" t="s">
        <v>70</v>
      </c>
      <c r="E112" s="81" t="s">
        <v>456</v>
      </c>
      <c r="F112" s="7" t="s">
        <v>61</v>
      </c>
      <c r="G112" s="7" t="s">
        <v>480</v>
      </c>
      <c r="H112" s="7" t="s">
        <v>14</v>
      </c>
      <c r="I112" s="8">
        <v>11</v>
      </c>
      <c r="J112" s="8">
        <f t="shared" ref="J112:J155" si="9">I112/9*12</f>
        <v>14.666666666666668</v>
      </c>
      <c r="K112" s="9">
        <v>7610.79</v>
      </c>
      <c r="L112" s="7" t="s">
        <v>19</v>
      </c>
      <c r="M112" s="17"/>
      <c r="N112" s="32">
        <f t="shared" ref="N112:N155" si="10">J112/$J$156</f>
        <v>3.4329727671633025E-4</v>
      </c>
      <c r="O112" s="68">
        <f t="shared" ref="O112:O155" si="11">34200*N112</f>
        <v>11.740766863698495</v>
      </c>
      <c r="P112" s="9">
        <f t="shared" ref="P112:P155" si="12">+K112/I112</f>
        <v>691.89</v>
      </c>
    </row>
    <row r="113" spans="1:16" x14ac:dyDescent="0.25">
      <c r="A113" s="7" t="s">
        <v>9</v>
      </c>
      <c r="B113" s="7" t="s">
        <v>58</v>
      </c>
      <c r="C113" s="7" t="s">
        <v>69</v>
      </c>
      <c r="D113" s="16" t="s">
        <v>70</v>
      </c>
      <c r="E113" s="81" t="s">
        <v>456</v>
      </c>
      <c r="F113" s="7" t="s">
        <v>61</v>
      </c>
      <c r="G113" s="7" t="s">
        <v>480</v>
      </c>
      <c r="H113" s="7" t="s">
        <v>14</v>
      </c>
      <c r="I113" s="8">
        <v>162</v>
      </c>
      <c r="J113" s="8">
        <f t="shared" si="9"/>
        <v>216</v>
      </c>
      <c r="K113" s="9">
        <v>112086.18</v>
      </c>
      <c r="L113" s="7" t="s">
        <v>20</v>
      </c>
      <c r="M113" s="17"/>
      <c r="N113" s="32">
        <f t="shared" si="10"/>
        <v>5.0558326207314087E-3</v>
      </c>
      <c r="O113" s="68">
        <f t="shared" si="11"/>
        <v>172.90947562901417</v>
      </c>
      <c r="P113" s="9">
        <f t="shared" si="12"/>
        <v>691.89</v>
      </c>
    </row>
    <row r="114" spans="1:16" x14ac:dyDescent="0.25">
      <c r="A114" s="7" t="s">
        <v>9</v>
      </c>
      <c r="B114" s="7" t="s">
        <v>58</v>
      </c>
      <c r="C114" s="7" t="s">
        <v>69</v>
      </c>
      <c r="D114" s="16" t="s">
        <v>70</v>
      </c>
      <c r="E114" s="81" t="s">
        <v>456</v>
      </c>
      <c r="F114" s="7" t="s">
        <v>61</v>
      </c>
      <c r="G114" s="7" t="s">
        <v>480</v>
      </c>
      <c r="H114" s="7" t="s">
        <v>14</v>
      </c>
      <c r="I114" s="8">
        <v>20</v>
      </c>
      <c r="J114" s="8">
        <f t="shared" si="9"/>
        <v>26.666666666666668</v>
      </c>
      <c r="K114" s="9">
        <v>14086.2</v>
      </c>
      <c r="L114" s="7" t="s">
        <v>21</v>
      </c>
      <c r="M114" s="17"/>
      <c r="N114" s="32">
        <f t="shared" si="10"/>
        <v>6.241768667569641E-4</v>
      </c>
      <c r="O114" s="68">
        <f t="shared" si="11"/>
        <v>21.346848843088171</v>
      </c>
      <c r="P114" s="9">
        <f t="shared" si="12"/>
        <v>704.31000000000006</v>
      </c>
    </row>
    <row r="115" spans="1:16" x14ac:dyDescent="0.25">
      <c r="A115" s="7" t="s">
        <v>9</v>
      </c>
      <c r="B115" s="7" t="s">
        <v>58</v>
      </c>
      <c r="C115" s="7" t="s">
        <v>69</v>
      </c>
      <c r="D115" s="16" t="s">
        <v>70</v>
      </c>
      <c r="E115" s="81" t="s">
        <v>456</v>
      </c>
      <c r="F115" s="7" t="s">
        <v>61</v>
      </c>
      <c r="G115" s="7" t="s">
        <v>480</v>
      </c>
      <c r="H115" s="7" t="s">
        <v>14</v>
      </c>
      <c r="I115" s="8">
        <v>738</v>
      </c>
      <c r="J115" s="8">
        <f t="shared" si="9"/>
        <v>984</v>
      </c>
      <c r="K115" s="9">
        <v>519780.78</v>
      </c>
      <c r="L115" s="7" t="s">
        <v>22</v>
      </c>
      <c r="M115" s="17"/>
      <c r="N115" s="32">
        <f t="shared" si="10"/>
        <v>2.3032126383331974E-2</v>
      </c>
      <c r="O115" s="68">
        <f t="shared" si="11"/>
        <v>787.6987223099535</v>
      </c>
      <c r="P115" s="9">
        <f t="shared" si="12"/>
        <v>704.31000000000006</v>
      </c>
    </row>
    <row r="116" spans="1:16" x14ac:dyDescent="0.25">
      <c r="A116" s="7" t="s">
        <v>9</v>
      </c>
      <c r="B116" s="7" t="s">
        <v>58</v>
      </c>
      <c r="C116" s="7" t="s">
        <v>69</v>
      </c>
      <c r="D116" s="16" t="s">
        <v>70</v>
      </c>
      <c r="E116" s="81" t="s">
        <v>456</v>
      </c>
      <c r="F116" s="7" t="s">
        <v>61</v>
      </c>
      <c r="G116" s="7" t="s">
        <v>480</v>
      </c>
      <c r="H116" s="7" t="s">
        <v>14</v>
      </c>
      <c r="I116" s="8">
        <v>971</v>
      </c>
      <c r="J116" s="8">
        <f t="shared" si="9"/>
        <v>1294.6666666666665</v>
      </c>
      <c r="K116" s="9">
        <v>683885.01</v>
      </c>
      <c r="L116" s="7" t="s">
        <v>23</v>
      </c>
      <c r="M116" s="17"/>
      <c r="N116" s="32">
        <f t="shared" si="10"/>
        <v>3.03037868810506E-2</v>
      </c>
      <c r="O116" s="68">
        <f t="shared" si="11"/>
        <v>1036.3895113319304</v>
      </c>
      <c r="P116" s="9">
        <f t="shared" si="12"/>
        <v>704.31000000000006</v>
      </c>
    </row>
    <row r="117" spans="1:16" x14ac:dyDescent="0.25">
      <c r="A117" s="7" t="s">
        <v>9</v>
      </c>
      <c r="B117" s="7" t="s">
        <v>58</v>
      </c>
      <c r="C117" s="7" t="s">
        <v>69</v>
      </c>
      <c r="D117" s="16" t="s">
        <v>70</v>
      </c>
      <c r="E117" s="81" t="s">
        <v>456</v>
      </c>
      <c r="F117" s="7" t="s">
        <v>61</v>
      </c>
      <c r="G117" s="7" t="s">
        <v>480</v>
      </c>
      <c r="H117" s="7" t="s">
        <v>14</v>
      </c>
      <c r="I117" s="8">
        <v>233</v>
      </c>
      <c r="J117" s="8">
        <f t="shared" si="9"/>
        <v>310.66666666666669</v>
      </c>
      <c r="K117" s="9">
        <v>163942.76999999999</v>
      </c>
      <c r="L117" s="7" t="s">
        <v>24</v>
      </c>
      <c r="M117" s="17"/>
      <c r="N117" s="32">
        <f t="shared" si="10"/>
        <v>7.2716604977186312E-3</v>
      </c>
      <c r="O117" s="68">
        <f t="shared" si="11"/>
        <v>248.6907890219772</v>
      </c>
      <c r="P117" s="9">
        <f t="shared" si="12"/>
        <v>703.61703862660943</v>
      </c>
    </row>
    <row r="118" spans="1:16" x14ac:dyDescent="0.25">
      <c r="A118" s="7" t="s">
        <v>9</v>
      </c>
      <c r="B118" s="7" t="s">
        <v>58</v>
      </c>
      <c r="C118" s="7" t="s">
        <v>69</v>
      </c>
      <c r="D118" s="16" t="s">
        <v>70</v>
      </c>
      <c r="E118" s="81" t="s">
        <v>456</v>
      </c>
      <c r="F118" s="7" t="s">
        <v>61</v>
      </c>
      <c r="G118" s="7" t="s">
        <v>480</v>
      </c>
      <c r="H118" s="7" t="s">
        <v>14</v>
      </c>
      <c r="I118" s="8">
        <v>2793.48</v>
      </c>
      <c r="J118" s="8">
        <f t="shared" si="9"/>
        <v>3724.64</v>
      </c>
      <c r="K118" s="9">
        <v>1967475.8988000001</v>
      </c>
      <c r="L118" s="7" t="s">
        <v>25</v>
      </c>
      <c r="M118" s="17"/>
      <c r="N118" s="32">
        <f t="shared" si="10"/>
        <v>8.7181279687412197E-2</v>
      </c>
      <c r="O118" s="68">
        <f t="shared" si="11"/>
        <v>2981.5997653094973</v>
      </c>
      <c r="P118" s="9">
        <f t="shared" si="12"/>
        <v>704.31000000000006</v>
      </c>
    </row>
    <row r="119" spans="1:16" x14ac:dyDescent="0.25">
      <c r="A119" s="7" t="s">
        <v>9</v>
      </c>
      <c r="B119" s="7" t="s">
        <v>58</v>
      </c>
      <c r="C119" s="7" t="s">
        <v>69</v>
      </c>
      <c r="D119" s="16" t="s">
        <v>70</v>
      </c>
      <c r="E119" s="81" t="s">
        <v>456</v>
      </c>
      <c r="F119" s="7" t="s">
        <v>61</v>
      </c>
      <c r="G119" s="7" t="s">
        <v>480</v>
      </c>
      <c r="H119" s="7" t="s">
        <v>14</v>
      </c>
      <c r="I119" s="8">
        <v>132.5</v>
      </c>
      <c r="J119" s="8">
        <f t="shared" si="9"/>
        <v>176.66666666666666</v>
      </c>
      <c r="K119" s="9">
        <v>93321.074999999997</v>
      </c>
      <c r="L119" s="7" t="s">
        <v>26</v>
      </c>
      <c r="M119" s="17"/>
      <c r="N119" s="32">
        <f t="shared" si="10"/>
        <v>4.1351717422648867E-3</v>
      </c>
      <c r="O119" s="68">
        <f t="shared" si="11"/>
        <v>141.42287358545912</v>
      </c>
      <c r="P119" s="9">
        <f t="shared" si="12"/>
        <v>704.31</v>
      </c>
    </row>
    <row r="120" spans="1:16" x14ac:dyDescent="0.25">
      <c r="A120" s="7" t="s">
        <v>9</v>
      </c>
      <c r="B120" s="7" t="s">
        <v>58</v>
      </c>
      <c r="C120" s="7" t="s">
        <v>69</v>
      </c>
      <c r="D120" s="16" t="s">
        <v>70</v>
      </c>
      <c r="E120" s="81" t="s">
        <v>456</v>
      </c>
      <c r="F120" s="7" t="s">
        <v>61</v>
      </c>
      <c r="G120" s="7" t="s">
        <v>480</v>
      </c>
      <c r="H120" s="7" t="s">
        <v>14</v>
      </c>
      <c r="I120" s="8">
        <v>107</v>
      </c>
      <c r="J120" s="8">
        <f t="shared" si="9"/>
        <v>142.66666666666669</v>
      </c>
      <c r="K120" s="9">
        <v>75361.17</v>
      </c>
      <c r="L120" s="7" t="s">
        <v>27</v>
      </c>
      <c r="M120" s="17"/>
      <c r="N120" s="32">
        <f t="shared" si="10"/>
        <v>3.3393462371497581E-3</v>
      </c>
      <c r="O120" s="68">
        <f t="shared" si="11"/>
        <v>114.20564131052173</v>
      </c>
      <c r="P120" s="9">
        <f t="shared" si="12"/>
        <v>704.31</v>
      </c>
    </row>
    <row r="121" spans="1:16" x14ac:dyDescent="0.25">
      <c r="A121" s="7" t="s">
        <v>9</v>
      </c>
      <c r="B121" s="7" t="s">
        <v>58</v>
      </c>
      <c r="C121" s="7" t="s">
        <v>69</v>
      </c>
      <c r="D121" s="16" t="s">
        <v>70</v>
      </c>
      <c r="E121" s="81" t="s">
        <v>456</v>
      </c>
      <c r="F121" s="7" t="s">
        <v>61</v>
      </c>
      <c r="G121" s="7" t="s">
        <v>480</v>
      </c>
      <c r="H121" s="7" t="s">
        <v>14</v>
      </c>
      <c r="I121" s="8">
        <v>427.24</v>
      </c>
      <c r="J121" s="8">
        <f t="shared" si="9"/>
        <v>569.65333333333342</v>
      </c>
      <c r="K121" s="9">
        <v>300909.4044</v>
      </c>
      <c r="L121" s="7" t="s">
        <v>28</v>
      </c>
      <c r="M121" s="17"/>
      <c r="N121" s="32">
        <f t="shared" si="10"/>
        <v>1.3333666227662267E-2</v>
      </c>
      <c r="O121" s="68">
        <f t="shared" si="11"/>
        <v>456.01138498604951</v>
      </c>
      <c r="P121" s="9">
        <f t="shared" si="12"/>
        <v>704.31</v>
      </c>
    </row>
    <row r="122" spans="1:16" x14ac:dyDescent="0.25">
      <c r="A122" s="7" t="s">
        <v>9</v>
      </c>
      <c r="B122" s="7" t="s">
        <v>58</v>
      </c>
      <c r="C122" s="7" t="s">
        <v>69</v>
      </c>
      <c r="D122" s="16" t="s">
        <v>70</v>
      </c>
      <c r="E122" s="81" t="s">
        <v>456</v>
      </c>
      <c r="F122" s="7" t="s">
        <v>61</v>
      </c>
      <c r="G122" s="7" t="s">
        <v>480</v>
      </c>
      <c r="H122" s="7" t="s">
        <v>14</v>
      </c>
      <c r="I122" s="8">
        <v>2</v>
      </c>
      <c r="J122" s="8">
        <f t="shared" si="9"/>
        <v>2.6666666666666665</v>
      </c>
      <c r="K122" s="9">
        <v>1383.78</v>
      </c>
      <c r="L122" s="7" t="s">
        <v>29</v>
      </c>
      <c r="M122" s="17"/>
      <c r="N122" s="32">
        <f t="shared" si="10"/>
        <v>6.2417686675696402E-5</v>
      </c>
      <c r="O122" s="68">
        <f t="shared" si="11"/>
        <v>2.1346848843088169</v>
      </c>
      <c r="P122" s="9">
        <f t="shared" si="12"/>
        <v>691.89</v>
      </c>
    </row>
    <row r="123" spans="1:16" x14ac:dyDescent="0.25">
      <c r="A123" s="7" t="s">
        <v>9</v>
      </c>
      <c r="B123" s="7" t="s">
        <v>58</v>
      </c>
      <c r="C123" s="7" t="s">
        <v>69</v>
      </c>
      <c r="D123" s="16" t="s">
        <v>70</v>
      </c>
      <c r="E123" s="81" t="s">
        <v>456</v>
      </c>
      <c r="F123" s="7" t="s">
        <v>61</v>
      </c>
      <c r="G123" s="7" t="s">
        <v>480</v>
      </c>
      <c r="H123" s="7" t="s">
        <v>14</v>
      </c>
      <c r="I123" s="8">
        <v>50</v>
      </c>
      <c r="J123" s="8">
        <f t="shared" si="9"/>
        <v>66.666666666666657</v>
      </c>
      <c r="K123" s="9">
        <v>35215.5</v>
      </c>
      <c r="L123" s="7" t="s">
        <v>30</v>
      </c>
      <c r="M123" s="17"/>
      <c r="N123" s="32">
        <f t="shared" si="10"/>
        <v>1.5604421668924098E-3</v>
      </c>
      <c r="O123" s="68">
        <f t="shared" si="11"/>
        <v>53.367122107720419</v>
      </c>
      <c r="P123" s="9">
        <f t="shared" si="12"/>
        <v>704.31</v>
      </c>
    </row>
    <row r="124" spans="1:16" x14ac:dyDescent="0.25">
      <c r="A124" s="7" t="s">
        <v>9</v>
      </c>
      <c r="B124" s="7" t="s">
        <v>58</v>
      </c>
      <c r="C124" s="7" t="s">
        <v>69</v>
      </c>
      <c r="D124" s="16" t="s">
        <v>70</v>
      </c>
      <c r="E124" s="81" t="s">
        <v>456</v>
      </c>
      <c r="F124" s="7" t="s">
        <v>61</v>
      </c>
      <c r="G124" s="7" t="s">
        <v>480</v>
      </c>
      <c r="H124" s="7" t="s">
        <v>14</v>
      </c>
      <c r="I124" s="8">
        <v>136</v>
      </c>
      <c r="J124" s="8">
        <f t="shared" si="9"/>
        <v>181.33333333333331</v>
      </c>
      <c r="K124" s="9">
        <v>95786.16</v>
      </c>
      <c r="L124" s="7" t="s">
        <v>31</v>
      </c>
      <c r="M124" s="17"/>
      <c r="N124" s="32">
        <f t="shared" si="10"/>
        <v>4.2444026939473549E-3</v>
      </c>
      <c r="O124" s="68">
        <f t="shared" si="11"/>
        <v>145.15857213299952</v>
      </c>
      <c r="P124" s="9">
        <f t="shared" si="12"/>
        <v>704.31000000000006</v>
      </c>
    </row>
    <row r="125" spans="1:16" x14ac:dyDescent="0.25">
      <c r="A125" s="7" t="s">
        <v>9</v>
      </c>
      <c r="B125" s="7" t="s">
        <v>58</v>
      </c>
      <c r="C125" s="7" t="s">
        <v>69</v>
      </c>
      <c r="D125" s="16" t="s">
        <v>70</v>
      </c>
      <c r="E125" s="81" t="s">
        <v>456</v>
      </c>
      <c r="F125" s="7" t="s">
        <v>61</v>
      </c>
      <c r="G125" s="7" t="s">
        <v>480</v>
      </c>
      <c r="H125" s="7" t="s">
        <v>14</v>
      </c>
      <c r="I125" s="8">
        <v>253</v>
      </c>
      <c r="J125" s="8">
        <f t="shared" si="9"/>
        <v>337.33333333333331</v>
      </c>
      <c r="K125" s="9">
        <v>178190.43</v>
      </c>
      <c r="L125" s="7" t="s">
        <v>32</v>
      </c>
      <c r="M125" s="17"/>
      <c r="N125" s="32">
        <f t="shared" si="10"/>
        <v>7.8958373644755948E-3</v>
      </c>
      <c r="O125" s="68">
        <f t="shared" si="11"/>
        <v>270.03763786506534</v>
      </c>
      <c r="P125" s="9">
        <f t="shared" si="12"/>
        <v>704.31</v>
      </c>
    </row>
    <row r="126" spans="1:16" x14ac:dyDescent="0.25">
      <c r="A126" s="7" t="s">
        <v>9</v>
      </c>
      <c r="B126" s="7" t="s">
        <v>58</v>
      </c>
      <c r="C126" s="7" t="s">
        <v>69</v>
      </c>
      <c r="D126" s="16" t="s">
        <v>70</v>
      </c>
      <c r="E126" s="81" t="s">
        <v>456</v>
      </c>
      <c r="F126" s="7" t="s">
        <v>61</v>
      </c>
      <c r="G126" s="7" t="s">
        <v>480</v>
      </c>
      <c r="H126" s="7" t="s">
        <v>14</v>
      </c>
      <c r="I126" s="8">
        <v>37</v>
      </c>
      <c r="J126" s="8">
        <f t="shared" si="9"/>
        <v>49.333333333333329</v>
      </c>
      <c r="K126" s="9">
        <v>26059.47</v>
      </c>
      <c r="L126" s="7" t="s">
        <v>62</v>
      </c>
      <c r="M126" s="17"/>
      <c r="N126" s="32">
        <f t="shared" si="10"/>
        <v>1.1547272035003834E-3</v>
      </c>
      <c r="O126" s="68">
        <f t="shared" si="11"/>
        <v>39.491670359713112</v>
      </c>
      <c r="P126" s="9">
        <f t="shared" si="12"/>
        <v>704.31000000000006</v>
      </c>
    </row>
    <row r="127" spans="1:16" x14ac:dyDescent="0.25">
      <c r="A127" s="7" t="s">
        <v>9</v>
      </c>
      <c r="B127" s="7" t="s">
        <v>58</v>
      </c>
      <c r="C127" s="7" t="s">
        <v>69</v>
      </c>
      <c r="D127" s="16" t="s">
        <v>70</v>
      </c>
      <c r="E127" s="81" t="s">
        <v>456</v>
      </c>
      <c r="F127" s="7" t="s">
        <v>61</v>
      </c>
      <c r="G127" s="7" t="s">
        <v>480</v>
      </c>
      <c r="H127" s="7" t="s">
        <v>14</v>
      </c>
      <c r="I127" s="8">
        <v>146</v>
      </c>
      <c r="J127" s="8">
        <f t="shared" si="9"/>
        <v>194.66666666666666</v>
      </c>
      <c r="K127" s="9">
        <v>102829.26</v>
      </c>
      <c r="L127" s="7" t="s">
        <v>33</v>
      </c>
      <c r="M127" s="17"/>
      <c r="N127" s="32">
        <f t="shared" si="10"/>
        <v>4.5564911273258376E-3</v>
      </c>
      <c r="O127" s="68">
        <f t="shared" si="11"/>
        <v>155.83199655454365</v>
      </c>
      <c r="P127" s="9">
        <f t="shared" si="12"/>
        <v>704.31</v>
      </c>
    </row>
    <row r="128" spans="1:16" x14ac:dyDescent="0.25">
      <c r="A128" s="7" t="s">
        <v>9</v>
      </c>
      <c r="B128" s="7" t="s">
        <v>58</v>
      </c>
      <c r="C128" s="7" t="s">
        <v>69</v>
      </c>
      <c r="D128" s="16" t="s">
        <v>70</v>
      </c>
      <c r="E128" s="81" t="s">
        <v>456</v>
      </c>
      <c r="F128" s="7" t="s">
        <v>61</v>
      </c>
      <c r="G128" s="7" t="s">
        <v>480</v>
      </c>
      <c r="H128" s="7" t="s">
        <v>14</v>
      </c>
      <c r="I128" s="8">
        <v>278</v>
      </c>
      <c r="J128" s="8">
        <f t="shared" si="9"/>
        <v>370.66666666666669</v>
      </c>
      <c r="K128" s="9">
        <v>195798.18</v>
      </c>
      <c r="L128" s="7" t="s">
        <v>34</v>
      </c>
      <c r="M128" s="17"/>
      <c r="N128" s="32">
        <f t="shared" si="10"/>
        <v>8.6760584479218007E-3</v>
      </c>
      <c r="O128" s="68">
        <f t="shared" si="11"/>
        <v>296.72119891892561</v>
      </c>
      <c r="P128" s="9">
        <f t="shared" si="12"/>
        <v>704.31</v>
      </c>
    </row>
    <row r="129" spans="1:16" x14ac:dyDescent="0.25">
      <c r="A129" s="7" t="s">
        <v>9</v>
      </c>
      <c r="B129" s="7" t="s">
        <v>58</v>
      </c>
      <c r="C129" s="7" t="s">
        <v>69</v>
      </c>
      <c r="D129" s="16" t="s">
        <v>70</v>
      </c>
      <c r="E129" s="81" t="s">
        <v>456</v>
      </c>
      <c r="F129" s="7" t="s">
        <v>61</v>
      </c>
      <c r="G129" s="7" t="s">
        <v>480</v>
      </c>
      <c r="H129" s="7" t="s">
        <v>14</v>
      </c>
      <c r="I129" s="8">
        <v>609</v>
      </c>
      <c r="J129" s="8">
        <f t="shared" si="9"/>
        <v>812</v>
      </c>
      <c r="K129" s="9">
        <v>428924.79</v>
      </c>
      <c r="L129" s="7" t="s">
        <v>35</v>
      </c>
      <c r="M129" s="17"/>
      <c r="N129" s="32">
        <f t="shared" si="10"/>
        <v>1.9006185592749556E-2</v>
      </c>
      <c r="O129" s="68">
        <f t="shared" si="11"/>
        <v>650.01154727203482</v>
      </c>
      <c r="P129" s="9">
        <f t="shared" si="12"/>
        <v>704.31</v>
      </c>
    </row>
    <row r="130" spans="1:16" x14ac:dyDescent="0.25">
      <c r="A130" s="7" t="s">
        <v>9</v>
      </c>
      <c r="B130" s="7" t="s">
        <v>58</v>
      </c>
      <c r="C130" s="7" t="s">
        <v>69</v>
      </c>
      <c r="D130" s="16" t="s">
        <v>70</v>
      </c>
      <c r="E130" s="81" t="s">
        <v>456</v>
      </c>
      <c r="F130" s="7" t="s">
        <v>61</v>
      </c>
      <c r="G130" s="7" t="s">
        <v>480</v>
      </c>
      <c r="H130" s="7" t="s">
        <v>14</v>
      </c>
      <c r="I130" s="8">
        <v>284</v>
      </c>
      <c r="J130" s="8">
        <f t="shared" si="9"/>
        <v>378.66666666666669</v>
      </c>
      <c r="K130" s="9">
        <v>200021.2</v>
      </c>
      <c r="L130" s="7" t="s">
        <v>36</v>
      </c>
      <c r="M130" s="17"/>
      <c r="N130" s="32">
        <f t="shared" si="10"/>
        <v>8.86331150794889E-3</v>
      </c>
      <c r="O130" s="68">
        <f t="shared" si="11"/>
        <v>303.12525357185206</v>
      </c>
      <c r="P130" s="9">
        <f t="shared" si="12"/>
        <v>704.30000000000007</v>
      </c>
    </row>
    <row r="131" spans="1:16" x14ac:dyDescent="0.25">
      <c r="A131" s="7" t="s">
        <v>9</v>
      </c>
      <c r="B131" s="7" t="s">
        <v>58</v>
      </c>
      <c r="C131" s="7" t="s">
        <v>69</v>
      </c>
      <c r="D131" s="16" t="s">
        <v>70</v>
      </c>
      <c r="E131" s="81" t="s">
        <v>456</v>
      </c>
      <c r="F131" s="7" t="s">
        <v>61</v>
      </c>
      <c r="G131" s="7" t="s">
        <v>480</v>
      </c>
      <c r="H131" s="7" t="s">
        <v>14</v>
      </c>
      <c r="I131" s="8">
        <v>277</v>
      </c>
      <c r="J131" s="8">
        <f t="shared" si="9"/>
        <v>369.33333333333337</v>
      </c>
      <c r="K131" s="9">
        <v>195093.87</v>
      </c>
      <c r="L131" s="7" t="s">
        <v>37</v>
      </c>
      <c r="M131" s="17"/>
      <c r="N131" s="32">
        <f t="shared" si="10"/>
        <v>8.6448496045839519E-3</v>
      </c>
      <c r="O131" s="68">
        <f t="shared" si="11"/>
        <v>295.65385647677118</v>
      </c>
      <c r="P131" s="9">
        <f t="shared" si="12"/>
        <v>704.31</v>
      </c>
    </row>
    <row r="132" spans="1:16" x14ac:dyDescent="0.25">
      <c r="A132" s="7" t="s">
        <v>9</v>
      </c>
      <c r="B132" s="7" t="s">
        <v>58</v>
      </c>
      <c r="C132" s="7" t="s">
        <v>69</v>
      </c>
      <c r="D132" s="16" t="s">
        <v>70</v>
      </c>
      <c r="E132" s="81" t="s">
        <v>456</v>
      </c>
      <c r="F132" s="7" t="s">
        <v>61</v>
      </c>
      <c r="G132" s="7" t="s">
        <v>480</v>
      </c>
      <c r="H132" s="7" t="s">
        <v>14</v>
      </c>
      <c r="I132" s="8">
        <v>229</v>
      </c>
      <c r="J132" s="8">
        <f t="shared" si="9"/>
        <v>305.33333333333331</v>
      </c>
      <c r="K132" s="9">
        <v>161286.66</v>
      </c>
      <c r="L132" s="7" t="s">
        <v>38</v>
      </c>
      <c r="M132" s="17"/>
      <c r="N132" s="32">
        <f t="shared" si="10"/>
        <v>7.1468251243672377E-3</v>
      </c>
      <c r="O132" s="68">
        <f t="shared" si="11"/>
        <v>244.42141925335952</v>
      </c>
      <c r="P132" s="9">
        <f t="shared" si="12"/>
        <v>704.3085589519651</v>
      </c>
    </row>
    <row r="133" spans="1:16" x14ac:dyDescent="0.25">
      <c r="A133" s="7" t="s">
        <v>9</v>
      </c>
      <c r="B133" s="7" t="s">
        <v>58</v>
      </c>
      <c r="C133" s="7" t="s">
        <v>69</v>
      </c>
      <c r="D133" s="16" t="s">
        <v>70</v>
      </c>
      <c r="E133" s="81" t="s">
        <v>456</v>
      </c>
      <c r="F133" s="7" t="s">
        <v>61</v>
      </c>
      <c r="G133" s="7" t="s">
        <v>480</v>
      </c>
      <c r="H133" s="7" t="s">
        <v>14</v>
      </c>
      <c r="I133" s="8">
        <v>160</v>
      </c>
      <c r="J133" s="8">
        <f t="shared" si="9"/>
        <v>213.33333333333334</v>
      </c>
      <c r="K133" s="9">
        <v>112689.60000000001</v>
      </c>
      <c r="L133" s="7" t="s">
        <v>39</v>
      </c>
      <c r="M133" s="17"/>
      <c r="N133" s="32">
        <f t="shared" si="10"/>
        <v>4.9934149340557128E-3</v>
      </c>
      <c r="O133" s="68">
        <f t="shared" si="11"/>
        <v>170.77479074470537</v>
      </c>
      <c r="P133" s="9">
        <f t="shared" si="12"/>
        <v>704.31000000000006</v>
      </c>
    </row>
    <row r="134" spans="1:16" x14ac:dyDescent="0.25">
      <c r="A134" s="7" t="s">
        <v>9</v>
      </c>
      <c r="B134" s="7" t="s">
        <v>58</v>
      </c>
      <c r="C134" s="7" t="s">
        <v>69</v>
      </c>
      <c r="D134" s="16" t="s">
        <v>70</v>
      </c>
      <c r="E134" s="81" t="s">
        <v>456</v>
      </c>
      <c r="F134" s="7" t="s">
        <v>61</v>
      </c>
      <c r="G134" s="7" t="s">
        <v>480</v>
      </c>
      <c r="H134" s="7" t="s">
        <v>14</v>
      </c>
      <c r="I134" s="8">
        <v>174</v>
      </c>
      <c r="J134" s="8">
        <f t="shared" si="9"/>
        <v>232</v>
      </c>
      <c r="K134" s="9">
        <v>122549.94</v>
      </c>
      <c r="L134" s="7" t="s">
        <v>40</v>
      </c>
      <c r="M134" s="17"/>
      <c r="N134" s="32">
        <f t="shared" si="10"/>
        <v>5.4303387407855872E-3</v>
      </c>
      <c r="O134" s="68">
        <f t="shared" si="11"/>
        <v>185.71758493486709</v>
      </c>
      <c r="P134" s="9">
        <f t="shared" si="12"/>
        <v>704.31000000000006</v>
      </c>
    </row>
    <row r="135" spans="1:16" x14ac:dyDescent="0.25">
      <c r="A135" s="7" t="s">
        <v>9</v>
      </c>
      <c r="B135" s="7" t="s">
        <v>58</v>
      </c>
      <c r="C135" s="7" t="s">
        <v>69</v>
      </c>
      <c r="D135" s="16" t="s">
        <v>70</v>
      </c>
      <c r="E135" s="81" t="s">
        <v>456</v>
      </c>
      <c r="F135" s="7" t="s">
        <v>61</v>
      </c>
      <c r="G135" s="7" t="s">
        <v>480</v>
      </c>
      <c r="H135" s="7" t="s">
        <v>14</v>
      </c>
      <c r="I135" s="8">
        <v>1660</v>
      </c>
      <c r="J135" s="8">
        <f t="shared" si="9"/>
        <v>2213.3333333333335</v>
      </c>
      <c r="K135" s="9">
        <v>1169154.6000000001</v>
      </c>
      <c r="L135" s="7" t="s">
        <v>41</v>
      </c>
      <c r="M135" s="17"/>
      <c r="N135" s="32">
        <f t="shared" si="10"/>
        <v>5.1806679940828021E-2</v>
      </c>
      <c r="O135" s="68">
        <f t="shared" si="11"/>
        <v>1771.7884539763184</v>
      </c>
      <c r="P135" s="9">
        <f t="shared" si="12"/>
        <v>704.31000000000006</v>
      </c>
    </row>
    <row r="136" spans="1:16" x14ac:dyDescent="0.25">
      <c r="A136" s="7" t="s">
        <v>9</v>
      </c>
      <c r="B136" s="7" t="s">
        <v>58</v>
      </c>
      <c r="C136" s="7" t="s">
        <v>69</v>
      </c>
      <c r="D136" s="16" t="s">
        <v>70</v>
      </c>
      <c r="E136" s="81" t="s">
        <v>456</v>
      </c>
      <c r="F136" s="7" t="s">
        <v>61</v>
      </c>
      <c r="G136" s="7" t="s">
        <v>480</v>
      </c>
      <c r="H136" s="7" t="s">
        <v>14</v>
      </c>
      <c r="I136" s="8">
        <v>641</v>
      </c>
      <c r="J136" s="8">
        <f t="shared" si="9"/>
        <v>854.66666666666674</v>
      </c>
      <c r="K136" s="9">
        <v>450781.76</v>
      </c>
      <c r="L136" s="7" t="s">
        <v>42</v>
      </c>
      <c r="M136" s="17"/>
      <c r="N136" s="32">
        <f t="shared" si="10"/>
        <v>2.00048685795607E-2</v>
      </c>
      <c r="O136" s="68">
        <f t="shared" si="11"/>
        <v>684.16650542097591</v>
      </c>
      <c r="P136" s="9">
        <f t="shared" si="12"/>
        <v>703.24767550702029</v>
      </c>
    </row>
    <row r="137" spans="1:16" x14ac:dyDescent="0.25">
      <c r="A137" s="7" t="s">
        <v>9</v>
      </c>
      <c r="B137" s="7" t="s">
        <v>58</v>
      </c>
      <c r="C137" s="7" t="s">
        <v>69</v>
      </c>
      <c r="D137" s="16" t="s">
        <v>70</v>
      </c>
      <c r="E137" s="81" t="s">
        <v>456</v>
      </c>
      <c r="F137" s="7" t="s">
        <v>61</v>
      </c>
      <c r="G137" s="7" t="s">
        <v>480</v>
      </c>
      <c r="H137" s="7" t="s">
        <v>14</v>
      </c>
      <c r="I137" s="8">
        <v>20</v>
      </c>
      <c r="J137" s="8">
        <f t="shared" si="9"/>
        <v>26.666666666666668</v>
      </c>
      <c r="K137" s="9">
        <v>14086.2</v>
      </c>
      <c r="L137" s="7" t="s">
        <v>43</v>
      </c>
      <c r="M137" s="17"/>
      <c r="N137" s="32">
        <f t="shared" si="10"/>
        <v>6.241768667569641E-4</v>
      </c>
      <c r="O137" s="68">
        <f t="shared" si="11"/>
        <v>21.346848843088171</v>
      </c>
      <c r="P137" s="9">
        <f t="shared" si="12"/>
        <v>704.31000000000006</v>
      </c>
    </row>
    <row r="138" spans="1:16" x14ac:dyDescent="0.25">
      <c r="A138" s="7" t="s">
        <v>9</v>
      </c>
      <c r="B138" s="7" t="s">
        <v>58</v>
      </c>
      <c r="C138" s="7" t="s">
        <v>69</v>
      </c>
      <c r="D138" s="16" t="s">
        <v>70</v>
      </c>
      <c r="E138" s="81" t="s">
        <v>456</v>
      </c>
      <c r="F138" s="7" t="s">
        <v>61</v>
      </c>
      <c r="G138" s="7" t="s">
        <v>480</v>
      </c>
      <c r="H138" s="7" t="s">
        <v>14</v>
      </c>
      <c r="I138" s="8">
        <v>113</v>
      </c>
      <c r="J138" s="8">
        <f t="shared" si="9"/>
        <v>150.66666666666666</v>
      </c>
      <c r="K138" s="9">
        <v>79587.03</v>
      </c>
      <c r="L138" s="7" t="s">
        <v>44</v>
      </c>
      <c r="M138" s="17"/>
      <c r="N138" s="32">
        <f t="shared" si="10"/>
        <v>3.5265992971768466E-3</v>
      </c>
      <c r="O138" s="68">
        <f t="shared" si="11"/>
        <v>120.60969596344815</v>
      </c>
      <c r="P138" s="9">
        <f t="shared" si="12"/>
        <v>704.31</v>
      </c>
    </row>
    <row r="139" spans="1:16" x14ac:dyDescent="0.25">
      <c r="A139" s="7" t="s">
        <v>9</v>
      </c>
      <c r="B139" s="7" t="s">
        <v>58</v>
      </c>
      <c r="C139" s="7" t="s">
        <v>69</v>
      </c>
      <c r="D139" s="16" t="s">
        <v>70</v>
      </c>
      <c r="E139" s="81" t="s">
        <v>456</v>
      </c>
      <c r="F139" s="7" t="s">
        <v>61</v>
      </c>
      <c r="G139" s="7" t="s">
        <v>480</v>
      </c>
      <c r="H139" s="7" t="s">
        <v>14</v>
      </c>
      <c r="I139" s="8">
        <v>358</v>
      </c>
      <c r="J139" s="8">
        <f t="shared" si="9"/>
        <v>477.33333333333337</v>
      </c>
      <c r="K139" s="9">
        <v>252142.98</v>
      </c>
      <c r="L139" s="7" t="s">
        <v>45</v>
      </c>
      <c r="M139" s="17"/>
      <c r="N139" s="32">
        <f t="shared" si="10"/>
        <v>1.1172765914949657E-2</v>
      </c>
      <c r="O139" s="68">
        <f t="shared" si="11"/>
        <v>382.10859429127828</v>
      </c>
      <c r="P139" s="9">
        <f t="shared" si="12"/>
        <v>704.31000000000006</v>
      </c>
    </row>
    <row r="140" spans="1:16" x14ac:dyDescent="0.25">
      <c r="A140" s="7" t="s">
        <v>9</v>
      </c>
      <c r="B140" s="7" t="s">
        <v>58</v>
      </c>
      <c r="C140" s="7" t="s">
        <v>69</v>
      </c>
      <c r="D140" s="16" t="s">
        <v>70</v>
      </c>
      <c r="E140" s="81" t="s">
        <v>456</v>
      </c>
      <c r="F140" s="7" t="s">
        <v>61</v>
      </c>
      <c r="G140" s="7" t="s">
        <v>480</v>
      </c>
      <c r="H140" s="7" t="s">
        <v>14</v>
      </c>
      <c r="I140" s="8">
        <v>286</v>
      </c>
      <c r="J140" s="8">
        <f t="shared" si="9"/>
        <v>381.33333333333337</v>
      </c>
      <c r="K140" s="9">
        <v>201432.66</v>
      </c>
      <c r="L140" s="7" t="s">
        <v>46</v>
      </c>
      <c r="M140" s="17"/>
      <c r="N140" s="32">
        <f t="shared" si="10"/>
        <v>8.9257291946245858E-3</v>
      </c>
      <c r="O140" s="68">
        <f t="shared" si="11"/>
        <v>305.25993845616085</v>
      </c>
      <c r="P140" s="9">
        <f t="shared" si="12"/>
        <v>704.31000000000006</v>
      </c>
    </row>
    <row r="141" spans="1:16" x14ac:dyDescent="0.25">
      <c r="A141" s="7" t="s">
        <v>9</v>
      </c>
      <c r="B141" s="7" t="s">
        <v>58</v>
      </c>
      <c r="C141" s="7" t="s">
        <v>69</v>
      </c>
      <c r="D141" s="16" t="s">
        <v>70</v>
      </c>
      <c r="E141" s="81" t="s">
        <v>456</v>
      </c>
      <c r="F141" s="7" t="s">
        <v>61</v>
      </c>
      <c r="G141" s="7" t="s">
        <v>480</v>
      </c>
      <c r="H141" s="7" t="s">
        <v>14</v>
      </c>
      <c r="I141" s="8">
        <v>526</v>
      </c>
      <c r="J141" s="8">
        <f t="shared" si="9"/>
        <v>701.33333333333326</v>
      </c>
      <c r="K141" s="9">
        <v>370467.06</v>
      </c>
      <c r="L141" s="7" t="s">
        <v>47</v>
      </c>
      <c r="M141" s="17"/>
      <c r="N141" s="32">
        <f t="shared" si="10"/>
        <v>1.6415851595708152E-2</v>
      </c>
      <c r="O141" s="68">
        <f t="shared" si="11"/>
        <v>561.42212457321875</v>
      </c>
      <c r="P141" s="9">
        <f t="shared" si="12"/>
        <v>704.31</v>
      </c>
    </row>
    <row r="142" spans="1:16" x14ac:dyDescent="0.25">
      <c r="A142" s="7" t="s">
        <v>9</v>
      </c>
      <c r="B142" s="7" t="s">
        <v>58</v>
      </c>
      <c r="C142" s="7" t="s">
        <v>69</v>
      </c>
      <c r="D142" s="16" t="s">
        <v>70</v>
      </c>
      <c r="E142" s="81" t="s">
        <v>456</v>
      </c>
      <c r="F142" s="7" t="s">
        <v>61</v>
      </c>
      <c r="G142" s="7" t="s">
        <v>480</v>
      </c>
      <c r="H142" s="7" t="s">
        <v>14</v>
      </c>
      <c r="I142" s="8">
        <v>118</v>
      </c>
      <c r="J142" s="8">
        <f t="shared" si="9"/>
        <v>157.33333333333331</v>
      </c>
      <c r="K142" s="9">
        <v>83108.58</v>
      </c>
      <c r="L142" s="7" t="s">
        <v>63</v>
      </c>
      <c r="M142" s="17"/>
      <c r="N142" s="32">
        <f t="shared" si="10"/>
        <v>3.6826435138660875E-3</v>
      </c>
      <c r="O142" s="68">
        <f t="shared" si="11"/>
        <v>125.9464081742202</v>
      </c>
      <c r="P142" s="9">
        <f t="shared" si="12"/>
        <v>704.31000000000006</v>
      </c>
    </row>
    <row r="143" spans="1:16" x14ac:dyDescent="0.25">
      <c r="A143" s="7" t="s">
        <v>9</v>
      </c>
      <c r="B143" s="7" t="s">
        <v>58</v>
      </c>
      <c r="C143" s="7" t="s">
        <v>69</v>
      </c>
      <c r="D143" s="16" t="s">
        <v>70</v>
      </c>
      <c r="E143" s="81" t="s">
        <v>456</v>
      </c>
      <c r="F143" s="7" t="s">
        <v>61</v>
      </c>
      <c r="G143" s="7" t="s">
        <v>480</v>
      </c>
      <c r="H143" s="7" t="s">
        <v>14</v>
      </c>
      <c r="I143" s="8">
        <v>205</v>
      </c>
      <c r="J143" s="8">
        <f t="shared" si="9"/>
        <v>273.33333333333337</v>
      </c>
      <c r="K143" s="9">
        <v>144383.54999999999</v>
      </c>
      <c r="L143" s="7" t="s">
        <v>48</v>
      </c>
      <c r="M143" s="17"/>
      <c r="N143" s="32">
        <f t="shared" si="10"/>
        <v>6.3978128842588824E-3</v>
      </c>
      <c r="O143" s="68">
        <f t="shared" si="11"/>
        <v>218.80520064165378</v>
      </c>
      <c r="P143" s="9">
        <f t="shared" si="12"/>
        <v>704.31</v>
      </c>
    </row>
    <row r="144" spans="1:16" x14ac:dyDescent="0.25">
      <c r="A144" s="7" t="s">
        <v>9</v>
      </c>
      <c r="B144" s="7" t="s">
        <v>58</v>
      </c>
      <c r="C144" s="7" t="s">
        <v>69</v>
      </c>
      <c r="D144" s="16" t="s">
        <v>70</v>
      </c>
      <c r="E144" s="81" t="s">
        <v>456</v>
      </c>
      <c r="F144" s="7" t="s">
        <v>61</v>
      </c>
      <c r="G144" s="7" t="s">
        <v>480</v>
      </c>
      <c r="H144" s="7" t="s">
        <v>14</v>
      </c>
      <c r="I144" s="8">
        <v>1</v>
      </c>
      <c r="J144" s="8">
        <f t="shared" si="9"/>
        <v>1.3333333333333333</v>
      </c>
      <c r="K144" s="9">
        <v>704.31</v>
      </c>
      <c r="L144" s="7" t="s">
        <v>68</v>
      </c>
      <c r="M144" s="17"/>
      <c r="N144" s="32">
        <f t="shared" si="10"/>
        <v>3.1208843337848201E-5</v>
      </c>
      <c r="O144" s="68">
        <f t="shared" si="11"/>
        <v>1.0673424421544084</v>
      </c>
      <c r="P144" s="9">
        <f t="shared" si="12"/>
        <v>704.31</v>
      </c>
    </row>
    <row r="145" spans="1:16" x14ac:dyDescent="0.25">
      <c r="A145" s="7" t="s">
        <v>9</v>
      </c>
      <c r="B145" s="7" t="s">
        <v>58</v>
      </c>
      <c r="C145" s="7" t="s">
        <v>69</v>
      </c>
      <c r="D145" s="16" t="s">
        <v>70</v>
      </c>
      <c r="E145" s="81" t="s">
        <v>456</v>
      </c>
      <c r="F145" s="7" t="s">
        <v>61</v>
      </c>
      <c r="G145" s="7" t="s">
        <v>480</v>
      </c>
      <c r="H145" s="7" t="s">
        <v>14</v>
      </c>
      <c r="I145" s="8">
        <v>41</v>
      </c>
      <c r="J145" s="8">
        <f t="shared" si="9"/>
        <v>54.666666666666664</v>
      </c>
      <c r="K145" s="9">
        <v>28876.71</v>
      </c>
      <c r="L145" s="7" t="s">
        <v>49</v>
      </c>
      <c r="M145" s="17"/>
      <c r="N145" s="32">
        <f t="shared" si="10"/>
        <v>1.2795625768517761E-3</v>
      </c>
      <c r="O145" s="68">
        <f t="shared" si="11"/>
        <v>43.761040128330741</v>
      </c>
      <c r="P145" s="9">
        <f t="shared" si="12"/>
        <v>704.31</v>
      </c>
    </row>
    <row r="146" spans="1:16" x14ac:dyDescent="0.25">
      <c r="A146" s="7" t="s">
        <v>9</v>
      </c>
      <c r="B146" s="7" t="s">
        <v>58</v>
      </c>
      <c r="C146" s="7" t="s">
        <v>69</v>
      </c>
      <c r="D146" s="16" t="s">
        <v>70</v>
      </c>
      <c r="E146" s="81" t="s">
        <v>456</v>
      </c>
      <c r="F146" s="7" t="s">
        <v>61</v>
      </c>
      <c r="G146" s="7" t="s">
        <v>480</v>
      </c>
      <c r="H146" s="7" t="s">
        <v>14</v>
      </c>
      <c r="I146" s="8">
        <v>155</v>
      </c>
      <c r="J146" s="8">
        <f t="shared" si="9"/>
        <v>206.66666666666666</v>
      </c>
      <c r="K146" s="9">
        <v>109168.05</v>
      </c>
      <c r="L146" s="7" t="s">
        <v>50</v>
      </c>
      <c r="M146" s="17"/>
      <c r="N146" s="32">
        <f t="shared" si="10"/>
        <v>4.8373707173664706E-3</v>
      </c>
      <c r="O146" s="68">
        <f t="shared" si="11"/>
        <v>165.43807853393329</v>
      </c>
      <c r="P146" s="9">
        <f t="shared" si="12"/>
        <v>704.31000000000006</v>
      </c>
    </row>
    <row r="147" spans="1:16" x14ac:dyDescent="0.25">
      <c r="A147" s="7" t="s">
        <v>9</v>
      </c>
      <c r="B147" s="7" t="s">
        <v>58</v>
      </c>
      <c r="C147" s="7" t="s">
        <v>69</v>
      </c>
      <c r="D147" s="16" t="s">
        <v>70</v>
      </c>
      <c r="E147" s="81" t="s">
        <v>456</v>
      </c>
      <c r="F147" s="7" t="s">
        <v>61</v>
      </c>
      <c r="G147" s="7" t="s">
        <v>480</v>
      </c>
      <c r="H147" s="7" t="s">
        <v>14</v>
      </c>
      <c r="I147" s="8">
        <v>330</v>
      </c>
      <c r="J147" s="8">
        <f t="shared" si="9"/>
        <v>440</v>
      </c>
      <c r="K147" s="9">
        <v>232124.22</v>
      </c>
      <c r="L147" s="7" t="s">
        <v>51</v>
      </c>
      <c r="M147" s="17"/>
      <c r="N147" s="32">
        <f t="shared" si="10"/>
        <v>1.0298918301489907E-2</v>
      </c>
      <c r="O147" s="68">
        <f t="shared" si="11"/>
        <v>352.22300591095478</v>
      </c>
      <c r="P147" s="9">
        <f t="shared" si="12"/>
        <v>703.40672727272727</v>
      </c>
    </row>
    <row r="148" spans="1:16" x14ac:dyDescent="0.25">
      <c r="A148" s="7" t="s">
        <v>9</v>
      </c>
      <c r="B148" s="7" t="s">
        <v>58</v>
      </c>
      <c r="C148" s="7" t="s">
        <v>69</v>
      </c>
      <c r="D148" s="16" t="s">
        <v>70</v>
      </c>
      <c r="E148" s="81" t="s">
        <v>456</v>
      </c>
      <c r="F148" s="7" t="s">
        <v>61</v>
      </c>
      <c r="G148" s="7" t="s">
        <v>480</v>
      </c>
      <c r="H148" s="7" t="s">
        <v>14</v>
      </c>
      <c r="I148" s="8">
        <v>172.72</v>
      </c>
      <c r="J148" s="8">
        <f t="shared" si="9"/>
        <v>230.29333333333335</v>
      </c>
      <c r="K148" s="9">
        <v>119503.2408</v>
      </c>
      <c r="L148" s="7" t="s">
        <v>52</v>
      </c>
      <c r="M148" s="17"/>
      <c r="N148" s="32">
        <f t="shared" si="10"/>
        <v>5.3903914213131419E-3</v>
      </c>
      <c r="O148" s="68">
        <f t="shared" si="11"/>
        <v>184.35138660890945</v>
      </c>
      <c r="P148" s="9">
        <f t="shared" si="12"/>
        <v>691.89</v>
      </c>
    </row>
    <row r="149" spans="1:16" x14ac:dyDescent="0.25">
      <c r="A149" s="7" t="s">
        <v>9</v>
      </c>
      <c r="B149" s="7" t="s">
        <v>58</v>
      </c>
      <c r="C149" s="7" t="s">
        <v>69</v>
      </c>
      <c r="D149" s="16" t="s">
        <v>70</v>
      </c>
      <c r="E149" s="81" t="s">
        <v>456</v>
      </c>
      <c r="F149" s="7" t="s">
        <v>61</v>
      </c>
      <c r="G149" s="7" t="s">
        <v>480</v>
      </c>
      <c r="H149" s="7" t="s">
        <v>14</v>
      </c>
      <c r="I149" s="8">
        <v>329</v>
      </c>
      <c r="J149" s="8">
        <f t="shared" si="9"/>
        <v>438.66666666666669</v>
      </c>
      <c r="K149" s="9">
        <v>231357.92</v>
      </c>
      <c r="L149" s="7" t="s">
        <v>64</v>
      </c>
      <c r="M149" s="17"/>
      <c r="N149" s="32">
        <f t="shared" si="10"/>
        <v>1.0267709458152058E-2</v>
      </c>
      <c r="O149" s="68">
        <f t="shared" si="11"/>
        <v>351.15566346880036</v>
      </c>
      <c r="P149" s="9">
        <f t="shared" si="12"/>
        <v>703.21556231003046</v>
      </c>
    </row>
    <row r="150" spans="1:16" x14ac:dyDescent="0.25">
      <c r="A150" s="7" t="s">
        <v>9</v>
      </c>
      <c r="B150" s="7" t="s">
        <v>58</v>
      </c>
      <c r="C150" s="7" t="s">
        <v>69</v>
      </c>
      <c r="D150" s="16" t="s">
        <v>70</v>
      </c>
      <c r="E150" s="81" t="s">
        <v>456</v>
      </c>
      <c r="F150" s="7" t="s">
        <v>61</v>
      </c>
      <c r="G150" s="7" t="s">
        <v>480</v>
      </c>
      <c r="H150" s="7" t="s">
        <v>14</v>
      </c>
      <c r="I150" s="8">
        <v>486.98</v>
      </c>
      <c r="J150" s="8">
        <f t="shared" si="9"/>
        <v>649.30666666666673</v>
      </c>
      <c r="K150" s="9">
        <v>342984.88380000001</v>
      </c>
      <c r="L150" s="7" t="s">
        <v>53</v>
      </c>
      <c r="M150" s="17"/>
      <c r="N150" s="32">
        <f t="shared" si="10"/>
        <v>1.5198082528665318E-2</v>
      </c>
      <c r="O150" s="68">
        <f t="shared" si="11"/>
        <v>519.77442248035391</v>
      </c>
      <c r="P150" s="9">
        <f t="shared" si="12"/>
        <v>704.31</v>
      </c>
    </row>
    <row r="151" spans="1:16" x14ac:dyDescent="0.25">
      <c r="A151" s="7" t="s">
        <v>9</v>
      </c>
      <c r="B151" s="7" t="s">
        <v>58</v>
      </c>
      <c r="C151" s="7" t="s">
        <v>69</v>
      </c>
      <c r="D151" s="16" t="s">
        <v>70</v>
      </c>
      <c r="E151" s="81" t="s">
        <v>456</v>
      </c>
      <c r="F151" s="7" t="s">
        <v>61</v>
      </c>
      <c r="G151" s="7" t="s">
        <v>480</v>
      </c>
      <c r="H151" s="7" t="s">
        <v>14</v>
      </c>
      <c r="I151" s="8">
        <v>66</v>
      </c>
      <c r="J151" s="8">
        <f t="shared" si="9"/>
        <v>88</v>
      </c>
      <c r="K151" s="9">
        <v>46484.46</v>
      </c>
      <c r="L151" s="7" t="s">
        <v>54</v>
      </c>
      <c r="M151" s="17"/>
      <c r="N151" s="32">
        <f t="shared" si="10"/>
        <v>2.0597836602979811E-3</v>
      </c>
      <c r="O151" s="68">
        <f t="shared" si="11"/>
        <v>70.444601182190951</v>
      </c>
      <c r="P151" s="9">
        <f t="shared" si="12"/>
        <v>704.31</v>
      </c>
    </row>
    <row r="152" spans="1:16" x14ac:dyDescent="0.25">
      <c r="A152" s="7" t="s">
        <v>9</v>
      </c>
      <c r="B152" s="7" t="s">
        <v>58</v>
      </c>
      <c r="C152" s="7" t="s">
        <v>69</v>
      </c>
      <c r="D152" s="16" t="s">
        <v>70</v>
      </c>
      <c r="E152" s="81" t="s">
        <v>456</v>
      </c>
      <c r="F152" s="7" t="s">
        <v>61</v>
      </c>
      <c r="G152" s="7" t="s">
        <v>480</v>
      </c>
      <c r="H152" s="7" t="s">
        <v>14</v>
      </c>
      <c r="I152" s="8">
        <v>150</v>
      </c>
      <c r="J152" s="8">
        <f t="shared" si="9"/>
        <v>200</v>
      </c>
      <c r="K152" s="9">
        <v>105646.5</v>
      </c>
      <c r="L152" s="7" t="s">
        <v>55</v>
      </c>
      <c r="M152" s="17"/>
      <c r="N152" s="32">
        <f t="shared" si="10"/>
        <v>4.6813265006772301E-3</v>
      </c>
      <c r="O152" s="68">
        <f t="shared" si="11"/>
        <v>160.10136632316127</v>
      </c>
      <c r="P152" s="9">
        <f t="shared" si="12"/>
        <v>704.31</v>
      </c>
    </row>
    <row r="153" spans="1:16" x14ac:dyDescent="0.25">
      <c r="A153" s="7" t="s">
        <v>9</v>
      </c>
      <c r="B153" s="7" t="s">
        <v>58</v>
      </c>
      <c r="C153" s="7" t="s">
        <v>69</v>
      </c>
      <c r="D153" s="16" t="s">
        <v>70</v>
      </c>
      <c r="E153" s="81" t="s">
        <v>456</v>
      </c>
      <c r="F153" s="7" t="s">
        <v>61</v>
      </c>
      <c r="G153" s="7" t="s">
        <v>480</v>
      </c>
      <c r="H153" s="7" t="s">
        <v>14</v>
      </c>
      <c r="I153" s="8">
        <v>525</v>
      </c>
      <c r="J153" s="8">
        <f t="shared" si="9"/>
        <v>700</v>
      </c>
      <c r="K153" s="9">
        <v>369762.75</v>
      </c>
      <c r="L153" s="7" t="s">
        <v>56</v>
      </c>
      <c r="M153" s="17"/>
      <c r="N153" s="32">
        <f t="shared" si="10"/>
        <v>1.6384642752370306E-2</v>
      </c>
      <c r="O153" s="68">
        <f t="shared" si="11"/>
        <v>560.35478213106444</v>
      </c>
      <c r="P153" s="9">
        <f t="shared" si="12"/>
        <v>704.31</v>
      </c>
    </row>
    <row r="154" spans="1:16" x14ac:dyDescent="0.25">
      <c r="A154" s="7" t="s">
        <v>9</v>
      </c>
      <c r="B154" s="7" t="s">
        <v>58</v>
      </c>
      <c r="C154" s="7" t="s">
        <v>69</v>
      </c>
      <c r="D154" s="16" t="s">
        <v>70</v>
      </c>
      <c r="E154" s="81" t="s">
        <v>456</v>
      </c>
      <c r="F154" s="7" t="s">
        <v>61</v>
      </c>
      <c r="G154" s="7" t="s">
        <v>480</v>
      </c>
      <c r="H154" s="7" t="s">
        <v>14</v>
      </c>
      <c r="I154" s="8">
        <v>3</v>
      </c>
      <c r="J154" s="8">
        <f t="shared" si="9"/>
        <v>4</v>
      </c>
      <c r="K154" s="9">
        <v>2112.9299999999998</v>
      </c>
      <c r="L154" s="7" t="s">
        <v>57</v>
      </c>
      <c r="M154" s="17"/>
      <c r="N154" s="32">
        <f t="shared" si="10"/>
        <v>9.362653001354461E-5</v>
      </c>
      <c r="O154" s="68">
        <f t="shared" si="11"/>
        <v>3.2020273264632255</v>
      </c>
      <c r="P154" s="9">
        <f t="shared" si="12"/>
        <v>704.31</v>
      </c>
    </row>
    <row r="155" spans="1:16" x14ac:dyDescent="0.25">
      <c r="A155" s="7" t="s">
        <v>9</v>
      </c>
      <c r="B155" s="7" t="s">
        <v>58</v>
      </c>
      <c r="C155" s="7" t="s">
        <v>69</v>
      </c>
      <c r="D155" s="16" t="s">
        <v>70</v>
      </c>
      <c r="E155" s="81" t="s">
        <v>456</v>
      </c>
      <c r="F155" s="7" t="s">
        <v>61</v>
      </c>
      <c r="G155" s="7" t="s">
        <v>480</v>
      </c>
      <c r="H155" s="7" t="s">
        <v>14</v>
      </c>
      <c r="I155" s="8">
        <v>192</v>
      </c>
      <c r="J155" s="8">
        <f t="shared" si="9"/>
        <v>256</v>
      </c>
      <c r="K155" s="9">
        <v>135227.51999999999</v>
      </c>
      <c r="L155" s="7" t="s">
        <v>65</v>
      </c>
      <c r="M155" s="17"/>
      <c r="N155" s="32">
        <f t="shared" si="10"/>
        <v>5.992097920866855E-3</v>
      </c>
      <c r="O155" s="68">
        <f t="shared" si="11"/>
        <v>204.92974889364643</v>
      </c>
      <c r="P155" s="9">
        <f t="shared" si="12"/>
        <v>704.31</v>
      </c>
    </row>
    <row r="156" spans="1:16" x14ac:dyDescent="0.25">
      <c r="A156" s="52"/>
      <c r="B156" s="52"/>
      <c r="C156" s="52"/>
      <c r="D156" s="53"/>
      <c r="E156" s="83"/>
      <c r="F156" s="52"/>
      <c r="G156" s="52"/>
      <c r="H156" s="52"/>
      <c r="I156" s="54">
        <f>SUM(I47:I155)</f>
        <v>32042.2</v>
      </c>
      <c r="J156" s="54">
        <f>SUM(J47:J155)</f>
        <v>42722.933333333349</v>
      </c>
      <c r="K156" s="55"/>
      <c r="L156" s="52"/>
      <c r="M156" s="56"/>
      <c r="N156" s="56">
        <f>SUM(N47:N155)</f>
        <v>0.99999999999999956</v>
      </c>
      <c r="O156" s="70">
        <f>SUM(O47:O155)</f>
        <v>34200</v>
      </c>
      <c r="P156" s="9"/>
    </row>
    <row r="157" spans="1:16" x14ac:dyDescent="0.25">
      <c r="A157" s="7" t="s">
        <v>9</v>
      </c>
      <c r="B157" s="7" t="s">
        <v>71</v>
      </c>
      <c r="C157" s="7" t="s">
        <v>75</v>
      </c>
      <c r="D157" s="16" t="s">
        <v>76</v>
      </c>
      <c r="E157" s="81" t="s">
        <v>481</v>
      </c>
      <c r="F157" s="7" t="s">
        <v>74</v>
      </c>
      <c r="G157" s="7" t="s">
        <v>482</v>
      </c>
      <c r="H157" s="7" t="s">
        <v>14</v>
      </c>
      <c r="I157" s="8">
        <v>77</v>
      </c>
      <c r="J157" s="8">
        <f t="shared" ref="J157:J220" si="13">I157/9*12</f>
        <v>102.66666666666666</v>
      </c>
      <c r="K157" s="9">
        <v>518049.07</v>
      </c>
      <c r="L157" s="7" t="s">
        <v>18</v>
      </c>
      <c r="M157" s="17"/>
      <c r="N157" s="32">
        <f t="shared" ref="N157:N220" si="14">J157/$J$223</f>
        <v>3.3586614207573993E-2</v>
      </c>
      <c r="O157" s="68">
        <f t="shared" ref="O157:O220" si="15">N157*2700</f>
        <v>90.683858360449776</v>
      </c>
      <c r="P157" s="9">
        <f t="shared" ref="P157:P220" si="16">+K157/I157</f>
        <v>6727.91</v>
      </c>
    </row>
    <row r="158" spans="1:16" x14ac:dyDescent="0.25">
      <c r="A158" s="7" t="s">
        <v>9</v>
      </c>
      <c r="B158" s="7" t="s">
        <v>71</v>
      </c>
      <c r="C158" s="7" t="s">
        <v>75</v>
      </c>
      <c r="D158" s="16" t="s">
        <v>76</v>
      </c>
      <c r="E158" s="81" t="s">
        <v>481</v>
      </c>
      <c r="F158" s="7" t="s">
        <v>74</v>
      </c>
      <c r="G158" s="7" t="s">
        <v>482</v>
      </c>
      <c r="H158" s="7" t="s">
        <v>14</v>
      </c>
      <c r="I158" s="8">
        <v>31</v>
      </c>
      <c r="J158" s="8">
        <f t="shared" si="13"/>
        <v>41.333333333333336</v>
      </c>
      <c r="K158" s="9">
        <v>208564.9</v>
      </c>
      <c r="L158" s="7" t="s">
        <v>20</v>
      </c>
      <c r="M158" s="17"/>
      <c r="N158" s="32">
        <f t="shared" si="14"/>
        <v>1.3521883642010311E-2</v>
      </c>
      <c r="O158" s="68">
        <f t="shared" si="15"/>
        <v>36.509085833427839</v>
      </c>
      <c r="P158" s="9">
        <f t="shared" si="16"/>
        <v>6727.9</v>
      </c>
    </row>
    <row r="159" spans="1:16" x14ac:dyDescent="0.25">
      <c r="A159" s="7" t="s">
        <v>9</v>
      </c>
      <c r="B159" s="7" t="s">
        <v>71</v>
      </c>
      <c r="C159" s="7" t="s">
        <v>75</v>
      </c>
      <c r="D159" s="16" t="s">
        <v>76</v>
      </c>
      <c r="E159" s="81" t="s">
        <v>481</v>
      </c>
      <c r="F159" s="7" t="s">
        <v>74</v>
      </c>
      <c r="G159" s="7" t="s">
        <v>482</v>
      </c>
      <c r="H159" s="7" t="s">
        <v>14</v>
      </c>
      <c r="I159" s="8">
        <v>20</v>
      </c>
      <c r="J159" s="8">
        <f t="shared" si="13"/>
        <v>26.666666666666668</v>
      </c>
      <c r="K159" s="9">
        <v>134558.20000000001</v>
      </c>
      <c r="L159" s="7" t="s">
        <v>22</v>
      </c>
      <c r="M159" s="17"/>
      <c r="N159" s="32">
        <f t="shared" si="14"/>
        <v>8.723795898071169E-3</v>
      </c>
      <c r="O159" s="68">
        <f t="shared" si="15"/>
        <v>23.554248924792155</v>
      </c>
      <c r="P159" s="9">
        <f t="shared" si="16"/>
        <v>6727.9100000000008</v>
      </c>
    </row>
    <row r="160" spans="1:16" x14ac:dyDescent="0.25">
      <c r="A160" s="7" t="s">
        <v>9</v>
      </c>
      <c r="B160" s="7" t="s">
        <v>71</v>
      </c>
      <c r="C160" s="7" t="s">
        <v>75</v>
      </c>
      <c r="D160" s="16" t="s">
        <v>76</v>
      </c>
      <c r="E160" s="81" t="s">
        <v>481</v>
      </c>
      <c r="F160" s="7" t="s">
        <v>74</v>
      </c>
      <c r="G160" s="7" t="s">
        <v>482</v>
      </c>
      <c r="H160" s="7" t="s">
        <v>14</v>
      </c>
      <c r="I160" s="8">
        <v>11</v>
      </c>
      <c r="J160" s="8">
        <f t="shared" si="13"/>
        <v>14.666666666666668</v>
      </c>
      <c r="K160" s="9">
        <v>74007.009999999995</v>
      </c>
      <c r="L160" s="7" t="s">
        <v>23</v>
      </c>
      <c r="M160" s="17"/>
      <c r="N160" s="32">
        <f t="shared" si="14"/>
        <v>4.7980877439391433E-3</v>
      </c>
      <c r="O160" s="68">
        <f t="shared" si="15"/>
        <v>12.954836908635686</v>
      </c>
      <c r="P160" s="9">
        <f t="shared" si="16"/>
        <v>6727.91</v>
      </c>
    </row>
    <row r="161" spans="1:16" x14ac:dyDescent="0.25">
      <c r="A161" s="7" t="s">
        <v>9</v>
      </c>
      <c r="B161" s="7" t="s">
        <v>71</v>
      </c>
      <c r="C161" s="7" t="s">
        <v>75</v>
      </c>
      <c r="D161" s="16" t="s">
        <v>76</v>
      </c>
      <c r="E161" s="81" t="s">
        <v>481</v>
      </c>
      <c r="F161" s="7" t="s">
        <v>74</v>
      </c>
      <c r="G161" s="7" t="s">
        <v>482</v>
      </c>
      <c r="H161" s="7" t="s">
        <v>14</v>
      </c>
      <c r="I161" s="8">
        <v>246.6</v>
      </c>
      <c r="J161" s="8">
        <f t="shared" si="13"/>
        <v>328.79999999999995</v>
      </c>
      <c r="K161" s="9">
        <v>1659102.6059999999</v>
      </c>
      <c r="L161" s="7" t="s">
        <v>25</v>
      </c>
      <c r="M161" s="17"/>
      <c r="N161" s="32">
        <f t="shared" si="14"/>
        <v>0.10756440342321749</v>
      </c>
      <c r="O161" s="68">
        <f t="shared" si="15"/>
        <v>290.42388924268721</v>
      </c>
      <c r="P161" s="9">
        <f t="shared" si="16"/>
        <v>6727.91</v>
      </c>
    </row>
    <row r="162" spans="1:16" x14ac:dyDescent="0.25">
      <c r="A162" s="7" t="s">
        <v>9</v>
      </c>
      <c r="B162" s="7" t="s">
        <v>71</v>
      </c>
      <c r="C162" s="7" t="s">
        <v>75</v>
      </c>
      <c r="D162" s="16" t="s">
        <v>76</v>
      </c>
      <c r="E162" s="81" t="s">
        <v>481</v>
      </c>
      <c r="F162" s="7" t="s">
        <v>74</v>
      </c>
      <c r="G162" s="7" t="s">
        <v>482</v>
      </c>
      <c r="H162" s="7" t="s">
        <v>14</v>
      </c>
      <c r="I162" s="8">
        <v>34</v>
      </c>
      <c r="J162" s="8">
        <f t="shared" si="13"/>
        <v>45.333333333333329</v>
      </c>
      <c r="K162" s="9">
        <v>228748.94</v>
      </c>
      <c r="L162" s="7" t="s">
        <v>28</v>
      </c>
      <c r="M162" s="17"/>
      <c r="N162" s="32">
        <f t="shared" si="14"/>
        <v>1.4830453026720983E-2</v>
      </c>
      <c r="O162" s="68">
        <f t="shared" si="15"/>
        <v>40.042223172146656</v>
      </c>
      <c r="P162" s="9">
        <f t="shared" si="16"/>
        <v>6727.91</v>
      </c>
    </row>
    <row r="163" spans="1:16" x14ac:dyDescent="0.25">
      <c r="A163" s="7" t="s">
        <v>9</v>
      </c>
      <c r="B163" s="7" t="s">
        <v>71</v>
      </c>
      <c r="C163" s="7" t="s">
        <v>75</v>
      </c>
      <c r="D163" s="16" t="s">
        <v>76</v>
      </c>
      <c r="E163" s="81" t="s">
        <v>481</v>
      </c>
      <c r="F163" s="7" t="s">
        <v>74</v>
      </c>
      <c r="G163" s="7" t="s">
        <v>482</v>
      </c>
      <c r="H163" s="7" t="s">
        <v>14</v>
      </c>
      <c r="I163" s="8">
        <v>2</v>
      </c>
      <c r="J163" s="8">
        <f t="shared" si="13"/>
        <v>2.6666666666666665</v>
      </c>
      <c r="K163" s="9">
        <v>13455.82</v>
      </c>
      <c r="L163" s="7" t="s">
        <v>29</v>
      </c>
      <c r="M163" s="17"/>
      <c r="N163" s="32">
        <f t="shared" si="14"/>
        <v>8.7237958980711672E-4</v>
      </c>
      <c r="O163" s="68">
        <f t="shared" si="15"/>
        <v>2.3554248924792152</v>
      </c>
      <c r="P163" s="9">
        <f t="shared" si="16"/>
        <v>6727.91</v>
      </c>
    </row>
    <row r="164" spans="1:16" x14ac:dyDescent="0.25">
      <c r="A164" s="7" t="s">
        <v>9</v>
      </c>
      <c r="B164" s="7" t="s">
        <v>71</v>
      </c>
      <c r="C164" s="7" t="s">
        <v>75</v>
      </c>
      <c r="D164" s="16" t="s">
        <v>76</v>
      </c>
      <c r="E164" s="81" t="s">
        <v>481</v>
      </c>
      <c r="F164" s="7" t="s">
        <v>74</v>
      </c>
      <c r="G164" s="7" t="s">
        <v>482</v>
      </c>
      <c r="H164" s="7" t="s">
        <v>14</v>
      </c>
      <c r="I164" s="8">
        <v>5</v>
      </c>
      <c r="J164" s="8">
        <f t="shared" si="13"/>
        <v>6.666666666666667</v>
      </c>
      <c r="K164" s="9">
        <v>33639.550000000003</v>
      </c>
      <c r="L164" s="7" t="s">
        <v>30</v>
      </c>
      <c r="M164" s="17"/>
      <c r="N164" s="32">
        <f t="shared" si="14"/>
        <v>2.1809489745177922E-3</v>
      </c>
      <c r="O164" s="68">
        <f t="shared" si="15"/>
        <v>5.8885622311980388</v>
      </c>
      <c r="P164" s="9">
        <f t="shared" si="16"/>
        <v>6727.9100000000008</v>
      </c>
    </row>
    <row r="165" spans="1:16" x14ac:dyDescent="0.25">
      <c r="A165" s="7" t="s">
        <v>9</v>
      </c>
      <c r="B165" s="7" t="s">
        <v>71</v>
      </c>
      <c r="C165" s="7" t="s">
        <v>75</v>
      </c>
      <c r="D165" s="16" t="s">
        <v>76</v>
      </c>
      <c r="E165" s="81" t="s">
        <v>481</v>
      </c>
      <c r="F165" s="7" t="s">
        <v>74</v>
      </c>
      <c r="G165" s="7" t="s">
        <v>482</v>
      </c>
      <c r="H165" s="7" t="s">
        <v>14</v>
      </c>
      <c r="I165" s="8">
        <v>85</v>
      </c>
      <c r="J165" s="8">
        <f t="shared" si="13"/>
        <v>113.33333333333334</v>
      </c>
      <c r="K165" s="9">
        <v>561293.07999999996</v>
      </c>
      <c r="L165" s="7" t="s">
        <v>31</v>
      </c>
      <c r="M165" s="17"/>
      <c r="N165" s="32">
        <f t="shared" si="14"/>
        <v>3.7076132566802471E-2</v>
      </c>
      <c r="O165" s="68">
        <f t="shared" si="15"/>
        <v>100.10555793036667</v>
      </c>
      <c r="P165" s="9">
        <f t="shared" si="16"/>
        <v>6603.4479999999994</v>
      </c>
    </row>
    <row r="166" spans="1:16" x14ac:dyDescent="0.25">
      <c r="A166" s="7" t="s">
        <v>9</v>
      </c>
      <c r="B166" s="7" t="s">
        <v>71</v>
      </c>
      <c r="C166" s="7" t="s">
        <v>75</v>
      </c>
      <c r="D166" s="16" t="s">
        <v>76</v>
      </c>
      <c r="E166" s="81" t="s">
        <v>481</v>
      </c>
      <c r="F166" s="7" t="s">
        <v>74</v>
      </c>
      <c r="G166" s="7" t="s">
        <v>482</v>
      </c>
      <c r="H166" s="7" t="s">
        <v>14</v>
      </c>
      <c r="I166" s="8">
        <v>9</v>
      </c>
      <c r="J166" s="8">
        <f t="shared" si="13"/>
        <v>12</v>
      </c>
      <c r="K166" s="9">
        <v>59306.59</v>
      </c>
      <c r="L166" s="7" t="s">
        <v>62</v>
      </c>
      <c r="M166" s="17"/>
      <c r="N166" s="32">
        <f t="shared" si="14"/>
        <v>3.9257081541320257E-3</v>
      </c>
      <c r="O166" s="68">
        <f t="shared" si="15"/>
        <v>10.599412016156469</v>
      </c>
      <c r="P166" s="9">
        <f t="shared" si="16"/>
        <v>6589.6211111111106</v>
      </c>
    </row>
    <row r="167" spans="1:16" x14ac:dyDescent="0.25">
      <c r="A167" s="7" t="s">
        <v>9</v>
      </c>
      <c r="B167" s="7" t="s">
        <v>71</v>
      </c>
      <c r="C167" s="7" t="s">
        <v>75</v>
      </c>
      <c r="D167" s="16" t="s">
        <v>76</v>
      </c>
      <c r="E167" s="81" t="s">
        <v>481</v>
      </c>
      <c r="F167" s="7" t="s">
        <v>74</v>
      </c>
      <c r="G167" s="7" t="s">
        <v>482</v>
      </c>
      <c r="H167" s="7" t="s">
        <v>14</v>
      </c>
      <c r="I167" s="8">
        <v>21</v>
      </c>
      <c r="J167" s="8">
        <f t="shared" si="13"/>
        <v>28</v>
      </c>
      <c r="K167" s="9">
        <v>141286.10999999999</v>
      </c>
      <c r="L167" s="7" t="s">
        <v>33</v>
      </c>
      <c r="M167" s="17"/>
      <c r="N167" s="32">
        <f t="shared" si="14"/>
        <v>9.1599856929747269E-3</v>
      </c>
      <c r="O167" s="68">
        <f t="shared" si="15"/>
        <v>24.731961371031762</v>
      </c>
      <c r="P167" s="9">
        <f t="shared" si="16"/>
        <v>6727.9099999999989</v>
      </c>
    </row>
    <row r="168" spans="1:16" x14ac:dyDescent="0.25">
      <c r="A168" s="7" t="s">
        <v>9</v>
      </c>
      <c r="B168" s="7" t="s">
        <v>71</v>
      </c>
      <c r="C168" s="7" t="s">
        <v>75</v>
      </c>
      <c r="D168" s="16" t="s">
        <v>76</v>
      </c>
      <c r="E168" s="81" t="s">
        <v>481</v>
      </c>
      <c r="F168" s="7" t="s">
        <v>74</v>
      </c>
      <c r="G168" s="7" t="s">
        <v>482</v>
      </c>
      <c r="H168" s="7" t="s">
        <v>14</v>
      </c>
      <c r="I168" s="8">
        <v>14</v>
      </c>
      <c r="J168" s="8">
        <f t="shared" si="13"/>
        <v>18.666666666666668</v>
      </c>
      <c r="K168" s="9">
        <v>85531.63</v>
      </c>
      <c r="L168" s="7" t="s">
        <v>35</v>
      </c>
      <c r="M168" s="17"/>
      <c r="N168" s="32">
        <f t="shared" si="14"/>
        <v>6.1066571286498179E-3</v>
      </c>
      <c r="O168" s="68">
        <f t="shared" si="15"/>
        <v>16.487974247354508</v>
      </c>
      <c r="P168" s="9">
        <f t="shared" si="16"/>
        <v>6109.4021428571432</v>
      </c>
    </row>
    <row r="169" spans="1:16" x14ac:dyDescent="0.25">
      <c r="A169" s="7" t="s">
        <v>9</v>
      </c>
      <c r="B169" s="7" t="s">
        <v>71</v>
      </c>
      <c r="C169" s="7" t="s">
        <v>75</v>
      </c>
      <c r="D169" s="16" t="s">
        <v>76</v>
      </c>
      <c r="E169" s="81" t="s">
        <v>481</v>
      </c>
      <c r="F169" s="7" t="s">
        <v>74</v>
      </c>
      <c r="G169" s="7" t="s">
        <v>482</v>
      </c>
      <c r="H169" s="7" t="s">
        <v>14</v>
      </c>
      <c r="I169" s="8">
        <v>17</v>
      </c>
      <c r="J169" s="8">
        <f t="shared" si="13"/>
        <v>22.666666666666664</v>
      </c>
      <c r="K169" s="9">
        <v>114374.39999999999</v>
      </c>
      <c r="L169" s="7" t="s">
        <v>36</v>
      </c>
      <c r="M169" s="17"/>
      <c r="N169" s="32">
        <f t="shared" si="14"/>
        <v>7.4152265133604917E-3</v>
      </c>
      <c r="O169" s="68">
        <f t="shared" si="15"/>
        <v>20.021111586073328</v>
      </c>
      <c r="P169" s="9">
        <f t="shared" si="16"/>
        <v>6727.9058823529413</v>
      </c>
    </row>
    <row r="170" spans="1:16" x14ac:dyDescent="0.25">
      <c r="A170" s="7" t="s">
        <v>9</v>
      </c>
      <c r="B170" s="7" t="s">
        <v>71</v>
      </c>
      <c r="C170" s="7" t="s">
        <v>75</v>
      </c>
      <c r="D170" s="16" t="s">
        <v>76</v>
      </c>
      <c r="E170" s="81" t="s">
        <v>481</v>
      </c>
      <c r="F170" s="7" t="s">
        <v>74</v>
      </c>
      <c r="G170" s="7" t="s">
        <v>482</v>
      </c>
      <c r="H170" s="7" t="s">
        <v>14</v>
      </c>
      <c r="I170" s="8">
        <v>25</v>
      </c>
      <c r="J170" s="8">
        <f t="shared" si="13"/>
        <v>33.333333333333329</v>
      </c>
      <c r="K170" s="9">
        <v>168197.75</v>
      </c>
      <c r="L170" s="7" t="s">
        <v>37</v>
      </c>
      <c r="M170" s="17"/>
      <c r="N170" s="32">
        <f t="shared" si="14"/>
        <v>1.0904744872588959E-2</v>
      </c>
      <c r="O170" s="68">
        <f t="shared" si="15"/>
        <v>29.442811155990189</v>
      </c>
      <c r="P170" s="9">
        <f t="shared" si="16"/>
        <v>6727.91</v>
      </c>
    </row>
    <row r="171" spans="1:16" x14ac:dyDescent="0.25">
      <c r="A171" s="7" t="s">
        <v>9</v>
      </c>
      <c r="B171" s="7" t="s">
        <v>71</v>
      </c>
      <c r="C171" s="7" t="s">
        <v>75</v>
      </c>
      <c r="D171" s="16" t="s">
        <v>76</v>
      </c>
      <c r="E171" s="81" t="s">
        <v>481</v>
      </c>
      <c r="F171" s="7" t="s">
        <v>74</v>
      </c>
      <c r="G171" s="7" t="s">
        <v>482</v>
      </c>
      <c r="H171" s="7" t="s">
        <v>14</v>
      </c>
      <c r="I171" s="8">
        <v>1</v>
      </c>
      <c r="J171" s="8">
        <f t="shared" si="13"/>
        <v>1.3333333333333333</v>
      </c>
      <c r="K171" s="9">
        <v>6727.91</v>
      </c>
      <c r="L171" s="7" t="s">
        <v>38</v>
      </c>
      <c r="M171" s="17"/>
      <c r="N171" s="32">
        <f t="shared" si="14"/>
        <v>4.3618979490355836E-4</v>
      </c>
      <c r="O171" s="68">
        <f t="shared" si="15"/>
        <v>1.1777124462396076</v>
      </c>
      <c r="P171" s="9">
        <f t="shared" si="16"/>
        <v>6727.91</v>
      </c>
    </row>
    <row r="172" spans="1:16" x14ac:dyDescent="0.25">
      <c r="A172" s="7" t="s">
        <v>9</v>
      </c>
      <c r="B172" s="7" t="s">
        <v>71</v>
      </c>
      <c r="C172" s="7" t="s">
        <v>75</v>
      </c>
      <c r="D172" s="16" t="s">
        <v>76</v>
      </c>
      <c r="E172" s="81" t="s">
        <v>481</v>
      </c>
      <c r="F172" s="7" t="s">
        <v>74</v>
      </c>
      <c r="G172" s="7" t="s">
        <v>482</v>
      </c>
      <c r="H172" s="7" t="s">
        <v>14</v>
      </c>
      <c r="I172" s="8">
        <v>19</v>
      </c>
      <c r="J172" s="8">
        <f t="shared" si="13"/>
        <v>25.333333333333336</v>
      </c>
      <c r="K172" s="9">
        <v>127830.29</v>
      </c>
      <c r="L172" s="7" t="s">
        <v>39</v>
      </c>
      <c r="M172" s="17"/>
      <c r="N172" s="32">
        <f t="shared" si="14"/>
        <v>8.2876061031676111E-3</v>
      </c>
      <c r="O172" s="68">
        <f t="shared" si="15"/>
        <v>22.376536478552548</v>
      </c>
      <c r="P172" s="9">
        <f t="shared" si="16"/>
        <v>6727.91</v>
      </c>
    </row>
    <row r="173" spans="1:16" x14ac:dyDescent="0.25">
      <c r="A173" s="7" t="s">
        <v>9</v>
      </c>
      <c r="B173" s="7" t="s">
        <v>71</v>
      </c>
      <c r="C173" s="7" t="s">
        <v>75</v>
      </c>
      <c r="D173" s="16" t="s">
        <v>76</v>
      </c>
      <c r="E173" s="81" t="s">
        <v>481</v>
      </c>
      <c r="F173" s="7" t="s">
        <v>74</v>
      </c>
      <c r="G173" s="7" t="s">
        <v>482</v>
      </c>
      <c r="H173" s="7" t="s">
        <v>14</v>
      </c>
      <c r="I173" s="8">
        <v>99</v>
      </c>
      <c r="J173" s="8">
        <f t="shared" si="13"/>
        <v>132</v>
      </c>
      <c r="K173" s="9">
        <v>666063.09</v>
      </c>
      <c r="L173" s="7" t="s">
        <v>41</v>
      </c>
      <c r="M173" s="17"/>
      <c r="N173" s="32">
        <f t="shared" si="14"/>
        <v>4.3182789695452285E-2</v>
      </c>
      <c r="O173" s="68">
        <f t="shared" si="15"/>
        <v>116.59353217772117</v>
      </c>
      <c r="P173" s="9">
        <f t="shared" si="16"/>
        <v>6727.91</v>
      </c>
    </row>
    <row r="174" spans="1:16" x14ac:dyDescent="0.25">
      <c r="A174" s="7" t="s">
        <v>9</v>
      </c>
      <c r="B174" s="7" t="s">
        <v>71</v>
      </c>
      <c r="C174" s="7" t="s">
        <v>75</v>
      </c>
      <c r="D174" s="16" t="s">
        <v>76</v>
      </c>
      <c r="E174" s="81" t="s">
        <v>481</v>
      </c>
      <c r="F174" s="7" t="s">
        <v>74</v>
      </c>
      <c r="G174" s="7" t="s">
        <v>482</v>
      </c>
      <c r="H174" s="7" t="s">
        <v>14</v>
      </c>
      <c r="I174" s="8">
        <v>41</v>
      </c>
      <c r="J174" s="8">
        <f t="shared" si="13"/>
        <v>54.666666666666664</v>
      </c>
      <c r="K174" s="9">
        <v>275844.31</v>
      </c>
      <c r="L174" s="7" t="s">
        <v>45</v>
      </c>
      <c r="M174" s="17"/>
      <c r="N174" s="32">
        <f t="shared" si="14"/>
        <v>1.7883781591045894E-2</v>
      </c>
      <c r="O174" s="68">
        <f t="shared" si="15"/>
        <v>48.286210295823913</v>
      </c>
      <c r="P174" s="9">
        <f t="shared" si="16"/>
        <v>6727.91</v>
      </c>
    </row>
    <row r="175" spans="1:16" x14ac:dyDescent="0.25">
      <c r="A175" s="7" t="s">
        <v>9</v>
      </c>
      <c r="B175" s="7" t="s">
        <v>71</v>
      </c>
      <c r="C175" s="7" t="s">
        <v>75</v>
      </c>
      <c r="D175" s="16" t="s">
        <v>76</v>
      </c>
      <c r="E175" s="81" t="s">
        <v>481</v>
      </c>
      <c r="F175" s="7" t="s">
        <v>74</v>
      </c>
      <c r="G175" s="7" t="s">
        <v>482</v>
      </c>
      <c r="H175" s="7" t="s">
        <v>14</v>
      </c>
      <c r="I175" s="8">
        <v>20</v>
      </c>
      <c r="J175" s="8">
        <f t="shared" si="13"/>
        <v>26.666666666666668</v>
      </c>
      <c r="K175" s="9">
        <v>134558.20000000001</v>
      </c>
      <c r="L175" s="7" t="s">
        <v>46</v>
      </c>
      <c r="M175" s="17"/>
      <c r="N175" s="32">
        <f t="shared" si="14"/>
        <v>8.723795898071169E-3</v>
      </c>
      <c r="O175" s="68">
        <f t="shared" si="15"/>
        <v>23.554248924792155</v>
      </c>
      <c r="P175" s="9">
        <f t="shared" si="16"/>
        <v>6727.9100000000008</v>
      </c>
    </row>
    <row r="176" spans="1:16" x14ac:dyDescent="0.25">
      <c r="A176" s="7" t="s">
        <v>9</v>
      </c>
      <c r="B176" s="7" t="s">
        <v>71</v>
      </c>
      <c r="C176" s="7" t="s">
        <v>75</v>
      </c>
      <c r="D176" s="16" t="s">
        <v>76</v>
      </c>
      <c r="E176" s="81" t="s">
        <v>481</v>
      </c>
      <c r="F176" s="7" t="s">
        <v>74</v>
      </c>
      <c r="G176" s="7" t="s">
        <v>482</v>
      </c>
      <c r="H176" s="7" t="s">
        <v>14</v>
      </c>
      <c r="I176" s="8">
        <v>12</v>
      </c>
      <c r="J176" s="8">
        <f t="shared" si="13"/>
        <v>16</v>
      </c>
      <c r="K176" s="9">
        <v>80734.92</v>
      </c>
      <c r="L176" s="7" t="s">
        <v>47</v>
      </c>
      <c r="M176" s="17"/>
      <c r="N176" s="32">
        <f t="shared" si="14"/>
        <v>5.2342775388427012E-3</v>
      </c>
      <c r="O176" s="68">
        <f t="shared" si="15"/>
        <v>14.132549354875293</v>
      </c>
      <c r="P176" s="9">
        <f t="shared" si="16"/>
        <v>6727.91</v>
      </c>
    </row>
    <row r="177" spans="1:16" x14ac:dyDescent="0.25">
      <c r="A177" s="7" t="s">
        <v>9</v>
      </c>
      <c r="B177" s="7" t="s">
        <v>71</v>
      </c>
      <c r="C177" s="7" t="s">
        <v>75</v>
      </c>
      <c r="D177" s="16" t="s">
        <v>76</v>
      </c>
      <c r="E177" s="81" t="s">
        <v>481</v>
      </c>
      <c r="F177" s="7" t="s">
        <v>74</v>
      </c>
      <c r="G177" s="7" t="s">
        <v>482</v>
      </c>
      <c r="H177" s="7" t="s">
        <v>14</v>
      </c>
      <c r="I177" s="8">
        <v>3</v>
      </c>
      <c r="J177" s="8">
        <f t="shared" si="13"/>
        <v>4</v>
      </c>
      <c r="K177" s="9">
        <v>20183.73</v>
      </c>
      <c r="L177" s="7" t="s">
        <v>63</v>
      </c>
      <c r="M177" s="17"/>
      <c r="N177" s="32">
        <f t="shared" si="14"/>
        <v>1.3085693847106753E-3</v>
      </c>
      <c r="O177" s="68">
        <f t="shared" si="15"/>
        <v>3.5331373387188232</v>
      </c>
      <c r="P177" s="9">
        <f t="shared" si="16"/>
        <v>6727.91</v>
      </c>
    </row>
    <row r="178" spans="1:16" x14ac:dyDescent="0.25">
      <c r="A178" s="7" t="s">
        <v>9</v>
      </c>
      <c r="B178" s="7" t="s">
        <v>71</v>
      </c>
      <c r="C178" s="7" t="s">
        <v>75</v>
      </c>
      <c r="D178" s="16" t="s">
        <v>76</v>
      </c>
      <c r="E178" s="81" t="s">
        <v>481</v>
      </c>
      <c r="F178" s="7" t="s">
        <v>74</v>
      </c>
      <c r="G178" s="7" t="s">
        <v>482</v>
      </c>
      <c r="H178" s="7" t="s">
        <v>14</v>
      </c>
      <c r="I178" s="8">
        <v>11</v>
      </c>
      <c r="J178" s="8">
        <f t="shared" si="13"/>
        <v>14.666666666666668</v>
      </c>
      <c r="K178" s="9">
        <v>74007.009999999995</v>
      </c>
      <c r="L178" s="7" t="s">
        <v>48</v>
      </c>
      <c r="M178" s="17"/>
      <c r="N178" s="32">
        <f t="shared" si="14"/>
        <v>4.7980877439391433E-3</v>
      </c>
      <c r="O178" s="68">
        <f t="shared" si="15"/>
        <v>12.954836908635686</v>
      </c>
      <c r="P178" s="9">
        <f t="shared" si="16"/>
        <v>6727.91</v>
      </c>
    </row>
    <row r="179" spans="1:16" x14ac:dyDescent="0.25">
      <c r="A179" s="7" t="s">
        <v>9</v>
      </c>
      <c r="B179" s="7" t="s">
        <v>71</v>
      </c>
      <c r="C179" s="7" t="s">
        <v>75</v>
      </c>
      <c r="D179" s="16" t="s">
        <v>76</v>
      </c>
      <c r="E179" s="81" t="s">
        <v>481</v>
      </c>
      <c r="F179" s="7" t="s">
        <v>74</v>
      </c>
      <c r="G179" s="7" t="s">
        <v>482</v>
      </c>
      <c r="H179" s="7" t="s">
        <v>14</v>
      </c>
      <c r="I179" s="8">
        <v>34</v>
      </c>
      <c r="J179" s="8">
        <f t="shared" si="13"/>
        <v>45.333333333333329</v>
      </c>
      <c r="K179" s="9">
        <v>228748.94</v>
      </c>
      <c r="L179" s="7" t="s">
        <v>50</v>
      </c>
      <c r="M179" s="17"/>
      <c r="N179" s="32">
        <f t="shared" si="14"/>
        <v>1.4830453026720983E-2</v>
      </c>
      <c r="O179" s="68">
        <f t="shared" si="15"/>
        <v>40.042223172146656</v>
      </c>
      <c r="P179" s="9">
        <f t="shared" si="16"/>
        <v>6727.91</v>
      </c>
    </row>
    <row r="180" spans="1:16" x14ac:dyDescent="0.25">
      <c r="A180" s="7" t="s">
        <v>9</v>
      </c>
      <c r="B180" s="7" t="s">
        <v>71</v>
      </c>
      <c r="C180" s="7" t="s">
        <v>75</v>
      </c>
      <c r="D180" s="16" t="s">
        <v>76</v>
      </c>
      <c r="E180" s="81" t="s">
        <v>481</v>
      </c>
      <c r="F180" s="7" t="s">
        <v>74</v>
      </c>
      <c r="G180" s="7" t="s">
        <v>482</v>
      </c>
      <c r="H180" s="7" t="s">
        <v>14</v>
      </c>
      <c r="I180" s="8">
        <v>32</v>
      </c>
      <c r="J180" s="8">
        <f t="shared" si="13"/>
        <v>42.666666666666664</v>
      </c>
      <c r="K180" s="9">
        <v>215293.12</v>
      </c>
      <c r="L180" s="7" t="s">
        <v>51</v>
      </c>
      <c r="M180" s="17"/>
      <c r="N180" s="32">
        <f t="shared" si="14"/>
        <v>1.3958073436913868E-2</v>
      </c>
      <c r="O180" s="68">
        <f t="shared" si="15"/>
        <v>37.686798279667443</v>
      </c>
      <c r="P180" s="9">
        <f t="shared" si="16"/>
        <v>6727.91</v>
      </c>
    </row>
    <row r="181" spans="1:16" x14ac:dyDescent="0.25">
      <c r="A181" s="7" t="s">
        <v>9</v>
      </c>
      <c r="B181" s="7" t="s">
        <v>71</v>
      </c>
      <c r="C181" s="7" t="s">
        <v>75</v>
      </c>
      <c r="D181" s="16" t="s">
        <v>76</v>
      </c>
      <c r="E181" s="81" t="s">
        <v>481</v>
      </c>
      <c r="F181" s="7" t="s">
        <v>74</v>
      </c>
      <c r="G181" s="7" t="s">
        <v>482</v>
      </c>
      <c r="H181" s="7" t="s">
        <v>14</v>
      </c>
      <c r="I181" s="8">
        <v>83.08</v>
      </c>
      <c r="J181" s="8">
        <f t="shared" si="13"/>
        <v>110.77333333333334</v>
      </c>
      <c r="K181" s="9">
        <v>558954.76280000003</v>
      </c>
      <c r="L181" s="7" t="s">
        <v>52</v>
      </c>
      <c r="M181" s="17"/>
      <c r="N181" s="32">
        <f t="shared" si="14"/>
        <v>3.6238648160587632E-2</v>
      </c>
      <c r="O181" s="68">
        <f t="shared" si="15"/>
        <v>97.844350033586608</v>
      </c>
      <c r="P181" s="9">
        <f t="shared" si="16"/>
        <v>6727.9100000000008</v>
      </c>
    </row>
    <row r="182" spans="1:16" x14ac:dyDescent="0.25">
      <c r="A182" s="7" t="s">
        <v>9</v>
      </c>
      <c r="B182" s="7" t="s">
        <v>71</v>
      </c>
      <c r="C182" s="7" t="s">
        <v>75</v>
      </c>
      <c r="D182" s="16" t="s">
        <v>76</v>
      </c>
      <c r="E182" s="81" t="s">
        <v>481</v>
      </c>
      <c r="F182" s="7" t="s">
        <v>74</v>
      </c>
      <c r="G182" s="7" t="s">
        <v>482</v>
      </c>
      <c r="H182" s="7" t="s">
        <v>14</v>
      </c>
      <c r="I182" s="8">
        <v>5</v>
      </c>
      <c r="J182" s="8">
        <f t="shared" si="13"/>
        <v>6.666666666666667</v>
      </c>
      <c r="K182" s="9">
        <v>31851.24</v>
      </c>
      <c r="L182" s="7" t="s">
        <v>64</v>
      </c>
      <c r="M182" s="17"/>
      <c r="N182" s="32">
        <f t="shared" si="14"/>
        <v>2.1809489745177922E-3</v>
      </c>
      <c r="O182" s="68">
        <f t="shared" si="15"/>
        <v>5.8885622311980388</v>
      </c>
      <c r="P182" s="9">
        <f t="shared" si="16"/>
        <v>6370.2480000000005</v>
      </c>
    </row>
    <row r="183" spans="1:16" x14ac:dyDescent="0.25">
      <c r="A183" s="7" t="s">
        <v>9</v>
      </c>
      <c r="B183" s="7" t="s">
        <v>71</v>
      </c>
      <c r="C183" s="7" t="s">
        <v>75</v>
      </c>
      <c r="D183" s="16" t="s">
        <v>76</v>
      </c>
      <c r="E183" s="81" t="s">
        <v>481</v>
      </c>
      <c r="F183" s="7" t="s">
        <v>74</v>
      </c>
      <c r="G183" s="7" t="s">
        <v>482</v>
      </c>
      <c r="H183" s="7" t="s">
        <v>14</v>
      </c>
      <c r="I183" s="8">
        <v>2</v>
      </c>
      <c r="J183" s="8">
        <f t="shared" si="13"/>
        <v>2.6666666666666665</v>
      </c>
      <c r="K183" s="9">
        <v>13455.82</v>
      </c>
      <c r="L183" s="7" t="s">
        <v>53</v>
      </c>
      <c r="M183" s="17"/>
      <c r="N183" s="32">
        <f t="shared" si="14"/>
        <v>8.7237958980711672E-4</v>
      </c>
      <c r="O183" s="68">
        <f t="shared" si="15"/>
        <v>2.3554248924792152</v>
      </c>
      <c r="P183" s="9">
        <f t="shared" si="16"/>
        <v>6727.91</v>
      </c>
    </row>
    <row r="184" spans="1:16" x14ac:dyDescent="0.25">
      <c r="A184" s="7" t="s">
        <v>9</v>
      </c>
      <c r="B184" s="7" t="s">
        <v>71</v>
      </c>
      <c r="C184" s="7" t="s">
        <v>75</v>
      </c>
      <c r="D184" s="16" t="s">
        <v>76</v>
      </c>
      <c r="E184" s="81" t="s">
        <v>481</v>
      </c>
      <c r="F184" s="7" t="s">
        <v>74</v>
      </c>
      <c r="G184" s="7" t="s">
        <v>482</v>
      </c>
      <c r="H184" s="7" t="s">
        <v>14</v>
      </c>
      <c r="I184" s="8">
        <v>3</v>
      </c>
      <c r="J184" s="8">
        <f t="shared" si="13"/>
        <v>4</v>
      </c>
      <c r="K184" s="9">
        <v>20183.73</v>
      </c>
      <c r="L184" s="7" t="s">
        <v>54</v>
      </c>
      <c r="M184" s="17"/>
      <c r="N184" s="32">
        <f t="shared" si="14"/>
        <v>1.3085693847106753E-3</v>
      </c>
      <c r="O184" s="68">
        <f t="shared" si="15"/>
        <v>3.5331373387188232</v>
      </c>
      <c r="P184" s="9">
        <f t="shared" si="16"/>
        <v>6727.91</v>
      </c>
    </row>
    <row r="185" spans="1:16" x14ac:dyDescent="0.25">
      <c r="A185" s="7" t="s">
        <v>9</v>
      </c>
      <c r="B185" s="7" t="s">
        <v>71</v>
      </c>
      <c r="C185" s="7" t="s">
        <v>75</v>
      </c>
      <c r="D185" s="16" t="s">
        <v>76</v>
      </c>
      <c r="E185" s="81" t="s">
        <v>481</v>
      </c>
      <c r="F185" s="7" t="s">
        <v>74</v>
      </c>
      <c r="G185" s="7" t="s">
        <v>482</v>
      </c>
      <c r="H185" s="7" t="s">
        <v>14</v>
      </c>
      <c r="I185" s="8">
        <v>83</v>
      </c>
      <c r="J185" s="8">
        <f t="shared" si="13"/>
        <v>110.66666666666666</v>
      </c>
      <c r="K185" s="9">
        <v>558416.53</v>
      </c>
      <c r="L185" s="7" t="s">
        <v>56</v>
      </c>
      <c r="M185" s="17"/>
      <c r="N185" s="32">
        <f t="shared" si="14"/>
        <v>3.6203752976995345E-2</v>
      </c>
      <c r="O185" s="68">
        <f t="shared" si="15"/>
        <v>97.750133037887437</v>
      </c>
      <c r="P185" s="9">
        <f t="shared" si="16"/>
        <v>6727.9100000000008</v>
      </c>
    </row>
    <row r="186" spans="1:16" x14ac:dyDescent="0.25">
      <c r="A186" s="7" t="s">
        <v>9</v>
      </c>
      <c r="B186" s="7" t="s">
        <v>71</v>
      </c>
      <c r="C186" s="7" t="s">
        <v>75</v>
      </c>
      <c r="D186" s="16" t="s">
        <v>76</v>
      </c>
      <c r="E186" s="81" t="s">
        <v>481</v>
      </c>
      <c r="F186" s="7" t="s">
        <v>74</v>
      </c>
      <c r="G186" s="7" t="s">
        <v>482</v>
      </c>
      <c r="H186" s="7" t="s">
        <v>14</v>
      </c>
      <c r="I186" s="8">
        <v>53</v>
      </c>
      <c r="J186" s="8">
        <f t="shared" si="13"/>
        <v>70.666666666666671</v>
      </c>
      <c r="K186" s="9">
        <v>356579.23</v>
      </c>
      <c r="L186" s="7" t="s">
        <v>57</v>
      </c>
      <c r="M186" s="17"/>
      <c r="N186" s="32">
        <f t="shared" si="14"/>
        <v>2.3118059129888596E-2</v>
      </c>
      <c r="O186" s="68">
        <f t="shared" si="15"/>
        <v>62.418759650699208</v>
      </c>
      <c r="P186" s="9">
        <f t="shared" si="16"/>
        <v>6727.91</v>
      </c>
    </row>
    <row r="187" spans="1:16" x14ac:dyDescent="0.25">
      <c r="A187" s="7" t="s">
        <v>9</v>
      </c>
      <c r="B187" s="7" t="s">
        <v>71</v>
      </c>
      <c r="C187" s="7" t="s">
        <v>75</v>
      </c>
      <c r="D187" s="16" t="s">
        <v>76</v>
      </c>
      <c r="E187" s="81" t="s">
        <v>481</v>
      </c>
      <c r="F187" s="7" t="s">
        <v>74</v>
      </c>
      <c r="G187" s="7" t="s">
        <v>482</v>
      </c>
      <c r="H187" s="7" t="s">
        <v>14</v>
      </c>
      <c r="I187" s="8">
        <v>14</v>
      </c>
      <c r="J187" s="8">
        <f t="shared" si="13"/>
        <v>18.666666666666668</v>
      </c>
      <c r="K187" s="9">
        <v>89212.26</v>
      </c>
      <c r="L187" s="7" t="s">
        <v>65</v>
      </c>
      <c r="M187" s="17"/>
      <c r="N187" s="32">
        <f t="shared" si="14"/>
        <v>6.1066571286498179E-3</v>
      </c>
      <c r="O187" s="68">
        <f t="shared" si="15"/>
        <v>16.487974247354508</v>
      </c>
      <c r="P187" s="9">
        <f t="shared" si="16"/>
        <v>6372.3042857142855</v>
      </c>
    </row>
    <row r="188" spans="1:16" x14ac:dyDescent="0.25">
      <c r="A188" s="7" t="s">
        <v>9</v>
      </c>
      <c r="B188" s="7" t="s">
        <v>71</v>
      </c>
      <c r="C188" s="7" t="s">
        <v>77</v>
      </c>
      <c r="D188" s="16" t="s">
        <v>78</v>
      </c>
      <c r="E188" s="81" t="s">
        <v>481</v>
      </c>
      <c r="F188" s="7" t="s">
        <v>74</v>
      </c>
      <c r="G188" s="7" t="s">
        <v>482</v>
      </c>
      <c r="H188" s="7" t="s">
        <v>14</v>
      </c>
      <c r="I188" s="8">
        <v>67.8</v>
      </c>
      <c r="J188" s="8">
        <f t="shared" si="13"/>
        <v>90.4</v>
      </c>
      <c r="K188" s="9">
        <v>451173.89799999999</v>
      </c>
      <c r="L188" s="7" t="s">
        <v>16</v>
      </c>
      <c r="M188" s="17"/>
      <c r="N188" s="32">
        <f t="shared" si="14"/>
        <v>2.9573668094461263E-2</v>
      </c>
      <c r="O188" s="68">
        <f t="shared" si="15"/>
        <v>79.848903855045407</v>
      </c>
      <c r="P188" s="9">
        <f t="shared" si="16"/>
        <v>6654.4822713864305</v>
      </c>
    </row>
    <row r="189" spans="1:16" x14ac:dyDescent="0.25">
      <c r="A189" s="7" t="s">
        <v>9</v>
      </c>
      <c r="B189" s="7" t="s">
        <v>71</v>
      </c>
      <c r="C189" s="7" t="s">
        <v>77</v>
      </c>
      <c r="D189" s="16" t="s">
        <v>78</v>
      </c>
      <c r="E189" s="81" t="s">
        <v>481</v>
      </c>
      <c r="F189" s="7" t="s">
        <v>74</v>
      </c>
      <c r="G189" s="7" t="s">
        <v>482</v>
      </c>
      <c r="H189" s="7" t="s">
        <v>14</v>
      </c>
      <c r="I189" s="8">
        <v>38</v>
      </c>
      <c r="J189" s="8">
        <f t="shared" si="13"/>
        <v>50.666666666666671</v>
      </c>
      <c r="K189" s="9">
        <v>238858.48</v>
      </c>
      <c r="L189" s="7" t="s">
        <v>18</v>
      </c>
      <c r="M189" s="17"/>
      <c r="N189" s="32">
        <f t="shared" si="14"/>
        <v>1.6575212206335222E-2</v>
      </c>
      <c r="O189" s="68">
        <f t="shared" si="15"/>
        <v>44.753072957105097</v>
      </c>
      <c r="P189" s="9">
        <f t="shared" si="16"/>
        <v>6285.7494736842109</v>
      </c>
    </row>
    <row r="190" spans="1:16" x14ac:dyDescent="0.25">
      <c r="A190" s="7" t="s">
        <v>9</v>
      </c>
      <c r="B190" s="7" t="s">
        <v>71</v>
      </c>
      <c r="C190" s="7" t="s">
        <v>77</v>
      </c>
      <c r="D190" s="16" t="s">
        <v>78</v>
      </c>
      <c r="E190" s="81" t="s">
        <v>481</v>
      </c>
      <c r="F190" s="7" t="s">
        <v>74</v>
      </c>
      <c r="G190" s="7" t="s">
        <v>482</v>
      </c>
      <c r="H190" s="7" t="s">
        <v>14</v>
      </c>
      <c r="I190" s="8">
        <v>31</v>
      </c>
      <c r="J190" s="8">
        <f t="shared" si="13"/>
        <v>41.333333333333336</v>
      </c>
      <c r="K190" s="9">
        <v>189273.91</v>
      </c>
      <c r="L190" s="7" t="s">
        <v>20</v>
      </c>
      <c r="M190" s="17"/>
      <c r="N190" s="32">
        <f t="shared" si="14"/>
        <v>1.3521883642010311E-2</v>
      </c>
      <c r="O190" s="68">
        <f t="shared" si="15"/>
        <v>36.509085833427839</v>
      </c>
      <c r="P190" s="9">
        <f t="shared" si="16"/>
        <v>6105.61</v>
      </c>
    </row>
    <row r="191" spans="1:16" x14ac:dyDescent="0.25">
      <c r="A191" s="7" t="s">
        <v>9</v>
      </c>
      <c r="B191" s="7" t="s">
        <v>71</v>
      </c>
      <c r="C191" s="7" t="s">
        <v>77</v>
      </c>
      <c r="D191" s="16" t="s">
        <v>78</v>
      </c>
      <c r="E191" s="81" t="s">
        <v>481</v>
      </c>
      <c r="F191" s="7" t="s">
        <v>74</v>
      </c>
      <c r="G191" s="7" t="s">
        <v>482</v>
      </c>
      <c r="H191" s="7" t="s">
        <v>14</v>
      </c>
      <c r="I191" s="8">
        <v>33</v>
      </c>
      <c r="J191" s="8">
        <f t="shared" si="13"/>
        <v>44</v>
      </c>
      <c r="K191" s="9">
        <v>219531.83</v>
      </c>
      <c r="L191" s="7" t="s">
        <v>22</v>
      </c>
      <c r="M191" s="17"/>
      <c r="N191" s="32">
        <f t="shared" si="14"/>
        <v>1.4394263231817427E-2</v>
      </c>
      <c r="O191" s="68">
        <f t="shared" si="15"/>
        <v>38.864510725907053</v>
      </c>
      <c r="P191" s="9">
        <f t="shared" si="16"/>
        <v>6652.4796969696963</v>
      </c>
    </row>
    <row r="192" spans="1:16" x14ac:dyDescent="0.25">
      <c r="A192" s="7" t="s">
        <v>9</v>
      </c>
      <c r="B192" s="7" t="s">
        <v>71</v>
      </c>
      <c r="C192" s="7" t="s">
        <v>77</v>
      </c>
      <c r="D192" s="16" t="s">
        <v>78</v>
      </c>
      <c r="E192" s="81" t="s">
        <v>481</v>
      </c>
      <c r="F192" s="7" t="s">
        <v>74</v>
      </c>
      <c r="G192" s="7" t="s">
        <v>482</v>
      </c>
      <c r="H192" s="7" t="s">
        <v>14</v>
      </c>
      <c r="I192" s="8">
        <v>69</v>
      </c>
      <c r="J192" s="8">
        <f t="shared" si="13"/>
        <v>92</v>
      </c>
      <c r="K192" s="9">
        <v>464225.79</v>
      </c>
      <c r="L192" s="7" t="s">
        <v>23</v>
      </c>
      <c r="M192" s="17"/>
      <c r="N192" s="32">
        <f t="shared" si="14"/>
        <v>3.009709584834553E-2</v>
      </c>
      <c r="O192" s="68">
        <f t="shared" si="15"/>
        <v>81.262158790532936</v>
      </c>
      <c r="P192" s="9">
        <f t="shared" si="16"/>
        <v>6727.91</v>
      </c>
    </row>
    <row r="193" spans="1:16" x14ac:dyDescent="0.25">
      <c r="A193" s="7" t="s">
        <v>9</v>
      </c>
      <c r="B193" s="7" t="s">
        <v>71</v>
      </c>
      <c r="C193" s="7" t="s">
        <v>77</v>
      </c>
      <c r="D193" s="16" t="s">
        <v>78</v>
      </c>
      <c r="E193" s="81" t="s">
        <v>481</v>
      </c>
      <c r="F193" s="7" t="s">
        <v>74</v>
      </c>
      <c r="G193" s="7" t="s">
        <v>482</v>
      </c>
      <c r="H193" s="7" t="s">
        <v>14</v>
      </c>
      <c r="I193" s="8">
        <v>146.30000000000001</v>
      </c>
      <c r="J193" s="8">
        <f t="shared" si="13"/>
        <v>195.06666666666666</v>
      </c>
      <c r="K193" s="9">
        <v>984293.23300000001</v>
      </c>
      <c r="L193" s="7" t="s">
        <v>25</v>
      </c>
      <c r="M193" s="17"/>
      <c r="N193" s="32">
        <f t="shared" si="14"/>
        <v>6.3814566994390587E-2</v>
      </c>
      <c r="O193" s="68">
        <f t="shared" si="15"/>
        <v>172.29933088485458</v>
      </c>
      <c r="P193" s="9">
        <f t="shared" si="16"/>
        <v>6727.91</v>
      </c>
    </row>
    <row r="194" spans="1:16" x14ac:dyDescent="0.25">
      <c r="A194" s="7" t="s">
        <v>9</v>
      </c>
      <c r="B194" s="7" t="s">
        <v>71</v>
      </c>
      <c r="C194" s="7" t="s">
        <v>77</v>
      </c>
      <c r="D194" s="16" t="s">
        <v>78</v>
      </c>
      <c r="E194" s="81" t="s">
        <v>481</v>
      </c>
      <c r="F194" s="7" t="s">
        <v>74</v>
      </c>
      <c r="G194" s="7" t="s">
        <v>482</v>
      </c>
      <c r="H194" s="7" t="s">
        <v>14</v>
      </c>
      <c r="I194" s="8">
        <v>13</v>
      </c>
      <c r="J194" s="8">
        <f t="shared" si="13"/>
        <v>17.333333333333332</v>
      </c>
      <c r="K194" s="9">
        <v>87462.83</v>
      </c>
      <c r="L194" s="7" t="s">
        <v>27</v>
      </c>
      <c r="M194" s="17"/>
      <c r="N194" s="32">
        <f t="shared" si="14"/>
        <v>5.6704673337462591E-3</v>
      </c>
      <c r="O194" s="68">
        <f t="shared" si="15"/>
        <v>15.310261801114899</v>
      </c>
      <c r="P194" s="9">
        <f t="shared" si="16"/>
        <v>6727.91</v>
      </c>
    </row>
    <row r="195" spans="1:16" x14ac:dyDescent="0.25">
      <c r="A195" s="7" t="s">
        <v>9</v>
      </c>
      <c r="B195" s="7" t="s">
        <v>71</v>
      </c>
      <c r="C195" s="7" t="s">
        <v>77</v>
      </c>
      <c r="D195" s="16" t="s">
        <v>78</v>
      </c>
      <c r="E195" s="81" t="s">
        <v>481</v>
      </c>
      <c r="F195" s="7" t="s">
        <v>74</v>
      </c>
      <c r="G195" s="7" t="s">
        <v>482</v>
      </c>
      <c r="H195" s="7" t="s">
        <v>14</v>
      </c>
      <c r="I195" s="8">
        <v>10</v>
      </c>
      <c r="J195" s="8">
        <f t="shared" si="13"/>
        <v>13.333333333333334</v>
      </c>
      <c r="K195" s="9">
        <v>67279.100000000006</v>
      </c>
      <c r="L195" s="7" t="s">
        <v>29</v>
      </c>
      <c r="M195" s="17"/>
      <c r="N195" s="32">
        <f t="shared" si="14"/>
        <v>4.3618979490355845E-3</v>
      </c>
      <c r="O195" s="68">
        <f t="shared" si="15"/>
        <v>11.777124462396078</v>
      </c>
      <c r="P195" s="9">
        <f t="shared" si="16"/>
        <v>6727.9100000000008</v>
      </c>
    </row>
    <row r="196" spans="1:16" x14ac:dyDescent="0.25">
      <c r="A196" s="7" t="s">
        <v>9</v>
      </c>
      <c r="B196" s="7" t="s">
        <v>71</v>
      </c>
      <c r="C196" s="7" t="s">
        <v>77</v>
      </c>
      <c r="D196" s="16" t="s">
        <v>78</v>
      </c>
      <c r="E196" s="81" t="s">
        <v>481</v>
      </c>
      <c r="F196" s="7" t="s">
        <v>74</v>
      </c>
      <c r="G196" s="7" t="s">
        <v>482</v>
      </c>
      <c r="H196" s="7" t="s">
        <v>14</v>
      </c>
      <c r="I196" s="8">
        <v>16</v>
      </c>
      <c r="J196" s="8">
        <f t="shared" si="13"/>
        <v>21.333333333333332</v>
      </c>
      <c r="K196" s="9">
        <v>107646.56</v>
      </c>
      <c r="L196" s="7" t="s">
        <v>30</v>
      </c>
      <c r="M196" s="17"/>
      <c r="N196" s="32">
        <f t="shared" si="14"/>
        <v>6.9790367184569338E-3</v>
      </c>
      <c r="O196" s="68">
        <f t="shared" si="15"/>
        <v>18.843399139833721</v>
      </c>
      <c r="P196" s="9">
        <f t="shared" si="16"/>
        <v>6727.91</v>
      </c>
    </row>
    <row r="197" spans="1:16" x14ac:dyDescent="0.25">
      <c r="A197" s="7" t="s">
        <v>9</v>
      </c>
      <c r="B197" s="7" t="s">
        <v>71</v>
      </c>
      <c r="C197" s="7" t="s">
        <v>77</v>
      </c>
      <c r="D197" s="16" t="s">
        <v>78</v>
      </c>
      <c r="E197" s="81" t="s">
        <v>481</v>
      </c>
      <c r="F197" s="7" t="s">
        <v>74</v>
      </c>
      <c r="G197" s="7" t="s">
        <v>482</v>
      </c>
      <c r="H197" s="7" t="s">
        <v>14</v>
      </c>
      <c r="I197" s="8">
        <v>40</v>
      </c>
      <c r="J197" s="8">
        <f t="shared" si="13"/>
        <v>53.333333333333336</v>
      </c>
      <c r="K197" s="9">
        <v>269116.40000000002</v>
      </c>
      <c r="L197" s="7" t="s">
        <v>31</v>
      </c>
      <c r="M197" s="17"/>
      <c r="N197" s="32">
        <f t="shared" si="14"/>
        <v>1.7447591796142338E-2</v>
      </c>
      <c r="O197" s="68">
        <f t="shared" si="15"/>
        <v>47.10849784958431</v>
      </c>
      <c r="P197" s="9">
        <f t="shared" si="16"/>
        <v>6727.9100000000008</v>
      </c>
    </row>
    <row r="198" spans="1:16" x14ac:dyDescent="0.25">
      <c r="A198" s="7" t="s">
        <v>9</v>
      </c>
      <c r="B198" s="7" t="s">
        <v>71</v>
      </c>
      <c r="C198" s="7" t="s">
        <v>77</v>
      </c>
      <c r="D198" s="16" t="s">
        <v>78</v>
      </c>
      <c r="E198" s="81" t="s">
        <v>481</v>
      </c>
      <c r="F198" s="7" t="s">
        <v>74</v>
      </c>
      <c r="G198" s="7" t="s">
        <v>482</v>
      </c>
      <c r="H198" s="7" t="s">
        <v>14</v>
      </c>
      <c r="I198" s="8">
        <v>44</v>
      </c>
      <c r="J198" s="8">
        <f t="shared" si="13"/>
        <v>58.666666666666671</v>
      </c>
      <c r="K198" s="9">
        <v>296028.03999999998</v>
      </c>
      <c r="L198" s="7" t="s">
        <v>32</v>
      </c>
      <c r="M198" s="17"/>
      <c r="N198" s="32">
        <f t="shared" si="14"/>
        <v>1.9192350975756573E-2</v>
      </c>
      <c r="O198" s="68">
        <f t="shared" si="15"/>
        <v>51.819347634542744</v>
      </c>
      <c r="P198" s="9">
        <f t="shared" si="16"/>
        <v>6727.91</v>
      </c>
    </row>
    <row r="199" spans="1:16" x14ac:dyDescent="0.25">
      <c r="A199" s="7" t="s">
        <v>9</v>
      </c>
      <c r="B199" s="7" t="s">
        <v>71</v>
      </c>
      <c r="C199" s="7" t="s">
        <v>77</v>
      </c>
      <c r="D199" s="16" t="s">
        <v>78</v>
      </c>
      <c r="E199" s="81" t="s">
        <v>481</v>
      </c>
      <c r="F199" s="7" t="s">
        <v>74</v>
      </c>
      <c r="G199" s="7" t="s">
        <v>482</v>
      </c>
      <c r="H199" s="7" t="s">
        <v>14</v>
      </c>
      <c r="I199" s="8">
        <v>13</v>
      </c>
      <c r="J199" s="8">
        <f t="shared" si="13"/>
        <v>17.333333333333332</v>
      </c>
      <c r="K199" s="9">
        <v>87462.83</v>
      </c>
      <c r="L199" s="7" t="s">
        <v>33</v>
      </c>
      <c r="M199" s="17"/>
      <c r="N199" s="32">
        <f t="shared" si="14"/>
        <v>5.6704673337462591E-3</v>
      </c>
      <c r="O199" s="68">
        <f t="shared" si="15"/>
        <v>15.310261801114899</v>
      </c>
      <c r="P199" s="9">
        <f t="shared" si="16"/>
        <v>6727.91</v>
      </c>
    </row>
    <row r="200" spans="1:16" x14ac:dyDescent="0.25">
      <c r="A200" s="7" t="s">
        <v>9</v>
      </c>
      <c r="B200" s="7" t="s">
        <v>71</v>
      </c>
      <c r="C200" s="7" t="s">
        <v>77</v>
      </c>
      <c r="D200" s="16" t="s">
        <v>78</v>
      </c>
      <c r="E200" s="81" t="s">
        <v>481</v>
      </c>
      <c r="F200" s="7" t="s">
        <v>74</v>
      </c>
      <c r="G200" s="7" t="s">
        <v>482</v>
      </c>
      <c r="H200" s="7" t="s">
        <v>14</v>
      </c>
      <c r="I200" s="8">
        <v>12</v>
      </c>
      <c r="J200" s="8">
        <f t="shared" si="13"/>
        <v>16</v>
      </c>
      <c r="K200" s="9">
        <v>80734.92</v>
      </c>
      <c r="L200" s="7" t="s">
        <v>34</v>
      </c>
      <c r="M200" s="17"/>
      <c r="N200" s="32">
        <f t="shared" si="14"/>
        <v>5.2342775388427012E-3</v>
      </c>
      <c r="O200" s="68">
        <f t="shared" si="15"/>
        <v>14.132549354875293</v>
      </c>
      <c r="P200" s="9">
        <f t="shared" si="16"/>
        <v>6727.91</v>
      </c>
    </row>
    <row r="201" spans="1:16" x14ac:dyDescent="0.25">
      <c r="A201" s="7" t="s">
        <v>9</v>
      </c>
      <c r="B201" s="7" t="s">
        <v>71</v>
      </c>
      <c r="C201" s="7" t="s">
        <v>77</v>
      </c>
      <c r="D201" s="16" t="s">
        <v>78</v>
      </c>
      <c r="E201" s="81" t="s">
        <v>481</v>
      </c>
      <c r="F201" s="7" t="s">
        <v>74</v>
      </c>
      <c r="G201" s="7" t="s">
        <v>482</v>
      </c>
      <c r="H201" s="7" t="s">
        <v>14</v>
      </c>
      <c r="I201" s="8">
        <v>16</v>
      </c>
      <c r="J201" s="8">
        <f t="shared" si="13"/>
        <v>21.333333333333332</v>
      </c>
      <c r="K201" s="9">
        <v>107646.56</v>
      </c>
      <c r="L201" s="7" t="s">
        <v>35</v>
      </c>
      <c r="M201" s="17"/>
      <c r="N201" s="32">
        <f t="shared" si="14"/>
        <v>6.9790367184569338E-3</v>
      </c>
      <c r="O201" s="68">
        <f t="shared" si="15"/>
        <v>18.843399139833721</v>
      </c>
      <c r="P201" s="9">
        <f t="shared" si="16"/>
        <v>6727.91</v>
      </c>
    </row>
    <row r="202" spans="1:16" x14ac:dyDescent="0.25">
      <c r="A202" s="7" t="s">
        <v>9</v>
      </c>
      <c r="B202" s="7" t="s">
        <v>71</v>
      </c>
      <c r="C202" s="7" t="s">
        <v>77</v>
      </c>
      <c r="D202" s="16" t="s">
        <v>78</v>
      </c>
      <c r="E202" s="81" t="s">
        <v>481</v>
      </c>
      <c r="F202" s="7" t="s">
        <v>74</v>
      </c>
      <c r="G202" s="7" t="s">
        <v>482</v>
      </c>
      <c r="H202" s="7" t="s">
        <v>14</v>
      </c>
      <c r="I202" s="8">
        <v>26</v>
      </c>
      <c r="J202" s="8">
        <f t="shared" si="13"/>
        <v>34.666666666666664</v>
      </c>
      <c r="K202" s="9">
        <v>174303.35999999999</v>
      </c>
      <c r="L202" s="7" t="s">
        <v>36</v>
      </c>
      <c r="M202" s="17"/>
      <c r="N202" s="32">
        <f t="shared" si="14"/>
        <v>1.1340934667492518E-2</v>
      </c>
      <c r="O202" s="68">
        <f t="shared" si="15"/>
        <v>30.620523602229799</v>
      </c>
      <c r="P202" s="9">
        <f t="shared" si="16"/>
        <v>6703.9753846153844</v>
      </c>
    </row>
    <row r="203" spans="1:16" x14ac:dyDescent="0.25">
      <c r="A203" s="7" t="s">
        <v>9</v>
      </c>
      <c r="B203" s="7" t="s">
        <v>71</v>
      </c>
      <c r="C203" s="7" t="s">
        <v>77</v>
      </c>
      <c r="D203" s="16" t="s">
        <v>78</v>
      </c>
      <c r="E203" s="81" t="s">
        <v>481</v>
      </c>
      <c r="F203" s="7" t="s">
        <v>74</v>
      </c>
      <c r="G203" s="7" t="s">
        <v>482</v>
      </c>
      <c r="H203" s="7" t="s">
        <v>14</v>
      </c>
      <c r="I203" s="8">
        <v>37</v>
      </c>
      <c r="J203" s="8">
        <f t="shared" si="13"/>
        <v>49.333333333333329</v>
      </c>
      <c r="K203" s="9">
        <v>248932.67</v>
      </c>
      <c r="L203" s="7" t="s">
        <v>37</v>
      </c>
      <c r="M203" s="17"/>
      <c r="N203" s="32">
        <f t="shared" si="14"/>
        <v>1.6139022411431659E-2</v>
      </c>
      <c r="O203" s="68">
        <f t="shared" si="15"/>
        <v>43.57536051086548</v>
      </c>
      <c r="P203" s="9">
        <f t="shared" si="16"/>
        <v>6727.9100000000008</v>
      </c>
    </row>
    <row r="204" spans="1:16" x14ac:dyDescent="0.25">
      <c r="A204" s="7" t="s">
        <v>9</v>
      </c>
      <c r="B204" s="7" t="s">
        <v>71</v>
      </c>
      <c r="C204" s="7" t="s">
        <v>77</v>
      </c>
      <c r="D204" s="16" t="s">
        <v>78</v>
      </c>
      <c r="E204" s="81" t="s">
        <v>481</v>
      </c>
      <c r="F204" s="7" t="s">
        <v>74</v>
      </c>
      <c r="G204" s="7" t="s">
        <v>482</v>
      </c>
      <c r="H204" s="7" t="s">
        <v>14</v>
      </c>
      <c r="I204" s="8">
        <v>10</v>
      </c>
      <c r="J204" s="8">
        <f t="shared" si="13"/>
        <v>13.333333333333334</v>
      </c>
      <c r="K204" s="9">
        <v>67279.100000000006</v>
      </c>
      <c r="L204" s="7" t="s">
        <v>38</v>
      </c>
      <c r="M204" s="17"/>
      <c r="N204" s="32">
        <f t="shared" si="14"/>
        <v>4.3618979490355845E-3</v>
      </c>
      <c r="O204" s="68">
        <f t="shared" si="15"/>
        <v>11.777124462396078</v>
      </c>
      <c r="P204" s="9">
        <f t="shared" si="16"/>
        <v>6727.9100000000008</v>
      </c>
    </row>
    <row r="205" spans="1:16" x14ac:dyDescent="0.25">
      <c r="A205" s="7" t="s">
        <v>9</v>
      </c>
      <c r="B205" s="7" t="s">
        <v>71</v>
      </c>
      <c r="C205" s="7" t="s">
        <v>77</v>
      </c>
      <c r="D205" s="16" t="s">
        <v>78</v>
      </c>
      <c r="E205" s="81" t="s">
        <v>481</v>
      </c>
      <c r="F205" s="7" t="s">
        <v>74</v>
      </c>
      <c r="G205" s="7" t="s">
        <v>482</v>
      </c>
      <c r="H205" s="7" t="s">
        <v>14</v>
      </c>
      <c r="I205" s="8">
        <v>7</v>
      </c>
      <c r="J205" s="8">
        <f t="shared" si="13"/>
        <v>9.3333333333333339</v>
      </c>
      <c r="K205" s="9">
        <v>47095.37</v>
      </c>
      <c r="L205" s="7" t="s">
        <v>39</v>
      </c>
      <c r="M205" s="17"/>
      <c r="N205" s="32">
        <f t="shared" si="14"/>
        <v>3.053328564324909E-3</v>
      </c>
      <c r="O205" s="68">
        <f t="shared" si="15"/>
        <v>8.2439871236772539</v>
      </c>
      <c r="P205" s="9">
        <f t="shared" si="16"/>
        <v>6727.9100000000008</v>
      </c>
    </row>
    <row r="206" spans="1:16" x14ac:dyDescent="0.25">
      <c r="A206" s="7" t="s">
        <v>9</v>
      </c>
      <c r="B206" s="7" t="s">
        <v>71</v>
      </c>
      <c r="C206" s="7" t="s">
        <v>77</v>
      </c>
      <c r="D206" s="16" t="s">
        <v>78</v>
      </c>
      <c r="E206" s="81" t="s">
        <v>481</v>
      </c>
      <c r="F206" s="7" t="s">
        <v>74</v>
      </c>
      <c r="G206" s="7" t="s">
        <v>482</v>
      </c>
      <c r="H206" s="7" t="s">
        <v>14</v>
      </c>
      <c r="I206" s="8">
        <v>193</v>
      </c>
      <c r="J206" s="8">
        <f t="shared" si="13"/>
        <v>257.33333333333331</v>
      </c>
      <c r="K206" s="9">
        <v>1298486.6299999999</v>
      </c>
      <c r="L206" s="7" t="s">
        <v>41</v>
      </c>
      <c r="M206" s="17"/>
      <c r="N206" s="32">
        <f t="shared" si="14"/>
        <v>8.4184630416386769E-2</v>
      </c>
      <c r="O206" s="68">
        <f t="shared" si="15"/>
        <v>227.29850212424427</v>
      </c>
      <c r="P206" s="9">
        <f t="shared" si="16"/>
        <v>6727.91</v>
      </c>
    </row>
    <row r="207" spans="1:16" x14ac:dyDescent="0.25">
      <c r="A207" s="7" t="s">
        <v>9</v>
      </c>
      <c r="B207" s="7" t="s">
        <v>71</v>
      </c>
      <c r="C207" s="7" t="s">
        <v>77</v>
      </c>
      <c r="D207" s="16" t="s">
        <v>78</v>
      </c>
      <c r="E207" s="81" t="s">
        <v>481</v>
      </c>
      <c r="F207" s="7" t="s">
        <v>74</v>
      </c>
      <c r="G207" s="7" t="s">
        <v>482</v>
      </c>
      <c r="H207" s="7" t="s">
        <v>14</v>
      </c>
      <c r="I207" s="8">
        <v>17</v>
      </c>
      <c r="J207" s="8">
        <f t="shared" si="13"/>
        <v>22.666666666666664</v>
      </c>
      <c r="K207" s="9">
        <v>110536.91</v>
      </c>
      <c r="L207" s="7" t="s">
        <v>42</v>
      </c>
      <c r="M207" s="17"/>
      <c r="N207" s="32">
        <f t="shared" si="14"/>
        <v>7.4152265133604917E-3</v>
      </c>
      <c r="O207" s="68">
        <f t="shared" si="15"/>
        <v>20.021111586073328</v>
      </c>
      <c r="P207" s="9">
        <f t="shared" si="16"/>
        <v>6502.1711764705888</v>
      </c>
    </row>
    <row r="208" spans="1:16" x14ac:dyDescent="0.25">
      <c r="A208" s="7" t="s">
        <v>9</v>
      </c>
      <c r="B208" s="7" t="s">
        <v>71</v>
      </c>
      <c r="C208" s="7" t="s">
        <v>77</v>
      </c>
      <c r="D208" s="16" t="s">
        <v>78</v>
      </c>
      <c r="E208" s="81" t="s">
        <v>481</v>
      </c>
      <c r="F208" s="7" t="s">
        <v>74</v>
      </c>
      <c r="G208" s="7" t="s">
        <v>482</v>
      </c>
      <c r="H208" s="7" t="s">
        <v>14</v>
      </c>
      <c r="I208" s="8">
        <v>9</v>
      </c>
      <c r="J208" s="8">
        <f t="shared" si="13"/>
        <v>12</v>
      </c>
      <c r="K208" s="9">
        <v>60551.19</v>
      </c>
      <c r="L208" s="7" t="s">
        <v>43</v>
      </c>
      <c r="M208" s="17"/>
      <c r="N208" s="32">
        <f t="shared" si="14"/>
        <v>3.9257081541320257E-3</v>
      </c>
      <c r="O208" s="68">
        <f t="shared" si="15"/>
        <v>10.599412016156469</v>
      </c>
      <c r="P208" s="9">
        <f t="shared" si="16"/>
        <v>6727.91</v>
      </c>
    </row>
    <row r="209" spans="1:16" x14ac:dyDescent="0.25">
      <c r="A209" s="7" t="s">
        <v>9</v>
      </c>
      <c r="B209" s="7" t="s">
        <v>71</v>
      </c>
      <c r="C209" s="7" t="s">
        <v>77</v>
      </c>
      <c r="D209" s="16" t="s">
        <v>78</v>
      </c>
      <c r="E209" s="81" t="s">
        <v>481</v>
      </c>
      <c r="F209" s="7" t="s">
        <v>74</v>
      </c>
      <c r="G209" s="7" t="s">
        <v>482</v>
      </c>
      <c r="H209" s="7" t="s">
        <v>14</v>
      </c>
      <c r="I209" s="8">
        <v>7</v>
      </c>
      <c r="J209" s="8">
        <f t="shared" si="13"/>
        <v>9.3333333333333339</v>
      </c>
      <c r="K209" s="9">
        <v>26890.78</v>
      </c>
      <c r="L209" s="7" t="s">
        <v>44</v>
      </c>
      <c r="M209" s="17"/>
      <c r="N209" s="32">
        <f t="shared" si="14"/>
        <v>3.053328564324909E-3</v>
      </c>
      <c r="O209" s="68">
        <f t="shared" si="15"/>
        <v>8.2439871236772539</v>
      </c>
      <c r="P209" s="9">
        <f t="shared" si="16"/>
        <v>3841.54</v>
      </c>
    </row>
    <row r="210" spans="1:16" x14ac:dyDescent="0.25">
      <c r="A210" s="7" t="s">
        <v>9</v>
      </c>
      <c r="B210" s="7" t="s">
        <v>71</v>
      </c>
      <c r="C210" s="7" t="s">
        <v>77</v>
      </c>
      <c r="D210" s="16" t="s">
        <v>78</v>
      </c>
      <c r="E210" s="81" t="s">
        <v>481</v>
      </c>
      <c r="F210" s="7" t="s">
        <v>74</v>
      </c>
      <c r="G210" s="7" t="s">
        <v>482</v>
      </c>
      <c r="H210" s="7" t="s">
        <v>14</v>
      </c>
      <c r="I210" s="8">
        <v>36</v>
      </c>
      <c r="J210" s="8">
        <f t="shared" si="13"/>
        <v>48</v>
      </c>
      <c r="K210" s="9">
        <v>242204.76</v>
      </c>
      <c r="L210" s="7" t="s">
        <v>45</v>
      </c>
      <c r="M210" s="17"/>
      <c r="N210" s="32">
        <f t="shared" si="14"/>
        <v>1.5702832616528103E-2</v>
      </c>
      <c r="O210" s="68">
        <f t="shared" si="15"/>
        <v>42.397648064625876</v>
      </c>
      <c r="P210" s="9">
        <f t="shared" si="16"/>
        <v>6727.91</v>
      </c>
    </row>
    <row r="211" spans="1:16" x14ac:dyDescent="0.25">
      <c r="A211" s="7" t="s">
        <v>9</v>
      </c>
      <c r="B211" s="7" t="s">
        <v>71</v>
      </c>
      <c r="C211" s="7" t="s">
        <v>77</v>
      </c>
      <c r="D211" s="16" t="s">
        <v>78</v>
      </c>
      <c r="E211" s="81" t="s">
        <v>481</v>
      </c>
      <c r="F211" s="7" t="s">
        <v>74</v>
      </c>
      <c r="G211" s="7" t="s">
        <v>482</v>
      </c>
      <c r="H211" s="7" t="s">
        <v>14</v>
      </c>
      <c r="I211" s="8">
        <v>14</v>
      </c>
      <c r="J211" s="8">
        <f t="shared" si="13"/>
        <v>18.666666666666668</v>
      </c>
      <c r="K211" s="9">
        <v>94190.74</v>
      </c>
      <c r="L211" s="7" t="s">
        <v>46</v>
      </c>
      <c r="M211" s="17"/>
      <c r="N211" s="32">
        <f t="shared" si="14"/>
        <v>6.1066571286498179E-3</v>
      </c>
      <c r="O211" s="68">
        <f t="shared" si="15"/>
        <v>16.487974247354508</v>
      </c>
      <c r="P211" s="9">
        <f t="shared" si="16"/>
        <v>6727.9100000000008</v>
      </c>
    </row>
    <row r="212" spans="1:16" x14ac:dyDescent="0.25">
      <c r="A212" s="7" t="s">
        <v>9</v>
      </c>
      <c r="B212" s="7" t="s">
        <v>71</v>
      </c>
      <c r="C212" s="7" t="s">
        <v>77</v>
      </c>
      <c r="D212" s="16" t="s">
        <v>78</v>
      </c>
      <c r="E212" s="81" t="s">
        <v>481</v>
      </c>
      <c r="F212" s="7" t="s">
        <v>74</v>
      </c>
      <c r="G212" s="7" t="s">
        <v>482</v>
      </c>
      <c r="H212" s="7" t="s">
        <v>14</v>
      </c>
      <c r="I212" s="8">
        <v>110</v>
      </c>
      <c r="J212" s="8">
        <f t="shared" si="13"/>
        <v>146.66666666666666</v>
      </c>
      <c r="K212" s="9">
        <v>740070.1</v>
      </c>
      <c r="L212" s="7" t="s">
        <v>47</v>
      </c>
      <c r="M212" s="17"/>
      <c r="N212" s="32">
        <f t="shared" si="14"/>
        <v>4.7980877439391424E-2</v>
      </c>
      <c r="O212" s="68">
        <f t="shared" si="15"/>
        <v>129.54836908635684</v>
      </c>
      <c r="P212" s="9">
        <f t="shared" si="16"/>
        <v>6727.91</v>
      </c>
    </row>
    <row r="213" spans="1:16" x14ac:dyDescent="0.25">
      <c r="A213" s="7" t="s">
        <v>9</v>
      </c>
      <c r="B213" s="7" t="s">
        <v>71</v>
      </c>
      <c r="C213" s="7" t="s">
        <v>77</v>
      </c>
      <c r="D213" s="16" t="s">
        <v>78</v>
      </c>
      <c r="E213" s="81" t="s">
        <v>481</v>
      </c>
      <c r="F213" s="7" t="s">
        <v>74</v>
      </c>
      <c r="G213" s="7" t="s">
        <v>482</v>
      </c>
      <c r="H213" s="7" t="s">
        <v>14</v>
      </c>
      <c r="I213" s="8">
        <v>4</v>
      </c>
      <c r="J213" s="8">
        <f t="shared" si="13"/>
        <v>5.333333333333333</v>
      </c>
      <c r="K213" s="9">
        <v>26911.64</v>
      </c>
      <c r="L213" s="7" t="s">
        <v>63</v>
      </c>
      <c r="M213" s="17"/>
      <c r="N213" s="32">
        <f t="shared" si="14"/>
        <v>1.7447591796142334E-3</v>
      </c>
      <c r="O213" s="68">
        <f t="shared" si="15"/>
        <v>4.7108497849584303</v>
      </c>
      <c r="P213" s="9">
        <f t="shared" si="16"/>
        <v>6727.91</v>
      </c>
    </row>
    <row r="214" spans="1:16" x14ac:dyDescent="0.25">
      <c r="A214" s="7" t="s">
        <v>9</v>
      </c>
      <c r="B214" s="7" t="s">
        <v>71</v>
      </c>
      <c r="C214" s="7" t="s">
        <v>77</v>
      </c>
      <c r="D214" s="16" t="s">
        <v>78</v>
      </c>
      <c r="E214" s="81" t="s">
        <v>481</v>
      </c>
      <c r="F214" s="7" t="s">
        <v>74</v>
      </c>
      <c r="G214" s="7" t="s">
        <v>482</v>
      </c>
      <c r="H214" s="7" t="s">
        <v>14</v>
      </c>
      <c r="I214" s="8">
        <v>30</v>
      </c>
      <c r="J214" s="8">
        <f t="shared" si="13"/>
        <v>40</v>
      </c>
      <c r="K214" s="9">
        <v>201454</v>
      </c>
      <c r="L214" s="7" t="s">
        <v>48</v>
      </c>
      <c r="M214" s="17"/>
      <c r="N214" s="32">
        <f t="shared" si="14"/>
        <v>1.3085693847106752E-2</v>
      </c>
      <c r="O214" s="68">
        <f t="shared" si="15"/>
        <v>35.331373387188229</v>
      </c>
      <c r="P214" s="9">
        <f t="shared" si="16"/>
        <v>6715.1333333333332</v>
      </c>
    </row>
    <row r="215" spans="1:16" x14ac:dyDescent="0.25">
      <c r="A215" s="7" t="s">
        <v>9</v>
      </c>
      <c r="B215" s="7" t="s">
        <v>71</v>
      </c>
      <c r="C215" s="7" t="s">
        <v>77</v>
      </c>
      <c r="D215" s="16" t="s">
        <v>78</v>
      </c>
      <c r="E215" s="81" t="s">
        <v>481</v>
      </c>
      <c r="F215" s="7" t="s">
        <v>74</v>
      </c>
      <c r="G215" s="7" t="s">
        <v>482</v>
      </c>
      <c r="H215" s="7" t="s">
        <v>14</v>
      </c>
      <c r="I215" s="8">
        <v>14</v>
      </c>
      <c r="J215" s="8">
        <f t="shared" si="13"/>
        <v>18.666666666666668</v>
      </c>
      <c r="K215" s="9">
        <v>94190.6</v>
      </c>
      <c r="L215" s="7" t="s">
        <v>50</v>
      </c>
      <c r="M215" s="17"/>
      <c r="N215" s="32">
        <f t="shared" si="14"/>
        <v>6.1066571286498179E-3</v>
      </c>
      <c r="O215" s="68">
        <f t="shared" si="15"/>
        <v>16.487974247354508</v>
      </c>
      <c r="P215" s="9">
        <f t="shared" si="16"/>
        <v>6727.9000000000005</v>
      </c>
    </row>
    <row r="216" spans="1:16" x14ac:dyDescent="0.25">
      <c r="A216" s="7" t="s">
        <v>9</v>
      </c>
      <c r="B216" s="7" t="s">
        <v>71</v>
      </c>
      <c r="C216" s="7" t="s">
        <v>77</v>
      </c>
      <c r="D216" s="16" t="s">
        <v>78</v>
      </c>
      <c r="E216" s="81" t="s">
        <v>481</v>
      </c>
      <c r="F216" s="7" t="s">
        <v>74</v>
      </c>
      <c r="G216" s="7" t="s">
        <v>482</v>
      </c>
      <c r="H216" s="7" t="s">
        <v>14</v>
      </c>
      <c r="I216" s="8">
        <v>8</v>
      </c>
      <c r="J216" s="8">
        <f t="shared" si="13"/>
        <v>10.666666666666666</v>
      </c>
      <c r="K216" s="9">
        <v>53823.28</v>
      </c>
      <c r="L216" s="7" t="s">
        <v>51</v>
      </c>
      <c r="M216" s="17"/>
      <c r="N216" s="32">
        <f t="shared" si="14"/>
        <v>3.4895183592284669E-3</v>
      </c>
      <c r="O216" s="68">
        <f t="shared" si="15"/>
        <v>9.4216995699168606</v>
      </c>
      <c r="P216" s="9">
        <f t="shared" si="16"/>
        <v>6727.91</v>
      </c>
    </row>
    <row r="217" spans="1:16" x14ac:dyDescent="0.25">
      <c r="A217" s="7" t="s">
        <v>9</v>
      </c>
      <c r="B217" s="7" t="s">
        <v>71</v>
      </c>
      <c r="C217" s="7" t="s">
        <v>77</v>
      </c>
      <c r="D217" s="16" t="s">
        <v>78</v>
      </c>
      <c r="E217" s="81" t="s">
        <v>481</v>
      </c>
      <c r="F217" s="7" t="s">
        <v>74</v>
      </c>
      <c r="G217" s="7" t="s">
        <v>482</v>
      </c>
      <c r="H217" s="7" t="s">
        <v>14</v>
      </c>
      <c r="I217" s="8">
        <v>50</v>
      </c>
      <c r="J217" s="8">
        <f t="shared" si="13"/>
        <v>66.666666666666657</v>
      </c>
      <c r="K217" s="9">
        <v>305280</v>
      </c>
      <c r="L217" s="7" t="s">
        <v>52</v>
      </c>
      <c r="M217" s="17"/>
      <c r="N217" s="32">
        <f t="shared" si="14"/>
        <v>2.1809489745177917E-2</v>
      </c>
      <c r="O217" s="68">
        <f t="shared" si="15"/>
        <v>58.885622311980377</v>
      </c>
      <c r="P217" s="9">
        <f t="shared" si="16"/>
        <v>6105.6</v>
      </c>
    </row>
    <row r="218" spans="1:16" x14ac:dyDescent="0.25">
      <c r="A218" s="7" t="s">
        <v>9</v>
      </c>
      <c r="B218" s="7" t="s">
        <v>71</v>
      </c>
      <c r="C218" s="7" t="s">
        <v>77</v>
      </c>
      <c r="D218" s="16" t="s">
        <v>78</v>
      </c>
      <c r="E218" s="81" t="s">
        <v>481</v>
      </c>
      <c r="F218" s="7" t="s">
        <v>74</v>
      </c>
      <c r="G218" s="7" t="s">
        <v>482</v>
      </c>
      <c r="H218" s="7" t="s">
        <v>14</v>
      </c>
      <c r="I218" s="8">
        <v>2</v>
      </c>
      <c r="J218" s="8">
        <f t="shared" si="13"/>
        <v>2.6666666666666665</v>
      </c>
      <c r="K218" s="9">
        <v>12399.78</v>
      </c>
      <c r="L218" s="7" t="s">
        <v>64</v>
      </c>
      <c r="M218" s="17"/>
      <c r="N218" s="32">
        <f t="shared" si="14"/>
        <v>8.7237958980711672E-4</v>
      </c>
      <c r="O218" s="68">
        <f t="shared" si="15"/>
        <v>2.3554248924792152</v>
      </c>
      <c r="P218" s="9">
        <f t="shared" si="16"/>
        <v>6199.89</v>
      </c>
    </row>
    <row r="219" spans="1:16" x14ac:dyDescent="0.25">
      <c r="A219" s="7" t="s">
        <v>9</v>
      </c>
      <c r="B219" s="7" t="s">
        <v>71</v>
      </c>
      <c r="C219" s="7" t="s">
        <v>77</v>
      </c>
      <c r="D219" s="16" t="s">
        <v>78</v>
      </c>
      <c r="E219" s="81" t="s">
        <v>481</v>
      </c>
      <c r="F219" s="7" t="s">
        <v>74</v>
      </c>
      <c r="G219" s="7" t="s">
        <v>482</v>
      </c>
      <c r="H219" s="7" t="s">
        <v>14</v>
      </c>
      <c r="I219" s="8">
        <v>12.8</v>
      </c>
      <c r="J219" s="8">
        <f t="shared" si="13"/>
        <v>17.066666666666666</v>
      </c>
      <c r="K219" s="9">
        <v>86117.248000000007</v>
      </c>
      <c r="L219" s="7" t="s">
        <v>53</v>
      </c>
      <c r="M219" s="17"/>
      <c r="N219" s="32">
        <f t="shared" si="14"/>
        <v>5.5832293747655479E-3</v>
      </c>
      <c r="O219" s="68">
        <f t="shared" si="15"/>
        <v>15.07471931186698</v>
      </c>
      <c r="P219" s="9">
        <f t="shared" si="16"/>
        <v>6727.91</v>
      </c>
    </row>
    <row r="220" spans="1:16" x14ac:dyDescent="0.25">
      <c r="A220" s="7" t="s">
        <v>9</v>
      </c>
      <c r="B220" s="7" t="s">
        <v>71</v>
      </c>
      <c r="C220" s="7" t="s">
        <v>77</v>
      </c>
      <c r="D220" s="16" t="s">
        <v>78</v>
      </c>
      <c r="E220" s="81" t="s">
        <v>481</v>
      </c>
      <c r="F220" s="7" t="s">
        <v>74</v>
      </c>
      <c r="G220" s="7" t="s">
        <v>482</v>
      </c>
      <c r="H220" s="7" t="s">
        <v>14</v>
      </c>
      <c r="I220" s="8">
        <v>2</v>
      </c>
      <c r="J220" s="8">
        <f t="shared" si="13"/>
        <v>2.6666666666666665</v>
      </c>
      <c r="K220" s="9">
        <v>12211.22</v>
      </c>
      <c r="L220" s="7" t="s">
        <v>54</v>
      </c>
      <c r="M220" s="17"/>
      <c r="N220" s="32">
        <f t="shared" si="14"/>
        <v>8.7237958980711672E-4</v>
      </c>
      <c r="O220" s="68">
        <f t="shared" si="15"/>
        <v>2.3554248924792152</v>
      </c>
      <c r="P220" s="9">
        <f t="shared" si="16"/>
        <v>6105.61</v>
      </c>
    </row>
    <row r="221" spans="1:16" x14ac:dyDescent="0.25">
      <c r="A221" s="7" t="s">
        <v>9</v>
      </c>
      <c r="B221" s="7" t="s">
        <v>71</v>
      </c>
      <c r="C221" s="7" t="s">
        <v>77</v>
      </c>
      <c r="D221" s="16" t="s">
        <v>78</v>
      </c>
      <c r="E221" s="81" t="s">
        <v>481</v>
      </c>
      <c r="F221" s="7" t="s">
        <v>74</v>
      </c>
      <c r="G221" s="7" t="s">
        <v>482</v>
      </c>
      <c r="H221" s="7" t="s">
        <v>14</v>
      </c>
      <c r="I221" s="8">
        <v>4</v>
      </c>
      <c r="J221" s="8">
        <f t="shared" ref="J221:J254" si="17">I221/9*12</f>
        <v>5.333333333333333</v>
      </c>
      <c r="K221" s="9">
        <v>26911.64</v>
      </c>
      <c r="L221" s="7" t="s">
        <v>55</v>
      </c>
      <c r="M221" s="17"/>
      <c r="N221" s="32">
        <f t="shared" ref="N221:N222" si="18">J221/$J$223</f>
        <v>1.7447591796142334E-3</v>
      </c>
      <c r="O221" s="68">
        <f t="shared" ref="O221:O222" si="19">N221*2700</f>
        <v>4.7108497849584303</v>
      </c>
      <c r="P221" s="9">
        <f t="shared" ref="P221:P222" si="20">+K221/I221</f>
        <v>6727.91</v>
      </c>
    </row>
    <row r="222" spans="1:16" x14ac:dyDescent="0.25">
      <c r="A222" s="7" t="s">
        <v>9</v>
      </c>
      <c r="B222" s="7" t="s">
        <v>71</v>
      </c>
      <c r="C222" s="7" t="s">
        <v>77</v>
      </c>
      <c r="D222" s="16" t="s">
        <v>78</v>
      </c>
      <c r="E222" s="81" t="s">
        <v>481</v>
      </c>
      <c r="F222" s="7" t="s">
        <v>74</v>
      </c>
      <c r="G222" s="7" t="s">
        <v>482</v>
      </c>
      <c r="H222" s="7" t="s">
        <v>14</v>
      </c>
      <c r="I222" s="8">
        <v>38</v>
      </c>
      <c r="J222" s="8">
        <f t="shared" si="17"/>
        <v>50.666666666666671</v>
      </c>
      <c r="K222" s="9">
        <v>255660.58</v>
      </c>
      <c r="L222" s="7" t="s">
        <v>56</v>
      </c>
      <c r="M222" s="17"/>
      <c r="N222" s="32">
        <f t="shared" si="18"/>
        <v>1.6575212206335222E-2</v>
      </c>
      <c r="O222" s="68">
        <f t="shared" si="19"/>
        <v>44.753072957105097</v>
      </c>
      <c r="P222" s="9">
        <f t="shared" si="20"/>
        <v>6727.91</v>
      </c>
    </row>
    <row r="223" spans="1:16" x14ac:dyDescent="0.25">
      <c r="A223" s="40"/>
      <c r="B223" s="40"/>
      <c r="C223" s="40"/>
      <c r="D223" s="47"/>
      <c r="E223" s="82"/>
      <c r="F223" s="40"/>
      <c r="G223" s="40"/>
      <c r="H223" s="40"/>
      <c r="I223" s="41">
        <f>SUM(I157:I222)</f>
        <v>2292.58</v>
      </c>
      <c r="J223" s="41">
        <f>SUM(J157:J222)</f>
        <v>3056.7733333333335</v>
      </c>
      <c r="K223" s="42"/>
      <c r="L223" s="40"/>
      <c r="M223" s="43"/>
      <c r="N223" s="43">
        <f>SUM(N157:N222)</f>
        <v>0.99999999999999967</v>
      </c>
      <c r="O223" s="71">
        <f>SUM(O157:O222)</f>
        <v>2700.0000000000009</v>
      </c>
      <c r="P223" s="9"/>
    </row>
    <row r="224" spans="1:16" x14ac:dyDescent="0.25">
      <c r="A224" s="7" t="s">
        <v>9</v>
      </c>
      <c r="B224" s="7" t="s">
        <v>71</v>
      </c>
      <c r="C224" s="7" t="s">
        <v>72</v>
      </c>
      <c r="D224" s="16" t="s">
        <v>73</v>
      </c>
      <c r="E224" s="81" t="s">
        <v>481</v>
      </c>
      <c r="F224" s="7" t="s">
        <v>74</v>
      </c>
      <c r="G224" s="7" t="s">
        <v>483</v>
      </c>
      <c r="H224" s="7" t="s">
        <v>14</v>
      </c>
      <c r="I224" s="8">
        <v>48</v>
      </c>
      <c r="J224" s="8">
        <f t="shared" ref="J224:J237" si="21">I224/9*12</f>
        <v>64</v>
      </c>
      <c r="K224" s="9">
        <v>71761.919999999998</v>
      </c>
      <c r="L224" s="7" t="s">
        <v>18</v>
      </c>
      <c r="M224" s="17"/>
      <c r="N224" s="32">
        <f>J224/$J$255</f>
        <v>5.9332509270704568E-2</v>
      </c>
      <c r="O224" s="68">
        <f>N224*1710</f>
        <v>101.45859085290481</v>
      </c>
      <c r="P224" s="9">
        <f t="shared" ref="P224:P254" si="22">+K224/I224</f>
        <v>1495.04</v>
      </c>
    </row>
    <row r="225" spans="1:16" x14ac:dyDescent="0.25">
      <c r="A225" s="7" t="s">
        <v>9</v>
      </c>
      <c r="B225" s="7" t="s">
        <v>71</v>
      </c>
      <c r="C225" s="7" t="s">
        <v>72</v>
      </c>
      <c r="D225" s="16" t="s">
        <v>73</v>
      </c>
      <c r="E225" s="81" t="s">
        <v>481</v>
      </c>
      <c r="F225" s="7" t="s">
        <v>74</v>
      </c>
      <c r="G225" s="7" t="s">
        <v>483</v>
      </c>
      <c r="H225" s="7" t="s">
        <v>14</v>
      </c>
      <c r="I225" s="8">
        <v>6</v>
      </c>
      <c r="J225" s="8">
        <f t="shared" si="21"/>
        <v>8</v>
      </c>
      <c r="K225" s="9">
        <v>7942.98</v>
      </c>
      <c r="L225" s="7" t="s">
        <v>20</v>
      </c>
      <c r="M225" s="17"/>
      <c r="N225" s="32">
        <f t="shared" ref="N225:N254" si="23">J225/$J$255</f>
        <v>7.4165636588380711E-3</v>
      </c>
      <c r="O225" s="68">
        <f t="shared" ref="O225:O254" si="24">N225*1710</f>
        <v>12.682323856613101</v>
      </c>
      <c r="P225" s="9">
        <f t="shared" si="22"/>
        <v>1323.83</v>
      </c>
    </row>
    <row r="226" spans="1:16" x14ac:dyDescent="0.25">
      <c r="A226" s="7" t="s">
        <v>9</v>
      </c>
      <c r="B226" s="7" t="s">
        <v>71</v>
      </c>
      <c r="C226" s="7" t="s">
        <v>72</v>
      </c>
      <c r="D226" s="16" t="s">
        <v>73</v>
      </c>
      <c r="E226" s="81" t="s">
        <v>481</v>
      </c>
      <c r="F226" s="7" t="s">
        <v>74</v>
      </c>
      <c r="G226" s="7" t="s">
        <v>483</v>
      </c>
      <c r="H226" s="7" t="s">
        <v>14</v>
      </c>
      <c r="I226" s="8">
        <v>47</v>
      </c>
      <c r="J226" s="8">
        <f t="shared" si="21"/>
        <v>62.666666666666671</v>
      </c>
      <c r="K226" s="9">
        <v>70266.880000000005</v>
      </c>
      <c r="L226" s="7" t="s">
        <v>23</v>
      </c>
      <c r="M226" s="17"/>
      <c r="N226" s="32">
        <f t="shared" si="23"/>
        <v>5.8096415327564897E-2</v>
      </c>
      <c r="O226" s="68">
        <f t="shared" si="24"/>
        <v>99.34487021013598</v>
      </c>
      <c r="P226" s="9">
        <f t="shared" si="22"/>
        <v>1495.0400000000002</v>
      </c>
    </row>
    <row r="227" spans="1:16" x14ac:dyDescent="0.25">
      <c r="A227" s="7" t="s">
        <v>9</v>
      </c>
      <c r="B227" s="7" t="s">
        <v>71</v>
      </c>
      <c r="C227" s="7" t="s">
        <v>72</v>
      </c>
      <c r="D227" s="16" t="s">
        <v>73</v>
      </c>
      <c r="E227" s="81" t="s">
        <v>481</v>
      </c>
      <c r="F227" s="7" t="s">
        <v>74</v>
      </c>
      <c r="G227" s="7" t="s">
        <v>483</v>
      </c>
      <c r="H227" s="7" t="s">
        <v>14</v>
      </c>
      <c r="I227" s="8">
        <v>276</v>
      </c>
      <c r="J227" s="8">
        <f t="shared" si="21"/>
        <v>368</v>
      </c>
      <c r="K227" s="9">
        <v>412631.03999999998</v>
      </c>
      <c r="L227" s="7" t="s">
        <v>25</v>
      </c>
      <c r="M227" s="17"/>
      <c r="N227" s="32">
        <f t="shared" si="23"/>
        <v>0.34116192830655129</v>
      </c>
      <c r="O227" s="68">
        <f t="shared" si="24"/>
        <v>583.38689740420273</v>
      </c>
      <c r="P227" s="9">
        <f t="shared" si="22"/>
        <v>1495.04</v>
      </c>
    </row>
    <row r="228" spans="1:16" x14ac:dyDescent="0.25">
      <c r="A228" s="7" t="s">
        <v>9</v>
      </c>
      <c r="B228" s="7" t="s">
        <v>71</v>
      </c>
      <c r="C228" s="7" t="s">
        <v>72</v>
      </c>
      <c r="D228" s="16" t="s">
        <v>73</v>
      </c>
      <c r="E228" s="81" t="s">
        <v>481</v>
      </c>
      <c r="F228" s="7" t="s">
        <v>74</v>
      </c>
      <c r="G228" s="7" t="s">
        <v>483</v>
      </c>
      <c r="H228" s="7" t="s">
        <v>14</v>
      </c>
      <c r="I228" s="8">
        <v>11</v>
      </c>
      <c r="J228" s="8">
        <f t="shared" si="21"/>
        <v>14.666666666666668</v>
      </c>
      <c r="K228" s="9">
        <v>10828.84</v>
      </c>
      <c r="L228" s="7" t="s">
        <v>26</v>
      </c>
      <c r="M228" s="17"/>
      <c r="N228" s="32">
        <f t="shared" si="23"/>
        <v>1.3597033374536466E-2</v>
      </c>
      <c r="O228" s="68">
        <f t="shared" si="24"/>
        <v>23.250927070457358</v>
      </c>
      <c r="P228" s="9">
        <f t="shared" si="22"/>
        <v>984.44</v>
      </c>
    </row>
    <row r="229" spans="1:16" x14ac:dyDescent="0.25">
      <c r="A229" s="7" t="s">
        <v>9</v>
      </c>
      <c r="B229" s="7" t="s">
        <v>71</v>
      </c>
      <c r="C229" s="7" t="s">
        <v>72</v>
      </c>
      <c r="D229" s="16" t="s">
        <v>73</v>
      </c>
      <c r="E229" s="81" t="s">
        <v>481</v>
      </c>
      <c r="F229" s="7" t="s">
        <v>74</v>
      </c>
      <c r="G229" s="7" t="s">
        <v>483</v>
      </c>
      <c r="H229" s="7" t="s">
        <v>14</v>
      </c>
      <c r="I229" s="8">
        <v>3</v>
      </c>
      <c r="J229" s="8">
        <f t="shared" si="21"/>
        <v>4</v>
      </c>
      <c r="K229" s="9">
        <v>4485.12</v>
      </c>
      <c r="L229" s="7" t="s">
        <v>29</v>
      </c>
      <c r="M229" s="17"/>
      <c r="N229" s="32">
        <f t="shared" si="23"/>
        <v>3.7082818294190355E-3</v>
      </c>
      <c r="O229" s="68">
        <f t="shared" si="24"/>
        <v>6.3411619283065503</v>
      </c>
      <c r="P229" s="9">
        <f t="shared" si="22"/>
        <v>1495.04</v>
      </c>
    </row>
    <row r="230" spans="1:16" x14ac:dyDescent="0.25">
      <c r="A230" s="7" t="s">
        <v>9</v>
      </c>
      <c r="B230" s="7" t="s">
        <v>71</v>
      </c>
      <c r="C230" s="7" t="s">
        <v>72</v>
      </c>
      <c r="D230" s="16" t="s">
        <v>73</v>
      </c>
      <c r="E230" s="81" t="s">
        <v>481</v>
      </c>
      <c r="F230" s="7" t="s">
        <v>74</v>
      </c>
      <c r="G230" s="7" t="s">
        <v>483</v>
      </c>
      <c r="H230" s="7" t="s">
        <v>14</v>
      </c>
      <c r="I230" s="8">
        <v>23</v>
      </c>
      <c r="J230" s="8">
        <f t="shared" si="21"/>
        <v>30.666666666666664</v>
      </c>
      <c r="K230" s="9">
        <v>34385.919999999998</v>
      </c>
      <c r="L230" s="7" t="s">
        <v>34</v>
      </c>
      <c r="M230" s="17"/>
      <c r="N230" s="32">
        <f t="shared" si="23"/>
        <v>2.8430160692212603E-2</v>
      </c>
      <c r="O230" s="68">
        <f t="shared" si="24"/>
        <v>48.615574783683549</v>
      </c>
      <c r="P230" s="9">
        <f t="shared" si="22"/>
        <v>1495.04</v>
      </c>
    </row>
    <row r="231" spans="1:16" x14ac:dyDescent="0.25">
      <c r="A231" s="7" t="s">
        <v>9</v>
      </c>
      <c r="B231" s="7" t="s">
        <v>71</v>
      </c>
      <c r="C231" s="7" t="s">
        <v>72</v>
      </c>
      <c r="D231" s="16" t="s">
        <v>73</v>
      </c>
      <c r="E231" s="81" t="s">
        <v>481</v>
      </c>
      <c r="F231" s="7" t="s">
        <v>74</v>
      </c>
      <c r="G231" s="7" t="s">
        <v>483</v>
      </c>
      <c r="H231" s="7" t="s">
        <v>14</v>
      </c>
      <c r="I231" s="8">
        <v>5</v>
      </c>
      <c r="J231" s="8">
        <f t="shared" si="21"/>
        <v>6.666666666666667</v>
      </c>
      <c r="K231" s="9">
        <v>7475.2</v>
      </c>
      <c r="L231" s="7" t="s">
        <v>35</v>
      </c>
      <c r="M231" s="17"/>
      <c r="N231" s="32">
        <f t="shared" si="23"/>
        <v>6.180469715698393E-3</v>
      </c>
      <c r="O231" s="68">
        <f t="shared" si="24"/>
        <v>10.568603213844252</v>
      </c>
      <c r="P231" s="9">
        <f t="shared" si="22"/>
        <v>1495.04</v>
      </c>
    </row>
    <row r="232" spans="1:16" x14ac:dyDescent="0.25">
      <c r="A232" s="7" t="s">
        <v>9</v>
      </c>
      <c r="B232" s="7" t="s">
        <v>71</v>
      </c>
      <c r="C232" s="7" t="s">
        <v>72</v>
      </c>
      <c r="D232" s="16" t="s">
        <v>73</v>
      </c>
      <c r="E232" s="81" t="s">
        <v>481</v>
      </c>
      <c r="F232" s="7" t="s">
        <v>74</v>
      </c>
      <c r="G232" s="7" t="s">
        <v>483</v>
      </c>
      <c r="H232" s="7" t="s">
        <v>14</v>
      </c>
      <c r="I232" s="8">
        <v>67</v>
      </c>
      <c r="J232" s="8">
        <f t="shared" si="21"/>
        <v>89.333333333333343</v>
      </c>
      <c r="K232" s="9">
        <v>100167.67999999999</v>
      </c>
      <c r="L232" s="7" t="s">
        <v>41</v>
      </c>
      <c r="M232" s="17"/>
      <c r="N232" s="32">
        <f t="shared" si="23"/>
        <v>8.2818294190358466E-2</v>
      </c>
      <c r="O232" s="68">
        <f t="shared" si="24"/>
        <v>141.61928306551297</v>
      </c>
      <c r="P232" s="9">
        <f t="shared" si="22"/>
        <v>1495.04</v>
      </c>
    </row>
    <row r="233" spans="1:16" x14ac:dyDescent="0.25">
      <c r="A233" s="7" t="s">
        <v>9</v>
      </c>
      <c r="B233" s="7" t="s">
        <v>71</v>
      </c>
      <c r="C233" s="7" t="s">
        <v>72</v>
      </c>
      <c r="D233" s="16" t="s">
        <v>73</v>
      </c>
      <c r="E233" s="81" t="s">
        <v>481</v>
      </c>
      <c r="F233" s="7" t="s">
        <v>74</v>
      </c>
      <c r="G233" s="7" t="s">
        <v>483</v>
      </c>
      <c r="H233" s="7" t="s">
        <v>14</v>
      </c>
      <c r="I233" s="8">
        <v>9</v>
      </c>
      <c r="J233" s="8">
        <f t="shared" si="21"/>
        <v>12</v>
      </c>
      <c r="K233" s="9">
        <v>11908.44</v>
      </c>
      <c r="L233" s="7" t="s">
        <v>42</v>
      </c>
      <c r="M233" s="17"/>
      <c r="N233" s="32">
        <f t="shared" si="23"/>
        <v>1.1124845488257106E-2</v>
      </c>
      <c r="O233" s="68">
        <f t="shared" si="24"/>
        <v>19.02348578491965</v>
      </c>
      <c r="P233" s="9">
        <f t="shared" si="22"/>
        <v>1323.16</v>
      </c>
    </row>
    <row r="234" spans="1:16" x14ac:dyDescent="0.25">
      <c r="A234" s="7" t="s">
        <v>9</v>
      </c>
      <c r="B234" s="7" t="s">
        <v>71</v>
      </c>
      <c r="C234" s="7" t="s">
        <v>72</v>
      </c>
      <c r="D234" s="16" t="s">
        <v>73</v>
      </c>
      <c r="E234" s="81" t="s">
        <v>481</v>
      </c>
      <c r="F234" s="7" t="s">
        <v>74</v>
      </c>
      <c r="G234" s="7" t="s">
        <v>483</v>
      </c>
      <c r="H234" s="7" t="s">
        <v>14</v>
      </c>
      <c r="I234" s="8">
        <v>24</v>
      </c>
      <c r="J234" s="8">
        <f t="shared" si="21"/>
        <v>32</v>
      </c>
      <c r="K234" s="9">
        <v>35880.959999999999</v>
      </c>
      <c r="L234" s="7" t="s">
        <v>45</v>
      </c>
      <c r="M234" s="17"/>
      <c r="N234" s="32">
        <f t="shared" si="23"/>
        <v>2.9666254635352284E-2</v>
      </c>
      <c r="O234" s="68">
        <f t="shared" si="24"/>
        <v>50.729295426452403</v>
      </c>
      <c r="P234" s="9">
        <f t="shared" si="22"/>
        <v>1495.04</v>
      </c>
    </row>
    <row r="235" spans="1:16" x14ac:dyDescent="0.25">
      <c r="A235" s="7" t="s">
        <v>9</v>
      </c>
      <c r="B235" s="7" t="s">
        <v>71</v>
      </c>
      <c r="C235" s="7" t="s">
        <v>72</v>
      </c>
      <c r="D235" s="16" t="s">
        <v>73</v>
      </c>
      <c r="E235" s="81" t="s">
        <v>481</v>
      </c>
      <c r="F235" s="7" t="s">
        <v>74</v>
      </c>
      <c r="G235" s="7" t="s">
        <v>483</v>
      </c>
      <c r="H235" s="7" t="s">
        <v>14</v>
      </c>
      <c r="I235" s="8">
        <v>29</v>
      </c>
      <c r="J235" s="8">
        <f t="shared" si="21"/>
        <v>38.666666666666671</v>
      </c>
      <c r="K235" s="9">
        <v>43356.160000000003</v>
      </c>
      <c r="L235" s="7" t="s">
        <v>46</v>
      </c>
      <c r="M235" s="17"/>
      <c r="N235" s="32">
        <f t="shared" si="23"/>
        <v>3.5846724351050685E-2</v>
      </c>
      <c r="O235" s="68">
        <f t="shared" si="24"/>
        <v>61.297898640296673</v>
      </c>
      <c r="P235" s="9">
        <f t="shared" si="22"/>
        <v>1495.0400000000002</v>
      </c>
    </row>
    <row r="236" spans="1:16" x14ac:dyDescent="0.25">
      <c r="A236" s="7" t="s">
        <v>9</v>
      </c>
      <c r="B236" s="7" t="s">
        <v>71</v>
      </c>
      <c r="C236" s="7" t="s">
        <v>72</v>
      </c>
      <c r="D236" s="16" t="s">
        <v>73</v>
      </c>
      <c r="E236" s="81" t="s">
        <v>481</v>
      </c>
      <c r="F236" s="7" t="s">
        <v>74</v>
      </c>
      <c r="G236" s="7" t="s">
        <v>483</v>
      </c>
      <c r="H236" s="7" t="s">
        <v>14</v>
      </c>
      <c r="I236" s="8">
        <v>15</v>
      </c>
      <c r="J236" s="8">
        <f t="shared" si="21"/>
        <v>20</v>
      </c>
      <c r="K236" s="9">
        <v>22425.599999999999</v>
      </c>
      <c r="L236" s="7" t="s">
        <v>47</v>
      </c>
      <c r="M236" s="17"/>
      <c r="N236" s="32">
        <f t="shared" si="23"/>
        <v>1.8541409147095178E-2</v>
      </c>
      <c r="O236" s="68">
        <f t="shared" si="24"/>
        <v>31.705809641532756</v>
      </c>
      <c r="P236" s="9">
        <f t="shared" si="22"/>
        <v>1495.04</v>
      </c>
    </row>
    <row r="237" spans="1:16" x14ac:dyDescent="0.25">
      <c r="A237" s="7" t="s">
        <v>9</v>
      </c>
      <c r="B237" s="7" t="s">
        <v>71</v>
      </c>
      <c r="C237" s="7" t="s">
        <v>72</v>
      </c>
      <c r="D237" s="16" t="s">
        <v>73</v>
      </c>
      <c r="E237" s="81" t="s">
        <v>481</v>
      </c>
      <c r="F237" s="7" t="s">
        <v>74</v>
      </c>
      <c r="G237" s="7" t="s">
        <v>483</v>
      </c>
      <c r="H237" s="7" t="s">
        <v>14</v>
      </c>
      <c r="I237" s="8">
        <v>5</v>
      </c>
      <c r="J237" s="8">
        <f t="shared" si="21"/>
        <v>6.666666666666667</v>
      </c>
      <c r="K237" s="9">
        <v>7050.44</v>
      </c>
      <c r="L237" s="7" t="s">
        <v>64</v>
      </c>
      <c r="M237" s="17"/>
      <c r="N237" s="32">
        <f t="shared" si="23"/>
        <v>6.180469715698393E-3</v>
      </c>
      <c r="O237" s="68">
        <f t="shared" si="24"/>
        <v>10.568603213844252</v>
      </c>
      <c r="P237" s="9">
        <f t="shared" si="22"/>
        <v>1410.088</v>
      </c>
    </row>
    <row r="238" spans="1:16" x14ac:dyDescent="0.25">
      <c r="A238" s="7" t="s">
        <v>9</v>
      </c>
      <c r="B238" s="7" t="s">
        <v>71</v>
      </c>
      <c r="C238" s="7" t="s">
        <v>79</v>
      </c>
      <c r="D238" s="16" t="s">
        <v>80</v>
      </c>
      <c r="E238" s="81" t="s">
        <v>481</v>
      </c>
      <c r="F238" s="7" t="s">
        <v>74</v>
      </c>
      <c r="G238" s="7" t="s">
        <v>483</v>
      </c>
      <c r="H238" s="7" t="s">
        <v>14</v>
      </c>
      <c r="I238" s="8">
        <v>26</v>
      </c>
      <c r="J238" s="8">
        <f t="shared" si="17"/>
        <v>34.666666666666664</v>
      </c>
      <c r="K238" s="9">
        <v>38871.040000000001</v>
      </c>
      <c r="L238" s="7" t="s">
        <v>16</v>
      </c>
      <c r="M238" s="17"/>
      <c r="N238" s="32">
        <f t="shared" si="23"/>
        <v>3.2138442521631637E-2</v>
      </c>
      <c r="O238" s="68">
        <f t="shared" si="24"/>
        <v>54.956736711990096</v>
      </c>
      <c r="P238" s="9">
        <f t="shared" si="22"/>
        <v>1495.04</v>
      </c>
    </row>
    <row r="239" spans="1:16" x14ac:dyDescent="0.25">
      <c r="A239" s="7" t="s">
        <v>9</v>
      </c>
      <c r="B239" s="7" t="s">
        <v>71</v>
      </c>
      <c r="C239" s="7" t="s">
        <v>79</v>
      </c>
      <c r="D239" s="16" t="s">
        <v>80</v>
      </c>
      <c r="E239" s="81" t="s">
        <v>481</v>
      </c>
      <c r="F239" s="7" t="s">
        <v>74</v>
      </c>
      <c r="G239" s="7" t="s">
        <v>483</v>
      </c>
      <c r="H239" s="7" t="s">
        <v>14</v>
      </c>
      <c r="I239" s="8">
        <v>10</v>
      </c>
      <c r="J239" s="8">
        <f t="shared" si="17"/>
        <v>13.333333333333334</v>
      </c>
      <c r="K239" s="9">
        <v>13238.3</v>
      </c>
      <c r="L239" s="7" t="s">
        <v>18</v>
      </c>
      <c r="M239" s="17"/>
      <c r="N239" s="32">
        <f t="shared" si="23"/>
        <v>1.2360939431396786E-2</v>
      </c>
      <c r="O239" s="68">
        <f t="shared" si="24"/>
        <v>21.137206427688504</v>
      </c>
      <c r="P239" s="9">
        <f t="shared" si="22"/>
        <v>1323.83</v>
      </c>
    </row>
    <row r="240" spans="1:16" x14ac:dyDescent="0.25">
      <c r="A240" s="7" t="s">
        <v>9</v>
      </c>
      <c r="B240" s="7" t="s">
        <v>71</v>
      </c>
      <c r="C240" s="7" t="s">
        <v>79</v>
      </c>
      <c r="D240" s="16" t="s">
        <v>80</v>
      </c>
      <c r="E240" s="81" t="s">
        <v>481</v>
      </c>
      <c r="F240" s="7" t="s">
        <v>74</v>
      </c>
      <c r="G240" s="7" t="s">
        <v>483</v>
      </c>
      <c r="H240" s="7" t="s">
        <v>14</v>
      </c>
      <c r="I240" s="8">
        <v>1</v>
      </c>
      <c r="J240" s="8">
        <f t="shared" si="17"/>
        <v>1.3333333333333333</v>
      </c>
      <c r="K240" s="9">
        <v>1495.04</v>
      </c>
      <c r="L240" s="7" t="s">
        <v>20</v>
      </c>
      <c r="M240" s="17"/>
      <c r="N240" s="32">
        <f t="shared" si="23"/>
        <v>1.2360939431396785E-3</v>
      </c>
      <c r="O240" s="68">
        <f t="shared" si="24"/>
        <v>2.1137206427688504</v>
      </c>
      <c r="P240" s="9">
        <f t="shared" si="22"/>
        <v>1495.04</v>
      </c>
    </row>
    <row r="241" spans="1:16" x14ac:dyDescent="0.25">
      <c r="A241" s="7" t="s">
        <v>9</v>
      </c>
      <c r="B241" s="7" t="s">
        <v>71</v>
      </c>
      <c r="C241" s="7" t="s">
        <v>79</v>
      </c>
      <c r="D241" s="16" t="s">
        <v>80</v>
      </c>
      <c r="E241" s="81" t="s">
        <v>481</v>
      </c>
      <c r="F241" s="7" t="s">
        <v>74</v>
      </c>
      <c r="G241" s="7" t="s">
        <v>483</v>
      </c>
      <c r="H241" s="7" t="s">
        <v>14</v>
      </c>
      <c r="I241" s="8">
        <v>96</v>
      </c>
      <c r="J241" s="8">
        <f t="shared" si="17"/>
        <v>128</v>
      </c>
      <c r="K241" s="9">
        <v>143523.84</v>
      </c>
      <c r="L241" s="7" t="s">
        <v>23</v>
      </c>
      <c r="M241" s="17"/>
      <c r="N241" s="32">
        <f t="shared" si="23"/>
        <v>0.11866501854140914</v>
      </c>
      <c r="O241" s="68">
        <f t="shared" si="24"/>
        <v>202.91718170580961</v>
      </c>
      <c r="P241" s="9">
        <f t="shared" si="22"/>
        <v>1495.04</v>
      </c>
    </row>
    <row r="242" spans="1:16" x14ac:dyDescent="0.25">
      <c r="A242" s="7" t="s">
        <v>9</v>
      </c>
      <c r="B242" s="7" t="s">
        <v>71</v>
      </c>
      <c r="C242" s="7" t="s">
        <v>79</v>
      </c>
      <c r="D242" s="16" t="s">
        <v>80</v>
      </c>
      <c r="E242" s="81" t="s">
        <v>481</v>
      </c>
      <c r="F242" s="7" t="s">
        <v>74</v>
      </c>
      <c r="G242" s="7" t="s">
        <v>483</v>
      </c>
      <c r="H242" s="7" t="s">
        <v>14</v>
      </c>
      <c r="I242" s="8">
        <v>544</v>
      </c>
      <c r="J242" s="8">
        <f t="shared" si="17"/>
        <v>725.33333333333326</v>
      </c>
      <c r="K242" s="9">
        <v>813301.76000000001</v>
      </c>
      <c r="L242" s="7" t="s">
        <v>25</v>
      </c>
      <c r="M242" s="17"/>
      <c r="N242" s="32">
        <f t="shared" si="23"/>
        <v>0.67243510506798509</v>
      </c>
      <c r="O242" s="68">
        <f t="shared" si="24"/>
        <v>1149.8640296662545</v>
      </c>
      <c r="P242" s="9">
        <f t="shared" si="22"/>
        <v>1495.04</v>
      </c>
    </row>
    <row r="243" spans="1:16" x14ac:dyDescent="0.25">
      <c r="A243" s="7" t="s">
        <v>9</v>
      </c>
      <c r="B243" s="7" t="s">
        <v>71</v>
      </c>
      <c r="C243" s="7" t="s">
        <v>79</v>
      </c>
      <c r="D243" s="16" t="s">
        <v>80</v>
      </c>
      <c r="E243" s="81" t="s">
        <v>481</v>
      </c>
      <c r="F243" s="7" t="s">
        <v>74</v>
      </c>
      <c r="G243" s="7" t="s">
        <v>483</v>
      </c>
      <c r="H243" s="7" t="s">
        <v>14</v>
      </c>
      <c r="I243" s="8">
        <v>9</v>
      </c>
      <c r="J243" s="8">
        <f t="shared" si="17"/>
        <v>12</v>
      </c>
      <c r="K243" s="9">
        <v>13179.27</v>
      </c>
      <c r="L243" s="7" t="s">
        <v>26</v>
      </c>
      <c r="M243" s="17"/>
      <c r="N243" s="32">
        <f t="shared" si="23"/>
        <v>1.1124845488257106E-2</v>
      </c>
      <c r="O243" s="68">
        <f t="shared" si="24"/>
        <v>19.02348578491965</v>
      </c>
      <c r="P243" s="9">
        <f t="shared" si="22"/>
        <v>1464.3633333333335</v>
      </c>
    </row>
    <row r="244" spans="1:16" x14ac:dyDescent="0.25">
      <c r="A244" s="7" t="s">
        <v>9</v>
      </c>
      <c r="B244" s="7" t="s">
        <v>71</v>
      </c>
      <c r="C244" s="7" t="s">
        <v>79</v>
      </c>
      <c r="D244" s="16" t="s">
        <v>80</v>
      </c>
      <c r="E244" s="81" t="s">
        <v>481</v>
      </c>
      <c r="F244" s="7" t="s">
        <v>74</v>
      </c>
      <c r="G244" s="7" t="s">
        <v>483</v>
      </c>
      <c r="H244" s="7" t="s">
        <v>14</v>
      </c>
      <c r="I244" s="8">
        <v>7</v>
      </c>
      <c r="J244" s="8">
        <f t="shared" si="17"/>
        <v>9.3333333333333339</v>
      </c>
      <c r="K244" s="9">
        <v>10465.280000000001</v>
      </c>
      <c r="L244" s="7" t="s">
        <v>27</v>
      </c>
      <c r="M244" s="17"/>
      <c r="N244" s="32">
        <f t="shared" si="23"/>
        <v>8.65265760197775E-3</v>
      </c>
      <c r="O244" s="68">
        <f t="shared" si="24"/>
        <v>14.796044499381953</v>
      </c>
      <c r="P244" s="9">
        <f t="shared" si="22"/>
        <v>1495.0400000000002</v>
      </c>
    </row>
    <row r="245" spans="1:16" x14ac:dyDescent="0.25">
      <c r="A245" s="7" t="s">
        <v>9</v>
      </c>
      <c r="B245" s="7" t="s">
        <v>71</v>
      </c>
      <c r="C245" s="7" t="s">
        <v>79</v>
      </c>
      <c r="D245" s="16" t="s">
        <v>80</v>
      </c>
      <c r="E245" s="81" t="s">
        <v>481</v>
      </c>
      <c r="F245" s="7" t="s">
        <v>74</v>
      </c>
      <c r="G245" s="7" t="s">
        <v>483</v>
      </c>
      <c r="H245" s="7" t="s">
        <v>14</v>
      </c>
      <c r="I245" s="8">
        <v>6</v>
      </c>
      <c r="J245" s="8">
        <f t="shared" si="17"/>
        <v>8</v>
      </c>
      <c r="K245" s="9">
        <v>8970.24</v>
      </c>
      <c r="L245" s="7" t="s">
        <v>29</v>
      </c>
      <c r="M245" s="17"/>
      <c r="N245" s="32">
        <f t="shared" si="23"/>
        <v>7.4165636588380711E-3</v>
      </c>
      <c r="O245" s="68">
        <f t="shared" si="24"/>
        <v>12.682323856613101</v>
      </c>
      <c r="P245" s="9">
        <f t="shared" si="22"/>
        <v>1495.04</v>
      </c>
    </row>
    <row r="246" spans="1:16" x14ac:dyDescent="0.25">
      <c r="A246" s="7" t="s">
        <v>9</v>
      </c>
      <c r="B246" s="7" t="s">
        <v>71</v>
      </c>
      <c r="C246" s="7" t="s">
        <v>79</v>
      </c>
      <c r="D246" s="16" t="s">
        <v>80</v>
      </c>
      <c r="E246" s="81" t="s">
        <v>481</v>
      </c>
      <c r="F246" s="7" t="s">
        <v>74</v>
      </c>
      <c r="G246" s="7" t="s">
        <v>483</v>
      </c>
      <c r="H246" s="7" t="s">
        <v>14</v>
      </c>
      <c r="I246" s="8">
        <v>1</v>
      </c>
      <c r="J246" s="8">
        <f t="shared" si="17"/>
        <v>1.3333333333333333</v>
      </c>
      <c r="K246" s="9">
        <v>1495.04</v>
      </c>
      <c r="L246" s="7" t="s">
        <v>30</v>
      </c>
      <c r="M246" s="17"/>
      <c r="N246" s="32">
        <f t="shared" si="23"/>
        <v>1.2360939431396785E-3</v>
      </c>
      <c r="O246" s="68">
        <f t="shared" si="24"/>
        <v>2.1137206427688504</v>
      </c>
      <c r="P246" s="9">
        <f t="shared" si="22"/>
        <v>1495.04</v>
      </c>
    </row>
    <row r="247" spans="1:16" x14ac:dyDescent="0.25">
      <c r="A247" s="7" t="s">
        <v>9</v>
      </c>
      <c r="B247" s="7" t="s">
        <v>71</v>
      </c>
      <c r="C247" s="7" t="s">
        <v>79</v>
      </c>
      <c r="D247" s="16" t="s">
        <v>80</v>
      </c>
      <c r="E247" s="81" t="s">
        <v>481</v>
      </c>
      <c r="F247" s="7" t="s">
        <v>74</v>
      </c>
      <c r="G247" s="7" t="s">
        <v>483</v>
      </c>
      <c r="H247" s="7" t="s">
        <v>14</v>
      </c>
      <c r="I247" s="8">
        <v>21</v>
      </c>
      <c r="J247" s="8">
        <f t="shared" si="17"/>
        <v>28</v>
      </c>
      <c r="K247" s="9">
        <v>31395.84</v>
      </c>
      <c r="L247" s="7" t="s">
        <v>34</v>
      </c>
      <c r="M247" s="17"/>
      <c r="N247" s="32">
        <f t="shared" si="23"/>
        <v>2.595797280593325E-2</v>
      </c>
      <c r="O247" s="68">
        <f t="shared" si="24"/>
        <v>44.388133498145855</v>
      </c>
      <c r="P247" s="9">
        <f t="shared" si="22"/>
        <v>1495.04</v>
      </c>
    </row>
    <row r="248" spans="1:16" x14ac:dyDescent="0.25">
      <c r="A248" s="7" t="s">
        <v>9</v>
      </c>
      <c r="B248" s="7" t="s">
        <v>71</v>
      </c>
      <c r="C248" s="7" t="s">
        <v>79</v>
      </c>
      <c r="D248" s="16" t="s">
        <v>80</v>
      </c>
      <c r="E248" s="81" t="s">
        <v>481</v>
      </c>
      <c r="F248" s="7" t="s">
        <v>74</v>
      </c>
      <c r="G248" s="7" t="s">
        <v>483</v>
      </c>
      <c r="H248" s="7" t="s">
        <v>14</v>
      </c>
      <c r="I248" s="8">
        <v>3</v>
      </c>
      <c r="J248" s="8">
        <f t="shared" si="17"/>
        <v>4</v>
      </c>
      <c r="K248" s="9">
        <v>3656.85</v>
      </c>
      <c r="L248" s="7" t="s">
        <v>35</v>
      </c>
      <c r="M248" s="17"/>
      <c r="N248" s="32">
        <f t="shared" si="23"/>
        <v>3.7082818294190355E-3</v>
      </c>
      <c r="O248" s="68">
        <f t="shared" si="24"/>
        <v>6.3411619283065503</v>
      </c>
      <c r="P248" s="9">
        <f t="shared" si="22"/>
        <v>1218.95</v>
      </c>
    </row>
    <row r="249" spans="1:16" x14ac:dyDescent="0.25">
      <c r="A249" s="7" t="s">
        <v>9</v>
      </c>
      <c r="B249" s="7" t="s">
        <v>71</v>
      </c>
      <c r="C249" s="7" t="s">
        <v>79</v>
      </c>
      <c r="D249" s="16" t="s">
        <v>80</v>
      </c>
      <c r="E249" s="81" t="s">
        <v>481</v>
      </c>
      <c r="F249" s="7" t="s">
        <v>74</v>
      </c>
      <c r="G249" s="7" t="s">
        <v>483</v>
      </c>
      <c r="H249" s="7" t="s">
        <v>14</v>
      </c>
      <c r="I249" s="8">
        <v>41</v>
      </c>
      <c r="J249" s="8">
        <f t="shared" si="17"/>
        <v>54.666666666666664</v>
      </c>
      <c r="K249" s="9">
        <v>61296.639999999999</v>
      </c>
      <c r="L249" s="7" t="s">
        <v>41</v>
      </c>
      <c r="M249" s="17"/>
      <c r="N249" s="32">
        <f t="shared" si="23"/>
        <v>5.0679851668726815E-2</v>
      </c>
      <c r="O249" s="68">
        <f t="shared" si="24"/>
        <v>86.662546353522856</v>
      </c>
      <c r="P249" s="9">
        <f t="shared" si="22"/>
        <v>1495.04</v>
      </c>
    </row>
    <row r="250" spans="1:16" x14ac:dyDescent="0.25">
      <c r="A250" s="7" t="s">
        <v>9</v>
      </c>
      <c r="B250" s="7" t="s">
        <v>71</v>
      </c>
      <c r="C250" s="7" t="s">
        <v>79</v>
      </c>
      <c r="D250" s="16" t="s">
        <v>80</v>
      </c>
      <c r="E250" s="81" t="s">
        <v>481</v>
      </c>
      <c r="F250" s="7" t="s">
        <v>74</v>
      </c>
      <c r="G250" s="7" t="s">
        <v>483</v>
      </c>
      <c r="H250" s="7" t="s">
        <v>14</v>
      </c>
      <c r="I250" s="8">
        <v>27</v>
      </c>
      <c r="J250" s="8">
        <f t="shared" si="17"/>
        <v>36</v>
      </c>
      <c r="K250" s="9">
        <v>40366.080000000002</v>
      </c>
      <c r="L250" s="7" t="s">
        <v>45</v>
      </c>
      <c r="M250" s="17"/>
      <c r="N250" s="32">
        <f t="shared" si="23"/>
        <v>3.3374536464771322E-2</v>
      </c>
      <c r="O250" s="68">
        <f t="shared" si="24"/>
        <v>57.070457354758958</v>
      </c>
      <c r="P250" s="9">
        <f t="shared" si="22"/>
        <v>1495.04</v>
      </c>
    </row>
    <row r="251" spans="1:16" x14ac:dyDescent="0.25">
      <c r="A251" s="7" t="s">
        <v>9</v>
      </c>
      <c r="B251" s="7" t="s">
        <v>71</v>
      </c>
      <c r="C251" s="7" t="s">
        <v>79</v>
      </c>
      <c r="D251" s="16" t="s">
        <v>80</v>
      </c>
      <c r="E251" s="81" t="s">
        <v>481</v>
      </c>
      <c r="F251" s="7" t="s">
        <v>74</v>
      </c>
      <c r="G251" s="7" t="s">
        <v>483</v>
      </c>
      <c r="H251" s="7" t="s">
        <v>14</v>
      </c>
      <c r="I251" s="8">
        <v>6</v>
      </c>
      <c r="J251" s="8">
        <f t="shared" si="17"/>
        <v>8</v>
      </c>
      <c r="K251" s="9">
        <v>7942.98</v>
      </c>
      <c r="L251" s="7" t="s">
        <v>47</v>
      </c>
      <c r="M251" s="17"/>
      <c r="N251" s="32">
        <f t="shared" si="23"/>
        <v>7.4165636588380711E-3</v>
      </c>
      <c r="O251" s="68">
        <f t="shared" si="24"/>
        <v>12.682323856613101</v>
      </c>
      <c r="P251" s="9">
        <f t="shared" si="22"/>
        <v>1323.83</v>
      </c>
    </row>
    <row r="252" spans="1:16" x14ac:dyDescent="0.25">
      <c r="A252" s="7" t="s">
        <v>9</v>
      </c>
      <c r="B252" s="7" t="s">
        <v>71</v>
      </c>
      <c r="C252" s="7" t="s">
        <v>79</v>
      </c>
      <c r="D252" s="16" t="s">
        <v>80</v>
      </c>
      <c r="E252" s="81" t="s">
        <v>481</v>
      </c>
      <c r="F252" s="7" t="s">
        <v>74</v>
      </c>
      <c r="G252" s="7" t="s">
        <v>483</v>
      </c>
      <c r="H252" s="7" t="s">
        <v>14</v>
      </c>
      <c r="I252" s="8">
        <v>1</v>
      </c>
      <c r="J252" s="8">
        <f t="shared" si="17"/>
        <v>1.3333333333333333</v>
      </c>
      <c r="K252" s="9">
        <v>1323.83</v>
      </c>
      <c r="L252" s="7" t="s">
        <v>50</v>
      </c>
      <c r="M252" s="17"/>
      <c r="N252" s="32">
        <f t="shared" si="23"/>
        <v>1.2360939431396785E-3</v>
      </c>
      <c r="O252" s="68">
        <f t="shared" si="24"/>
        <v>2.1137206427688504</v>
      </c>
      <c r="P252" s="9">
        <f t="shared" si="22"/>
        <v>1323.83</v>
      </c>
    </row>
    <row r="253" spans="1:16" x14ac:dyDescent="0.25">
      <c r="A253" s="7" t="s">
        <v>9</v>
      </c>
      <c r="B253" s="7" t="s">
        <v>71</v>
      </c>
      <c r="C253" s="7" t="s">
        <v>79</v>
      </c>
      <c r="D253" s="16" t="s">
        <v>80</v>
      </c>
      <c r="E253" s="81" t="s">
        <v>481</v>
      </c>
      <c r="F253" s="7" t="s">
        <v>74</v>
      </c>
      <c r="G253" s="7" t="s">
        <v>483</v>
      </c>
      <c r="H253" s="7" t="s">
        <v>14</v>
      </c>
      <c r="I253" s="8">
        <v>2</v>
      </c>
      <c r="J253" s="8">
        <f t="shared" si="17"/>
        <v>2.6666666666666665</v>
      </c>
      <c r="K253" s="9">
        <v>2488.36</v>
      </c>
      <c r="L253" s="7" t="s">
        <v>64</v>
      </c>
      <c r="M253" s="17"/>
      <c r="N253" s="32">
        <f t="shared" si="23"/>
        <v>2.472187886279357E-3</v>
      </c>
      <c r="O253" s="68">
        <f t="shared" si="24"/>
        <v>4.2274412855377008</v>
      </c>
      <c r="P253" s="9">
        <f t="shared" si="22"/>
        <v>1244.18</v>
      </c>
    </row>
    <row r="254" spans="1:16" x14ac:dyDescent="0.25">
      <c r="A254" s="7" t="s">
        <v>9</v>
      </c>
      <c r="B254" s="7" t="s">
        <v>71</v>
      </c>
      <c r="C254" s="7" t="s">
        <v>79</v>
      </c>
      <c r="D254" s="16" t="s">
        <v>80</v>
      </c>
      <c r="E254" s="81" t="s">
        <v>481</v>
      </c>
      <c r="F254" s="7" t="s">
        <v>74</v>
      </c>
      <c r="G254" s="7" t="s">
        <v>483</v>
      </c>
      <c r="H254" s="7" t="s">
        <v>14</v>
      </c>
      <c r="I254" s="8">
        <v>8</v>
      </c>
      <c r="J254" s="8">
        <f t="shared" si="17"/>
        <v>10.666666666666666</v>
      </c>
      <c r="K254" s="9">
        <v>11960.32</v>
      </c>
      <c r="L254" s="7" t="s">
        <v>53</v>
      </c>
      <c r="M254" s="17"/>
      <c r="N254" s="32">
        <f t="shared" si="23"/>
        <v>9.8887515451174281E-3</v>
      </c>
      <c r="O254" s="68">
        <f t="shared" si="24"/>
        <v>16.909765142150803</v>
      </c>
      <c r="P254" s="9">
        <f t="shared" si="22"/>
        <v>1495.04</v>
      </c>
    </row>
    <row r="255" spans="1:16" x14ac:dyDescent="0.25">
      <c r="A255" s="52"/>
      <c r="B255" s="52"/>
      <c r="C255" s="52"/>
      <c r="D255" s="53"/>
      <c r="E255" s="83"/>
      <c r="F255" s="52"/>
      <c r="G255" s="52"/>
      <c r="H255" s="52"/>
      <c r="I255" s="54">
        <f>SUM(I238:I254)</f>
        <v>809</v>
      </c>
      <c r="J255" s="54">
        <f>SUM(J238:J254)</f>
        <v>1078.6666666666667</v>
      </c>
      <c r="K255" s="55"/>
      <c r="L255" s="52"/>
      <c r="M255" s="56"/>
      <c r="N255" s="56">
        <f>SUM(N238:N254)</f>
        <v>0.99999999999999989</v>
      </c>
      <c r="O255" s="70">
        <f>SUM(O238:O254)</f>
        <v>1709.9999999999993</v>
      </c>
      <c r="P255" s="9"/>
    </row>
    <row r="256" spans="1:16" x14ac:dyDescent="0.25">
      <c r="A256" s="7" t="s">
        <v>9</v>
      </c>
      <c r="B256" s="7" t="s">
        <v>81</v>
      </c>
      <c r="C256" s="7" t="s">
        <v>82</v>
      </c>
      <c r="D256" s="16" t="s">
        <v>83</v>
      </c>
      <c r="E256" s="81" t="s">
        <v>484</v>
      </c>
      <c r="F256" s="7" t="s">
        <v>84</v>
      </c>
      <c r="G256" s="7" t="s">
        <v>485</v>
      </c>
      <c r="H256" s="7" t="s">
        <v>14</v>
      </c>
      <c r="I256" s="8">
        <v>167.5</v>
      </c>
      <c r="J256" s="8">
        <f>I256/9*12</f>
        <v>223.33333333333331</v>
      </c>
      <c r="K256" s="9">
        <v>470800.27500000002</v>
      </c>
      <c r="L256" s="7" t="s">
        <v>15</v>
      </c>
      <c r="M256" s="17"/>
      <c r="N256" s="32">
        <f>J256/$J$278</f>
        <v>2.3900225760819099E-2</v>
      </c>
      <c r="O256" s="68">
        <f>N256*8100</f>
        <v>193.5918286626347</v>
      </c>
      <c r="P256" s="9">
        <f>+K256/I256</f>
        <v>2810.7479104477611</v>
      </c>
    </row>
    <row r="257" spans="1:16" x14ac:dyDescent="0.25">
      <c r="A257" s="7" t="s">
        <v>9</v>
      </c>
      <c r="B257" s="7" t="s">
        <v>81</v>
      </c>
      <c r="C257" s="7" t="s">
        <v>82</v>
      </c>
      <c r="D257" s="16" t="s">
        <v>83</v>
      </c>
      <c r="E257" s="81" t="s">
        <v>484</v>
      </c>
      <c r="F257" s="7" t="s">
        <v>84</v>
      </c>
      <c r="G257" s="7" t="s">
        <v>485</v>
      </c>
      <c r="H257" s="7" t="s">
        <v>14</v>
      </c>
      <c r="I257" s="8">
        <v>82</v>
      </c>
      <c r="J257" s="8">
        <f t="shared" ref="J257:J277" si="25">I257/9*12</f>
        <v>109.33333333333333</v>
      </c>
      <c r="K257" s="9">
        <v>230792.1</v>
      </c>
      <c r="L257" s="7" t="s">
        <v>17</v>
      </c>
      <c r="M257" s="17"/>
      <c r="N257" s="32">
        <f t="shared" ref="N257:N277" si="26">J257/$J$278</f>
        <v>1.1700409029177112E-2</v>
      </c>
      <c r="O257" s="68">
        <f t="shared" ref="O257:O277" si="27">N257*8100</f>
        <v>94.773313136334608</v>
      </c>
      <c r="P257" s="9">
        <f t="shared" ref="P257:P277" si="28">+K257/I257</f>
        <v>2814.537804878049</v>
      </c>
    </row>
    <row r="258" spans="1:16" x14ac:dyDescent="0.25">
      <c r="A258" s="7" t="s">
        <v>9</v>
      </c>
      <c r="B258" s="7" t="s">
        <v>81</v>
      </c>
      <c r="C258" s="7" t="s">
        <v>82</v>
      </c>
      <c r="D258" s="16" t="s">
        <v>83</v>
      </c>
      <c r="E258" s="81" t="s">
        <v>484</v>
      </c>
      <c r="F258" s="7" t="s">
        <v>84</v>
      </c>
      <c r="G258" s="7" t="s">
        <v>485</v>
      </c>
      <c r="H258" s="7" t="s">
        <v>14</v>
      </c>
      <c r="I258" s="8">
        <v>24</v>
      </c>
      <c r="J258" s="8">
        <f t="shared" si="25"/>
        <v>32</v>
      </c>
      <c r="K258" s="9">
        <v>67676.399999999994</v>
      </c>
      <c r="L258" s="7" t="s">
        <v>21</v>
      </c>
      <c r="M258" s="17"/>
      <c r="N258" s="32">
        <f t="shared" si="26"/>
        <v>3.424509959759155E-3</v>
      </c>
      <c r="O258" s="68">
        <f t="shared" si="27"/>
        <v>27.738530674049155</v>
      </c>
      <c r="P258" s="9">
        <f t="shared" si="28"/>
        <v>2819.85</v>
      </c>
    </row>
    <row r="259" spans="1:16" x14ac:dyDescent="0.25">
      <c r="A259" s="7" t="s">
        <v>9</v>
      </c>
      <c r="B259" s="7" t="s">
        <v>81</v>
      </c>
      <c r="C259" s="7" t="s">
        <v>82</v>
      </c>
      <c r="D259" s="16" t="s">
        <v>83</v>
      </c>
      <c r="E259" s="81" t="s">
        <v>484</v>
      </c>
      <c r="F259" s="7" t="s">
        <v>84</v>
      </c>
      <c r="G259" s="7" t="s">
        <v>485</v>
      </c>
      <c r="H259" s="7" t="s">
        <v>14</v>
      </c>
      <c r="I259" s="8">
        <v>246</v>
      </c>
      <c r="J259" s="8">
        <f t="shared" si="25"/>
        <v>328</v>
      </c>
      <c r="K259" s="9">
        <v>689665.9</v>
      </c>
      <c r="L259" s="7" t="s">
        <v>22</v>
      </c>
      <c r="M259" s="17"/>
      <c r="N259" s="32">
        <f t="shared" si="26"/>
        <v>3.5101227087531335E-2</v>
      </c>
      <c r="O259" s="68">
        <f t="shared" si="27"/>
        <v>284.31993940900384</v>
      </c>
      <c r="P259" s="9">
        <f t="shared" si="28"/>
        <v>2803.5199186991872</v>
      </c>
    </row>
    <row r="260" spans="1:16" x14ac:dyDescent="0.25">
      <c r="A260" s="7" t="s">
        <v>9</v>
      </c>
      <c r="B260" s="7" t="s">
        <v>81</v>
      </c>
      <c r="C260" s="7" t="s">
        <v>82</v>
      </c>
      <c r="D260" s="16" t="s">
        <v>83</v>
      </c>
      <c r="E260" s="81" t="s">
        <v>484</v>
      </c>
      <c r="F260" s="7" t="s">
        <v>84</v>
      </c>
      <c r="G260" s="7" t="s">
        <v>485</v>
      </c>
      <c r="H260" s="7" t="s">
        <v>14</v>
      </c>
      <c r="I260" s="8">
        <v>1020</v>
      </c>
      <c r="J260" s="8">
        <f t="shared" si="25"/>
        <v>1360</v>
      </c>
      <c r="K260" s="9">
        <v>2862485.62</v>
      </c>
      <c r="L260" s="7" t="s">
        <v>23</v>
      </c>
      <c r="M260" s="17"/>
      <c r="N260" s="32">
        <f t="shared" si="26"/>
        <v>0.14554167328976408</v>
      </c>
      <c r="O260" s="68">
        <f t="shared" si="27"/>
        <v>1178.8875536470891</v>
      </c>
      <c r="P260" s="9">
        <f t="shared" si="28"/>
        <v>2806.3584509803923</v>
      </c>
    </row>
    <row r="261" spans="1:16" x14ac:dyDescent="0.25">
      <c r="A261" s="7" t="s">
        <v>9</v>
      </c>
      <c r="B261" s="7" t="s">
        <v>81</v>
      </c>
      <c r="C261" s="7" t="s">
        <v>82</v>
      </c>
      <c r="D261" s="16" t="s">
        <v>83</v>
      </c>
      <c r="E261" s="81" t="s">
        <v>484</v>
      </c>
      <c r="F261" s="7" t="s">
        <v>84</v>
      </c>
      <c r="G261" s="7" t="s">
        <v>485</v>
      </c>
      <c r="H261" s="7" t="s">
        <v>14</v>
      </c>
      <c r="I261" s="8">
        <v>52</v>
      </c>
      <c r="J261" s="8">
        <f t="shared" si="25"/>
        <v>69.333333333333329</v>
      </c>
      <c r="K261" s="9">
        <v>145373.79999999999</v>
      </c>
      <c r="L261" s="7" t="s">
        <v>24</v>
      </c>
      <c r="M261" s="17"/>
      <c r="N261" s="32">
        <f t="shared" si="26"/>
        <v>7.4197715794781681E-3</v>
      </c>
      <c r="O261" s="68">
        <f t="shared" si="27"/>
        <v>60.100149793773163</v>
      </c>
      <c r="P261" s="9">
        <f t="shared" si="28"/>
        <v>2795.6499999999996</v>
      </c>
    </row>
    <row r="262" spans="1:16" x14ac:dyDescent="0.25">
      <c r="A262" s="7" t="s">
        <v>9</v>
      </c>
      <c r="B262" s="7" t="s">
        <v>81</v>
      </c>
      <c r="C262" s="7" t="s">
        <v>82</v>
      </c>
      <c r="D262" s="16" t="s">
        <v>83</v>
      </c>
      <c r="E262" s="81" t="s">
        <v>484</v>
      </c>
      <c r="F262" s="7" t="s">
        <v>84</v>
      </c>
      <c r="G262" s="7" t="s">
        <v>485</v>
      </c>
      <c r="H262" s="7" t="s">
        <v>14</v>
      </c>
      <c r="I262" s="8">
        <v>232</v>
      </c>
      <c r="J262" s="8">
        <f t="shared" si="25"/>
        <v>309.33333333333337</v>
      </c>
      <c r="K262" s="9">
        <v>652220.80000000005</v>
      </c>
      <c r="L262" s="7" t="s">
        <v>25</v>
      </c>
      <c r="M262" s="17"/>
      <c r="N262" s="32">
        <f t="shared" si="26"/>
        <v>3.3103596277671836E-2</v>
      </c>
      <c r="O262" s="68">
        <f t="shared" si="27"/>
        <v>268.13912984914185</v>
      </c>
      <c r="P262" s="9">
        <f t="shared" si="28"/>
        <v>2811.2965517241382</v>
      </c>
    </row>
    <row r="263" spans="1:16" x14ac:dyDescent="0.25">
      <c r="A263" s="7" t="s">
        <v>9</v>
      </c>
      <c r="B263" s="7" t="s">
        <v>81</v>
      </c>
      <c r="C263" s="7" t="s">
        <v>82</v>
      </c>
      <c r="D263" s="16" t="s">
        <v>83</v>
      </c>
      <c r="E263" s="81" t="s">
        <v>484</v>
      </c>
      <c r="F263" s="7" t="s">
        <v>84</v>
      </c>
      <c r="G263" s="7" t="s">
        <v>485</v>
      </c>
      <c r="H263" s="7" t="s">
        <v>14</v>
      </c>
      <c r="I263" s="8">
        <v>291.39999999999998</v>
      </c>
      <c r="J263" s="8">
        <f t="shared" si="25"/>
        <v>388.5333333333333</v>
      </c>
      <c r="K263" s="9">
        <v>820157.91</v>
      </c>
      <c r="L263" s="7" t="s">
        <v>26</v>
      </c>
      <c r="M263" s="17"/>
      <c r="N263" s="32">
        <f t="shared" si="26"/>
        <v>4.1579258428075735E-2</v>
      </c>
      <c r="O263" s="68">
        <f t="shared" si="27"/>
        <v>336.79199326741343</v>
      </c>
      <c r="P263" s="9">
        <f t="shared" si="28"/>
        <v>2814.5432738503778</v>
      </c>
    </row>
    <row r="264" spans="1:16" x14ac:dyDescent="0.25">
      <c r="A264" s="7" t="s">
        <v>9</v>
      </c>
      <c r="B264" s="7" t="s">
        <v>81</v>
      </c>
      <c r="C264" s="7" t="s">
        <v>82</v>
      </c>
      <c r="D264" s="16" t="s">
        <v>83</v>
      </c>
      <c r="E264" s="81" t="s">
        <v>484</v>
      </c>
      <c r="F264" s="7" t="s">
        <v>84</v>
      </c>
      <c r="G264" s="7" t="s">
        <v>485</v>
      </c>
      <c r="H264" s="7" t="s">
        <v>14</v>
      </c>
      <c r="I264" s="8">
        <v>17</v>
      </c>
      <c r="J264" s="8">
        <f t="shared" si="25"/>
        <v>22.666666666666664</v>
      </c>
      <c r="K264" s="9">
        <v>47647.05</v>
      </c>
      <c r="L264" s="7" t="s">
        <v>34</v>
      </c>
      <c r="M264" s="17"/>
      <c r="N264" s="32">
        <f t="shared" si="26"/>
        <v>2.4256945548294011E-3</v>
      </c>
      <c r="O264" s="68">
        <f t="shared" si="27"/>
        <v>19.648125894118149</v>
      </c>
      <c r="P264" s="9">
        <f t="shared" si="28"/>
        <v>2802.7676470588235</v>
      </c>
    </row>
    <row r="265" spans="1:16" x14ac:dyDescent="0.25">
      <c r="A265" s="7" t="s">
        <v>9</v>
      </c>
      <c r="B265" s="7" t="s">
        <v>81</v>
      </c>
      <c r="C265" s="7" t="s">
        <v>82</v>
      </c>
      <c r="D265" s="16" t="s">
        <v>83</v>
      </c>
      <c r="E265" s="81" t="s">
        <v>484</v>
      </c>
      <c r="F265" s="7" t="s">
        <v>84</v>
      </c>
      <c r="G265" s="7" t="s">
        <v>485</v>
      </c>
      <c r="H265" s="7" t="s">
        <v>14</v>
      </c>
      <c r="I265" s="8">
        <v>126</v>
      </c>
      <c r="J265" s="8">
        <f t="shared" si="25"/>
        <v>168</v>
      </c>
      <c r="K265" s="9">
        <v>354429.9</v>
      </c>
      <c r="L265" s="7" t="s">
        <v>35</v>
      </c>
      <c r="M265" s="17"/>
      <c r="N265" s="32">
        <f t="shared" si="26"/>
        <v>1.7978677288735562E-2</v>
      </c>
      <c r="O265" s="68">
        <f t="shared" si="27"/>
        <v>145.62728603875806</v>
      </c>
      <c r="P265" s="9">
        <f t="shared" si="28"/>
        <v>2812.9357142857143</v>
      </c>
    </row>
    <row r="266" spans="1:16" x14ac:dyDescent="0.25">
      <c r="A266" s="7" t="s">
        <v>9</v>
      </c>
      <c r="B266" s="7" t="s">
        <v>81</v>
      </c>
      <c r="C266" s="7" t="s">
        <v>82</v>
      </c>
      <c r="D266" s="16" t="s">
        <v>83</v>
      </c>
      <c r="E266" s="81" t="s">
        <v>484</v>
      </c>
      <c r="F266" s="7" t="s">
        <v>84</v>
      </c>
      <c r="G266" s="7" t="s">
        <v>485</v>
      </c>
      <c r="H266" s="7" t="s">
        <v>14</v>
      </c>
      <c r="I266" s="8">
        <v>198</v>
      </c>
      <c r="J266" s="8">
        <f t="shared" si="25"/>
        <v>264</v>
      </c>
      <c r="K266" s="9">
        <v>556151.68999999994</v>
      </c>
      <c r="L266" s="7" t="s">
        <v>36</v>
      </c>
      <c r="M266" s="17"/>
      <c r="N266" s="32">
        <f t="shared" si="26"/>
        <v>2.8252207168013029E-2</v>
      </c>
      <c r="O266" s="68">
        <f t="shared" si="27"/>
        <v>228.84287806090552</v>
      </c>
      <c r="P266" s="9">
        <f t="shared" si="28"/>
        <v>2808.8469191919189</v>
      </c>
    </row>
    <row r="267" spans="1:16" x14ac:dyDescent="0.25">
      <c r="A267" s="7" t="s">
        <v>9</v>
      </c>
      <c r="B267" s="7" t="s">
        <v>81</v>
      </c>
      <c r="C267" s="7" t="s">
        <v>82</v>
      </c>
      <c r="D267" s="16" t="s">
        <v>83</v>
      </c>
      <c r="E267" s="81" t="s">
        <v>484</v>
      </c>
      <c r="F267" s="7" t="s">
        <v>84</v>
      </c>
      <c r="G267" s="7" t="s">
        <v>485</v>
      </c>
      <c r="H267" s="7" t="s">
        <v>14</v>
      </c>
      <c r="I267" s="8">
        <v>21</v>
      </c>
      <c r="J267" s="8">
        <f t="shared" si="25"/>
        <v>28</v>
      </c>
      <c r="K267" s="9">
        <v>58708.65</v>
      </c>
      <c r="L267" s="7" t="s">
        <v>38</v>
      </c>
      <c r="M267" s="17"/>
      <c r="N267" s="32">
        <f t="shared" si="26"/>
        <v>2.9964462147892604E-3</v>
      </c>
      <c r="O267" s="68">
        <f t="shared" si="27"/>
        <v>24.271214339793008</v>
      </c>
      <c r="P267" s="9">
        <f t="shared" si="28"/>
        <v>2795.65</v>
      </c>
    </row>
    <row r="268" spans="1:16" x14ac:dyDescent="0.25">
      <c r="A268" s="7" t="s">
        <v>9</v>
      </c>
      <c r="B268" s="7" t="s">
        <v>81</v>
      </c>
      <c r="C268" s="7" t="s">
        <v>82</v>
      </c>
      <c r="D268" s="16" t="s">
        <v>83</v>
      </c>
      <c r="E268" s="81" t="s">
        <v>484</v>
      </c>
      <c r="F268" s="7" t="s">
        <v>84</v>
      </c>
      <c r="G268" s="7" t="s">
        <v>485</v>
      </c>
      <c r="H268" s="7" t="s">
        <v>14</v>
      </c>
      <c r="I268" s="8">
        <v>32</v>
      </c>
      <c r="J268" s="8">
        <f t="shared" si="25"/>
        <v>42.666666666666664</v>
      </c>
      <c r="K268" s="9">
        <v>89460.800000000003</v>
      </c>
      <c r="L268" s="7" t="s">
        <v>40</v>
      </c>
      <c r="M268" s="17"/>
      <c r="N268" s="32">
        <f t="shared" si="26"/>
        <v>4.5660132796788728E-3</v>
      </c>
      <c r="O268" s="68">
        <f t="shared" si="27"/>
        <v>36.984707565398871</v>
      </c>
      <c r="P268" s="9">
        <f t="shared" si="28"/>
        <v>2795.65</v>
      </c>
    </row>
    <row r="269" spans="1:16" x14ac:dyDescent="0.25">
      <c r="A269" s="7" t="s">
        <v>9</v>
      </c>
      <c r="B269" s="7" t="s">
        <v>81</v>
      </c>
      <c r="C269" s="7" t="s">
        <v>82</v>
      </c>
      <c r="D269" s="16" t="s">
        <v>83</v>
      </c>
      <c r="E269" s="81" t="s">
        <v>484</v>
      </c>
      <c r="F269" s="7" t="s">
        <v>84</v>
      </c>
      <c r="G269" s="7" t="s">
        <v>485</v>
      </c>
      <c r="H269" s="7" t="s">
        <v>14</v>
      </c>
      <c r="I269" s="8">
        <v>3495.4</v>
      </c>
      <c r="J269" s="8">
        <f t="shared" si="25"/>
        <v>4660.5333333333338</v>
      </c>
      <c r="K269" s="9">
        <v>9828252.6099999994</v>
      </c>
      <c r="L269" s="7" t="s">
        <v>41</v>
      </c>
      <c r="M269" s="17"/>
      <c r="N269" s="32">
        <f t="shared" si="26"/>
        <v>0.49875133805592298</v>
      </c>
      <c r="O269" s="68">
        <f t="shared" si="27"/>
        <v>4039.8858382529761</v>
      </c>
      <c r="P269" s="9">
        <f t="shared" si="28"/>
        <v>2811.7676403272872</v>
      </c>
    </row>
    <row r="270" spans="1:16" x14ac:dyDescent="0.25">
      <c r="A270" s="7" t="s">
        <v>9</v>
      </c>
      <c r="B270" s="7" t="s">
        <v>81</v>
      </c>
      <c r="C270" s="7" t="s">
        <v>82</v>
      </c>
      <c r="D270" s="16" t="s">
        <v>83</v>
      </c>
      <c r="E270" s="81" t="s">
        <v>484</v>
      </c>
      <c r="F270" s="7" t="s">
        <v>84</v>
      </c>
      <c r="G270" s="7" t="s">
        <v>485</v>
      </c>
      <c r="H270" s="7" t="s">
        <v>14</v>
      </c>
      <c r="I270" s="8">
        <v>773</v>
      </c>
      <c r="J270" s="8">
        <f t="shared" si="25"/>
        <v>1030.6666666666665</v>
      </c>
      <c r="K270" s="9">
        <v>2172750.25</v>
      </c>
      <c r="L270" s="7" t="s">
        <v>42</v>
      </c>
      <c r="M270" s="17"/>
      <c r="N270" s="32">
        <f t="shared" si="26"/>
        <v>0.11029775828724277</v>
      </c>
      <c r="O270" s="68">
        <f t="shared" si="27"/>
        <v>893.41184212666644</v>
      </c>
      <c r="P270" s="9">
        <f t="shared" si="28"/>
        <v>2810.8023932729625</v>
      </c>
    </row>
    <row r="271" spans="1:16" x14ac:dyDescent="0.25">
      <c r="A271" s="7" t="s">
        <v>9</v>
      </c>
      <c r="B271" s="7" t="s">
        <v>81</v>
      </c>
      <c r="C271" s="7" t="s">
        <v>82</v>
      </c>
      <c r="D271" s="16" t="s">
        <v>83</v>
      </c>
      <c r="E271" s="81" t="s">
        <v>484</v>
      </c>
      <c r="F271" s="7" t="s">
        <v>84</v>
      </c>
      <c r="G271" s="7" t="s">
        <v>485</v>
      </c>
      <c r="H271" s="7" t="s">
        <v>14</v>
      </c>
      <c r="I271" s="8">
        <v>17</v>
      </c>
      <c r="J271" s="8">
        <f t="shared" si="25"/>
        <v>22.666666666666664</v>
      </c>
      <c r="K271" s="9">
        <v>47743.85</v>
      </c>
      <c r="L271" s="7" t="s">
        <v>48</v>
      </c>
      <c r="M271" s="17"/>
      <c r="N271" s="32">
        <f t="shared" si="26"/>
        <v>2.4256945548294011E-3</v>
      </c>
      <c r="O271" s="68">
        <f t="shared" si="27"/>
        <v>19.648125894118149</v>
      </c>
      <c r="P271" s="9">
        <f t="shared" si="28"/>
        <v>2808.4617647058822</v>
      </c>
    </row>
    <row r="272" spans="1:16" x14ac:dyDescent="0.25">
      <c r="A272" s="7" t="s">
        <v>9</v>
      </c>
      <c r="B272" s="7" t="s">
        <v>81</v>
      </c>
      <c r="C272" s="7" t="s">
        <v>82</v>
      </c>
      <c r="D272" s="16" t="s">
        <v>83</v>
      </c>
      <c r="E272" s="81" t="s">
        <v>484</v>
      </c>
      <c r="F272" s="7" t="s">
        <v>84</v>
      </c>
      <c r="G272" s="7" t="s">
        <v>485</v>
      </c>
      <c r="H272" s="7" t="s">
        <v>14</v>
      </c>
      <c r="I272" s="8">
        <v>35</v>
      </c>
      <c r="J272" s="8">
        <f t="shared" si="25"/>
        <v>46.666666666666664</v>
      </c>
      <c r="K272" s="9">
        <v>98694.75</v>
      </c>
      <c r="L272" s="7" t="s">
        <v>49</v>
      </c>
      <c r="M272" s="17"/>
      <c r="N272" s="32">
        <f t="shared" si="26"/>
        <v>4.9940770246487669E-3</v>
      </c>
      <c r="O272" s="68">
        <f t="shared" si="27"/>
        <v>40.452023899655011</v>
      </c>
      <c r="P272" s="9">
        <f t="shared" si="28"/>
        <v>2819.85</v>
      </c>
    </row>
    <row r="273" spans="1:16" x14ac:dyDescent="0.25">
      <c r="A273" s="7" t="s">
        <v>9</v>
      </c>
      <c r="B273" s="7" t="s">
        <v>81</v>
      </c>
      <c r="C273" s="7" t="s">
        <v>82</v>
      </c>
      <c r="D273" s="16" t="s">
        <v>83</v>
      </c>
      <c r="E273" s="81" t="s">
        <v>484</v>
      </c>
      <c r="F273" s="7" t="s">
        <v>84</v>
      </c>
      <c r="G273" s="7" t="s">
        <v>485</v>
      </c>
      <c r="H273" s="7" t="s">
        <v>14</v>
      </c>
      <c r="I273" s="8">
        <v>21</v>
      </c>
      <c r="J273" s="8">
        <f t="shared" si="25"/>
        <v>28</v>
      </c>
      <c r="K273" s="9">
        <v>58708.65</v>
      </c>
      <c r="L273" s="7" t="s">
        <v>50</v>
      </c>
      <c r="M273" s="17"/>
      <c r="N273" s="32">
        <f t="shared" si="26"/>
        <v>2.9964462147892604E-3</v>
      </c>
      <c r="O273" s="68">
        <f t="shared" si="27"/>
        <v>24.271214339793008</v>
      </c>
      <c r="P273" s="9">
        <f t="shared" si="28"/>
        <v>2795.65</v>
      </c>
    </row>
    <row r="274" spans="1:16" x14ac:dyDescent="0.25">
      <c r="A274" s="7" t="s">
        <v>9</v>
      </c>
      <c r="B274" s="7" t="s">
        <v>81</v>
      </c>
      <c r="C274" s="7" t="s">
        <v>82</v>
      </c>
      <c r="D274" s="16" t="s">
        <v>83</v>
      </c>
      <c r="E274" s="81" t="s">
        <v>484</v>
      </c>
      <c r="F274" s="7" t="s">
        <v>84</v>
      </c>
      <c r="G274" s="7" t="s">
        <v>485</v>
      </c>
      <c r="H274" s="7" t="s">
        <v>14</v>
      </c>
      <c r="I274" s="8">
        <v>8</v>
      </c>
      <c r="J274" s="8">
        <f t="shared" si="25"/>
        <v>10.666666666666666</v>
      </c>
      <c r="K274" s="9">
        <v>22558.799999999999</v>
      </c>
      <c r="L274" s="7" t="s">
        <v>51</v>
      </c>
      <c r="M274" s="17"/>
      <c r="N274" s="32">
        <f t="shared" si="26"/>
        <v>1.1415033199197182E-3</v>
      </c>
      <c r="O274" s="68">
        <f t="shared" si="27"/>
        <v>9.2461768913497178</v>
      </c>
      <c r="P274" s="9">
        <f t="shared" si="28"/>
        <v>2819.85</v>
      </c>
    </row>
    <row r="275" spans="1:16" x14ac:dyDescent="0.25">
      <c r="A275" s="7" t="s">
        <v>9</v>
      </c>
      <c r="B275" s="7" t="s">
        <v>81</v>
      </c>
      <c r="C275" s="7" t="s">
        <v>82</v>
      </c>
      <c r="D275" s="16" t="s">
        <v>83</v>
      </c>
      <c r="E275" s="81" t="s">
        <v>484</v>
      </c>
      <c r="F275" s="7" t="s">
        <v>84</v>
      </c>
      <c r="G275" s="7" t="s">
        <v>485</v>
      </c>
      <c r="H275" s="7" t="s">
        <v>14</v>
      </c>
      <c r="I275" s="8">
        <v>48.002000000000002</v>
      </c>
      <c r="J275" s="8">
        <f t="shared" si="25"/>
        <v>64.00266666666667</v>
      </c>
      <c r="K275" s="9">
        <v>135068.03969999999</v>
      </c>
      <c r="L275" s="7" t="s">
        <v>52</v>
      </c>
      <c r="M275" s="17"/>
      <c r="N275" s="32">
        <f t="shared" si="26"/>
        <v>6.8493052953482901E-3</v>
      </c>
      <c r="O275" s="68">
        <f t="shared" si="27"/>
        <v>55.479372892321152</v>
      </c>
      <c r="P275" s="9">
        <f t="shared" si="28"/>
        <v>2813.8002520728301</v>
      </c>
    </row>
    <row r="276" spans="1:16" x14ac:dyDescent="0.25">
      <c r="A276" s="7" t="s">
        <v>9</v>
      </c>
      <c r="B276" s="7" t="s">
        <v>81</v>
      </c>
      <c r="C276" s="7" t="s">
        <v>82</v>
      </c>
      <c r="D276" s="16" t="s">
        <v>83</v>
      </c>
      <c r="E276" s="81" t="s">
        <v>484</v>
      </c>
      <c r="F276" s="7" t="s">
        <v>84</v>
      </c>
      <c r="G276" s="7" t="s">
        <v>485</v>
      </c>
      <c r="H276" s="7" t="s">
        <v>14</v>
      </c>
      <c r="I276" s="8">
        <v>47</v>
      </c>
      <c r="J276" s="8">
        <f t="shared" si="25"/>
        <v>62.666666666666671</v>
      </c>
      <c r="K276" s="9">
        <v>132387.75</v>
      </c>
      <c r="L276" s="7" t="s">
        <v>53</v>
      </c>
      <c r="M276" s="17"/>
      <c r="N276" s="32">
        <f t="shared" si="26"/>
        <v>6.7063320045283453E-3</v>
      </c>
      <c r="O276" s="68">
        <f t="shared" si="27"/>
        <v>54.321289236679597</v>
      </c>
      <c r="P276" s="9">
        <f t="shared" si="28"/>
        <v>2816.7606382978724</v>
      </c>
    </row>
    <row r="277" spans="1:16" x14ac:dyDescent="0.25">
      <c r="A277" s="7" t="s">
        <v>9</v>
      </c>
      <c r="B277" s="7" t="s">
        <v>81</v>
      </c>
      <c r="C277" s="7" t="s">
        <v>82</v>
      </c>
      <c r="D277" s="16" t="s">
        <v>83</v>
      </c>
      <c r="E277" s="81" t="s">
        <v>484</v>
      </c>
      <c r="F277" s="7" t="s">
        <v>84</v>
      </c>
      <c r="G277" s="7" t="s">
        <v>485</v>
      </c>
      <c r="H277" s="7" t="s">
        <v>14</v>
      </c>
      <c r="I277" s="8">
        <v>55</v>
      </c>
      <c r="J277" s="8">
        <f t="shared" si="25"/>
        <v>73.333333333333329</v>
      </c>
      <c r="K277" s="9">
        <v>154849.75</v>
      </c>
      <c r="L277" s="7" t="s">
        <v>56</v>
      </c>
      <c r="M277" s="17"/>
      <c r="N277" s="32">
        <f t="shared" si="26"/>
        <v>7.8478353244480631E-3</v>
      </c>
      <c r="O277" s="68">
        <f t="shared" si="27"/>
        <v>63.567466128029309</v>
      </c>
      <c r="P277" s="9">
        <f t="shared" si="28"/>
        <v>2815.45</v>
      </c>
    </row>
    <row r="278" spans="1:16" x14ac:dyDescent="0.25">
      <c r="A278" s="52"/>
      <c r="B278" s="52"/>
      <c r="C278" s="52"/>
      <c r="D278" s="53"/>
      <c r="E278" s="83"/>
      <c r="F278" s="52"/>
      <c r="G278" s="52"/>
      <c r="H278" s="52"/>
      <c r="I278" s="54">
        <f>SUM(I256:I277)</f>
        <v>7008.3020000000006</v>
      </c>
      <c r="J278" s="54">
        <f>SUM(J256:J277)</f>
        <v>9344.402666666665</v>
      </c>
      <c r="K278" s="55"/>
      <c r="L278" s="52"/>
      <c r="M278" s="56"/>
      <c r="N278" s="56">
        <f>SUM(N256:N277)</f>
        <v>1.0000000000000002</v>
      </c>
      <c r="O278" s="70">
        <f>SUM(O256:O277)</f>
        <v>8100.0000000000018</v>
      </c>
      <c r="P278" s="9"/>
    </row>
    <row r="279" spans="1:16" x14ac:dyDescent="0.25">
      <c r="A279" s="7" t="s">
        <v>9</v>
      </c>
      <c r="B279" s="7" t="s">
        <v>91</v>
      </c>
      <c r="C279" s="7" t="s">
        <v>92</v>
      </c>
      <c r="D279" s="16" t="s">
        <v>85</v>
      </c>
      <c r="E279" s="81" t="s">
        <v>462</v>
      </c>
      <c r="F279" s="7" t="s">
        <v>86</v>
      </c>
      <c r="G279" s="7" t="s">
        <v>483</v>
      </c>
      <c r="H279" s="7" t="s">
        <v>14</v>
      </c>
      <c r="I279" s="8">
        <v>42</v>
      </c>
      <c r="J279" s="8"/>
      <c r="K279" s="9">
        <v>14989.8</v>
      </c>
      <c r="L279" s="7" t="s">
        <v>15</v>
      </c>
      <c r="M279" s="17">
        <f>+I279/$I$304</f>
        <v>8.21998238575203E-3</v>
      </c>
      <c r="N279" s="20"/>
      <c r="O279" s="68">
        <f>3600*M279</f>
        <v>29.591936588707309</v>
      </c>
      <c r="P279" s="9">
        <f>+K279/I279</f>
        <v>356.9</v>
      </c>
    </row>
    <row r="280" spans="1:16" x14ac:dyDescent="0.25">
      <c r="A280" s="7" t="s">
        <v>9</v>
      </c>
      <c r="B280" s="7" t="s">
        <v>91</v>
      </c>
      <c r="C280" s="7" t="s">
        <v>92</v>
      </c>
      <c r="D280" s="16" t="s">
        <v>85</v>
      </c>
      <c r="E280" s="81" t="s">
        <v>462</v>
      </c>
      <c r="F280" s="7" t="s">
        <v>86</v>
      </c>
      <c r="G280" s="7" t="s">
        <v>483</v>
      </c>
      <c r="H280" s="7" t="s">
        <v>14</v>
      </c>
      <c r="I280" s="8">
        <v>20</v>
      </c>
      <c r="J280" s="8"/>
      <c r="K280" s="9">
        <v>7137.8</v>
      </c>
      <c r="L280" s="7" t="s">
        <v>17</v>
      </c>
      <c r="M280" s="17">
        <f t="shared" ref="M280:M303" si="29">+I280/$I$304</f>
        <v>3.9142773265485858E-3</v>
      </c>
      <c r="N280" s="20"/>
      <c r="O280" s="68">
        <f t="shared" ref="O280:O303" si="30">3600*M280</f>
        <v>14.091398375574908</v>
      </c>
      <c r="P280" s="9">
        <f t="shared" ref="P280:P303" si="31">+K280/I280</f>
        <v>356.89</v>
      </c>
    </row>
    <row r="281" spans="1:16" x14ac:dyDescent="0.25">
      <c r="A281" s="7" t="s">
        <v>9</v>
      </c>
      <c r="B281" s="7" t="s">
        <v>91</v>
      </c>
      <c r="C281" s="7" t="s">
        <v>92</v>
      </c>
      <c r="D281" s="16" t="s">
        <v>85</v>
      </c>
      <c r="E281" s="81" t="s">
        <v>462</v>
      </c>
      <c r="F281" s="7" t="s">
        <v>86</v>
      </c>
      <c r="G281" s="7" t="s">
        <v>483</v>
      </c>
      <c r="H281" s="7" t="s">
        <v>14</v>
      </c>
      <c r="I281" s="8">
        <v>3</v>
      </c>
      <c r="J281" s="8"/>
      <c r="K281" s="9">
        <v>1070.67</v>
      </c>
      <c r="L281" s="7" t="s">
        <v>20</v>
      </c>
      <c r="M281" s="17">
        <f t="shared" si="29"/>
        <v>5.8714159898228793E-4</v>
      </c>
      <c r="N281" s="20"/>
      <c r="O281" s="68">
        <f t="shared" si="30"/>
        <v>2.1137097563362364</v>
      </c>
      <c r="P281" s="9">
        <f t="shared" si="31"/>
        <v>356.89000000000004</v>
      </c>
    </row>
    <row r="282" spans="1:16" x14ac:dyDescent="0.25">
      <c r="A282" s="7" t="s">
        <v>9</v>
      </c>
      <c r="B282" s="7" t="s">
        <v>91</v>
      </c>
      <c r="C282" s="7" t="s">
        <v>92</v>
      </c>
      <c r="D282" s="16" t="s">
        <v>85</v>
      </c>
      <c r="E282" s="81" t="s">
        <v>462</v>
      </c>
      <c r="F282" s="7" t="s">
        <v>86</v>
      </c>
      <c r="G282" s="7" t="s">
        <v>483</v>
      </c>
      <c r="H282" s="7" t="s">
        <v>14</v>
      </c>
      <c r="I282" s="8">
        <v>2</v>
      </c>
      <c r="J282" s="8"/>
      <c r="K282" s="9">
        <v>694.34</v>
      </c>
      <c r="L282" s="7" t="s">
        <v>22</v>
      </c>
      <c r="M282" s="17">
        <f t="shared" si="29"/>
        <v>3.9142773265485862E-4</v>
      </c>
      <c r="N282" s="20"/>
      <c r="O282" s="68">
        <f t="shared" si="30"/>
        <v>1.4091398375574911</v>
      </c>
      <c r="P282" s="9">
        <f t="shared" si="31"/>
        <v>347.17</v>
      </c>
    </row>
    <row r="283" spans="1:16" x14ac:dyDescent="0.25">
      <c r="A283" s="7" t="s">
        <v>9</v>
      </c>
      <c r="B283" s="7" t="s">
        <v>91</v>
      </c>
      <c r="C283" s="7" t="s">
        <v>92</v>
      </c>
      <c r="D283" s="16" t="s">
        <v>85</v>
      </c>
      <c r="E283" s="81" t="s">
        <v>462</v>
      </c>
      <c r="F283" s="7" t="s">
        <v>86</v>
      </c>
      <c r="G283" s="7" t="s">
        <v>483</v>
      </c>
      <c r="H283" s="7" t="s">
        <v>14</v>
      </c>
      <c r="I283" s="8">
        <v>575</v>
      </c>
      <c r="J283" s="8"/>
      <c r="K283" s="9">
        <v>205110.47</v>
      </c>
      <c r="L283" s="7" t="s">
        <v>23</v>
      </c>
      <c r="M283" s="17">
        <f t="shared" si="29"/>
        <v>0.11253547313827185</v>
      </c>
      <c r="N283" s="20"/>
      <c r="O283" s="68">
        <f t="shared" si="30"/>
        <v>405.12770329777868</v>
      </c>
      <c r="P283" s="9">
        <f t="shared" si="31"/>
        <v>356.71386086956522</v>
      </c>
    </row>
    <row r="284" spans="1:16" x14ac:dyDescent="0.25">
      <c r="A284" s="7" t="s">
        <v>9</v>
      </c>
      <c r="B284" s="7" t="s">
        <v>91</v>
      </c>
      <c r="C284" s="7" t="s">
        <v>92</v>
      </c>
      <c r="D284" s="16" t="s">
        <v>85</v>
      </c>
      <c r="E284" s="81" t="s">
        <v>462</v>
      </c>
      <c r="F284" s="7" t="s">
        <v>86</v>
      </c>
      <c r="G284" s="7" t="s">
        <v>483</v>
      </c>
      <c r="H284" s="7" t="s">
        <v>14</v>
      </c>
      <c r="I284" s="8">
        <v>666</v>
      </c>
      <c r="J284" s="8"/>
      <c r="K284" s="9">
        <v>237695.4</v>
      </c>
      <c r="L284" s="7" t="s">
        <v>25</v>
      </c>
      <c r="M284" s="17">
        <f t="shared" si="29"/>
        <v>0.13034543497406792</v>
      </c>
      <c r="N284" s="20"/>
      <c r="O284" s="68">
        <f t="shared" si="30"/>
        <v>469.24356590664451</v>
      </c>
      <c r="P284" s="9">
        <f t="shared" si="31"/>
        <v>356.9</v>
      </c>
    </row>
    <row r="285" spans="1:16" x14ac:dyDescent="0.25">
      <c r="A285" s="7" t="s">
        <v>9</v>
      </c>
      <c r="B285" s="7" t="s">
        <v>91</v>
      </c>
      <c r="C285" s="7" t="s">
        <v>92</v>
      </c>
      <c r="D285" s="16" t="s">
        <v>85</v>
      </c>
      <c r="E285" s="81" t="s">
        <v>462</v>
      </c>
      <c r="F285" s="7" t="s">
        <v>86</v>
      </c>
      <c r="G285" s="7" t="s">
        <v>483</v>
      </c>
      <c r="H285" s="7" t="s">
        <v>14</v>
      </c>
      <c r="I285" s="8">
        <v>5</v>
      </c>
      <c r="J285" s="8"/>
      <c r="K285" s="9">
        <v>1784.5</v>
      </c>
      <c r="L285" s="7" t="s">
        <v>26</v>
      </c>
      <c r="M285" s="17">
        <f t="shared" si="29"/>
        <v>9.7856933163714644E-4</v>
      </c>
      <c r="N285" s="20"/>
      <c r="O285" s="68">
        <f t="shared" si="30"/>
        <v>3.522849593893727</v>
      </c>
      <c r="P285" s="9">
        <f t="shared" si="31"/>
        <v>356.9</v>
      </c>
    </row>
    <row r="286" spans="1:16" x14ac:dyDescent="0.25">
      <c r="A286" s="7" t="s">
        <v>9</v>
      </c>
      <c r="B286" s="7" t="s">
        <v>91</v>
      </c>
      <c r="C286" s="7" t="s">
        <v>92</v>
      </c>
      <c r="D286" s="16" t="s">
        <v>85</v>
      </c>
      <c r="E286" s="81" t="s">
        <v>462</v>
      </c>
      <c r="F286" s="7" t="s">
        <v>86</v>
      </c>
      <c r="G286" s="7" t="s">
        <v>483</v>
      </c>
      <c r="H286" s="7" t="s">
        <v>14</v>
      </c>
      <c r="I286" s="8">
        <v>23</v>
      </c>
      <c r="J286" s="8"/>
      <c r="K286" s="9">
        <v>8208.4699999999993</v>
      </c>
      <c r="L286" s="7" t="s">
        <v>30</v>
      </c>
      <c r="M286" s="17">
        <f t="shared" si="29"/>
        <v>4.5014189255308742E-3</v>
      </c>
      <c r="N286" s="20"/>
      <c r="O286" s="68">
        <f t="shared" si="30"/>
        <v>16.205108131911146</v>
      </c>
      <c r="P286" s="9">
        <f t="shared" si="31"/>
        <v>356.89</v>
      </c>
    </row>
    <row r="287" spans="1:16" x14ac:dyDescent="0.25">
      <c r="A287" s="7" t="s">
        <v>9</v>
      </c>
      <c r="B287" s="7" t="s">
        <v>91</v>
      </c>
      <c r="C287" s="7" t="s">
        <v>92</v>
      </c>
      <c r="D287" s="16" t="s">
        <v>85</v>
      </c>
      <c r="E287" s="81" t="s">
        <v>462</v>
      </c>
      <c r="F287" s="7" t="s">
        <v>86</v>
      </c>
      <c r="G287" s="7" t="s">
        <v>483</v>
      </c>
      <c r="H287" s="7" t="s">
        <v>14</v>
      </c>
      <c r="I287" s="8">
        <v>849</v>
      </c>
      <c r="J287" s="8"/>
      <c r="K287" s="9">
        <v>303008.09999999998</v>
      </c>
      <c r="L287" s="7" t="s">
        <v>31</v>
      </c>
      <c r="M287" s="17">
        <f t="shared" si="29"/>
        <v>0.16616107251198747</v>
      </c>
      <c r="N287" s="20"/>
      <c r="O287" s="68">
        <f t="shared" si="30"/>
        <v>598.17986104315492</v>
      </c>
      <c r="P287" s="9">
        <f t="shared" si="31"/>
        <v>356.9</v>
      </c>
    </row>
    <row r="288" spans="1:16" x14ac:dyDescent="0.25">
      <c r="A288" s="7" t="s">
        <v>9</v>
      </c>
      <c r="B288" s="7" t="s">
        <v>91</v>
      </c>
      <c r="C288" s="7" t="s">
        <v>92</v>
      </c>
      <c r="D288" s="16" t="s">
        <v>85</v>
      </c>
      <c r="E288" s="81" t="s">
        <v>462</v>
      </c>
      <c r="F288" s="7" t="s">
        <v>86</v>
      </c>
      <c r="G288" s="7" t="s">
        <v>483</v>
      </c>
      <c r="H288" s="7" t="s">
        <v>14</v>
      </c>
      <c r="I288" s="8">
        <v>121</v>
      </c>
      <c r="J288" s="8"/>
      <c r="K288" s="9">
        <v>43184.9</v>
      </c>
      <c r="L288" s="7" t="s">
        <v>35</v>
      </c>
      <c r="M288" s="17">
        <f t="shared" si="29"/>
        <v>2.3681377825618945E-2</v>
      </c>
      <c r="N288" s="20"/>
      <c r="O288" s="68">
        <f t="shared" si="30"/>
        <v>85.2529601722282</v>
      </c>
      <c r="P288" s="9">
        <f t="shared" si="31"/>
        <v>356.90000000000003</v>
      </c>
    </row>
    <row r="289" spans="1:16" x14ac:dyDescent="0.25">
      <c r="A289" s="7" t="s">
        <v>9</v>
      </c>
      <c r="B289" s="7" t="s">
        <v>91</v>
      </c>
      <c r="C289" s="7" t="s">
        <v>92</v>
      </c>
      <c r="D289" s="16" t="s">
        <v>85</v>
      </c>
      <c r="E289" s="81" t="s">
        <v>462</v>
      </c>
      <c r="F289" s="7" t="s">
        <v>86</v>
      </c>
      <c r="G289" s="7" t="s">
        <v>483</v>
      </c>
      <c r="H289" s="7" t="s">
        <v>14</v>
      </c>
      <c r="I289" s="8">
        <v>537</v>
      </c>
      <c r="J289" s="8"/>
      <c r="K289" s="9">
        <v>191649.93</v>
      </c>
      <c r="L289" s="7" t="s">
        <v>36</v>
      </c>
      <c r="M289" s="17">
        <f t="shared" si="29"/>
        <v>0.10509834621782953</v>
      </c>
      <c r="N289" s="20"/>
      <c r="O289" s="68">
        <f t="shared" si="30"/>
        <v>378.35404638418629</v>
      </c>
      <c r="P289" s="9">
        <f t="shared" si="31"/>
        <v>356.89</v>
      </c>
    </row>
    <row r="290" spans="1:16" x14ac:dyDescent="0.25">
      <c r="A290" s="7" t="s">
        <v>9</v>
      </c>
      <c r="B290" s="7" t="s">
        <v>91</v>
      </c>
      <c r="C290" s="7" t="s">
        <v>92</v>
      </c>
      <c r="D290" s="16" t="s">
        <v>85</v>
      </c>
      <c r="E290" s="81" t="s">
        <v>462</v>
      </c>
      <c r="F290" s="7" t="s">
        <v>86</v>
      </c>
      <c r="G290" s="7" t="s">
        <v>483</v>
      </c>
      <c r="H290" s="7" t="s">
        <v>14</v>
      </c>
      <c r="I290" s="8">
        <v>1421</v>
      </c>
      <c r="J290" s="8"/>
      <c r="K290" s="9">
        <v>506851.16</v>
      </c>
      <c r="L290" s="7" t="s">
        <v>41</v>
      </c>
      <c r="M290" s="17">
        <f t="shared" si="29"/>
        <v>0.27810940405127704</v>
      </c>
      <c r="N290" s="20"/>
      <c r="O290" s="68">
        <f t="shared" si="30"/>
        <v>1001.1938545845974</v>
      </c>
      <c r="P290" s="9">
        <f t="shared" si="31"/>
        <v>356.68624912033778</v>
      </c>
    </row>
    <row r="291" spans="1:16" x14ac:dyDescent="0.25">
      <c r="A291" s="7" t="s">
        <v>9</v>
      </c>
      <c r="B291" s="7" t="s">
        <v>91</v>
      </c>
      <c r="C291" s="7" t="s">
        <v>92</v>
      </c>
      <c r="D291" s="16" t="s">
        <v>85</v>
      </c>
      <c r="E291" s="81" t="s">
        <v>462</v>
      </c>
      <c r="F291" s="7" t="s">
        <v>86</v>
      </c>
      <c r="G291" s="7" t="s">
        <v>483</v>
      </c>
      <c r="H291" s="7" t="s">
        <v>14</v>
      </c>
      <c r="I291" s="8">
        <v>243</v>
      </c>
      <c r="J291" s="8"/>
      <c r="K291" s="9">
        <v>86725.07</v>
      </c>
      <c r="L291" s="7" t="s">
        <v>44</v>
      </c>
      <c r="M291" s="17">
        <f t="shared" si="29"/>
        <v>4.7558469517565316E-2</v>
      </c>
      <c r="N291" s="20"/>
      <c r="O291" s="68">
        <f t="shared" si="30"/>
        <v>171.21049026323513</v>
      </c>
      <c r="P291" s="9">
        <f t="shared" si="31"/>
        <v>356.89329218106997</v>
      </c>
    </row>
    <row r="292" spans="1:16" x14ac:dyDescent="0.25">
      <c r="A292" s="7" t="s">
        <v>9</v>
      </c>
      <c r="B292" s="7" t="s">
        <v>91</v>
      </c>
      <c r="C292" s="7" t="s">
        <v>92</v>
      </c>
      <c r="D292" s="16" t="s">
        <v>85</v>
      </c>
      <c r="E292" s="81" t="s">
        <v>462</v>
      </c>
      <c r="F292" s="7" t="s">
        <v>86</v>
      </c>
      <c r="G292" s="7" t="s">
        <v>483</v>
      </c>
      <c r="H292" s="7" t="s">
        <v>14</v>
      </c>
      <c r="I292" s="8">
        <v>371</v>
      </c>
      <c r="J292" s="8"/>
      <c r="K292" s="9">
        <v>132409.9</v>
      </c>
      <c r="L292" s="7" t="s">
        <v>45</v>
      </c>
      <c r="M292" s="17">
        <f t="shared" si="29"/>
        <v>7.2609844407476268E-2</v>
      </c>
      <c r="N292" s="20"/>
      <c r="O292" s="68">
        <f t="shared" si="30"/>
        <v>261.39543986691456</v>
      </c>
      <c r="P292" s="9">
        <f t="shared" si="31"/>
        <v>356.9</v>
      </c>
    </row>
    <row r="293" spans="1:16" x14ac:dyDescent="0.25">
      <c r="A293" s="7" t="s">
        <v>9</v>
      </c>
      <c r="B293" s="7" t="s">
        <v>91</v>
      </c>
      <c r="C293" s="7" t="s">
        <v>92</v>
      </c>
      <c r="D293" s="16" t="s">
        <v>85</v>
      </c>
      <c r="E293" s="81" t="s">
        <v>462</v>
      </c>
      <c r="F293" s="7" t="s">
        <v>86</v>
      </c>
      <c r="G293" s="7" t="s">
        <v>483</v>
      </c>
      <c r="H293" s="7" t="s">
        <v>14</v>
      </c>
      <c r="I293" s="8">
        <v>37</v>
      </c>
      <c r="J293" s="8"/>
      <c r="K293" s="9">
        <v>13205.3</v>
      </c>
      <c r="L293" s="7" t="s">
        <v>49</v>
      </c>
      <c r="M293" s="17">
        <f t="shared" si="29"/>
        <v>7.2414130541148839E-3</v>
      </c>
      <c r="N293" s="20"/>
      <c r="O293" s="68">
        <f t="shared" si="30"/>
        <v>26.069086994813581</v>
      </c>
      <c r="P293" s="9">
        <f t="shared" si="31"/>
        <v>356.9</v>
      </c>
    </row>
    <row r="294" spans="1:16" x14ac:dyDescent="0.25">
      <c r="A294" s="7" t="s">
        <v>9</v>
      </c>
      <c r="B294" s="7" t="s">
        <v>91</v>
      </c>
      <c r="C294" s="7" t="s">
        <v>92</v>
      </c>
      <c r="D294" s="16" t="s">
        <v>85</v>
      </c>
      <c r="E294" s="81" t="s">
        <v>462</v>
      </c>
      <c r="F294" s="7" t="s">
        <v>86</v>
      </c>
      <c r="G294" s="7" t="s">
        <v>483</v>
      </c>
      <c r="H294" s="7" t="s">
        <v>14</v>
      </c>
      <c r="I294" s="8">
        <v>19</v>
      </c>
      <c r="J294" s="8"/>
      <c r="K294" s="9">
        <v>6596.23</v>
      </c>
      <c r="L294" s="7" t="s">
        <v>51</v>
      </c>
      <c r="M294" s="17">
        <f t="shared" si="29"/>
        <v>3.7185634602211566E-3</v>
      </c>
      <c r="N294" s="20"/>
      <c r="O294" s="68">
        <f t="shared" si="30"/>
        <v>13.386828456796163</v>
      </c>
      <c r="P294" s="9">
        <f t="shared" si="31"/>
        <v>347.16999999999996</v>
      </c>
    </row>
    <row r="295" spans="1:16" x14ac:dyDescent="0.25">
      <c r="A295" s="7" t="s">
        <v>9</v>
      </c>
      <c r="B295" s="7" t="s">
        <v>91</v>
      </c>
      <c r="C295" s="7" t="s">
        <v>92</v>
      </c>
      <c r="D295" s="16" t="s">
        <v>85</v>
      </c>
      <c r="E295" s="81" t="s">
        <v>462</v>
      </c>
      <c r="F295" s="7" t="s">
        <v>86</v>
      </c>
      <c r="G295" s="7" t="s">
        <v>483</v>
      </c>
      <c r="H295" s="7" t="s">
        <v>14</v>
      </c>
      <c r="I295" s="8">
        <v>1</v>
      </c>
      <c r="J295" s="8"/>
      <c r="K295" s="9">
        <v>268.63</v>
      </c>
      <c r="L295" s="7" t="s">
        <v>52</v>
      </c>
      <c r="M295" s="17">
        <f t="shared" si="29"/>
        <v>1.9571386632742931E-4</v>
      </c>
      <c r="N295" s="20"/>
      <c r="O295" s="68">
        <f t="shared" si="30"/>
        <v>0.70456991877874553</v>
      </c>
      <c r="P295" s="9">
        <f t="shared" si="31"/>
        <v>268.63</v>
      </c>
    </row>
    <row r="296" spans="1:16" x14ac:dyDescent="0.25">
      <c r="A296" s="7" t="s">
        <v>9</v>
      </c>
      <c r="B296" s="7" t="s">
        <v>91</v>
      </c>
      <c r="C296" s="7" t="s">
        <v>92</v>
      </c>
      <c r="D296" s="16" t="s">
        <v>85</v>
      </c>
      <c r="E296" s="81" t="s">
        <v>462</v>
      </c>
      <c r="F296" s="7" t="s">
        <v>86</v>
      </c>
      <c r="G296" s="7" t="s">
        <v>483</v>
      </c>
      <c r="H296" s="7" t="s">
        <v>14</v>
      </c>
      <c r="I296" s="8">
        <v>21</v>
      </c>
      <c r="J296" s="8"/>
      <c r="K296" s="9">
        <v>7494.9</v>
      </c>
      <c r="L296" s="7" t="s">
        <v>54</v>
      </c>
      <c r="M296" s="17">
        <f t="shared" si="29"/>
        <v>4.109991192876015E-3</v>
      </c>
      <c r="N296" s="20"/>
      <c r="O296" s="68">
        <f t="shared" si="30"/>
        <v>14.795968294353655</v>
      </c>
      <c r="P296" s="9">
        <f t="shared" si="31"/>
        <v>356.9</v>
      </c>
    </row>
    <row r="297" spans="1:16" x14ac:dyDescent="0.25">
      <c r="A297" s="7" t="s">
        <v>9</v>
      </c>
      <c r="B297" s="7" t="s">
        <v>91</v>
      </c>
      <c r="C297" s="7" t="s">
        <v>92</v>
      </c>
      <c r="D297" s="16" t="s">
        <v>85</v>
      </c>
      <c r="E297" s="81" t="s">
        <v>462</v>
      </c>
      <c r="F297" s="7" t="s">
        <v>86</v>
      </c>
      <c r="G297" s="7" t="s">
        <v>483</v>
      </c>
      <c r="H297" s="7" t="s">
        <v>14</v>
      </c>
      <c r="I297" s="8">
        <v>109</v>
      </c>
      <c r="J297" s="8"/>
      <c r="K297" s="9">
        <v>38902.1</v>
      </c>
      <c r="L297" s="7" t="s">
        <v>65</v>
      </c>
      <c r="M297" s="17">
        <f t="shared" si="29"/>
        <v>2.1332811429689794E-2</v>
      </c>
      <c r="N297" s="20"/>
      <c r="O297" s="68">
        <f t="shared" si="30"/>
        <v>76.798121146883261</v>
      </c>
      <c r="P297" s="9">
        <f t="shared" si="31"/>
        <v>356.9</v>
      </c>
    </row>
    <row r="298" spans="1:16" x14ac:dyDescent="0.25">
      <c r="A298" s="7" t="s">
        <v>9</v>
      </c>
      <c r="B298" s="7" t="s">
        <v>91</v>
      </c>
      <c r="C298" s="7" t="s">
        <v>95</v>
      </c>
      <c r="D298" s="16" t="s">
        <v>89</v>
      </c>
      <c r="E298" s="81" t="s">
        <v>462</v>
      </c>
      <c r="F298" s="7" t="s">
        <v>86</v>
      </c>
      <c r="G298" s="7" t="s">
        <v>483</v>
      </c>
      <c r="H298" s="7" t="s">
        <v>14</v>
      </c>
      <c r="I298" s="8">
        <v>2</v>
      </c>
      <c r="J298" s="8"/>
      <c r="K298" s="9">
        <v>663.12</v>
      </c>
      <c r="L298" s="7" t="s">
        <v>25</v>
      </c>
      <c r="M298" s="17">
        <f t="shared" si="29"/>
        <v>3.9142773265485862E-4</v>
      </c>
      <c r="N298" s="20"/>
      <c r="O298" s="68">
        <f t="shared" si="30"/>
        <v>1.4091398375574911</v>
      </c>
      <c r="P298" s="9">
        <f t="shared" si="31"/>
        <v>331.56</v>
      </c>
    </row>
    <row r="299" spans="1:16" x14ac:dyDescent="0.25">
      <c r="A299" s="7" t="s">
        <v>9</v>
      </c>
      <c r="B299" s="7" t="s">
        <v>91</v>
      </c>
      <c r="C299" s="7" t="s">
        <v>95</v>
      </c>
      <c r="D299" s="16" t="s">
        <v>89</v>
      </c>
      <c r="E299" s="81" t="s">
        <v>462</v>
      </c>
      <c r="F299" s="7" t="s">
        <v>86</v>
      </c>
      <c r="G299" s="7" t="s">
        <v>483</v>
      </c>
      <c r="H299" s="7" t="s">
        <v>14</v>
      </c>
      <c r="I299" s="8">
        <v>1</v>
      </c>
      <c r="J299" s="8"/>
      <c r="K299" s="9">
        <v>264.2</v>
      </c>
      <c r="L299" s="7" t="s">
        <v>26</v>
      </c>
      <c r="M299" s="17">
        <f t="shared" si="29"/>
        <v>1.9571386632742931E-4</v>
      </c>
      <c r="N299" s="20"/>
      <c r="O299" s="68">
        <f t="shared" si="30"/>
        <v>0.70456991877874553</v>
      </c>
      <c r="P299" s="9">
        <f t="shared" si="31"/>
        <v>264.2</v>
      </c>
    </row>
    <row r="300" spans="1:16" x14ac:dyDescent="0.25">
      <c r="A300" s="7" t="s">
        <v>9</v>
      </c>
      <c r="B300" s="7" t="s">
        <v>91</v>
      </c>
      <c r="C300" s="7" t="s">
        <v>95</v>
      </c>
      <c r="D300" s="16" t="s">
        <v>89</v>
      </c>
      <c r="E300" s="81" t="s">
        <v>462</v>
      </c>
      <c r="F300" s="7" t="s">
        <v>86</v>
      </c>
      <c r="G300" s="7" t="s">
        <v>483</v>
      </c>
      <c r="H300" s="7" t="s">
        <v>14</v>
      </c>
      <c r="I300" s="8">
        <v>4</v>
      </c>
      <c r="J300" s="8"/>
      <c r="K300" s="9">
        <v>1388.68</v>
      </c>
      <c r="L300" s="7" t="s">
        <v>29</v>
      </c>
      <c r="M300" s="17">
        <f t="shared" si="29"/>
        <v>7.8285546530971724E-4</v>
      </c>
      <c r="N300" s="20"/>
      <c r="O300" s="68">
        <f t="shared" si="30"/>
        <v>2.8182796751149821</v>
      </c>
      <c r="P300" s="9">
        <f t="shared" si="31"/>
        <v>347.17</v>
      </c>
    </row>
    <row r="301" spans="1:16" x14ac:dyDescent="0.25">
      <c r="A301" s="7" t="s">
        <v>9</v>
      </c>
      <c r="B301" s="7" t="s">
        <v>91</v>
      </c>
      <c r="C301" s="7" t="s">
        <v>95</v>
      </c>
      <c r="D301" s="16" t="s">
        <v>89</v>
      </c>
      <c r="E301" s="81" t="s">
        <v>462</v>
      </c>
      <c r="F301" s="7" t="s">
        <v>86</v>
      </c>
      <c r="G301" s="7" t="s">
        <v>483</v>
      </c>
      <c r="H301" s="7" t="s">
        <v>14</v>
      </c>
      <c r="I301" s="8">
        <v>3.5</v>
      </c>
      <c r="J301" s="8"/>
      <c r="K301" s="9">
        <v>1218.28</v>
      </c>
      <c r="L301" s="7" t="s">
        <v>52</v>
      </c>
      <c r="M301" s="17">
        <f t="shared" si="29"/>
        <v>6.8499853214600253E-4</v>
      </c>
      <c r="N301" s="20"/>
      <c r="O301" s="68">
        <f t="shared" si="30"/>
        <v>2.4659947157256092</v>
      </c>
      <c r="P301" s="9">
        <f t="shared" si="31"/>
        <v>348.08</v>
      </c>
    </row>
    <row r="302" spans="1:16" x14ac:dyDescent="0.25">
      <c r="A302" s="7" t="s">
        <v>9</v>
      </c>
      <c r="B302" s="7" t="s">
        <v>91</v>
      </c>
      <c r="C302" s="7" t="s">
        <v>95</v>
      </c>
      <c r="D302" s="16" t="s">
        <v>89</v>
      </c>
      <c r="E302" s="81" t="s">
        <v>462</v>
      </c>
      <c r="F302" s="7" t="s">
        <v>86</v>
      </c>
      <c r="G302" s="7" t="s">
        <v>483</v>
      </c>
      <c r="H302" s="7" t="s">
        <v>14</v>
      </c>
      <c r="I302" s="8">
        <v>31</v>
      </c>
      <c r="J302" s="8"/>
      <c r="K302" s="9">
        <v>11063.9</v>
      </c>
      <c r="L302" s="7" t="s">
        <v>53</v>
      </c>
      <c r="M302" s="17">
        <f t="shared" si="29"/>
        <v>6.0671298561503079E-3</v>
      </c>
      <c r="N302" s="20"/>
      <c r="O302" s="68">
        <f t="shared" si="30"/>
        <v>21.841667482141109</v>
      </c>
      <c r="P302" s="9">
        <f t="shared" si="31"/>
        <v>356.9</v>
      </c>
    </row>
    <row r="303" spans="1:16" x14ac:dyDescent="0.25">
      <c r="A303" s="7" t="s">
        <v>9</v>
      </c>
      <c r="B303" s="7" t="s">
        <v>91</v>
      </c>
      <c r="C303" s="7" t="s">
        <v>95</v>
      </c>
      <c r="D303" s="16" t="s">
        <v>89</v>
      </c>
      <c r="E303" s="81" t="s">
        <v>462</v>
      </c>
      <c r="F303" s="7" t="s">
        <v>86</v>
      </c>
      <c r="G303" s="7" t="s">
        <v>483</v>
      </c>
      <c r="H303" s="7" t="s">
        <v>14</v>
      </c>
      <c r="I303" s="8">
        <v>3</v>
      </c>
      <c r="J303" s="8"/>
      <c r="K303" s="9">
        <v>1070.7</v>
      </c>
      <c r="L303" s="7" t="s">
        <v>54</v>
      </c>
      <c r="M303" s="17">
        <f t="shared" si="29"/>
        <v>5.8714159898228793E-4</v>
      </c>
      <c r="N303" s="20"/>
      <c r="O303" s="68">
        <f t="shared" si="30"/>
        <v>2.1137097563362364</v>
      </c>
      <c r="P303" s="9">
        <f t="shared" si="31"/>
        <v>356.90000000000003</v>
      </c>
    </row>
    <row r="304" spans="1:16" x14ac:dyDescent="0.25">
      <c r="A304" s="61"/>
      <c r="B304" s="61"/>
      <c r="C304" s="61"/>
      <c r="D304" s="62"/>
      <c r="E304" s="84"/>
      <c r="F304" s="61"/>
      <c r="G304" s="61"/>
      <c r="H304" s="61"/>
      <c r="I304" s="63">
        <f>SUM(I279:I303)</f>
        <v>5109.5</v>
      </c>
      <c r="J304" s="63"/>
      <c r="K304" s="64"/>
      <c r="L304" s="61"/>
      <c r="M304" s="65">
        <f>SUM(M279:M303)</f>
        <v>1.0000000000000002</v>
      </c>
      <c r="N304" s="66"/>
      <c r="O304" s="70">
        <f>SUM(O279:O303)</f>
        <v>3600</v>
      </c>
      <c r="P304" s="9"/>
    </row>
    <row r="305" spans="1:16" x14ac:dyDescent="0.25">
      <c r="A305" s="7" t="s">
        <v>9</v>
      </c>
      <c r="B305" s="7" t="s">
        <v>91</v>
      </c>
      <c r="C305" s="7" t="s">
        <v>93</v>
      </c>
      <c r="D305" s="16" t="s">
        <v>87</v>
      </c>
      <c r="E305" s="81" t="s">
        <v>462</v>
      </c>
      <c r="F305" s="7" t="s">
        <v>86</v>
      </c>
      <c r="G305" s="7" t="s">
        <v>482</v>
      </c>
      <c r="H305" s="7" t="s">
        <v>14</v>
      </c>
      <c r="I305" s="8">
        <v>1038.7</v>
      </c>
      <c r="J305" s="8"/>
      <c r="K305" s="9">
        <v>1461118.5160000001</v>
      </c>
      <c r="L305" s="7" t="s">
        <v>16</v>
      </c>
      <c r="M305" s="17">
        <f>+I305/$I$406</f>
        <v>3.1939314134670133E-2</v>
      </c>
      <c r="N305" s="20"/>
      <c r="O305" s="68">
        <f>36000*M305</f>
        <v>1149.8153088481247</v>
      </c>
      <c r="P305" s="9">
        <f>+K305/I305</f>
        <v>1406.68</v>
      </c>
    </row>
    <row r="306" spans="1:16" x14ac:dyDescent="0.25">
      <c r="A306" s="7" t="s">
        <v>9</v>
      </c>
      <c r="B306" s="7" t="s">
        <v>91</v>
      </c>
      <c r="C306" s="7" t="s">
        <v>93</v>
      </c>
      <c r="D306" s="16" t="s">
        <v>87</v>
      </c>
      <c r="E306" s="81" t="s">
        <v>462</v>
      </c>
      <c r="F306" s="7" t="s">
        <v>86</v>
      </c>
      <c r="G306" s="7" t="s">
        <v>482</v>
      </c>
      <c r="H306" s="7" t="s">
        <v>14</v>
      </c>
      <c r="I306" s="8">
        <v>9</v>
      </c>
      <c r="J306" s="8"/>
      <c r="K306" s="9">
        <v>12535.71</v>
      </c>
      <c r="L306" s="7" t="s">
        <v>17</v>
      </c>
      <c r="M306" s="17">
        <f t="shared" ref="M306:M369" si="32">+I306/$I$406</f>
        <v>2.7674384058152613E-4</v>
      </c>
      <c r="N306" s="20"/>
      <c r="O306" s="68">
        <f t="shared" ref="O306:O369" si="33">36000*M306</f>
        <v>9.9627782609349413</v>
      </c>
      <c r="P306" s="9">
        <f t="shared" ref="P306:P369" si="34">+K306/I306</f>
        <v>1392.8566666666666</v>
      </c>
    </row>
    <row r="307" spans="1:16" x14ac:dyDescent="0.25">
      <c r="A307" s="7" t="s">
        <v>9</v>
      </c>
      <c r="B307" s="7" t="s">
        <v>91</v>
      </c>
      <c r="C307" s="7" t="s">
        <v>93</v>
      </c>
      <c r="D307" s="16" t="s">
        <v>87</v>
      </c>
      <c r="E307" s="81" t="s">
        <v>462</v>
      </c>
      <c r="F307" s="7" t="s">
        <v>86</v>
      </c>
      <c r="G307" s="7" t="s">
        <v>482</v>
      </c>
      <c r="H307" s="7" t="s">
        <v>14</v>
      </c>
      <c r="I307" s="8">
        <v>457</v>
      </c>
      <c r="J307" s="8"/>
      <c r="K307" s="9">
        <v>642852.76</v>
      </c>
      <c r="L307" s="7" t="s">
        <v>18</v>
      </c>
      <c r="M307" s="17">
        <f t="shared" si="32"/>
        <v>1.4052437238417495E-2</v>
      </c>
      <c r="N307" s="20"/>
      <c r="O307" s="68">
        <f t="shared" si="33"/>
        <v>505.88774058302982</v>
      </c>
      <c r="P307" s="9">
        <f t="shared" si="34"/>
        <v>1406.68</v>
      </c>
    </row>
    <row r="308" spans="1:16" x14ac:dyDescent="0.25">
      <c r="A308" s="7" t="s">
        <v>9</v>
      </c>
      <c r="B308" s="7" t="s">
        <v>91</v>
      </c>
      <c r="C308" s="7" t="s">
        <v>93</v>
      </c>
      <c r="D308" s="16" t="s">
        <v>87</v>
      </c>
      <c r="E308" s="81" t="s">
        <v>462</v>
      </c>
      <c r="F308" s="7" t="s">
        <v>86</v>
      </c>
      <c r="G308" s="7" t="s">
        <v>482</v>
      </c>
      <c r="H308" s="7" t="s">
        <v>14</v>
      </c>
      <c r="I308" s="8">
        <v>641</v>
      </c>
      <c r="J308" s="8"/>
      <c r="K308" s="9">
        <v>901681.88</v>
      </c>
      <c r="L308" s="7" t="s">
        <v>20</v>
      </c>
      <c r="M308" s="17">
        <f t="shared" si="32"/>
        <v>1.9710311312528695E-2</v>
      </c>
      <c r="N308" s="20"/>
      <c r="O308" s="68">
        <f t="shared" si="33"/>
        <v>709.571207251033</v>
      </c>
      <c r="P308" s="9">
        <f t="shared" si="34"/>
        <v>1406.68</v>
      </c>
    </row>
    <row r="309" spans="1:16" x14ac:dyDescent="0.25">
      <c r="A309" s="7" t="s">
        <v>9</v>
      </c>
      <c r="B309" s="7" t="s">
        <v>91</v>
      </c>
      <c r="C309" s="7" t="s">
        <v>93</v>
      </c>
      <c r="D309" s="16" t="s">
        <v>87</v>
      </c>
      <c r="E309" s="81" t="s">
        <v>462</v>
      </c>
      <c r="F309" s="7" t="s">
        <v>86</v>
      </c>
      <c r="G309" s="7" t="s">
        <v>482</v>
      </c>
      <c r="H309" s="7" t="s">
        <v>14</v>
      </c>
      <c r="I309" s="8">
        <v>4</v>
      </c>
      <c r="J309" s="8"/>
      <c r="K309" s="9">
        <v>5626.72</v>
      </c>
      <c r="L309" s="7" t="s">
        <v>21</v>
      </c>
      <c r="M309" s="17">
        <f t="shared" si="32"/>
        <v>1.2299726248067829E-4</v>
      </c>
      <c r="N309" s="20"/>
      <c r="O309" s="68">
        <f t="shared" si="33"/>
        <v>4.4279014493044189</v>
      </c>
      <c r="P309" s="9">
        <f t="shared" si="34"/>
        <v>1406.68</v>
      </c>
    </row>
    <row r="310" spans="1:16" x14ac:dyDescent="0.25">
      <c r="A310" s="7" t="s">
        <v>9</v>
      </c>
      <c r="B310" s="7" t="s">
        <v>91</v>
      </c>
      <c r="C310" s="7" t="s">
        <v>93</v>
      </c>
      <c r="D310" s="16" t="s">
        <v>87</v>
      </c>
      <c r="E310" s="81" t="s">
        <v>462</v>
      </c>
      <c r="F310" s="7" t="s">
        <v>86</v>
      </c>
      <c r="G310" s="7" t="s">
        <v>482</v>
      </c>
      <c r="H310" s="7" t="s">
        <v>14</v>
      </c>
      <c r="I310" s="8">
        <v>1287</v>
      </c>
      <c r="J310" s="8"/>
      <c r="K310" s="9">
        <v>1808157.78</v>
      </c>
      <c r="L310" s="7" t="s">
        <v>22</v>
      </c>
      <c r="M310" s="17">
        <f t="shared" si="32"/>
        <v>3.9574369203158238E-2</v>
      </c>
      <c r="N310" s="20"/>
      <c r="O310" s="68">
        <f t="shared" si="33"/>
        <v>1424.6772913136965</v>
      </c>
      <c r="P310" s="9">
        <f t="shared" si="34"/>
        <v>1404.94</v>
      </c>
    </row>
    <row r="311" spans="1:16" x14ac:dyDescent="0.25">
      <c r="A311" s="7" t="s">
        <v>9</v>
      </c>
      <c r="B311" s="7" t="s">
        <v>91</v>
      </c>
      <c r="C311" s="7" t="s">
        <v>93</v>
      </c>
      <c r="D311" s="16" t="s">
        <v>87</v>
      </c>
      <c r="E311" s="81" t="s">
        <v>462</v>
      </c>
      <c r="F311" s="7" t="s">
        <v>86</v>
      </c>
      <c r="G311" s="7" t="s">
        <v>482</v>
      </c>
      <c r="H311" s="7" t="s">
        <v>14</v>
      </c>
      <c r="I311" s="8">
        <v>2430</v>
      </c>
      <c r="J311" s="8"/>
      <c r="K311" s="9">
        <v>3418232.4</v>
      </c>
      <c r="L311" s="7" t="s">
        <v>23</v>
      </c>
      <c r="M311" s="17">
        <f t="shared" si="32"/>
        <v>7.4720836957012066E-2</v>
      </c>
      <c r="N311" s="20"/>
      <c r="O311" s="68">
        <f t="shared" si="33"/>
        <v>2689.9501304524342</v>
      </c>
      <c r="P311" s="9">
        <f t="shared" si="34"/>
        <v>1406.68</v>
      </c>
    </row>
    <row r="312" spans="1:16" x14ac:dyDescent="0.25">
      <c r="A312" s="7" t="s">
        <v>9</v>
      </c>
      <c r="B312" s="7" t="s">
        <v>91</v>
      </c>
      <c r="C312" s="7" t="s">
        <v>93</v>
      </c>
      <c r="D312" s="16" t="s">
        <v>87</v>
      </c>
      <c r="E312" s="81" t="s">
        <v>462</v>
      </c>
      <c r="F312" s="7" t="s">
        <v>86</v>
      </c>
      <c r="G312" s="7" t="s">
        <v>482</v>
      </c>
      <c r="H312" s="7" t="s">
        <v>14</v>
      </c>
      <c r="I312" s="8">
        <v>61</v>
      </c>
      <c r="J312" s="8"/>
      <c r="K312" s="9">
        <v>85807.48</v>
      </c>
      <c r="L312" s="7" t="s">
        <v>24</v>
      </c>
      <c r="M312" s="17">
        <f t="shared" si="32"/>
        <v>1.8757082528303439E-3</v>
      </c>
      <c r="N312" s="20"/>
      <c r="O312" s="68">
        <f t="shared" si="33"/>
        <v>67.525497101892384</v>
      </c>
      <c r="P312" s="9">
        <f t="shared" si="34"/>
        <v>1406.6799999999998</v>
      </c>
    </row>
    <row r="313" spans="1:16" x14ac:dyDescent="0.25">
      <c r="A313" s="7" t="s">
        <v>9</v>
      </c>
      <c r="B313" s="7" t="s">
        <v>91</v>
      </c>
      <c r="C313" s="7" t="s">
        <v>93</v>
      </c>
      <c r="D313" s="16" t="s">
        <v>87</v>
      </c>
      <c r="E313" s="81" t="s">
        <v>462</v>
      </c>
      <c r="F313" s="7" t="s">
        <v>86</v>
      </c>
      <c r="G313" s="7" t="s">
        <v>482</v>
      </c>
      <c r="H313" s="7" t="s">
        <v>14</v>
      </c>
      <c r="I313" s="8">
        <v>1735.62</v>
      </c>
      <c r="J313" s="8"/>
      <c r="K313" s="9">
        <v>2441461.9416</v>
      </c>
      <c r="L313" s="7" t="s">
        <v>25</v>
      </c>
      <c r="M313" s="17">
        <f t="shared" si="32"/>
        <v>5.3369127176678709E-2</v>
      </c>
      <c r="N313" s="20"/>
      <c r="O313" s="68">
        <f t="shared" si="33"/>
        <v>1921.2885783604336</v>
      </c>
      <c r="P313" s="9">
        <f t="shared" si="34"/>
        <v>1406.68</v>
      </c>
    </row>
    <row r="314" spans="1:16" x14ac:dyDescent="0.25">
      <c r="A314" s="7" t="s">
        <v>9</v>
      </c>
      <c r="B314" s="7" t="s">
        <v>91</v>
      </c>
      <c r="C314" s="7" t="s">
        <v>93</v>
      </c>
      <c r="D314" s="16" t="s">
        <v>87</v>
      </c>
      <c r="E314" s="81" t="s">
        <v>462</v>
      </c>
      <c r="F314" s="7" t="s">
        <v>86</v>
      </c>
      <c r="G314" s="7" t="s">
        <v>482</v>
      </c>
      <c r="H314" s="7" t="s">
        <v>14</v>
      </c>
      <c r="I314" s="8">
        <v>7</v>
      </c>
      <c r="J314" s="8"/>
      <c r="K314" s="9">
        <v>6511.48</v>
      </c>
      <c r="L314" s="7" t="s">
        <v>26</v>
      </c>
      <c r="M314" s="17">
        <f t="shared" si="32"/>
        <v>2.1524520934118699E-4</v>
      </c>
      <c r="N314" s="20"/>
      <c r="O314" s="68">
        <f t="shared" si="33"/>
        <v>7.7488275362827315</v>
      </c>
      <c r="P314" s="9">
        <f t="shared" si="34"/>
        <v>930.21142857142854</v>
      </c>
    </row>
    <row r="315" spans="1:16" x14ac:dyDescent="0.25">
      <c r="A315" s="7" t="s">
        <v>9</v>
      </c>
      <c r="B315" s="7" t="s">
        <v>91</v>
      </c>
      <c r="C315" s="7" t="s">
        <v>93</v>
      </c>
      <c r="D315" s="16" t="s">
        <v>87</v>
      </c>
      <c r="E315" s="81" t="s">
        <v>462</v>
      </c>
      <c r="F315" s="7" t="s">
        <v>86</v>
      </c>
      <c r="G315" s="7" t="s">
        <v>482</v>
      </c>
      <c r="H315" s="7" t="s">
        <v>14</v>
      </c>
      <c r="I315" s="8">
        <v>85</v>
      </c>
      <c r="J315" s="8"/>
      <c r="K315" s="9">
        <v>119567.8</v>
      </c>
      <c r="L315" s="7" t="s">
        <v>27</v>
      </c>
      <c r="M315" s="17">
        <f t="shared" si="32"/>
        <v>2.6136918277144135E-3</v>
      </c>
      <c r="N315" s="20"/>
      <c r="O315" s="68">
        <f t="shared" si="33"/>
        <v>94.092905797718885</v>
      </c>
      <c r="P315" s="9">
        <f t="shared" si="34"/>
        <v>1406.68</v>
      </c>
    </row>
    <row r="316" spans="1:16" x14ac:dyDescent="0.25">
      <c r="A316" s="7" t="s">
        <v>9</v>
      </c>
      <c r="B316" s="7" t="s">
        <v>91</v>
      </c>
      <c r="C316" s="7" t="s">
        <v>93</v>
      </c>
      <c r="D316" s="16" t="s">
        <v>87</v>
      </c>
      <c r="E316" s="81" t="s">
        <v>462</v>
      </c>
      <c r="F316" s="7" t="s">
        <v>86</v>
      </c>
      <c r="G316" s="7" t="s">
        <v>482</v>
      </c>
      <c r="H316" s="7" t="s">
        <v>14</v>
      </c>
      <c r="I316" s="8">
        <v>533.92999999999995</v>
      </c>
      <c r="J316" s="8"/>
      <c r="K316" s="9">
        <v>751068.65240000002</v>
      </c>
      <c r="L316" s="7" t="s">
        <v>28</v>
      </c>
      <c r="M316" s="17">
        <f t="shared" si="32"/>
        <v>1.6417982089077139E-2</v>
      </c>
      <c r="N316" s="20"/>
      <c r="O316" s="68">
        <f t="shared" si="33"/>
        <v>591.04735520677696</v>
      </c>
      <c r="P316" s="9">
        <f t="shared" si="34"/>
        <v>1406.68</v>
      </c>
    </row>
    <row r="317" spans="1:16" x14ac:dyDescent="0.25">
      <c r="A317" s="7" t="s">
        <v>9</v>
      </c>
      <c r="B317" s="7" t="s">
        <v>91</v>
      </c>
      <c r="C317" s="7" t="s">
        <v>93</v>
      </c>
      <c r="D317" s="16" t="s">
        <v>87</v>
      </c>
      <c r="E317" s="81" t="s">
        <v>462</v>
      </c>
      <c r="F317" s="7" t="s">
        <v>86</v>
      </c>
      <c r="G317" s="7" t="s">
        <v>482</v>
      </c>
      <c r="H317" s="7" t="s">
        <v>14</v>
      </c>
      <c r="I317" s="8">
        <v>2</v>
      </c>
      <c r="J317" s="8"/>
      <c r="K317" s="9">
        <v>2813.36</v>
      </c>
      <c r="L317" s="7" t="s">
        <v>29</v>
      </c>
      <c r="M317" s="17">
        <f t="shared" si="32"/>
        <v>6.1498631240339147E-5</v>
      </c>
      <c r="N317" s="20"/>
      <c r="O317" s="68">
        <f t="shared" si="33"/>
        <v>2.2139507246522094</v>
      </c>
      <c r="P317" s="9">
        <f t="shared" si="34"/>
        <v>1406.68</v>
      </c>
    </row>
    <row r="318" spans="1:16" x14ac:dyDescent="0.25">
      <c r="A318" s="7" t="s">
        <v>9</v>
      </c>
      <c r="B318" s="7" t="s">
        <v>91</v>
      </c>
      <c r="C318" s="7" t="s">
        <v>93</v>
      </c>
      <c r="D318" s="16" t="s">
        <v>87</v>
      </c>
      <c r="E318" s="81" t="s">
        <v>462</v>
      </c>
      <c r="F318" s="7" t="s">
        <v>86</v>
      </c>
      <c r="G318" s="7" t="s">
        <v>482</v>
      </c>
      <c r="H318" s="7" t="s">
        <v>14</v>
      </c>
      <c r="I318" s="8">
        <v>101</v>
      </c>
      <c r="J318" s="8"/>
      <c r="K318" s="9">
        <v>142074.68</v>
      </c>
      <c r="L318" s="7" t="s">
        <v>30</v>
      </c>
      <c r="M318" s="17">
        <f t="shared" si="32"/>
        <v>3.1056808776371266E-3</v>
      </c>
      <c r="N318" s="20"/>
      <c r="O318" s="68">
        <f t="shared" si="33"/>
        <v>111.80451159493656</v>
      </c>
      <c r="P318" s="9">
        <f t="shared" si="34"/>
        <v>1406.6799999999998</v>
      </c>
    </row>
    <row r="319" spans="1:16" x14ac:dyDescent="0.25">
      <c r="A319" s="7" t="s">
        <v>9</v>
      </c>
      <c r="B319" s="7" t="s">
        <v>91</v>
      </c>
      <c r="C319" s="7" t="s">
        <v>93</v>
      </c>
      <c r="D319" s="16" t="s">
        <v>87</v>
      </c>
      <c r="E319" s="81" t="s">
        <v>462</v>
      </c>
      <c r="F319" s="7" t="s">
        <v>86</v>
      </c>
      <c r="G319" s="7" t="s">
        <v>482</v>
      </c>
      <c r="H319" s="7" t="s">
        <v>14</v>
      </c>
      <c r="I319" s="8">
        <v>503</v>
      </c>
      <c r="J319" s="8"/>
      <c r="K319" s="9">
        <v>707560.04</v>
      </c>
      <c r="L319" s="7" t="s">
        <v>31</v>
      </c>
      <c r="M319" s="17">
        <f t="shared" si="32"/>
        <v>1.5466905756945294E-2</v>
      </c>
      <c r="N319" s="20"/>
      <c r="O319" s="68">
        <f t="shared" si="33"/>
        <v>556.8086072500306</v>
      </c>
      <c r="P319" s="9">
        <f t="shared" si="34"/>
        <v>1406.68</v>
      </c>
    </row>
    <row r="320" spans="1:16" x14ac:dyDescent="0.25">
      <c r="A320" s="7" t="s">
        <v>9</v>
      </c>
      <c r="B320" s="7" t="s">
        <v>91</v>
      </c>
      <c r="C320" s="7" t="s">
        <v>93</v>
      </c>
      <c r="D320" s="16" t="s">
        <v>87</v>
      </c>
      <c r="E320" s="81" t="s">
        <v>462</v>
      </c>
      <c r="F320" s="7" t="s">
        <v>86</v>
      </c>
      <c r="G320" s="7" t="s">
        <v>482</v>
      </c>
      <c r="H320" s="7" t="s">
        <v>14</v>
      </c>
      <c r="I320" s="8">
        <v>180</v>
      </c>
      <c r="J320" s="8"/>
      <c r="K320" s="9">
        <v>253202.4</v>
      </c>
      <c r="L320" s="7" t="s">
        <v>32</v>
      </c>
      <c r="M320" s="17">
        <f t="shared" si="32"/>
        <v>5.5348768116305225E-3</v>
      </c>
      <c r="N320" s="20"/>
      <c r="O320" s="68">
        <f t="shared" si="33"/>
        <v>199.25556521869882</v>
      </c>
      <c r="P320" s="9">
        <f t="shared" si="34"/>
        <v>1406.68</v>
      </c>
    </row>
    <row r="321" spans="1:16" x14ac:dyDescent="0.25">
      <c r="A321" s="7" t="s">
        <v>9</v>
      </c>
      <c r="B321" s="7" t="s">
        <v>91</v>
      </c>
      <c r="C321" s="7" t="s">
        <v>93</v>
      </c>
      <c r="D321" s="16" t="s">
        <v>87</v>
      </c>
      <c r="E321" s="81" t="s">
        <v>462</v>
      </c>
      <c r="F321" s="7" t="s">
        <v>86</v>
      </c>
      <c r="G321" s="7" t="s">
        <v>482</v>
      </c>
      <c r="H321" s="7" t="s">
        <v>14</v>
      </c>
      <c r="I321" s="8">
        <v>80</v>
      </c>
      <c r="J321" s="8"/>
      <c r="K321" s="9">
        <v>112534.39999999999</v>
      </c>
      <c r="L321" s="7" t="s">
        <v>62</v>
      </c>
      <c r="M321" s="17">
        <f t="shared" si="32"/>
        <v>2.4599452496135658E-3</v>
      </c>
      <c r="N321" s="20"/>
      <c r="O321" s="68">
        <f t="shared" si="33"/>
        <v>88.558028986088374</v>
      </c>
      <c r="P321" s="9">
        <f t="shared" si="34"/>
        <v>1406.6799999999998</v>
      </c>
    </row>
    <row r="322" spans="1:16" x14ac:dyDescent="0.25">
      <c r="A322" s="7" t="s">
        <v>9</v>
      </c>
      <c r="B322" s="7" t="s">
        <v>91</v>
      </c>
      <c r="C322" s="7" t="s">
        <v>93</v>
      </c>
      <c r="D322" s="16" t="s">
        <v>87</v>
      </c>
      <c r="E322" s="81" t="s">
        <v>462</v>
      </c>
      <c r="F322" s="7" t="s">
        <v>86</v>
      </c>
      <c r="G322" s="7" t="s">
        <v>482</v>
      </c>
      <c r="H322" s="7" t="s">
        <v>14</v>
      </c>
      <c r="I322" s="8">
        <v>81</v>
      </c>
      <c r="J322" s="8"/>
      <c r="K322" s="9">
        <v>113941.08</v>
      </c>
      <c r="L322" s="7" t="s">
        <v>33</v>
      </c>
      <c r="M322" s="17">
        <f t="shared" si="32"/>
        <v>2.4906945652337351E-3</v>
      </c>
      <c r="N322" s="20"/>
      <c r="O322" s="68">
        <f t="shared" si="33"/>
        <v>89.66500434841447</v>
      </c>
      <c r="P322" s="9">
        <f t="shared" si="34"/>
        <v>1406.68</v>
      </c>
    </row>
    <row r="323" spans="1:16" x14ac:dyDescent="0.25">
      <c r="A323" s="7" t="s">
        <v>9</v>
      </c>
      <c r="B323" s="7" t="s">
        <v>91</v>
      </c>
      <c r="C323" s="7" t="s">
        <v>93</v>
      </c>
      <c r="D323" s="16" t="s">
        <v>87</v>
      </c>
      <c r="E323" s="81" t="s">
        <v>462</v>
      </c>
      <c r="F323" s="7" t="s">
        <v>86</v>
      </c>
      <c r="G323" s="7" t="s">
        <v>482</v>
      </c>
      <c r="H323" s="7" t="s">
        <v>14</v>
      </c>
      <c r="I323" s="8">
        <v>622</v>
      </c>
      <c r="J323" s="8"/>
      <c r="K323" s="9">
        <v>874954.96</v>
      </c>
      <c r="L323" s="7" t="s">
        <v>34</v>
      </c>
      <c r="M323" s="17">
        <f t="shared" si="32"/>
        <v>1.9126074315745475E-2</v>
      </c>
      <c r="N323" s="20"/>
      <c r="O323" s="68">
        <f t="shared" si="33"/>
        <v>688.53867536683708</v>
      </c>
      <c r="P323" s="9">
        <f t="shared" si="34"/>
        <v>1406.6799999999998</v>
      </c>
    </row>
    <row r="324" spans="1:16" x14ac:dyDescent="0.25">
      <c r="A324" s="7" t="s">
        <v>9</v>
      </c>
      <c r="B324" s="7" t="s">
        <v>91</v>
      </c>
      <c r="C324" s="7" t="s">
        <v>93</v>
      </c>
      <c r="D324" s="16" t="s">
        <v>87</v>
      </c>
      <c r="E324" s="81" t="s">
        <v>462</v>
      </c>
      <c r="F324" s="7" t="s">
        <v>86</v>
      </c>
      <c r="G324" s="7" t="s">
        <v>482</v>
      </c>
      <c r="H324" s="7" t="s">
        <v>14</v>
      </c>
      <c r="I324" s="8">
        <v>923</v>
      </c>
      <c r="J324" s="8"/>
      <c r="K324" s="9">
        <v>1298365.6399999999</v>
      </c>
      <c r="L324" s="7" t="s">
        <v>35</v>
      </c>
      <c r="M324" s="17">
        <f t="shared" si="32"/>
        <v>2.8381618317416514E-2</v>
      </c>
      <c r="N324" s="20"/>
      <c r="O324" s="68">
        <f t="shared" si="33"/>
        <v>1021.7382594269945</v>
      </c>
      <c r="P324" s="9">
        <f t="shared" si="34"/>
        <v>1406.6799999999998</v>
      </c>
    </row>
    <row r="325" spans="1:16" x14ac:dyDescent="0.25">
      <c r="A325" s="7" t="s">
        <v>9</v>
      </c>
      <c r="B325" s="7" t="s">
        <v>91</v>
      </c>
      <c r="C325" s="7" t="s">
        <v>93</v>
      </c>
      <c r="D325" s="16" t="s">
        <v>87</v>
      </c>
      <c r="E325" s="81" t="s">
        <v>462</v>
      </c>
      <c r="F325" s="7" t="s">
        <v>86</v>
      </c>
      <c r="G325" s="7" t="s">
        <v>482</v>
      </c>
      <c r="H325" s="7" t="s">
        <v>14</v>
      </c>
      <c r="I325" s="8">
        <v>665</v>
      </c>
      <c r="J325" s="8"/>
      <c r="K325" s="9">
        <v>935442.2</v>
      </c>
      <c r="L325" s="7" t="s">
        <v>36</v>
      </c>
      <c r="M325" s="17">
        <f t="shared" si="32"/>
        <v>2.0448294887412764E-2</v>
      </c>
      <c r="N325" s="20"/>
      <c r="O325" s="68">
        <f t="shared" si="33"/>
        <v>736.13861594685955</v>
      </c>
      <c r="P325" s="9">
        <f t="shared" si="34"/>
        <v>1406.6799999999998</v>
      </c>
    </row>
    <row r="326" spans="1:16" x14ac:dyDescent="0.25">
      <c r="A326" s="7" t="s">
        <v>9</v>
      </c>
      <c r="B326" s="7" t="s">
        <v>91</v>
      </c>
      <c r="C326" s="7" t="s">
        <v>93</v>
      </c>
      <c r="D326" s="16" t="s">
        <v>87</v>
      </c>
      <c r="E326" s="81" t="s">
        <v>462</v>
      </c>
      <c r="F326" s="7" t="s">
        <v>86</v>
      </c>
      <c r="G326" s="7" t="s">
        <v>482</v>
      </c>
      <c r="H326" s="7" t="s">
        <v>14</v>
      </c>
      <c r="I326" s="8">
        <v>603</v>
      </c>
      <c r="J326" s="8"/>
      <c r="K326" s="9">
        <v>848228.04</v>
      </c>
      <c r="L326" s="7" t="s">
        <v>37</v>
      </c>
      <c r="M326" s="17">
        <f t="shared" si="32"/>
        <v>1.8541837318962251E-2</v>
      </c>
      <c r="N326" s="20"/>
      <c r="O326" s="68">
        <f t="shared" si="33"/>
        <v>667.50614348264105</v>
      </c>
      <c r="P326" s="9">
        <f t="shared" si="34"/>
        <v>1406.68</v>
      </c>
    </row>
    <row r="327" spans="1:16" x14ac:dyDescent="0.25">
      <c r="A327" s="7" t="s">
        <v>9</v>
      </c>
      <c r="B327" s="7" t="s">
        <v>91</v>
      </c>
      <c r="C327" s="7" t="s">
        <v>93</v>
      </c>
      <c r="D327" s="16" t="s">
        <v>87</v>
      </c>
      <c r="E327" s="81" t="s">
        <v>462</v>
      </c>
      <c r="F327" s="7" t="s">
        <v>86</v>
      </c>
      <c r="G327" s="7" t="s">
        <v>482</v>
      </c>
      <c r="H327" s="7" t="s">
        <v>14</v>
      </c>
      <c r="I327" s="8">
        <v>347</v>
      </c>
      <c r="J327" s="8"/>
      <c r="K327" s="9">
        <v>488117.96</v>
      </c>
      <c r="L327" s="7" t="s">
        <v>38</v>
      </c>
      <c r="M327" s="17">
        <f t="shared" si="32"/>
        <v>1.0670012520198842E-2</v>
      </c>
      <c r="N327" s="20"/>
      <c r="O327" s="68">
        <f t="shared" si="33"/>
        <v>384.1204507271583</v>
      </c>
      <c r="P327" s="9">
        <f t="shared" si="34"/>
        <v>1406.68</v>
      </c>
    </row>
    <row r="328" spans="1:16" x14ac:dyDescent="0.25">
      <c r="A328" s="7" t="s">
        <v>9</v>
      </c>
      <c r="B328" s="7" t="s">
        <v>91</v>
      </c>
      <c r="C328" s="7" t="s">
        <v>93</v>
      </c>
      <c r="D328" s="16" t="s">
        <v>87</v>
      </c>
      <c r="E328" s="81" t="s">
        <v>462</v>
      </c>
      <c r="F328" s="7" t="s">
        <v>86</v>
      </c>
      <c r="G328" s="7" t="s">
        <v>482</v>
      </c>
      <c r="H328" s="7" t="s">
        <v>14</v>
      </c>
      <c r="I328" s="8">
        <v>266</v>
      </c>
      <c r="J328" s="8"/>
      <c r="K328" s="9">
        <v>374176.88</v>
      </c>
      <c r="L328" s="7" t="s">
        <v>39</v>
      </c>
      <c r="M328" s="17">
        <f t="shared" si="32"/>
        <v>8.1793179549651054E-3</v>
      </c>
      <c r="N328" s="20"/>
      <c r="O328" s="68">
        <f t="shared" si="33"/>
        <v>294.45544637874377</v>
      </c>
      <c r="P328" s="9">
        <f t="shared" si="34"/>
        <v>1406.68</v>
      </c>
    </row>
    <row r="329" spans="1:16" x14ac:dyDescent="0.25">
      <c r="A329" s="7" t="s">
        <v>9</v>
      </c>
      <c r="B329" s="7" t="s">
        <v>91</v>
      </c>
      <c r="C329" s="7" t="s">
        <v>93</v>
      </c>
      <c r="D329" s="16" t="s">
        <v>87</v>
      </c>
      <c r="E329" s="81" t="s">
        <v>462</v>
      </c>
      <c r="F329" s="7" t="s">
        <v>86</v>
      </c>
      <c r="G329" s="7" t="s">
        <v>482</v>
      </c>
      <c r="H329" s="7" t="s">
        <v>14</v>
      </c>
      <c r="I329" s="8">
        <v>239</v>
      </c>
      <c r="J329" s="8"/>
      <c r="K329" s="9">
        <v>336126.81</v>
      </c>
      <c r="L329" s="7" t="s">
        <v>40</v>
      </c>
      <c r="M329" s="17">
        <f t="shared" si="32"/>
        <v>7.3490864332205275E-3</v>
      </c>
      <c r="N329" s="20"/>
      <c r="O329" s="68">
        <f t="shared" si="33"/>
        <v>264.56711159593897</v>
      </c>
      <c r="P329" s="9">
        <f t="shared" si="34"/>
        <v>1406.3883263598327</v>
      </c>
    </row>
    <row r="330" spans="1:16" x14ac:dyDescent="0.25">
      <c r="A330" s="7" t="s">
        <v>9</v>
      </c>
      <c r="B330" s="7" t="s">
        <v>91</v>
      </c>
      <c r="C330" s="7" t="s">
        <v>93</v>
      </c>
      <c r="D330" s="16" t="s">
        <v>87</v>
      </c>
      <c r="E330" s="81" t="s">
        <v>462</v>
      </c>
      <c r="F330" s="7" t="s">
        <v>86</v>
      </c>
      <c r="G330" s="7" t="s">
        <v>482</v>
      </c>
      <c r="H330" s="7" t="s">
        <v>14</v>
      </c>
      <c r="I330" s="8">
        <v>2460.3000000000002</v>
      </c>
      <c r="J330" s="8"/>
      <c r="K330" s="9">
        <v>3460854.804</v>
      </c>
      <c r="L330" s="7" t="s">
        <v>41</v>
      </c>
      <c r="M330" s="17">
        <f t="shared" si="32"/>
        <v>7.5652541220303196E-2</v>
      </c>
      <c r="N330" s="20"/>
      <c r="O330" s="68">
        <f t="shared" si="33"/>
        <v>2723.4914839309149</v>
      </c>
      <c r="P330" s="9">
        <f t="shared" si="34"/>
        <v>1406.6799999999998</v>
      </c>
    </row>
    <row r="331" spans="1:16" x14ac:dyDescent="0.25">
      <c r="A331" s="7" t="s">
        <v>9</v>
      </c>
      <c r="B331" s="7" t="s">
        <v>91</v>
      </c>
      <c r="C331" s="7" t="s">
        <v>93</v>
      </c>
      <c r="D331" s="16" t="s">
        <v>87</v>
      </c>
      <c r="E331" s="81" t="s">
        <v>462</v>
      </c>
      <c r="F331" s="7" t="s">
        <v>86</v>
      </c>
      <c r="G331" s="7" t="s">
        <v>482</v>
      </c>
      <c r="H331" s="7" t="s">
        <v>14</v>
      </c>
      <c r="I331" s="8">
        <v>1594</v>
      </c>
      <c r="J331" s="8"/>
      <c r="K331" s="9">
        <v>2241054.71</v>
      </c>
      <c r="L331" s="7" t="s">
        <v>42</v>
      </c>
      <c r="M331" s="17">
        <f t="shared" si="32"/>
        <v>4.9014409098550295E-2</v>
      </c>
      <c r="N331" s="20"/>
      <c r="O331" s="68">
        <f t="shared" si="33"/>
        <v>1764.5187275478106</v>
      </c>
      <c r="P331" s="9">
        <f t="shared" si="34"/>
        <v>1405.9314366373901</v>
      </c>
    </row>
    <row r="332" spans="1:16" x14ac:dyDescent="0.25">
      <c r="A332" s="7" t="s">
        <v>9</v>
      </c>
      <c r="B332" s="7" t="s">
        <v>91</v>
      </c>
      <c r="C332" s="7" t="s">
        <v>93</v>
      </c>
      <c r="D332" s="16" t="s">
        <v>87</v>
      </c>
      <c r="E332" s="81" t="s">
        <v>462</v>
      </c>
      <c r="F332" s="7" t="s">
        <v>86</v>
      </c>
      <c r="G332" s="7" t="s">
        <v>482</v>
      </c>
      <c r="H332" s="7" t="s">
        <v>14</v>
      </c>
      <c r="I332" s="8">
        <v>92</v>
      </c>
      <c r="J332" s="8"/>
      <c r="K332" s="9">
        <v>129414.56</v>
      </c>
      <c r="L332" s="7" t="s">
        <v>43</v>
      </c>
      <c r="M332" s="17">
        <f t="shared" si="32"/>
        <v>2.8289370370556005E-3</v>
      </c>
      <c r="N332" s="20"/>
      <c r="O332" s="68">
        <f t="shared" si="33"/>
        <v>101.84173333400162</v>
      </c>
      <c r="P332" s="9">
        <f t="shared" si="34"/>
        <v>1406.68</v>
      </c>
    </row>
    <row r="333" spans="1:16" x14ac:dyDescent="0.25">
      <c r="A333" s="7" t="s">
        <v>9</v>
      </c>
      <c r="B333" s="7" t="s">
        <v>91</v>
      </c>
      <c r="C333" s="7" t="s">
        <v>93</v>
      </c>
      <c r="D333" s="16" t="s">
        <v>87</v>
      </c>
      <c r="E333" s="81" t="s">
        <v>462</v>
      </c>
      <c r="F333" s="7" t="s">
        <v>86</v>
      </c>
      <c r="G333" s="7" t="s">
        <v>482</v>
      </c>
      <c r="H333" s="7" t="s">
        <v>14</v>
      </c>
      <c r="I333" s="8">
        <v>194</v>
      </c>
      <c r="J333" s="8"/>
      <c r="K333" s="9">
        <v>272895.92</v>
      </c>
      <c r="L333" s="7" t="s">
        <v>44</v>
      </c>
      <c r="M333" s="17">
        <f t="shared" si="32"/>
        <v>5.9653672303128973E-3</v>
      </c>
      <c r="N333" s="20"/>
      <c r="O333" s="68">
        <f t="shared" si="33"/>
        <v>214.75322029126431</v>
      </c>
      <c r="P333" s="9">
        <f t="shared" si="34"/>
        <v>1406.6799999999998</v>
      </c>
    </row>
    <row r="334" spans="1:16" x14ac:dyDescent="0.25">
      <c r="A334" s="7" t="s">
        <v>9</v>
      </c>
      <c r="B334" s="7" t="s">
        <v>91</v>
      </c>
      <c r="C334" s="7" t="s">
        <v>93</v>
      </c>
      <c r="D334" s="16" t="s">
        <v>87</v>
      </c>
      <c r="E334" s="81" t="s">
        <v>462</v>
      </c>
      <c r="F334" s="7" t="s">
        <v>86</v>
      </c>
      <c r="G334" s="7" t="s">
        <v>482</v>
      </c>
      <c r="H334" s="7" t="s">
        <v>14</v>
      </c>
      <c r="I334" s="8">
        <v>603</v>
      </c>
      <c r="J334" s="8"/>
      <c r="K334" s="9">
        <v>848228.04</v>
      </c>
      <c r="L334" s="7" t="s">
        <v>45</v>
      </c>
      <c r="M334" s="17">
        <f t="shared" si="32"/>
        <v>1.8541837318962251E-2</v>
      </c>
      <c r="N334" s="20"/>
      <c r="O334" s="68">
        <f t="shared" si="33"/>
        <v>667.50614348264105</v>
      </c>
      <c r="P334" s="9">
        <f t="shared" si="34"/>
        <v>1406.68</v>
      </c>
    </row>
    <row r="335" spans="1:16" x14ac:dyDescent="0.25">
      <c r="A335" s="7" t="s">
        <v>9</v>
      </c>
      <c r="B335" s="7" t="s">
        <v>91</v>
      </c>
      <c r="C335" s="7" t="s">
        <v>93</v>
      </c>
      <c r="D335" s="16" t="s">
        <v>87</v>
      </c>
      <c r="E335" s="81" t="s">
        <v>462</v>
      </c>
      <c r="F335" s="7" t="s">
        <v>86</v>
      </c>
      <c r="G335" s="7" t="s">
        <v>482</v>
      </c>
      <c r="H335" s="7" t="s">
        <v>14</v>
      </c>
      <c r="I335" s="8">
        <v>414</v>
      </c>
      <c r="J335" s="8"/>
      <c r="K335" s="9">
        <v>582365.52</v>
      </c>
      <c r="L335" s="7" t="s">
        <v>46</v>
      </c>
      <c r="M335" s="17">
        <f t="shared" si="32"/>
        <v>1.2730216666750203E-2</v>
      </c>
      <c r="N335" s="20"/>
      <c r="O335" s="68">
        <f t="shared" si="33"/>
        <v>458.28780000300731</v>
      </c>
      <c r="P335" s="9">
        <f t="shared" si="34"/>
        <v>1406.68</v>
      </c>
    </row>
    <row r="336" spans="1:16" x14ac:dyDescent="0.25">
      <c r="A336" s="7" t="s">
        <v>9</v>
      </c>
      <c r="B336" s="7" t="s">
        <v>91</v>
      </c>
      <c r="C336" s="7" t="s">
        <v>93</v>
      </c>
      <c r="D336" s="16" t="s">
        <v>87</v>
      </c>
      <c r="E336" s="81" t="s">
        <v>462</v>
      </c>
      <c r="F336" s="7" t="s">
        <v>86</v>
      </c>
      <c r="G336" s="7" t="s">
        <v>482</v>
      </c>
      <c r="H336" s="7" t="s">
        <v>14</v>
      </c>
      <c r="I336" s="8">
        <v>542</v>
      </c>
      <c r="J336" s="8"/>
      <c r="K336" s="9">
        <v>762420.56</v>
      </c>
      <c r="L336" s="7" t="s">
        <v>47</v>
      </c>
      <c r="M336" s="17">
        <f t="shared" si="32"/>
        <v>1.6666129066131907E-2</v>
      </c>
      <c r="N336" s="20"/>
      <c r="O336" s="68">
        <f t="shared" si="33"/>
        <v>599.98064638074868</v>
      </c>
      <c r="P336" s="9">
        <f t="shared" si="34"/>
        <v>1406.68</v>
      </c>
    </row>
    <row r="337" spans="1:16" x14ac:dyDescent="0.25">
      <c r="A337" s="7" t="s">
        <v>9</v>
      </c>
      <c r="B337" s="7" t="s">
        <v>91</v>
      </c>
      <c r="C337" s="7" t="s">
        <v>93</v>
      </c>
      <c r="D337" s="16" t="s">
        <v>87</v>
      </c>
      <c r="E337" s="81" t="s">
        <v>462</v>
      </c>
      <c r="F337" s="7" t="s">
        <v>86</v>
      </c>
      <c r="G337" s="7" t="s">
        <v>482</v>
      </c>
      <c r="H337" s="7" t="s">
        <v>14</v>
      </c>
      <c r="I337" s="8">
        <v>85</v>
      </c>
      <c r="J337" s="8"/>
      <c r="K337" s="9">
        <v>119111.63</v>
      </c>
      <c r="L337" s="7" t="s">
        <v>63</v>
      </c>
      <c r="M337" s="17">
        <f t="shared" si="32"/>
        <v>2.6136918277144135E-3</v>
      </c>
      <c r="N337" s="20"/>
      <c r="O337" s="68">
        <f t="shared" si="33"/>
        <v>94.092905797718885</v>
      </c>
      <c r="P337" s="9">
        <f t="shared" si="34"/>
        <v>1401.313294117647</v>
      </c>
    </row>
    <row r="338" spans="1:16" x14ac:dyDescent="0.25">
      <c r="A338" s="7" t="s">
        <v>9</v>
      </c>
      <c r="B338" s="7" t="s">
        <v>91</v>
      </c>
      <c r="C338" s="7" t="s">
        <v>93</v>
      </c>
      <c r="D338" s="16" t="s">
        <v>87</v>
      </c>
      <c r="E338" s="81" t="s">
        <v>462</v>
      </c>
      <c r="F338" s="7" t="s">
        <v>86</v>
      </c>
      <c r="G338" s="7" t="s">
        <v>482</v>
      </c>
      <c r="H338" s="7" t="s">
        <v>14</v>
      </c>
      <c r="I338" s="8">
        <v>456</v>
      </c>
      <c r="J338" s="8"/>
      <c r="K338" s="9">
        <v>641025.1</v>
      </c>
      <c r="L338" s="7" t="s">
        <v>48</v>
      </c>
      <c r="M338" s="17">
        <f t="shared" si="32"/>
        <v>1.4021687922797324E-2</v>
      </c>
      <c r="N338" s="20"/>
      <c r="O338" s="68">
        <f t="shared" si="33"/>
        <v>504.7807652207037</v>
      </c>
      <c r="P338" s="9">
        <f t="shared" si="34"/>
        <v>1405.7567982456139</v>
      </c>
    </row>
    <row r="339" spans="1:16" x14ac:dyDescent="0.25">
      <c r="A339" s="7" t="s">
        <v>9</v>
      </c>
      <c r="B339" s="7" t="s">
        <v>91</v>
      </c>
      <c r="C339" s="7" t="s">
        <v>93</v>
      </c>
      <c r="D339" s="16" t="s">
        <v>87</v>
      </c>
      <c r="E339" s="81" t="s">
        <v>462</v>
      </c>
      <c r="F339" s="7" t="s">
        <v>86</v>
      </c>
      <c r="G339" s="7" t="s">
        <v>482</v>
      </c>
      <c r="H339" s="7" t="s">
        <v>14</v>
      </c>
      <c r="I339" s="8">
        <v>5</v>
      </c>
      <c r="J339" s="8"/>
      <c r="K339" s="9">
        <v>7033.4</v>
      </c>
      <c r="L339" s="7" t="s">
        <v>68</v>
      </c>
      <c r="M339" s="17">
        <f t="shared" si="32"/>
        <v>1.5374657810084786E-4</v>
      </c>
      <c r="N339" s="20"/>
      <c r="O339" s="68">
        <f t="shared" si="33"/>
        <v>5.5348768116305234</v>
      </c>
      <c r="P339" s="9">
        <f t="shared" si="34"/>
        <v>1406.6799999999998</v>
      </c>
    </row>
    <row r="340" spans="1:16" x14ac:dyDescent="0.25">
      <c r="A340" s="7" t="s">
        <v>9</v>
      </c>
      <c r="B340" s="7" t="s">
        <v>91</v>
      </c>
      <c r="C340" s="7" t="s">
        <v>93</v>
      </c>
      <c r="D340" s="16" t="s">
        <v>87</v>
      </c>
      <c r="E340" s="81" t="s">
        <v>462</v>
      </c>
      <c r="F340" s="7" t="s">
        <v>86</v>
      </c>
      <c r="G340" s="7" t="s">
        <v>482</v>
      </c>
      <c r="H340" s="7" t="s">
        <v>14</v>
      </c>
      <c r="I340" s="8">
        <v>218</v>
      </c>
      <c r="J340" s="8"/>
      <c r="K340" s="9">
        <v>306656.24</v>
      </c>
      <c r="L340" s="7" t="s">
        <v>49</v>
      </c>
      <c r="M340" s="17">
        <f t="shared" si="32"/>
        <v>6.7033508051969667E-3</v>
      </c>
      <c r="N340" s="20"/>
      <c r="O340" s="68">
        <f t="shared" si="33"/>
        <v>241.3206289870908</v>
      </c>
      <c r="P340" s="9">
        <f t="shared" si="34"/>
        <v>1406.68</v>
      </c>
    </row>
    <row r="341" spans="1:16" x14ac:dyDescent="0.25">
      <c r="A341" s="7" t="s">
        <v>9</v>
      </c>
      <c r="B341" s="7" t="s">
        <v>91</v>
      </c>
      <c r="C341" s="7" t="s">
        <v>93</v>
      </c>
      <c r="D341" s="16" t="s">
        <v>87</v>
      </c>
      <c r="E341" s="81" t="s">
        <v>462</v>
      </c>
      <c r="F341" s="7" t="s">
        <v>86</v>
      </c>
      <c r="G341" s="7" t="s">
        <v>482</v>
      </c>
      <c r="H341" s="7" t="s">
        <v>14</v>
      </c>
      <c r="I341" s="8">
        <v>323</v>
      </c>
      <c r="J341" s="8"/>
      <c r="K341" s="9">
        <v>454357.64</v>
      </c>
      <c r="L341" s="7" t="s">
        <v>50</v>
      </c>
      <c r="M341" s="17">
        <f t="shared" si="32"/>
        <v>9.9320289453147716E-3</v>
      </c>
      <c r="N341" s="20"/>
      <c r="O341" s="68">
        <f t="shared" si="33"/>
        <v>357.55304203133176</v>
      </c>
      <c r="P341" s="9">
        <f t="shared" si="34"/>
        <v>1406.68</v>
      </c>
    </row>
    <row r="342" spans="1:16" x14ac:dyDescent="0.25">
      <c r="A342" s="7" t="s">
        <v>9</v>
      </c>
      <c r="B342" s="7" t="s">
        <v>91</v>
      </c>
      <c r="C342" s="7" t="s">
        <v>93</v>
      </c>
      <c r="D342" s="16" t="s">
        <v>87</v>
      </c>
      <c r="E342" s="81" t="s">
        <v>462</v>
      </c>
      <c r="F342" s="7" t="s">
        <v>86</v>
      </c>
      <c r="G342" s="7" t="s">
        <v>482</v>
      </c>
      <c r="H342" s="7" t="s">
        <v>14</v>
      </c>
      <c r="I342" s="8">
        <v>396</v>
      </c>
      <c r="J342" s="8"/>
      <c r="K342" s="9">
        <v>557045.28</v>
      </c>
      <c r="L342" s="7" t="s">
        <v>51</v>
      </c>
      <c r="M342" s="17">
        <f t="shared" si="32"/>
        <v>1.217672898558715E-2</v>
      </c>
      <c r="N342" s="20"/>
      <c r="O342" s="68">
        <f t="shared" si="33"/>
        <v>438.3622434811374</v>
      </c>
      <c r="P342" s="9">
        <f t="shared" si="34"/>
        <v>1406.68</v>
      </c>
    </row>
    <row r="343" spans="1:16" x14ac:dyDescent="0.25">
      <c r="A343" s="7" t="s">
        <v>9</v>
      </c>
      <c r="B343" s="7" t="s">
        <v>91</v>
      </c>
      <c r="C343" s="7" t="s">
        <v>93</v>
      </c>
      <c r="D343" s="16" t="s">
        <v>87</v>
      </c>
      <c r="E343" s="81" t="s">
        <v>462</v>
      </c>
      <c r="F343" s="7" t="s">
        <v>86</v>
      </c>
      <c r="G343" s="7" t="s">
        <v>482</v>
      </c>
      <c r="H343" s="7" t="s">
        <v>14</v>
      </c>
      <c r="I343" s="8">
        <v>483</v>
      </c>
      <c r="J343" s="8"/>
      <c r="K343" s="9">
        <v>679426.44</v>
      </c>
      <c r="L343" s="7" t="s">
        <v>52</v>
      </c>
      <c r="M343" s="17">
        <f t="shared" si="32"/>
        <v>1.4851919444541903E-2</v>
      </c>
      <c r="N343" s="20"/>
      <c r="O343" s="68">
        <f t="shared" si="33"/>
        <v>534.66910000350856</v>
      </c>
      <c r="P343" s="9">
        <f t="shared" si="34"/>
        <v>1406.6799999999998</v>
      </c>
    </row>
    <row r="344" spans="1:16" x14ac:dyDescent="0.25">
      <c r="A344" s="7" t="s">
        <v>9</v>
      </c>
      <c r="B344" s="7" t="s">
        <v>91</v>
      </c>
      <c r="C344" s="7" t="s">
        <v>93</v>
      </c>
      <c r="D344" s="16" t="s">
        <v>87</v>
      </c>
      <c r="E344" s="81" t="s">
        <v>462</v>
      </c>
      <c r="F344" s="7" t="s">
        <v>86</v>
      </c>
      <c r="G344" s="7" t="s">
        <v>482</v>
      </c>
      <c r="H344" s="7" t="s">
        <v>14</v>
      </c>
      <c r="I344" s="8">
        <v>437</v>
      </c>
      <c r="J344" s="8"/>
      <c r="K344" s="9">
        <v>613156.03</v>
      </c>
      <c r="L344" s="7" t="s">
        <v>64</v>
      </c>
      <c r="M344" s="17">
        <f t="shared" si="32"/>
        <v>1.3437450926014102E-2</v>
      </c>
      <c r="N344" s="20"/>
      <c r="O344" s="68">
        <f t="shared" si="33"/>
        <v>483.74823333650767</v>
      </c>
      <c r="P344" s="9">
        <f t="shared" si="34"/>
        <v>1403.103043478261</v>
      </c>
    </row>
    <row r="345" spans="1:16" x14ac:dyDescent="0.25">
      <c r="A345" s="7" t="s">
        <v>9</v>
      </c>
      <c r="B345" s="7" t="s">
        <v>91</v>
      </c>
      <c r="C345" s="7" t="s">
        <v>93</v>
      </c>
      <c r="D345" s="16" t="s">
        <v>87</v>
      </c>
      <c r="E345" s="81" t="s">
        <v>462</v>
      </c>
      <c r="F345" s="7" t="s">
        <v>86</v>
      </c>
      <c r="G345" s="7" t="s">
        <v>482</v>
      </c>
      <c r="H345" s="7" t="s">
        <v>14</v>
      </c>
      <c r="I345" s="8">
        <v>18.399999999999999</v>
      </c>
      <c r="J345" s="8"/>
      <c r="K345" s="9">
        <v>25882.912</v>
      </c>
      <c r="L345" s="7" t="s">
        <v>53</v>
      </c>
      <c r="M345" s="17">
        <f t="shared" si="32"/>
        <v>5.6578740741112003E-4</v>
      </c>
      <c r="N345" s="20"/>
      <c r="O345" s="68">
        <f t="shared" si="33"/>
        <v>20.368346666800321</v>
      </c>
      <c r="P345" s="9">
        <f t="shared" si="34"/>
        <v>1406.68</v>
      </c>
    </row>
    <row r="346" spans="1:16" x14ac:dyDescent="0.25">
      <c r="A346" s="7" t="s">
        <v>9</v>
      </c>
      <c r="B346" s="7" t="s">
        <v>91</v>
      </c>
      <c r="C346" s="7" t="s">
        <v>93</v>
      </c>
      <c r="D346" s="16" t="s">
        <v>87</v>
      </c>
      <c r="E346" s="81" t="s">
        <v>462</v>
      </c>
      <c r="F346" s="7" t="s">
        <v>86</v>
      </c>
      <c r="G346" s="7" t="s">
        <v>482</v>
      </c>
      <c r="H346" s="7" t="s">
        <v>14</v>
      </c>
      <c r="I346" s="8">
        <v>52</v>
      </c>
      <c r="J346" s="8"/>
      <c r="K346" s="9">
        <v>73147.360000000001</v>
      </c>
      <c r="L346" s="7" t="s">
        <v>54</v>
      </c>
      <c r="M346" s="17">
        <f t="shared" si="32"/>
        <v>1.5989644122488178E-3</v>
      </c>
      <c r="N346" s="20"/>
      <c r="O346" s="68">
        <f t="shared" si="33"/>
        <v>57.562718840957437</v>
      </c>
      <c r="P346" s="9">
        <f t="shared" si="34"/>
        <v>1406.68</v>
      </c>
    </row>
    <row r="347" spans="1:16" x14ac:dyDescent="0.25">
      <c r="A347" s="7" t="s">
        <v>9</v>
      </c>
      <c r="B347" s="7" t="s">
        <v>91</v>
      </c>
      <c r="C347" s="7" t="s">
        <v>93</v>
      </c>
      <c r="D347" s="16" t="s">
        <v>87</v>
      </c>
      <c r="E347" s="81" t="s">
        <v>462</v>
      </c>
      <c r="F347" s="7" t="s">
        <v>86</v>
      </c>
      <c r="G347" s="7" t="s">
        <v>482</v>
      </c>
      <c r="H347" s="7" t="s">
        <v>14</v>
      </c>
      <c r="I347" s="8">
        <v>338</v>
      </c>
      <c r="J347" s="8"/>
      <c r="K347" s="9">
        <v>475457.84</v>
      </c>
      <c r="L347" s="7" t="s">
        <v>55</v>
      </c>
      <c r="M347" s="17">
        <f t="shared" si="32"/>
        <v>1.0393268679617314E-2</v>
      </c>
      <c r="N347" s="20"/>
      <c r="O347" s="68">
        <f t="shared" si="33"/>
        <v>374.15767246622335</v>
      </c>
      <c r="P347" s="9">
        <f t="shared" si="34"/>
        <v>1406.68</v>
      </c>
    </row>
    <row r="348" spans="1:16" x14ac:dyDescent="0.25">
      <c r="A348" s="7" t="s">
        <v>9</v>
      </c>
      <c r="B348" s="7" t="s">
        <v>91</v>
      </c>
      <c r="C348" s="7" t="s">
        <v>93</v>
      </c>
      <c r="D348" s="16" t="s">
        <v>87</v>
      </c>
      <c r="E348" s="81" t="s">
        <v>462</v>
      </c>
      <c r="F348" s="7" t="s">
        <v>86</v>
      </c>
      <c r="G348" s="7" t="s">
        <v>482</v>
      </c>
      <c r="H348" s="7" t="s">
        <v>14</v>
      </c>
      <c r="I348" s="8">
        <v>574</v>
      </c>
      <c r="J348" s="8"/>
      <c r="K348" s="9">
        <v>807434.32</v>
      </c>
      <c r="L348" s="7" t="s">
        <v>56</v>
      </c>
      <c r="M348" s="17">
        <f t="shared" si="32"/>
        <v>1.7650107165977334E-2</v>
      </c>
      <c r="N348" s="20"/>
      <c r="O348" s="68">
        <f t="shared" si="33"/>
        <v>635.403857975184</v>
      </c>
      <c r="P348" s="9">
        <f t="shared" si="34"/>
        <v>1406.6799999999998</v>
      </c>
    </row>
    <row r="349" spans="1:16" x14ac:dyDescent="0.25">
      <c r="A349" s="7" t="s">
        <v>9</v>
      </c>
      <c r="B349" s="7" t="s">
        <v>91</v>
      </c>
      <c r="C349" s="7" t="s">
        <v>93</v>
      </c>
      <c r="D349" s="16" t="s">
        <v>87</v>
      </c>
      <c r="E349" s="81" t="s">
        <v>462</v>
      </c>
      <c r="F349" s="7" t="s">
        <v>86</v>
      </c>
      <c r="G349" s="7" t="s">
        <v>482</v>
      </c>
      <c r="H349" s="7" t="s">
        <v>14</v>
      </c>
      <c r="I349" s="8">
        <v>259</v>
      </c>
      <c r="J349" s="8"/>
      <c r="K349" s="9">
        <v>364330.12</v>
      </c>
      <c r="L349" s="7" t="s">
        <v>57</v>
      </c>
      <c r="M349" s="17">
        <f t="shared" si="32"/>
        <v>7.9640727456239194E-3</v>
      </c>
      <c r="N349" s="20"/>
      <c r="O349" s="68">
        <f t="shared" si="33"/>
        <v>286.70661884246113</v>
      </c>
      <c r="P349" s="9">
        <f t="shared" si="34"/>
        <v>1406.68</v>
      </c>
    </row>
    <row r="350" spans="1:16" x14ac:dyDescent="0.25">
      <c r="A350" s="7" t="s">
        <v>9</v>
      </c>
      <c r="B350" s="7" t="s">
        <v>91</v>
      </c>
      <c r="C350" s="7" t="s">
        <v>93</v>
      </c>
      <c r="D350" s="16" t="s">
        <v>87</v>
      </c>
      <c r="E350" s="81" t="s">
        <v>462</v>
      </c>
      <c r="F350" s="7" t="s">
        <v>86</v>
      </c>
      <c r="G350" s="7" t="s">
        <v>482</v>
      </c>
      <c r="H350" s="7" t="s">
        <v>14</v>
      </c>
      <c r="I350" s="8">
        <v>199</v>
      </c>
      <c r="J350" s="8"/>
      <c r="K350" s="9">
        <v>279929.32</v>
      </c>
      <c r="L350" s="7" t="s">
        <v>65</v>
      </c>
      <c r="M350" s="17">
        <f t="shared" si="32"/>
        <v>6.1191138084137446E-3</v>
      </c>
      <c r="N350" s="20"/>
      <c r="O350" s="68">
        <f t="shared" si="33"/>
        <v>220.2880971028948</v>
      </c>
      <c r="P350" s="9">
        <f t="shared" si="34"/>
        <v>1406.68</v>
      </c>
    </row>
    <row r="351" spans="1:16" x14ac:dyDescent="0.25">
      <c r="A351" s="7" t="s">
        <v>9</v>
      </c>
      <c r="B351" s="7" t="s">
        <v>91</v>
      </c>
      <c r="C351" s="7" t="s">
        <v>94</v>
      </c>
      <c r="D351" s="16" t="s">
        <v>88</v>
      </c>
      <c r="E351" s="81" t="s">
        <v>462</v>
      </c>
      <c r="F351" s="7" t="s">
        <v>86</v>
      </c>
      <c r="G351" s="7" t="s">
        <v>482</v>
      </c>
      <c r="H351" s="7" t="s">
        <v>14</v>
      </c>
      <c r="I351" s="8">
        <v>5</v>
      </c>
      <c r="J351" s="8"/>
      <c r="K351" s="9">
        <v>4845.5</v>
      </c>
      <c r="L351" s="7" t="s">
        <v>23</v>
      </c>
      <c r="M351" s="17">
        <f t="shared" si="32"/>
        <v>1.5374657810084786E-4</v>
      </c>
      <c r="N351" s="20"/>
      <c r="O351" s="68">
        <f t="shared" si="33"/>
        <v>5.5348768116305234</v>
      </c>
      <c r="P351" s="9">
        <f t="shared" si="34"/>
        <v>969.1</v>
      </c>
    </row>
    <row r="352" spans="1:16" x14ac:dyDescent="0.25">
      <c r="A352" s="7" t="s">
        <v>9</v>
      </c>
      <c r="B352" s="7" t="s">
        <v>91</v>
      </c>
      <c r="C352" s="7" t="s">
        <v>94</v>
      </c>
      <c r="D352" s="16" t="s">
        <v>88</v>
      </c>
      <c r="E352" s="81" t="s">
        <v>462</v>
      </c>
      <c r="F352" s="7" t="s">
        <v>86</v>
      </c>
      <c r="G352" s="7" t="s">
        <v>482</v>
      </c>
      <c r="H352" s="7" t="s">
        <v>14</v>
      </c>
      <c r="I352" s="8">
        <v>38.4</v>
      </c>
      <c r="J352" s="8"/>
      <c r="K352" s="9">
        <v>37213.440000000002</v>
      </c>
      <c r="L352" s="7" t="s">
        <v>25</v>
      </c>
      <c r="M352" s="17">
        <f t="shared" si="32"/>
        <v>1.1807737198145116E-3</v>
      </c>
      <c r="N352" s="20"/>
      <c r="O352" s="68">
        <f t="shared" si="33"/>
        <v>42.507853913322414</v>
      </c>
      <c r="P352" s="9">
        <f t="shared" si="34"/>
        <v>969.10000000000014</v>
      </c>
    </row>
    <row r="353" spans="1:16" x14ac:dyDescent="0.25">
      <c r="A353" s="7" t="s">
        <v>9</v>
      </c>
      <c r="B353" s="7" t="s">
        <v>91</v>
      </c>
      <c r="C353" s="7" t="s">
        <v>94</v>
      </c>
      <c r="D353" s="16" t="s">
        <v>88</v>
      </c>
      <c r="E353" s="81" t="s">
        <v>462</v>
      </c>
      <c r="F353" s="7" t="s">
        <v>86</v>
      </c>
      <c r="G353" s="7" t="s">
        <v>482</v>
      </c>
      <c r="H353" s="7" t="s">
        <v>14</v>
      </c>
      <c r="I353" s="8">
        <v>1</v>
      </c>
      <c r="J353" s="8"/>
      <c r="K353" s="9">
        <v>969.1</v>
      </c>
      <c r="L353" s="7" t="s">
        <v>26</v>
      </c>
      <c r="M353" s="17">
        <f t="shared" si="32"/>
        <v>3.0749315620169573E-5</v>
      </c>
      <c r="N353" s="20"/>
      <c r="O353" s="68">
        <f t="shared" si="33"/>
        <v>1.1069753623261047</v>
      </c>
      <c r="P353" s="9">
        <f t="shared" si="34"/>
        <v>969.1</v>
      </c>
    </row>
    <row r="354" spans="1:16" x14ac:dyDescent="0.25">
      <c r="A354" s="7" t="s">
        <v>9</v>
      </c>
      <c r="B354" s="7" t="s">
        <v>91</v>
      </c>
      <c r="C354" s="7" t="s">
        <v>94</v>
      </c>
      <c r="D354" s="16" t="s">
        <v>88</v>
      </c>
      <c r="E354" s="81" t="s">
        <v>462</v>
      </c>
      <c r="F354" s="7" t="s">
        <v>86</v>
      </c>
      <c r="G354" s="7" t="s">
        <v>482</v>
      </c>
      <c r="H354" s="7" t="s">
        <v>14</v>
      </c>
      <c r="I354" s="8">
        <v>20</v>
      </c>
      <c r="J354" s="8"/>
      <c r="K354" s="9">
        <v>20281.8</v>
      </c>
      <c r="L354" s="7" t="s">
        <v>32</v>
      </c>
      <c r="M354" s="17">
        <f t="shared" si="32"/>
        <v>6.1498631240339144E-4</v>
      </c>
      <c r="N354" s="20"/>
      <c r="O354" s="68">
        <f t="shared" si="33"/>
        <v>22.139507246522093</v>
      </c>
      <c r="P354" s="9">
        <f t="shared" si="34"/>
        <v>1014.0899999999999</v>
      </c>
    </row>
    <row r="355" spans="1:16" x14ac:dyDescent="0.25">
      <c r="A355" s="7" t="s">
        <v>9</v>
      </c>
      <c r="B355" s="7" t="s">
        <v>91</v>
      </c>
      <c r="C355" s="7" t="s">
        <v>94</v>
      </c>
      <c r="D355" s="16" t="s">
        <v>88</v>
      </c>
      <c r="E355" s="81" t="s">
        <v>462</v>
      </c>
      <c r="F355" s="7" t="s">
        <v>86</v>
      </c>
      <c r="G355" s="7" t="s">
        <v>482</v>
      </c>
      <c r="H355" s="7" t="s">
        <v>14</v>
      </c>
      <c r="I355" s="8">
        <v>127</v>
      </c>
      <c r="J355" s="8"/>
      <c r="K355" s="9">
        <v>128259.34</v>
      </c>
      <c r="L355" s="7" t="s">
        <v>46</v>
      </c>
      <c r="M355" s="17">
        <f t="shared" si="32"/>
        <v>3.9051630837615356E-3</v>
      </c>
      <c r="N355" s="20"/>
      <c r="O355" s="68">
        <f t="shared" si="33"/>
        <v>140.58587101541528</v>
      </c>
      <c r="P355" s="9">
        <f t="shared" si="34"/>
        <v>1009.9160629921259</v>
      </c>
    </row>
    <row r="356" spans="1:16" x14ac:dyDescent="0.25">
      <c r="A356" s="7" t="s">
        <v>9</v>
      </c>
      <c r="B356" s="7" t="s">
        <v>91</v>
      </c>
      <c r="C356" s="7" t="s">
        <v>94</v>
      </c>
      <c r="D356" s="16" t="s">
        <v>88</v>
      </c>
      <c r="E356" s="81" t="s">
        <v>462</v>
      </c>
      <c r="F356" s="7" t="s">
        <v>86</v>
      </c>
      <c r="G356" s="7" t="s">
        <v>482</v>
      </c>
      <c r="H356" s="7" t="s">
        <v>14</v>
      </c>
      <c r="I356" s="8">
        <v>5</v>
      </c>
      <c r="J356" s="8"/>
      <c r="K356" s="9">
        <v>5044.38</v>
      </c>
      <c r="L356" s="7" t="s">
        <v>47</v>
      </c>
      <c r="M356" s="17">
        <f t="shared" si="32"/>
        <v>1.5374657810084786E-4</v>
      </c>
      <c r="N356" s="20"/>
      <c r="O356" s="68">
        <f t="shared" si="33"/>
        <v>5.5348768116305234</v>
      </c>
      <c r="P356" s="9">
        <f t="shared" si="34"/>
        <v>1008.876</v>
      </c>
    </row>
    <row r="357" spans="1:16" x14ac:dyDescent="0.25">
      <c r="A357" s="7" t="s">
        <v>9</v>
      </c>
      <c r="B357" s="7" t="s">
        <v>91</v>
      </c>
      <c r="C357" s="7" t="s">
        <v>94</v>
      </c>
      <c r="D357" s="16" t="s">
        <v>88</v>
      </c>
      <c r="E357" s="81" t="s">
        <v>462</v>
      </c>
      <c r="F357" s="7" t="s">
        <v>86</v>
      </c>
      <c r="G357" s="7" t="s">
        <v>482</v>
      </c>
      <c r="H357" s="7" t="s">
        <v>14</v>
      </c>
      <c r="I357" s="8">
        <v>10</v>
      </c>
      <c r="J357" s="8"/>
      <c r="K357" s="9">
        <v>10140.9</v>
      </c>
      <c r="L357" s="7" t="s">
        <v>49</v>
      </c>
      <c r="M357" s="17">
        <f t="shared" si="32"/>
        <v>3.0749315620169572E-4</v>
      </c>
      <c r="N357" s="20"/>
      <c r="O357" s="68">
        <f t="shared" si="33"/>
        <v>11.069753623261047</v>
      </c>
      <c r="P357" s="9">
        <f t="shared" si="34"/>
        <v>1014.0899999999999</v>
      </c>
    </row>
    <row r="358" spans="1:16" x14ac:dyDescent="0.25">
      <c r="A358" s="7" t="s">
        <v>9</v>
      </c>
      <c r="B358" s="7" t="s">
        <v>91</v>
      </c>
      <c r="C358" s="7" t="s">
        <v>94</v>
      </c>
      <c r="D358" s="16" t="s">
        <v>88</v>
      </c>
      <c r="E358" s="81" t="s">
        <v>462</v>
      </c>
      <c r="F358" s="7" t="s">
        <v>86</v>
      </c>
      <c r="G358" s="7" t="s">
        <v>482</v>
      </c>
      <c r="H358" s="7" t="s">
        <v>14</v>
      </c>
      <c r="I358" s="8">
        <v>30</v>
      </c>
      <c r="J358" s="8"/>
      <c r="K358" s="9">
        <v>30248.9</v>
      </c>
      <c r="L358" s="7" t="s">
        <v>53</v>
      </c>
      <c r="M358" s="17">
        <f t="shared" si="32"/>
        <v>9.2247946860508716E-4</v>
      </c>
      <c r="N358" s="20"/>
      <c r="O358" s="68">
        <f t="shared" si="33"/>
        <v>33.209260869783137</v>
      </c>
      <c r="P358" s="9">
        <f t="shared" si="34"/>
        <v>1008.2966666666667</v>
      </c>
    </row>
    <row r="359" spans="1:16" x14ac:dyDescent="0.25">
      <c r="A359" s="7" t="s">
        <v>9</v>
      </c>
      <c r="B359" s="7" t="s">
        <v>91</v>
      </c>
      <c r="C359" s="7" t="s">
        <v>94</v>
      </c>
      <c r="D359" s="16" t="s">
        <v>88</v>
      </c>
      <c r="E359" s="81" t="s">
        <v>462</v>
      </c>
      <c r="F359" s="7" t="s">
        <v>86</v>
      </c>
      <c r="G359" s="7" t="s">
        <v>482</v>
      </c>
      <c r="H359" s="7" t="s">
        <v>14</v>
      </c>
      <c r="I359" s="8">
        <v>72</v>
      </c>
      <c r="J359" s="8"/>
      <c r="K359" s="9">
        <v>72971.03</v>
      </c>
      <c r="L359" s="7" t="s">
        <v>54</v>
      </c>
      <c r="M359" s="17">
        <f t="shared" si="32"/>
        <v>2.213950724652209E-3</v>
      </c>
      <c r="N359" s="20"/>
      <c r="O359" s="68">
        <f t="shared" si="33"/>
        <v>79.702226087479531</v>
      </c>
      <c r="P359" s="9">
        <f t="shared" si="34"/>
        <v>1013.4865277777777</v>
      </c>
    </row>
    <row r="360" spans="1:16" x14ac:dyDescent="0.25">
      <c r="A360" s="7" t="s">
        <v>9</v>
      </c>
      <c r="B360" s="7" t="s">
        <v>91</v>
      </c>
      <c r="C360" s="7" t="s">
        <v>94</v>
      </c>
      <c r="D360" s="16" t="s">
        <v>88</v>
      </c>
      <c r="E360" s="81" t="s">
        <v>462</v>
      </c>
      <c r="F360" s="7" t="s">
        <v>86</v>
      </c>
      <c r="G360" s="7" t="s">
        <v>482</v>
      </c>
      <c r="H360" s="7" t="s">
        <v>14</v>
      </c>
      <c r="I360" s="8">
        <v>20</v>
      </c>
      <c r="J360" s="8"/>
      <c r="K360" s="9">
        <v>19382</v>
      </c>
      <c r="L360" s="7" t="s">
        <v>56</v>
      </c>
      <c r="M360" s="17">
        <f t="shared" si="32"/>
        <v>6.1498631240339144E-4</v>
      </c>
      <c r="N360" s="20"/>
      <c r="O360" s="68">
        <f t="shared" si="33"/>
        <v>22.139507246522093</v>
      </c>
      <c r="P360" s="9">
        <f t="shared" si="34"/>
        <v>969.1</v>
      </c>
    </row>
    <row r="361" spans="1:16" x14ac:dyDescent="0.25">
      <c r="A361" s="7" t="s">
        <v>9</v>
      </c>
      <c r="B361" s="7" t="s">
        <v>91</v>
      </c>
      <c r="C361" s="7" t="s">
        <v>96</v>
      </c>
      <c r="D361" s="16" t="s">
        <v>90</v>
      </c>
      <c r="E361" s="81" t="s">
        <v>462</v>
      </c>
      <c r="F361" s="7" t="s">
        <v>86</v>
      </c>
      <c r="G361" s="7" t="s">
        <v>482</v>
      </c>
      <c r="H361" s="7" t="s">
        <v>14</v>
      </c>
      <c r="I361" s="8">
        <v>8</v>
      </c>
      <c r="J361" s="8"/>
      <c r="K361" s="9">
        <v>11253.44</v>
      </c>
      <c r="L361" s="7" t="s">
        <v>15</v>
      </c>
      <c r="M361" s="17">
        <f t="shared" si="32"/>
        <v>2.4599452496135659E-4</v>
      </c>
      <c r="N361" s="20"/>
      <c r="O361" s="68">
        <f t="shared" si="33"/>
        <v>8.8558028986088377</v>
      </c>
      <c r="P361" s="9">
        <f t="shared" si="34"/>
        <v>1406.68</v>
      </c>
    </row>
    <row r="362" spans="1:16" x14ac:dyDescent="0.25">
      <c r="A362" s="7" t="s">
        <v>9</v>
      </c>
      <c r="B362" s="7" t="s">
        <v>91</v>
      </c>
      <c r="C362" s="7" t="s">
        <v>96</v>
      </c>
      <c r="D362" s="16" t="s">
        <v>90</v>
      </c>
      <c r="E362" s="81" t="s">
        <v>462</v>
      </c>
      <c r="F362" s="7" t="s">
        <v>86</v>
      </c>
      <c r="G362" s="7" t="s">
        <v>482</v>
      </c>
      <c r="H362" s="7" t="s">
        <v>14</v>
      </c>
      <c r="I362" s="8">
        <v>730.6</v>
      </c>
      <c r="J362" s="8"/>
      <c r="K362" s="9">
        <v>1027720.4080000001</v>
      </c>
      <c r="L362" s="7" t="s">
        <v>16</v>
      </c>
      <c r="M362" s="17">
        <f t="shared" si="32"/>
        <v>2.246544999209589E-2</v>
      </c>
      <c r="N362" s="20"/>
      <c r="O362" s="68">
        <f t="shared" si="33"/>
        <v>808.756199715452</v>
      </c>
      <c r="P362" s="9">
        <f t="shared" si="34"/>
        <v>1406.68</v>
      </c>
    </row>
    <row r="363" spans="1:16" x14ac:dyDescent="0.25">
      <c r="A363" s="7" t="s">
        <v>9</v>
      </c>
      <c r="B363" s="7" t="s">
        <v>91</v>
      </c>
      <c r="C363" s="7" t="s">
        <v>96</v>
      </c>
      <c r="D363" s="16" t="s">
        <v>90</v>
      </c>
      <c r="E363" s="81" t="s">
        <v>462</v>
      </c>
      <c r="F363" s="7" t="s">
        <v>86</v>
      </c>
      <c r="G363" s="7" t="s">
        <v>482</v>
      </c>
      <c r="H363" s="7" t="s">
        <v>14</v>
      </c>
      <c r="I363" s="8">
        <v>10</v>
      </c>
      <c r="J363" s="8"/>
      <c r="K363" s="9">
        <v>14066.8</v>
      </c>
      <c r="L363" s="7" t="s">
        <v>17</v>
      </c>
      <c r="M363" s="17">
        <f t="shared" si="32"/>
        <v>3.0749315620169572E-4</v>
      </c>
      <c r="N363" s="20"/>
      <c r="O363" s="68">
        <f t="shared" si="33"/>
        <v>11.069753623261047</v>
      </c>
      <c r="P363" s="9">
        <f t="shared" si="34"/>
        <v>1406.6799999999998</v>
      </c>
    </row>
    <row r="364" spans="1:16" x14ac:dyDescent="0.25">
      <c r="A364" s="7" t="s">
        <v>9</v>
      </c>
      <c r="B364" s="7" t="s">
        <v>91</v>
      </c>
      <c r="C364" s="7" t="s">
        <v>96</v>
      </c>
      <c r="D364" s="16" t="s">
        <v>90</v>
      </c>
      <c r="E364" s="81" t="s">
        <v>462</v>
      </c>
      <c r="F364" s="7" t="s">
        <v>86</v>
      </c>
      <c r="G364" s="7" t="s">
        <v>482</v>
      </c>
      <c r="H364" s="7" t="s">
        <v>14</v>
      </c>
      <c r="I364" s="8">
        <v>160</v>
      </c>
      <c r="J364" s="8"/>
      <c r="K364" s="9">
        <v>225068.79999999999</v>
      </c>
      <c r="L364" s="7" t="s">
        <v>18</v>
      </c>
      <c r="M364" s="17">
        <f t="shared" si="32"/>
        <v>4.9198904992271315E-3</v>
      </c>
      <c r="N364" s="20"/>
      <c r="O364" s="68">
        <f t="shared" si="33"/>
        <v>177.11605797217675</v>
      </c>
      <c r="P364" s="9">
        <f t="shared" si="34"/>
        <v>1406.6799999999998</v>
      </c>
    </row>
    <row r="365" spans="1:16" x14ac:dyDescent="0.25">
      <c r="A365" s="7" t="s">
        <v>9</v>
      </c>
      <c r="B365" s="7" t="s">
        <v>91</v>
      </c>
      <c r="C365" s="7" t="s">
        <v>96</v>
      </c>
      <c r="D365" s="16" t="s">
        <v>90</v>
      </c>
      <c r="E365" s="81" t="s">
        <v>462</v>
      </c>
      <c r="F365" s="7" t="s">
        <v>86</v>
      </c>
      <c r="G365" s="7" t="s">
        <v>482</v>
      </c>
      <c r="H365" s="7" t="s">
        <v>14</v>
      </c>
      <c r="I365" s="8">
        <v>264</v>
      </c>
      <c r="J365" s="8"/>
      <c r="K365" s="9">
        <v>371363.52</v>
      </c>
      <c r="L365" s="7" t="s">
        <v>20</v>
      </c>
      <c r="M365" s="17">
        <f t="shared" si="32"/>
        <v>8.1178193237247676E-3</v>
      </c>
      <c r="N365" s="20"/>
      <c r="O365" s="68">
        <f t="shared" si="33"/>
        <v>292.24149565409164</v>
      </c>
      <c r="P365" s="9">
        <f t="shared" si="34"/>
        <v>1406.68</v>
      </c>
    </row>
    <row r="366" spans="1:16" x14ac:dyDescent="0.25">
      <c r="A366" s="7" t="s">
        <v>9</v>
      </c>
      <c r="B366" s="7" t="s">
        <v>91</v>
      </c>
      <c r="C366" s="7" t="s">
        <v>96</v>
      </c>
      <c r="D366" s="16" t="s">
        <v>90</v>
      </c>
      <c r="E366" s="81" t="s">
        <v>462</v>
      </c>
      <c r="F366" s="7" t="s">
        <v>86</v>
      </c>
      <c r="G366" s="7" t="s">
        <v>482</v>
      </c>
      <c r="H366" s="7" t="s">
        <v>14</v>
      </c>
      <c r="I366" s="8">
        <v>59</v>
      </c>
      <c r="J366" s="8"/>
      <c r="K366" s="9">
        <v>82994.12</v>
      </c>
      <c r="L366" s="7" t="s">
        <v>21</v>
      </c>
      <c r="M366" s="17">
        <f t="shared" si="32"/>
        <v>1.8142096215900047E-3</v>
      </c>
      <c r="N366" s="20"/>
      <c r="O366" s="68">
        <f t="shared" si="33"/>
        <v>65.311546377240177</v>
      </c>
      <c r="P366" s="9">
        <f t="shared" si="34"/>
        <v>1406.6799999999998</v>
      </c>
    </row>
    <row r="367" spans="1:16" x14ac:dyDescent="0.25">
      <c r="A367" s="7" t="s">
        <v>9</v>
      </c>
      <c r="B367" s="7" t="s">
        <v>91</v>
      </c>
      <c r="C367" s="7" t="s">
        <v>96</v>
      </c>
      <c r="D367" s="16" t="s">
        <v>90</v>
      </c>
      <c r="E367" s="81" t="s">
        <v>462</v>
      </c>
      <c r="F367" s="7" t="s">
        <v>86</v>
      </c>
      <c r="G367" s="7" t="s">
        <v>482</v>
      </c>
      <c r="H367" s="7" t="s">
        <v>14</v>
      </c>
      <c r="I367" s="8">
        <v>643</v>
      </c>
      <c r="J367" s="8"/>
      <c r="K367" s="9">
        <v>904495.24</v>
      </c>
      <c r="L367" s="7" t="s">
        <v>22</v>
      </c>
      <c r="M367" s="17">
        <f t="shared" si="32"/>
        <v>1.9771809943769033E-2</v>
      </c>
      <c r="N367" s="20"/>
      <c r="O367" s="68">
        <f t="shared" si="33"/>
        <v>711.78515797568514</v>
      </c>
      <c r="P367" s="9">
        <f t="shared" si="34"/>
        <v>1406.68</v>
      </c>
    </row>
    <row r="368" spans="1:16" x14ac:dyDescent="0.25">
      <c r="A368" s="7" t="s">
        <v>9</v>
      </c>
      <c r="B368" s="7" t="s">
        <v>91</v>
      </c>
      <c r="C368" s="7" t="s">
        <v>96</v>
      </c>
      <c r="D368" s="16" t="s">
        <v>90</v>
      </c>
      <c r="E368" s="81" t="s">
        <v>462</v>
      </c>
      <c r="F368" s="7" t="s">
        <v>86</v>
      </c>
      <c r="G368" s="7" t="s">
        <v>482</v>
      </c>
      <c r="H368" s="7" t="s">
        <v>14</v>
      </c>
      <c r="I368" s="8">
        <v>571.79999999999995</v>
      </c>
      <c r="J368" s="8"/>
      <c r="K368" s="9">
        <v>804339.62399999995</v>
      </c>
      <c r="L368" s="7" t="s">
        <v>23</v>
      </c>
      <c r="M368" s="17">
        <f t="shared" si="32"/>
        <v>1.7582458671612958E-2</v>
      </c>
      <c r="N368" s="20"/>
      <c r="O368" s="68">
        <f t="shared" si="33"/>
        <v>632.96851217806648</v>
      </c>
      <c r="P368" s="9">
        <f t="shared" si="34"/>
        <v>1406.68</v>
      </c>
    </row>
    <row r="369" spans="1:16" x14ac:dyDescent="0.25">
      <c r="A369" s="7" t="s">
        <v>9</v>
      </c>
      <c r="B369" s="7" t="s">
        <v>91</v>
      </c>
      <c r="C369" s="7" t="s">
        <v>96</v>
      </c>
      <c r="D369" s="16" t="s">
        <v>90</v>
      </c>
      <c r="E369" s="81" t="s">
        <v>462</v>
      </c>
      <c r="F369" s="7" t="s">
        <v>86</v>
      </c>
      <c r="G369" s="7" t="s">
        <v>482</v>
      </c>
      <c r="H369" s="7" t="s">
        <v>14</v>
      </c>
      <c r="I369" s="8">
        <v>19</v>
      </c>
      <c r="J369" s="8"/>
      <c r="K369" s="9">
        <v>26726.92</v>
      </c>
      <c r="L369" s="7" t="s">
        <v>24</v>
      </c>
      <c r="M369" s="17">
        <f t="shared" si="32"/>
        <v>5.8423699678322185E-4</v>
      </c>
      <c r="N369" s="20"/>
      <c r="O369" s="68">
        <f t="shared" si="33"/>
        <v>21.032531884195986</v>
      </c>
      <c r="P369" s="9">
        <f t="shared" si="34"/>
        <v>1406.6799999999998</v>
      </c>
    </row>
    <row r="370" spans="1:16" x14ac:dyDescent="0.25">
      <c r="A370" s="7" t="s">
        <v>9</v>
      </c>
      <c r="B370" s="7" t="s">
        <v>91</v>
      </c>
      <c r="C370" s="7" t="s">
        <v>96</v>
      </c>
      <c r="D370" s="16" t="s">
        <v>90</v>
      </c>
      <c r="E370" s="81" t="s">
        <v>462</v>
      </c>
      <c r="F370" s="7" t="s">
        <v>86</v>
      </c>
      <c r="G370" s="7" t="s">
        <v>482</v>
      </c>
      <c r="H370" s="7" t="s">
        <v>14</v>
      </c>
      <c r="I370" s="8">
        <v>822.92</v>
      </c>
      <c r="J370" s="8"/>
      <c r="K370" s="9">
        <v>1157585.1055999999</v>
      </c>
      <c r="L370" s="7" t="s">
        <v>25</v>
      </c>
      <c r="M370" s="17">
        <f t="shared" ref="M370:M405" si="35">+I370/$I$406</f>
        <v>2.5304226810149943E-2</v>
      </c>
      <c r="N370" s="20"/>
      <c r="O370" s="68">
        <f t="shared" ref="O370:O405" si="36">36000*M370</f>
        <v>910.9521651653979</v>
      </c>
      <c r="P370" s="9">
        <f t="shared" ref="P370:P405" si="37">+K370/I370</f>
        <v>1406.6799999999998</v>
      </c>
    </row>
    <row r="371" spans="1:16" x14ac:dyDescent="0.25">
      <c r="A371" s="7" t="s">
        <v>9</v>
      </c>
      <c r="B371" s="7" t="s">
        <v>91</v>
      </c>
      <c r="C371" s="7" t="s">
        <v>96</v>
      </c>
      <c r="D371" s="16" t="s">
        <v>90</v>
      </c>
      <c r="E371" s="81" t="s">
        <v>462</v>
      </c>
      <c r="F371" s="7" t="s">
        <v>86</v>
      </c>
      <c r="G371" s="7" t="s">
        <v>482</v>
      </c>
      <c r="H371" s="7" t="s">
        <v>14</v>
      </c>
      <c r="I371" s="8">
        <v>4</v>
      </c>
      <c r="J371" s="8"/>
      <c r="K371" s="9">
        <v>5626.72</v>
      </c>
      <c r="L371" s="7" t="s">
        <v>26</v>
      </c>
      <c r="M371" s="17">
        <f t="shared" si="35"/>
        <v>1.2299726248067829E-4</v>
      </c>
      <c r="N371" s="20"/>
      <c r="O371" s="68">
        <f t="shared" si="36"/>
        <v>4.4279014493044189</v>
      </c>
      <c r="P371" s="9">
        <f t="shared" si="37"/>
        <v>1406.68</v>
      </c>
    </row>
    <row r="372" spans="1:16" x14ac:dyDescent="0.25">
      <c r="A372" s="7" t="s">
        <v>9</v>
      </c>
      <c r="B372" s="7" t="s">
        <v>91</v>
      </c>
      <c r="C372" s="7" t="s">
        <v>96</v>
      </c>
      <c r="D372" s="16" t="s">
        <v>90</v>
      </c>
      <c r="E372" s="81" t="s">
        <v>462</v>
      </c>
      <c r="F372" s="7" t="s">
        <v>86</v>
      </c>
      <c r="G372" s="7" t="s">
        <v>482</v>
      </c>
      <c r="H372" s="7" t="s">
        <v>14</v>
      </c>
      <c r="I372" s="8">
        <v>129</v>
      </c>
      <c r="J372" s="8"/>
      <c r="K372" s="9">
        <v>181461.72</v>
      </c>
      <c r="L372" s="7" t="s">
        <v>27</v>
      </c>
      <c r="M372" s="17">
        <f t="shared" si="35"/>
        <v>3.9666617150018743E-3</v>
      </c>
      <c r="N372" s="20"/>
      <c r="O372" s="68">
        <f t="shared" si="36"/>
        <v>142.79982174006747</v>
      </c>
      <c r="P372" s="9">
        <f t="shared" si="37"/>
        <v>1406.68</v>
      </c>
    </row>
    <row r="373" spans="1:16" x14ac:dyDescent="0.25">
      <c r="A373" s="7" t="s">
        <v>9</v>
      </c>
      <c r="B373" s="7" t="s">
        <v>91</v>
      </c>
      <c r="C373" s="7" t="s">
        <v>96</v>
      </c>
      <c r="D373" s="16" t="s">
        <v>90</v>
      </c>
      <c r="E373" s="81" t="s">
        <v>462</v>
      </c>
      <c r="F373" s="7" t="s">
        <v>86</v>
      </c>
      <c r="G373" s="7" t="s">
        <v>482</v>
      </c>
      <c r="H373" s="7" t="s">
        <v>14</v>
      </c>
      <c r="I373" s="8">
        <v>263.74</v>
      </c>
      <c r="J373" s="8"/>
      <c r="K373" s="9">
        <v>370997.78320000001</v>
      </c>
      <c r="L373" s="7" t="s">
        <v>28</v>
      </c>
      <c r="M373" s="17">
        <f t="shared" si="35"/>
        <v>8.1098245016635231E-3</v>
      </c>
      <c r="N373" s="20"/>
      <c r="O373" s="68">
        <f t="shared" si="36"/>
        <v>291.95368205988683</v>
      </c>
      <c r="P373" s="9">
        <f t="shared" si="37"/>
        <v>1406.68</v>
      </c>
    </row>
    <row r="374" spans="1:16" x14ac:dyDescent="0.25">
      <c r="A374" s="7" t="s">
        <v>9</v>
      </c>
      <c r="B374" s="7" t="s">
        <v>91</v>
      </c>
      <c r="C374" s="7" t="s">
        <v>96</v>
      </c>
      <c r="D374" s="16" t="s">
        <v>90</v>
      </c>
      <c r="E374" s="81" t="s">
        <v>462</v>
      </c>
      <c r="F374" s="7" t="s">
        <v>86</v>
      </c>
      <c r="G374" s="7" t="s">
        <v>482</v>
      </c>
      <c r="H374" s="7" t="s">
        <v>14</v>
      </c>
      <c r="I374" s="8">
        <v>176</v>
      </c>
      <c r="J374" s="8"/>
      <c r="K374" s="9">
        <v>247575.67999999999</v>
      </c>
      <c r="L374" s="7" t="s">
        <v>30</v>
      </c>
      <c r="M374" s="17">
        <f t="shared" si="35"/>
        <v>5.411879549149845E-3</v>
      </c>
      <c r="N374" s="20"/>
      <c r="O374" s="68">
        <f t="shared" si="36"/>
        <v>194.82766376939443</v>
      </c>
      <c r="P374" s="9">
        <f t="shared" si="37"/>
        <v>1406.68</v>
      </c>
    </row>
    <row r="375" spans="1:16" x14ac:dyDescent="0.25">
      <c r="A375" s="7" t="s">
        <v>9</v>
      </c>
      <c r="B375" s="7" t="s">
        <v>91</v>
      </c>
      <c r="C375" s="7" t="s">
        <v>96</v>
      </c>
      <c r="D375" s="16" t="s">
        <v>90</v>
      </c>
      <c r="E375" s="81" t="s">
        <v>462</v>
      </c>
      <c r="F375" s="7" t="s">
        <v>86</v>
      </c>
      <c r="G375" s="7" t="s">
        <v>482</v>
      </c>
      <c r="H375" s="7" t="s">
        <v>14</v>
      </c>
      <c r="I375" s="8">
        <v>216</v>
      </c>
      <c r="J375" s="8"/>
      <c r="K375" s="9">
        <v>303842.88</v>
      </c>
      <c r="L375" s="7" t="s">
        <v>31</v>
      </c>
      <c r="M375" s="17">
        <f t="shared" si="35"/>
        <v>6.6418521739566271E-3</v>
      </c>
      <c r="N375" s="20"/>
      <c r="O375" s="68">
        <f t="shared" si="36"/>
        <v>239.10667826243858</v>
      </c>
      <c r="P375" s="9">
        <f t="shared" si="37"/>
        <v>1406.68</v>
      </c>
    </row>
    <row r="376" spans="1:16" x14ac:dyDescent="0.25">
      <c r="A376" s="7" t="s">
        <v>9</v>
      </c>
      <c r="B376" s="7" t="s">
        <v>91</v>
      </c>
      <c r="C376" s="7" t="s">
        <v>96</v>
      </c>
      <c r="D376" s="16" t="s">
        <v>90</v>
      </c>
      <c r="E376" s="81" t="s">
        <v>462</v>
      </c>
      <c r="F376" s="7" t="s">
        <v>86</v>
      </c>
      <c r="G376" s="7" t="s">
        <v>482</v>
      </c>
      <c r="H376" s="7" t="s">
        <v>14</v>
      </c>
      <c r="I376" s="8">
        <v>95</v>
      </c>
      <c r="J376" s="8"/>
      <c r="K376" s="9">
        <v>133634.6</v>
      </c>
      <c r="L376" s="7" t="s">
        <v>32</v>
      </c>
      <c r="M376" s="17">
        <f t="shared" si="35"/>
        <v>2.9211849839161095E-3</v>
      </c>
      <c r="N376" s="20"/>
      <c r="O376" s="68">
        <f t="shared" si="36"/>
        <v>105.16265942097994</v>
      </c>
      <c r="P376" s="9">
        <f t="shared" si="37"/>
        <v>1406.68</v>
      </c>
    </row>
    <row r="377" spans="1:16" x14ac:dyDescent="0.25">
      <c r="A377" s="7" t="s">
        <v>9</v>
      </c>
      <c r="B377" s="7" t="s">
        <v>91</v>
      </c>
      <c r="C377" s="7" t="s">
        <v>96</v>
      </c>
      <c r="D377" s="16" t="s">
        <v>90</v>
      </c>
      <c r="E377" s="81" t="s">
        <v>462</v>
      </c>
      <c r="F377" s="7" t="s">
        <v>86</v>
      </c>
      <c r="G377" s="7" t="s">
        <v>482</v>
      </c>
      <c r="H377" s="7" t="s">
        <v>14</v>
      </c>
      <c r="I377" s="8">
        <v>62</v>
      </c>
      <c r="J377" s="8"/>
      <c r="K377" s="9">
        <v>87214.16</v>
      </c>
      <c r="L377" s="7" t="s">
        <v>62</v>
      </c>
      <c r="M377" s="17">
        <f t="shared" si="35"/>
        <v>1.9064575684505135E-3</v>
      </c>
      <c r="N377" s="20"/>
      <c r="O377" s="68">
        <f t="shared" si="36"/>
        <v>68.63247246421848</v>
      </c>
      <c r="P377" s="9">
        <f t="shared" si="37"/>
        <v>1406.68</v>
      </c>
    </row>
    <row r="378" spans="1:16" x14ac:dyDescent="0.25">
      <c r="A378" s="7" t="s">
        <v>9</v>
      </c>
      <c r="B378" s="7" t="s">
        <v>91</v>
      </c>
      <c r="C378" s="7" t="s">
        <v>96</v>
      </c>
      <c r="D378" s="16" t="s">
        <v>90</v>
      </c>
      <c r="E378" s="81" t="s">
        <v>462</v>
      </c>
      <c r="F378" s="7" t="s">
        <v>86</v>
      </c>
      <c r="G378" s="7" t="s">
        <v>482</v>
      </c>
      <c r="H378" s="7" t="s">
        <v>14</v>
      </c>
      <c r="I378" s="8">
        <v>90</v>
      </c>
      <c r="J378" s="8"/>
      <c r="K378" s="9">
        <v>126601.2</v>
      </c>
      <c r="L378" s="7" t="s">
        <v>33</v>
      </c>
      <c r="M378" s="17">
        <f t="shared" si="35"/>
        <v>2.7674384058152613E-3</v>
      </c>
      <c r="N378" s="20"/>
      <c r="O378" s="68">
        <f t="shared" si="36"/>
        <v>99.62778260934941</v>
      </c>
      <c r="P378" s="9">
        <f t="shared" si="37"/>
        <v>1406.68</v>
      </c>
    </row>
    <row r="379" spans="1:16" x14ac:dyDescent="0.25">
      <c r="A379" s="7" t="s">
        <v>9</v>
      </c>
      <c r="B379" s="7" t="s">
        <v>91</v>
      </c>
      <c r="C379" s="7" t="s">
        <v>96</v>
      </c>
      <c r="D379" s="16" t="s">
        <v>90</v>
      </c>
      <c r="E379" s="81" t="s">
        <v>462</v>
      </c>
      <c r="F379" s="7" t="s">
        <v>86</v>
      </c>
      <c r="G379" s="7" t="s">
        <v>482</v>
      </c>
      <c r="H379" s="7" t="s">
        <v>14</v>
      </c>
      <c r="I379" s="8">
        <v>202</v>
      </c>
      <c r="J379" s="8"/>
      <c r="K379" s="9">
        <v>284149.36</v>
      </c>
      <c r="L379" s="7" t="s">
        <v>34</v>
      </c>
      <c r="M379" s="17">
        <f t="shared" si="35"/>
        <v>6.2113617552742532E-3</v>
      </c>
      <c r="N379" s="20"/>
      <c r="O379" s="68">
        <f t="shared" si="36"/>
        <v>223.60902318987311</v>
      </c>
      <c r="P379" s="9">
        <f t="shared" si="37"/>
        <v>1406.6799999999998</v>
      </c>
    </row>
    <row r="380" spans="1:16" x14ac:dyDescent="0.25">
      <c r="A380" s="7" t="s">
        <v>9</v>
      </c>
      <c r="B380" s="7" t="s">
        <v>91</v>
      </c>
      <c r="C380" s="7" t="s">
        <v>96</v>
      </c>
      <c r="D380" s="16" t="s">
        <v>90</v>
      </c>
      <c r="E380" s="81" t="s">
        <v>462</v>
      </c>
      <c r="F380" s="7" t="s">
        <v>86</v>
      </c>
      <c r="G380" s="7" t="s">
        <v>482</v>
      </c>
      <c r="H380" s="7" t="s">
        <v>14</v>
      </c>
      <c r="I380" s="8">
        <v>334</v>
      </c>
      <c r="J380" s="8"/>
      <c r="K380" s="9">
        <v>469831.12</v>
      </c>
      <c r="L380" s="7" t="s">
        <v>35</v>
      </c>
      <c r="M380" s="17">
        <f t="shared" si="35"/>
        <v>1.0270271417136637E-2</v>
      </c>
      <c r="N380" s="20"/>
      <c r="O380" s="68">
        <f t="shared" si="36"/>
        <v>369.7297710169189</v>
      </c>
      <c r="P380" s="9">
        <f t="shared" si="37"/>
        <v>1406.68</v>
      </c>
    </row>
    <row r="381" spans="1:16" x14ac:dyDescent="0.25">
      <c r="A381" s="7" t="s">
        <v>9</v>
      </c>
      <c r="B381" s="7" t="s">
        <v>91</v>
      </c>
      <c r="C381" s="7" t="s">
        <v>96</v>
      </c>
      <c r="D381" s="16" t="s">
        <v>90</v>
      </c>
      <c r="E381" s="81" t="s">
        <v>462</v>
      </c>
      <c r="F381" s="7" t="s">
        <v>86</v>
      </c>
      <c r="G381" s="7" t="s">
        <v>482</v>
      </c>
      <c r="H381" s="7" t="s">
        <v>14</v>
      </c>
      <c r="I381" s="8">
        <v>77.8</v>
      </c>
      <c r="J381" s="8"/>
      <c r="K381" s="9">
        <v>109439.704</v>
      </c>
      <c r="L381" s="7" t="s">
        <v>36</v>
      </c>
      <c r="M381" s="17">
        <f t="shared" si="35"/>
        <v>2.3922967552491925E-3</v>
      </c>
      <c r="N381" s="20"/>
      <c r="O381" s="68">
        <f t="shared" si="36"/>
        <v>86.122683188970925</v>
      </c>
      <c r="P381" s="9">
        <f t="shared" si="37"/>
        <v>1406.68</v>
      </c>
    </row>
    <row r="382" spans="1:16" x14ac:dyDescent="0.25">
      <c r="A382" s="7" t="s">
        <v>9</v>
      </c>
      <c r="B382" s="7" t="s">
        <v>91</v>
      </c>
      <c r="C382" s="7" t="s">
        <v>96</v>
      </c>
      <c r="D382" s="16" t="s">
        <v>90</v>
      </c>
      <c r="E382" s="81" t="s">
        <v>462</v>
      </c>
      <c r="F382" s="7" t="s">
        <v>86</v>
      </c>
      <c r="G382" s="7" t="s">
        <v>482</v>
      </c>
      <c r="H382" s="7" t="s">
        <v>14</v>
      </c>
      <c r="I382" s="8">
        <v>236</v>
      </c>
      <c r="J382" s="8"/>
      <c r="K382" s="9">
        <v>331976.48</v>
      </c>
      <c r="L382" s="7" t="s">
        <v>37</v>
      </c>
      <c r="M382" s="17">
        <f t="shared" si="35"/>
        <v>7.2568384863600189E-3</v>
      </c>
      <c r="N382" s="20"/>
      <c r="O382" s="68">
        <f t="shared" si="36"/>
        <v>261.24618550896071</v>
      </c>
      <c r="P382" s="9">
        <f t="shared" si="37"/>
        <v>1406.6799999999998</v>
      </c>
    </row>
    <row r="383" spans="1:16" x14ac:dyDescent="0.25">
      <c r="A383" s="7" t="s">
        <v>9</v>
      </c>
      <c r="B383" s="7" t="s">
        <v>91</v>
      </c>
      <c r="C383" s="7" t="s">
        <v>96</v>
      </c>
      <c r="D383" s="16" t="s">
        <v>90</v>
      </c>
      <c r="E383" s="81" t="s">
        <v>462</v>
      </c>
      <c r="F383" s="7" t="s">
        <v>86</v>
      </c>
      <c r="G383" s="7" t="s">
        <v>482</v>
      </c>
      <c r="H383" s="7" t="s">
        <v>14</v>
      </c>
      <c r="I383" s="8">
        <v>23</v>
      </c>
      <c r="J383" s="8"/>
      <c r="K383" s="9">
        <v>32353.64</v>
      </c>
      <c r="L383" s="7" t="s">
        <v>38</v>
      </c>
      <c r="M383" s="17">
        <f t="shared" si="35"/>
        <v>7.0723425926390011E-4</v>
      </c>
      <c r="N383" s="20"/>
      <c r="O383" s="68">
        <f t="shared" si="36"/>
        <v>25.460433333500404</v>
      </c>
      <c r="P383" s="9">
        <f t="shared" si="37"/>
        <v>1406.68</v>
      </c>
    </row>
    <row r="384" spans="1:16" x14ac:dyDescent="0.25">
      <c r="A384" s="7" t="s">
        <v>9</v>
      </c>
      <c r="B384" s="7" t="s">
        <v>91</v>
      </c>
      <c r="C384" s="7" t="s">
        <v>96</v>
      </c>
      <c r="D384" s="16" t="s">
        <v>90</v>
      </c>
      <c r="E384" s="81" t="s">
        <v>462</v>
      </c>
      <c r="F384" s="7" t="s">
        <v>86</v>
      </c>
      <c r="G384" s="7" t="s">
        <v>482</v>
      </c>
      <c r="H384" s="7" t="s">
        <v>14</v>
      </c>
      <c r="I384" s="8">
        <v>139</v>
      </c>
      <c r="J384" s="8"/>
      <c r="K384" s="9">
        <v>195528.52</v>
      </c>
      <c r="L384" s="7" t="s">
        <v>39</v>
      </c>
      <c r="M384" s="17">
        <f t="shared" si="35"/>
        <v>4.2741548712035707E-3</v>
      </c>
      <c r="N384" s="20"/>
      <c r="O384" s="68">
        <f t="shared" si="36"/>
        <v>153.86957536332855</v>
      </c>
      <c r="P384" s="9">
        <f t="shared" si="37"/>
        <v>1406.6799999999998</v>
      </c>
    </row>
    <row r="385" spans="1:16" x14ac:dyDescent="0.25">
      <c r="A385" s="7" t="s">
        <v>9</v>
      </c>
      <c r="B385" s="7" t="s">
        <v>91</v>
      </c>
      <c r="C385" s="7" t="s">
        <v>96</v>
      </c>
      <c r="D385" s="16" t="s">
        <v>90</v>
      </c>
      <c r="E385" s="81" t="s">
        <v>462</v>
      </c>
      <c r="F385" s="7" t="s">
        <v>86</v>
      </c>
      <c r="G385" s="7" t="s">
        <v>482</v>
      </c>
      <c r="H385" s="7" t="s">
        <v>14</v>
      </c>
      <c r="I385" s="8">
        <v>119</v>
      </c>
      <c r="J385" s="8"/>
      <c r="K385" s="9">
        <v>166940.71</v>
      </c>
      <c r="L385" s="7" t="s">
        <v>40</v>
      </c>
      <c r="M385" s="17">
        <f t="shared" si="35"/>
        <v>3.6591685588001788E-3</v>
      </c>
      <c r="N385" s="20"/>
      <c r="O385" s="68">
        <f t="shared" si="36"/>
        <v>131.73006811680645</v>
      </c>
      <c r="P385" s="9">
        <f t="shared" si="37"/>
        <v>1402.8631092436974</v>
      </c>
    </row>
    <row r="386" spans="1:16" x14ac:dyDescent="0.25">
      <c r="A386" s="7" t="s">
        <v>9</v>
      </c>
      <c r="B386" s="7" t="s">
        <v>91</v>
      </c>
      <c r="C386" s="7" t="s">
        <v>96</v>
      </c>
      <c r="D386" s="16" t="s">
        <v>90</v>
      </c>
      <c r="E386" s="81" t="s">
        <v>462</v>
      </c>
      <c r="F386" s="7" t="s">
        <v>86</v>
      </c>
      <c r="G386" s="7" t="s">
        <v>482</v>
      </c>
      <c r="H386" s="7" t="s">
        <v>14</v>
      </c>
      <c r="I386" s="8">
        <v>482.21899999999999</v>
      </c>
      <c r="J386" s="8"/>
      <c r="K386" s="9">
        <v>678327.82291999995</v>
      </c>
      <c r="L386" s="7" t="s">
        <v>41</v>
      </c>
      <c r="M386" s="17">
        <f t="shared" si="35"/>
        <v>1.482790422904255E-2</v>
      </c>
      <c r="N386" s="20"/>
      <c r="O386" s="68">
        <f t="shared" si="36"/>
        <v>533.8045522455318</v>
      </c>
      <c r="P386" s="9">
        <f t="shared" si="37"/>
        <v>1406.6799999999998</v>
      </c>
    </row>
    <row r="387" spans="1:16" x14ac:dyDescent="0.25">
      <c r="A387" s="7" t="s">
        <v>9</v>
      </c>
      <c r="B387" s="7" t="s">
        <v>91</v>
      </c>
      <c r="C387" s="7" t="s">
        <v>96</v>
      </c>
      <c r="D387" s="16" t="s">
        <v>90</v>
      </c>
      <c r="E387" s="81" t="s">
        <v>462</v>
      </c>
      <c r="F387" s="7" t="s">
        <v>86</v>
      </c>
      <c r="G387" s="7" t="s">
        <v>482</v>
      </c>
      <c r="H387" s="7" t="s">
        <v>14</v>
      </c>
      <c r="I387" s="8">
        <v>337</v>
      </c>
      <c r="J387" s="8"/>
      <c r="K387" s="9">
        <v>474051.16</v>
      </c>
      <c r="L387" s="7" t="s">
        <v>42</v>
      </c>
      <c r="M387" s="17">
        <f t="shared" si="35"/>
        <v>1.0362519363997146E-2</v>
      </c>
      <c r="N387" s="20"/>
      <c r="O387" s="68">
        <f t="shared" si="36"/>
        <v>373.05069710389722</v>
      </c>
      <c r="P387" s="9">
        <f t="shared" si="37"/>
        <v>1406.6799999999998</v>
      </c>
    </row>
    <row r="388" spans="1:16" x14ac:dyDescent="0.25">
      <c r="A388" s="7" t="s">
        <v>9</v>
      </c>
      <c r="B388" s="7" t="s">
        <v>91</v>
      </c>
      <c r="C388" s="7" t="s">
        <v>96</v>
      </c>
      <c r="D388" s="16" t="s">
        <v>90</v>
      </c>
      <c r="E388" s="81" t="s">
        <v>462</v>
      </c>
      <c r="F388" s="7" t="s">
        <v>86</v>
      </c>
      <c r="G388" s="7" t="s">
        <v>482</v>
      </c>
      <c r="H388" s="7" t="s">
        <v>14</v>
      </c>
      <c r="I388" s="8">
        <v>34</v>
      </c>
      <c r="J388" s="8"/>
      <c r="K388" s="9">
        <v>47827.12</v>
      </c>
      <c r="L388" s="7" t="s">
        <v>43</v>
      </c>
      <c r="M388" s="17">
        <f t="shared" si="35"/>
        <v>1.0454767310857655E-3</v>
      </c>
      <c r="N388" s="20"/>
      <c r="O388" s="68">
        <f t="shared" si="36"/>
        <v>37.637162319087558</v>
      </c>
      <c r="P388" s="9">
        <f t="shared" si="37"/>
        <v>1406.68</v>
      </c>
    </row>
    <row r="389" spans="1:16" x14ac:dyDescent="0.25">
      <c r="A389" s="7" t="s">
        <v>9</v>
      </c>
      <c r="B389" s="7" t="s">
        <v>91</v>
      </c>
      <c r="C389" s="7" t="s">
        <v>96</v>
      </c>
      <c r="D389" s="16" t="s">
        <v>90</v>
      </c>
      <c r="E389" s="81" t="s">
        <v>462</v>
      </c>
      <c r="F389" s="7" t="s">
        <v>86</v>
      </c>
      <c r="G389" s="7" t="s">
        <v>482</v>
      </c>
      <c r="H389" s="7" t="s">
        <v>14</v>
      </c>
      <c r="I389" s="8">
        <v>18</v>
      </c>
      <c r="J389" s="8"/>
      <c r="K389" s="9">
        <v>24573.78</v>
      </c>
      <c r="L389" s="7" t="s">
        <v>44</v>
      </c>
      <c r="M389" s="17">
        <f t="shared" si="35"/>
        <v>5.5348768116305225E-4</v>
      </c>
      <c r="N389" s="20"/>
      <c r="O389" s="68">
        <f t="shared" si="36"/>
        <v>19.925556521869883</v>
      </c>
      <c r="P389" s="9">
        <f t="shared" si="37"/>
        <v>1365.21</v>
      </c>
    </row>
    <row r="390" spans="1:16" x14ac:dyDescent="0.25">
      <c r="A390" s="7" t="s">
        <v>9</v>
      </c>
      <c r="B390" s="7" t="s">
        <v>91</v>
      </c>
      <c r="C390" s="7" t="s">
        <v>96</v>
      </c>
      <c r="D390" s="16" t="s">
        <v>90</v>
      </c>
      <c r="E390" s="81" t="s">
        <v>462</v>
      </c>
      <c r="F390" s="7" t="s">
        <v>86</v>
      </c>
      <c r="G390" s="7" t="s">
        <v>482</v>
      </c>
      <c r="H390" s="7" t="s">
        <v>14</v>
      </c>
      <c r="I390" s="8">
        <v>117</v>
      </c>
      <c r="J390" s="8"/>
      <c r="K390" s="9">
        <v>161768.20000000001</v>
      </c>
      <c r="L390" s="7" t="s">
        <v>45</v>
      </c>
      <c r="M390" s="17">
        <f t="shared" si="35"/>
        <v>3.5976699275598401E-3</v>
      </c>
      <c r="N390" s="20"/>
      <c r="O390" s="68">
        <f t="shared" si="36"/>
        <v>129.51611739215426</v>
      </c>
      <c r="P390" s="9">
        <f t="shared" si="37"/>
        <v>1382.6341880341881</v>
      </c>
    </row>
    <row r="391" spans="1:16" x14ac:dyDescent="0.25">
      <c r="A391" s="7" t="s">
        <v>9</v>
      </c>
      <c r="B391" s="7" t="s">
        <v>91</v>
      </c>
      <c r="C391" s="7" t="s">
        <v>96</v>
      </c>
      <c r="D391" s="16" t="s">
        <v>90</v>
      </c>
      <c r="E391" s="81" t="s">
        <v>462</v>
      </c>
      <c r="F391" s="7" t="s">
        <v>86</v>
      </c>
      <c r="G391" s="7" t="s">
        <v>482</v>
      </c>
      <c r="H391" s="7" t="s">
        <v>14</v>
      </c>
      <c r="I391" s="8">
        <v>431</v>
      </c>
      <c r="J391" s="8"/>
      <c r="K391" s="9">
        <v>606279.07999999996</v>
      </c>
      <c r="L391" s="7" t="s">
        <v>47</v>
      </c>
      <c r="M391" s="17">
        <f t="shared" si="35"/>
        <v>1.3252955032293085E-2</v>
      </c>
      <c r="N391" s="20"/>
      <c r="O391" s="68">
        <f t="shared" si="36"/>
        <v>477.10638116255109</v>
      </c>
      <c r="P391" s="9">
        <f t="shared" si="37"/>
        <v>1406.6799999999998</v>
      </c>
    </row>
    <row r="392" spans="1:16" x14ac:dyDescent="0.25">
      <c r="A392" s="7" t="s">
        <v>9</v>
      </c>
      <c r="B392" s="7" t="s">
        <v>91</v>
      </c>
      <c r="C392" s="7" t="s">
        <v>96</v>
      </c>
      <c r="D392" s="16" t="s">
        <v>90</v>
      </c>
      <c r="E392" s="81" t="s">
        <v>462</v>
      </c>
      <c r="F392" s="7" t="s">
        <v>86</v>
      </c>
      <c r="G392" s="7" t="s">
        <v>482</v>
      </c>
      <c r="H392" s="7" t="s">
        <v>14</v>
      </c>
      <c r="I392" s="8">
        <v>97</v>
      </c>
      <c r="J392" s="8"/>
      <c r="K392" s="9">
        <v>136447.96</v>
      </c>
      <c r="L392" s="7" t="s">
        <v>63</v>
      </c>
      <c r="M392" s="17">
        <f t="shared" si="35"/>
        <v>2.9826836151564486E-3</v>
      </c>
      <c r="N392" s="20"/>
      <c r="O392" s="68">
        <f t="shared" si="36"/>
        <v>107.37661014563216</v>
      </c>
      <c r="P392" s="9">
        <f t="shared" si="37"/>
        <v>1406.6799999999998</v>
      </c>
    </row>
    <row r="393" spans="1:16" x14ac:dyDescent="0.25">
      <c r="A393" s="7" t="s">
        <v>9</v>
      </c>
      <c r="B393" s="7" t="s">
        <v>91</v>
      </c>
      <c r="C393" s="7" t="s">
        <v>96</v>
      </c>
      <c r="D393" s="16" t="s">
        <v>90</v>
      </c>
      <c r="E393" s="81" t="s">
        <v>462</v>
      </c>
      <c r="F393" s="7" t="s">
        <v>86</v>
      </c>
      <c r="G393" s="7" t="s">
        <v>482</v>
      </c>
      <c r="H393" s="7" t="s">
        <v>14</v>
      </c>
      <c r="I393" s="8">
        <v>148</v>
      </c>
      <c r="J393" s="8"/>
      <c r="K393" s="9">
        <v>208188.64</v>
      </c>
      <c r="L393" s="7" t="s">
        <v>48</v>
      </c>
      <c r="M393" s="17">
        <f t="shared" si="35"/>
        <v>4.5508987117850964E-3</v>
      </c>
      <c r="N393" s="20"/>
      <c r="O393" s="68">
        <f t="shared" si="36"/>
        <v>163.83235362426348</v>
      </c>
      <c r="P393" s="9">
        <f t="shared" si="37"/>
        <v>1406.68</v>
      </c>
    </row>
    <row r="394" spans="1:16" x14ac:dyDescent="0.25">
      <c r="A394" s="7" t="s">
        <v>9</v>
      </c>
      <c r="B394" s="7" t="s">
        <v>91</v>
      </c>
      <c r="C394" s="7" t="s">
        <v>96</v>
      </c>
      <c r="D394" s="16" t="s">
        <v>90</v>
      </c>
      <c r="E394" s="81" t="s">
        <v>462</v>
      </c>
      <c r="F394" s="7" t="s">
        <v>86</v>
      </c>
      <c r="G394" s="7" t="s">
        <v>482</v>
      </c>
      <c r="H394" s="7" t="s">
        <v>14</v>
      </c>
      <c r="I394" s="8">
        <v>41</v>
      </c>
      <c r="J394" s="8"/>
      <c r="K394" s="9">
        <v>56554.19</v>
      </c>
      <c r="L394" s="7" t="s">
        <v>68</v>
      </c>
      <c r="M394" s="17">
        <f t="shared" si="35"/>
        <v>1.2607219404269525E-3</v>
      </c>
      <c r="N394" s="20"/>
      <c r="O394" s="68">
        <f t="shared" si="36"/>
        <v>45.385989855370291</v>
      </c>
      <c r="P394" s="9">
        <f t="shared" si="37"/>
        <v>1379.3704878048782</v>
      </c>
    </row>
    <row r="395" spans="1:16" x14ac:dyDescent="0.25">
      <c r="A395" s="7" t="s">
        <v>9</v>
      </c>
      <c r="B395" s="7" t="s">
        <v>91</v>
      </c>
      <c r="C395" s="7" t="s">
        <v>96</v>
      </c>
      <c r="D395" s="16" t="s">
        <v>90</v>
      </c>
      <c r="E395" s="81" t="s">
        <v>462</v>
      </c>
      <c r="F395" s="7" t="s">
        <v>86</v>
      </c>
      <c r="G395" s="7" t="s">
        <v>482</v>
      </c>
      <c r="H395" s="7" t="s">
        <v>14</v>
      </c>
      <c r="I395" s="8">
        <v>62</v>
      </c>
      <c r="J395" s="8"/>
      <c r="K395" s="9">
        <v>87214.16</v>
      </c>
      <c r="L395" s="7" t="s">
        <v>49</v>
      </c>
      <c r="M395" s="17">
        <f t="shared" si="35"/>
        <v>1.9064575684505135E-3</v>
      </c>
      <c r="N395" s="20"/>
      <c r="O395" s="68">
        <f t="shared" si="36"/>
        <v>68.63247246421848</v>
      </c>
      <c r="P395" s="9">
        <f t="shared" si="37"/>
        <v>1406.68</v>
      </c>
    </row>
    <row r="396" spans="1:16" x14ac:dyDescent="0.25">
      <c r="A396" s="7" t="s">
        <v>9</v>
      </c>
      <c r="B396" s="7" t="s">
        <v>91</v>
      </c>
      <c r="C396" s="7" t="s">
        <v>96</v>
      </c>
      <c r="D396" s="16" t="s">
        <v>90</v>
      </c>
      <c r="E396" s="81" t="s">
        <v>462</v>
      </c>
      <c r="F396" s="7" t="s">
        <v>86</v>
      </c>
      <c r="G396" s="7" t="s">
        <v>482</v>
      </c>
      <c r="H396" s="7" t="s">
        <v>14</v>
      </c>
      <c r="I396" s="8">
        <v>200</v>
      </c>
      <c r="J396" s="8"/>
      <c r="K396" s="9">
        <v>281336</v>
      </c>
      <c r="L396" s="7" t="s">
        <v>50</v>
      </c>
      <c r="M396" s="17">
        <f t="shared" si="35"/>
        <v>6.1498631240339144E-3</v>
      </c>
      <c r="N396" s="20"/>
      <c r="O396" s="68">
        <f t="shared" si="36"/>
        <v>221.39507246522092</v>
      </c>
      <c r="P396" s="9">
        <f t="shared" si="37"/>
        <v>1406.68</v>
      </c>
    </row>
    <row r="397" spans="1:16" x14ac:dyDescent="0.25">
      <c r="A397" s="7" t="s">
        <v>9</v>
      </c>
      <c r="B397" s="7" t="s">
        <v>91</v>
      </c>
      <c r="C397" s="7" t="s">
        <v>96</v>
      </c>
      <c r="D397" s="16" t="s">
        <v>90</v>
      </c>
      <c r="E397" s="81" t="s">
        <v>462</v>
      </c>
      <c r="F397" s="7" t="s">
        <v>86</v>
      </c>
      <c r="G397" s="7" t="s">
        <v>482</v>
      </c>
      <c r="H397" s="7" t="s">
        <v>14</v>
      </c>
      <c r="I397" s="8">
        <v>228</v>
      </c>
      <c r="J397" s="8"/>
      <c r="K397" s="9">
        <v>320723.03999999998</v>
      </c>
      <c r="L397" s="7" t="s">
        <v>51</v>
      </c>
      <c r="M397" s="17">
        <f t="shared" si="35"/>
        <v>7.0108439613986622E-3</v>
      </c>
      <c r="N397" s="20"/>
      <c r="O397" s="68">
        <f t="shared" si="36"/>
        <v>252.39038261035185</v>
      </c>
      <c r="P397" s="9">
        <f t="shared" si="37"/>
        <v>1406.6799999999998</v>
      </c>
    </row>
    <row r="398" spans="1:16" x14ac:dyDescent="0.25">
      <c r="A398" s="7" t="s">
        <v>9</v>
      </c>
      <c r="B398" s="7" t="s">
        <v>91</v>
      </c>
      <c r="C398" s="7" t="s">
        <v>96</v>
      </c>
      <c r="D398" s="16" t="s">
        <v>90</v>
      </c>
      <c r="E398" s="81" t="s">
        <v>462</v>
      </c>
      <c r="F398" s="7" t="s">
        <v>86</v>
      </c>
      <c r="G398" s="7" t="s">
        <v>482</v>
      </c>
      <c r="H398" s="7" t="s">
        <v>14</v>
      </c>
      <c r="I398" s="8">
        <v>367.52</v>
      </c>
      <c r="J398" s="8"/>
      <c r="K398" s="9">
        <v>516983.03360000002</v>
      </c>
      <c r="L398" s="7" t="s">
        <v>52</v>
      </c>
      <c r="M398" s="17">
        <f t="shared" si="35"/>
        <v>1.130098847672472E-2</v>
      </c>
      <c r="N398" s="20"/>
      <c r="O398" s="68">
        <f t="shared" si="36"/>
        <v>406.8355851620899</v>
      </c>
      <c r="P398" s="9">
        <f t="shared" si="37"/>
        <v>1406.68</v>
      </c>
    </row>
    <row r="399" spans="1:16" x14ac:dyDescent="0.25">
      <c r="A399" s="7" t="s">
        <v>9</v>
      </c>
      <c r="B399" s="7" t="s">
        <v>91</v>
      </c>
      <c r="C399" s="7" t="s">
        <v>96</v>
      </c>
      <c r="D399" s="16" t="s">
        <v>90</v>
      </c>
      <c r="E399" s="81" t="s">
        <v>462</v>
      </c>
      <c r="F399" s="7" t="s">
        <v>86</v>
      </c>
      <c r="G399" s="7" t="s">
        <v>482</v>
      </c>
      <c r="H399" s="7" t="s">
        <v>14</v>
      </c>
      <c r="I399" s="8">
        <v>105</v>
      </c>
      <c r="J399" s="8"/>
      <c r="K399" s="9">
        <v>143347.04999999999</v>
      </c>
      <c r="L399" s="7" t="s">
        <v>64</v>
      </c>
      <c r="M399" s="17">
        <f t="shared" si="35"/>
        <v>3.228678140117805E-3</v>
      </c>
      <c r="N399" s="20"/>
      <c r="O399" s="68">
        <f t="shared" si="36"/>
        <v>116.23241304424099</v>
      </c>
      <c r="P399" s="9">
        <f t="shared" si="37"/>
        <v>1365.2099999999998</v>
      </c>
    </row>
    <row r="400" spans="1:16" x14ac:dyDescent="0.25">
      <c r="A400" s="7" t="s">
        <v>9</v>
      </c>
      <c r="B400" s="7" t="s">
        <v>91</v>
      </c>
      <c r="C400" s="7" t="s">
        <v>96</v>
      </c>
      <c r="D400" s="16" t="s">
        <v>90</v>
      </c>
      <c r="E400" s="81" t="s">
        <v>462</v>
      </c>
      <c r="F400" s="7" t="s">
        <v>86</v>
      </c>
      <c r="G400" s="7" t="s">
        <v>482</v>
      </c>
      <c r="H400" s="7" t="s">
        <v>14</v>
      </c>
      <c r="I400" s="8">
        <v>345.1</v>
      </c>
      <c r="J400" s="8"/>
      <c r="K400" s="9">
        <v>485445.26799999998</v>
      </c>
      <c r="L400" s="7" t="s">
        <v>53</v>
      </c>
      <c r="M400" s="17">
        <f t="shared" si="35"/>
        <v>1.061158882052052E-2</v>
      </c>
      <c r="N400" s="20"/>
      <c r="O400" s="68">
        <f t="shared" si="36"/>
        <v>382.01719753873869</v>
      </c>
      <c r="P400" s="9">
        <f t="shared" si="37"/>
        <v>1406.6799999999998</v>
      </c>
    </row>
    <row r="401" spans="1:16" x14ac:dyDescent="0.25">
      <c r="A401" s="7" t="s">
        <v>9</v>
      </c>
      <c r="B401" s="7" t="s">
        <v>91</v>
      </c>
      <c r="C401" s="7" t="s">
        <v>96</v>
      </c>
      <c r="D401" s="16" t="s">
        <v>90</v>
      </c>
      <c r="E401" s="81" t="s">
        <v>462</v>
      </c>
      <c r="F401" s="7" t="s">
        <v>86</v>
      </c>
      <c r="G401" s="7" t="s">
        <v>482</v>
      </c>
      <c r="H401" s="7" t="s">
        <v>14</v>
      </c>
      <c r="I401" s="8">
        <v>6</v>
      </c>
      <c r="J401" s="8"/>
      <c r="K401" s="9">
        <v>8440.08</v>
      </c>
      <c r="L401" s="7" t="s">
        <v>54</v>
      </c>
      <c r="M401" s="17">
        <f t="shared" si="35"/>
        <v>1.8449589372101743E-4</v>
      </c>
      <c r="N401" s="20"/>
      <c r="O401" s="68">
        <f t="shared" si="36"/>
        <v>6.641852173956627</v>
      </c>
      <c r="P401" s="9">
        <f t="shared" si="37"/>
        <v>1406.68</v>
      </c>
    </row>
    <row r="402" spans="1:16" x14ac:dyDescent="0.25">
      <c r="A402" s="7" t="s">
        <v>9</v>
      </c>
      <c r="B402" s="7" t="s">
        <v>91</v>
      </c>
      <c r="C402" s="7" t="s">
        <v>96</v>
      </c>
      <c r="D402" s="16" t="s">
        <v>90</v>
      </c>
      <c r="E402" s="81" t="s">
        <v>462</v>
      </c>
      <c r="F402" s="7" t="s">
        <v>86</v>
      </c>
      <c r="G402" s="7" t="s">
        <v>482</v>
      </c>
      <c r="H402" s="7" t="s">
        <v>14</v>
      </c>
      <c r="I402" s="8">
        <v>233</v>
      </c>
      <c r="J402" s="8"/>
      <c r="K402" s="9">
        <v>327756.44</v>
      </c>
      <c r="L402" s="7" t="s">
        <v>55</v>
      </c>
      <c r="M402" s="17">
        <f t="shared" si="35"/>
        <v>7.1645905394995104E-3</v>
      </c>
      <c r="N402" s="20"/>
      <c r="O402" s="68">
        <f t="shared" si="36"/>
        <v>257.92525942198239</v>
      </c>
      <c r="P402" s="9">
        <f t="shared" si="37"/>
        <v>1406.68</v>
      </c>
    </row>
    <row r="403" spans="1:16" x14ac:dyDescent="0.25">
      <c r="A403" s="7" t="s">
        <v>9</v>
      </c>
      <c r="B403" s="7" t="s">
        <v>91</v>
      </c>
      <c r="C403" s="7" t="s">
        <v>96</v>
      </c>
      <c r="D403" s="16" t="s">
        <v>90</v>
      </c>
      <c r="E403" s="81" t="s">
        <v>462</v>
      </c>
      <c r="F403" s="7" t="s">
        <v>86</v>
      </c>
      <c r="G403" s="7" t="s">
        <v>482</v>
      </c>
      <c r="H403" s="7" t="s">
        <v>14</v>
      </c>
      <c r="I403" s="8">
        <v>371</v>
      </c>
      <c r="J403" s="8"/>
      <c r="K403" s="9">
        <v>521878.28</v>
      </c>
      <c r="L403" s="7" t="s">
        <v>56</v>
      </c>
      <c r="M403" s="17">
        <f t="shared" si="35"/>
        <v>1.140799609508291E-2</v>
      </c>
      <c r="N403" s="20"/>
      <c r="O403" s="68">
        <f t="shared" si="36"/>
        <v>410.68785942298479</v>
      </c>
      <c r="P403" s="9">
        <f t="shared" si="37"/>
        <v>1406.68</v>
      </c>
    </row>
    <row r="404" spans="1:16" x14ac:dyDescent="0.25">
      <c r="A404" s="7" t="s">
        <v>9</v>
      </c>
      <c r="B404" s="7" t="s">
        <v>91</v>
      </c>
      <c r="C404" s="7" t="s">
        <v>96</v>
      </c>
      <c r="D404" s="16" t="s">
        <v>90</v>
      </c>
      <c r="E404" s="81" t="s">
        <v>462</v>
      </c>
      <c r="F404" s="7" t="s">
        <v>86</v>
      </c>
      <c r="G404" s="7" t="s">
        <v>482</v>
      </c>
      <c r="H404" s="7" t="s">
        <v>14</v>
      </c>
      <c r="I404" s="8">
        <v>311</v>
      </c>
      <c r="J404" s="8"/>
      <c r="K404" s="9">
        <v>437477.48</v>
      </c>
      <c r="L404" s="7" t="s">
        <v>57</v>
      </c>
      <c r="M404" s="17">
        <f t="shared" si="35"/>
        <v>9.5630371578727374E-3</v>
      </c>
      <c r="N404" s="20"/>
      <c r="O404" s="68">
        <f t="shared" si="36"/>
        <v>344.26933768341854</v>
      </c>
      <c r="P404" s="9">
        <f t="shared" si="37"/>
        <v>1406.6799999999998</v>
      </c>
    </row>
    <row r="405" spans="1:16" x14ac:dyDescent="0.25">
      <c r="A405" s="7" t="s">
        <v>9</v>
      </c>
      <c r="B405" s="7" t="s">
        <v>91</v>
      </c>
      <c r="C405" s="7" t="s">
        <v>96</v>
      </c>
      <c r="D405" s="16" t="s">
        <v>90</v>
      </c>
      <c r="E405" s="81" t="s">
        <v>462</v>
      </c>
      <c r="F405" s="7" t="s">
        <v>86</v>
      </c>
      <c r="G405" s="7" t="s">
        <v>482</v>
      </c>
      <c r="H405" s="7" t="s">
        <v>14</v>
      </c>
      <c r="I405" s="8">
        <v>160</v>
      </c>
      <c r="J405" s="8"/>
      <c r="K405" s="9">
        <v>225068.79999999999</v>
      </c>
      <c r="L405" s="7" t="s">
        <v>65</v>
      </c>
      <c r="M405" s="17">
        <f t="shared" si="35"/>
        <v>4.9198904992271315E-3</v>
      </c>
      <c r="N405" s="20"/>
      <c r="O405" s="68">
        <f t="shared" si="36"/>
        <v>177.11605797217675</v>
      </c>
      <c r="P405" s="9">
        <f t="shared" si="37"/>
        <v>1406.6799999999998</v>
      </c>
    </row>
    <row r="406" spans="1:16" x14ac:dyDescent="0.25">
      <c r="A406" s="20"/>
      <c r="B406" s="20"/>
      <c r="C406" s="20"/>
      <c r="D406" s="48"/>
      <c r="E406" s="85"/>
      <c r="F406" s="20"/>
      <c r="G406" s="20"/>
      <c r="H406" s="20"/>
      <c r="I406" s="22">
        <f>SUM(I305:I405)</f>
        <v>32521.048999999999</v>
      </c>
      <c r="J406" s="20"/>
      <c r="K406" s="20"/>
      <c r="L406" s="20"/>
      <c r="M406" s="17">
        <f>SUM(M305:M405)</f>
        <v>1.0000000000000004</v>
      </c>
      <c r="N406" s="20"/>
      <c r="O406" s="68">
        <f>SUM(O305:O405)</f>
        <v>36000.000000000015</v>
      </c>
      <c r="P406" s="9"/>
    </row>
    <row r="407" spans="1:16" x14ac:dyDescent="0.25">
      <c r="A407" s="7" t="s">
        <v>9</v>
      </c>
      <c r="B407" s="7" t="s">
        <v>97</v>
      </c>
      <c r="C407" s="7" t="s">
        <v>98</v>
      </c>
      <c r="D407" s="16" t="s">
        <v>99</v>
      </c>
      <c r="E407" s="81" t="s">
        <v>486</v>
      </c>
      <c r="F407" s="7" t="s">
        <v>100</v>
      </c>
      <c r="G407" s="7" t="s">
        <v>482</v>
      </c>
      <c r="H407" s="7" t="s">
        <v>14</v>
      </c>
      <c r="I407" s="8">
        <v>1</v>
      </c>
      <c r="J407" s="8"/>
      <c r="K407" s="9">
        <v>35439.800000000003</v>
      </c>
      <c r="L407" s="7" t="s">
        <v>53</v>
      </c>
      <c r="M407" s="17">
        <f>+I407/$I$411</f>
        <v>7.1428571428571425E-2</v>
      </c>
      <c r="N407" s="20"/>
      <c r="O407" s="68">
        <f>315*M407</f>
        <v>22.5</v>
      </c>
      <c r="P407" s="9">
        <f>+K407/I407</f>
        <v>35439.800000000003</v>
      </c>
    </row>
    <row r="408" spans="1:16" x14ac:dyDescent="0.25">
      <c r="A408" s="89" t="s">
        <v>9</v>
      </c>
      <c r="B408" s="89" t="s">
        <v>97</v>
      </c>
      <c r="C408" s="89" t="s">
        <v>101</v>
      </c>
      <c r="D408" s="90" t="s">
        <v>102</v>
      </c>
      <c r="E408" s="91" t="s">
        <v>486</v>
      </c>
      <c r="F408" s="89" t="s">
        <v>100</v>
      </c>
      <c r="G408" s="89" t="s">
        <v>482</v>
      </c>
      <c r="H408" s="89" t="s">
        <v>14</v>
      </c>
      <c r="I408" s="92">
        <v>3</v>
      </c>
      <c r="J408" s="93"/>
      <c r="K408" s="94">
        <v>57332</v>
      </c>
      <c r="L408" s="89" t="s">
        <v>25</v>
      </c>
      <c r="M408" s="21">
        <f t="shared" ref="M408:M410" si="38">+I408/$I$411</f>
        <v>0.21428571428571427</v>
      </c>
      <c r="N408" s="33"/>
      <c r="O408" s="68">
        <f t="shared" ref="O408:O410" si="39">315*M408</f>
        <v>67.5</v>
      </c>
      <c r="P408" s="9">
        <f t="shared" ref="P408:P410" si="40">+K408/I408</f>
        <v>19110.666666666668</v>
      </c>
    </row>
    <row r="409" spans="1:16" x14ac:dyDescent="0.25">
      <c r="A409" s="89" t="s">
        <v>9</v>
      </c>
      <c r="B409" s="89" t="s">
        <v>97</v>
      </c>
      <c r="C409" s="89" t="s">
        <v>101</v>
      </c>
      <c r="D409" s="90" t="s">
        <v>102</v>
      </c>
      <c r="E409" s="91" t="s">
        <v>486</v>
      </c>
      <c r="F409" s="89" t="s">
        <v>100</v>
      </c>
      <c r="G409" s="89" t="s">
        <v>482</v>
      </c>
      <c r="H409" s="89" t="s">
        <v>14</v>
      </c>
      <c r="I409" s="92">
        <v>9</v>
      </c>
      <c r="J409" s="93"/>
      <c r="K409" s="94">
        <v>175428</v>
      </c>
      <c r="L409" s="89" t="s">
        <v>41</v>
      </c>
      <c r="M409" s="21">
        <f t="shared" si="38"/>
        <v>0.6428571428571429</v>
      </c>
      <c r="N409" s="33"/>
      <c r="O409" s="68">
        <f t="shared" si="39"/>
        <v>202.50000000000003</v>
      </c>
      <c r="P409" s="9">
        <f t="shared" si="40"/>
        <v>19492</v>
      </c>
    </row>
    <row r="410" spans="1:16" x14ac:dyDescent="0.25">
      <c r="A410" s="89" t="s">
        <v>9</v>
      </c>
      <c r="B410" s="89" t="s">
        <v>97</v>
      </c>
      <c r="C410" s="89" t="s">
        <v>101</v>
      </c>
      <c r="D410" s="90" t="s">
        <v>102</v>
      </c>
      <c r="E410" s="91" t="s">
        <v>486</v>
      </c>
      <c r="F410" s="89" t="s">
        <v>100</v>
      </c>
      <c r="G410" s="89" t="s">
        <v>482</v>
      </c>
      <c r="H410" s="89" t="s">
        <v>14</v>
      </c>
      <c r="I410" s="92">
        <v>1</v>
      </c>
      <c r="J410" s="93"/>
      <c r="K410" s="94">
        <v>0</v>
      </c>
      <c r="L410" s="89" t="s">
        <v>49</v>
      </c>
      <c r="M410" s="21">
        <f t="shared" si="38"/>
        <v>7.1428571428571425E-2</v>
      </c>
      <c r="N410" s="33"/>
      <c r="O410" s="68">
        <f t="shared" si="39"/>
        <v>22.5</v>
      </c>
      <c r="P410" s="9">
        <f t="shared" si="40"/>
        <v>0</v>
      </c>
    </row>
    <row r="411" spans="1:16" x14ac:dyDescent="0.25">
      <c r="A411" s="20"/>
      <c r="B411" s="20"/>
      <c r="C411" s="20"/>
      <c r="D411" s="48"/>
      <c r="E411" s="85"/>
      <c r="F411" s="20"/>
      <c r="G411" s="20"/>
      <c r="H411" s="20"/>
      <c r="I411" s="24">
        <f>SUM(I407:I410)</f>
        <v>14</v>
      </c>
      <c r="J411" s="27"/>
      <c r="K411" s="27"/>
      <c r="L411" s="27"/>
      <c r="M411" s="26">
        <f>SUM(M407:M410)</f>
        <v>1</v>
      </c>
      <c r="N411" s="27"/>
      <c r="O411" s="71">
        <f>SUM(O407:O410)</f>
        <v>315</v>
      </c>
      <c r="P411" s="9"/>
    </row>
    <row r="412" spans="1:16" x14ac:dyDescent="0.25">
      <c r="A412" s="23" t="s">
        <v>9</v>
      </c>
      <c r="B412" s="23" t="s">
        <v>104</v>
      </c>
      <c r="C412" s="23" t="s">
        <v>105</v>
      </c>
      <c r="D412" s="16" t="s">
        <v>106</v>
      </c>
      <c r="E412" s="81" t="s">
        <v>463</v>
      </c>
      <c r="F412" s="23" t="s">
        <v>503</v>
      </c>
      <c r="G412" s="23" t="s">
        <v>487</v>
      </c>
      <c r="H412" s="23" t="s">
        <v>14</v>
      </c>
      <c r="I412" s="22">
        <v>48</v>
      </c>
      <c r="J412" s="22">
        <f>I412/9*12</f>
        <v>64</v>
      </c>
      <c r="K412" s="9">
        <v>84817.919999999998</v>
      </c>
      <c r="L412" s="23" t="s">
        <v>15</v>
      </c>
      <c r="M412" s="17">
        <f>I412/$I$462</f>
        <v>2.8408843744079648E-3</v>
      </c>
      <c r="N412" s="17">
        <f>J412/$J$462</f>
        <v>2.840884374407964E-3</v>
      </c>
      <c r="O412" s="68">
        <f>18500*N412</f>
        <v>52.556360926547335</v>
      </c>
      <c r="P412" s="9">
        <f>+K412/I412</f>
        <v>1767.04</v>
      </c>
    </row>
    <row r="413" spans="1:16" x14ac:dyDescent="0.25">
      <c r="A413" s="23" t="s">
        <v>9</v>
      </c>
      <c r="B413" s="23" t="s">
        <v>104</v>
      </c>
      <c r="C413" s="23" t="s">
        <v>105</v>
      </c>
      <c r="D413" s="16" t="s">
        <v>106</v>
      </c>
      <c r="E413" s="81" t="s">
        <v>463</v>
      </c>
      <c r="F413" s="23" t="s">
        <v>503</v>
      </c>
      <c r="G413" s="23" t="s">
        <v>487</v>
      </c>
      <c r="H413" s="23" t="s">
        <v>14</v>
      </c>
      <c r="I413" s="22">
        <v>540</v>
      </c>
      <c r="J413" s="22">
        <f t="shared" ref="J413:J461" si="41">I413/9*12</f>
        <v>720</v>
      </c>
      <c r="K413" s="9">
        <v>954201.59999999998</v>
      </c>
      <c r="L413" s="23" t="s">
        <v>16</v>
      </c>
      <c r="M413" s="17">
        <f t="shared" ref="M413:M461" si="42">I413/$I$462</f>
        <v>3.1959949212089604E-2</v>
      </c>
      <c r="N413" s="17">
        <f t="shared" ref="N413:N461" si="43">J413/$J$462</f>
        <v>3.1959949212089597E-2</v>
      </c>
      <c r="O413" s="68">
        <f t="shared" ref="O413:O461" si="44">18500*N413</f>
        <v>591.2590604236575</v>
      </c>
      <c r="P413" s="9">
        <f t="shared" ref="P413:P461" si="45">+K413/I413</f>
        <v>1767.04</v>
      </c>
    </row>
    <row r="414" spans="1:16" x14ac:dyDescent="0.25">
      <c r="A414" s="23" t="s">
        <v>9</v>
      </c>
      <c r="B414" s="23" t="s">
        <v>104</v>
      </c>
      <c r="C414" s="23" t="s">
        <v>105</v>
      </c>
      <c r="D414" s="16" t="s">
        <v>106</v>
      </c>
      <c r="E414" s="81" t="s">
        <v>463</v>
      </c>
      <c r="F414" s="23" t="s">
        <v>503</v>
      </c>
      <c r="G414" s="23" t="s">
        <v>487</v>
      </c>
      <c r="H414" s="23" t="s">
        <v>14</v>
      </c>
      <c r="I414" s="22">
        <v>59</v>
      </c>
      <c r="J414" s="22">
        <f t="shared" si="41"/>
        <v>78.666666666666657</v>
      </c>
      <c r="K414" s="9">
        <v>104255.36</v>
      </c>
      <c r="L414" s="23" t="s">
        <v>17</v>
      </c>
      <c r="M414" s="17">
        <f t="shared" si="42"/>
        <v>3.4919203768764566E-3</v>
      </c>
      <c r="N414" s="17">
        <f t="shared" si="43"/>
        <v>3.4919203768764553E-3</v>
      </c>
      <c r="O414" s="68">
        <f t="shared" si="44"/>
        <v>64.600526972214425</v>
      </c>
      <c r="P414" s="9">
        <f t="shared" si="45"/>
        <v>1767.04</v>
      </c>
    </row>
    <row r="415" spans="1:16" x14ac:dyDescent="0.25">
      <c r="A415" s="23" t="s">
        <v>9</v>
      </c>
      <c r="B415" s="23" t="s">
        <v>104</v>
      </c>
      <c r="C415" s="23" t="s">
        <v>105</v>
      </c>
      <c r="D415" s="16" t="s">
        <v>106</v>
      </c>
      <c r="E415" s="81" t="s">
        <v>463</v>
      </c>
      <c r="F415" s="23" t="s">
        <v>503</v>
      </c>
      <c r="G415" s="23" t="s">
        <v>487</v>
      </c>
      <c r="H415" s="23" t="s">
        <v>14</v>
      </c>
      <c r="I415" s="22">
        <v>1104</v>
      </c>
      <c r="J415" s="22">
        <f t="shared" si="41"/>
        <v>1472</v>
      </c>
      <c r="K415" s="9">
        <v>1950812.1599999999</v>
      </c>
      <c r="L415" s="23" t="s">
        <v>18</v>
      </c>
      <c r="M415" s="17">
        <f t="shared" si="42"/>
        <v>6.5340340611383191E-2</v>
      </c>
      <c r="N415" s="17">
        <f t="shared" si="43"/>
        <v>6.5340340611383177E-2</v>
      </c>
      <c r="O415" s="68">
        <f t="shared" si="44"/>
        <v>1208.7963013105887</v>
      </c>
      <c r="P415" s="9">
        <f t="shared" si="45"/>
        <v>1767.04</v>
      </c>
    </row>
    <row r="416" spans="1:16" x14ac:dyDescent="0.25">
      <c r="A416" s="23" t="s">
        <v>9</v>
      </c>
      <c r="B416" s="23" t="s">
        <v>104</v>
      </c>
      <c r="C416" s="23" t="s">
        <v>105</v>
      </c>
      <c r="D416" s="16" t="s">
        <v>106</v>
      </c>
      <c r="E416" s="81" t="s">
        <v>463</v>
      </c>
      <c r="F416" s="23" t="s">
        <v>503</v>
      </c>
      <c r="G416" s="23" t="s">
        <v>487</v>
      </c>
      <c r="H416" s="23" t="s">
        <v>14</v>
      </c>
      <c r="I416" s="22">
        <v>85</v>
      </c>
      <c r="J416" s="22">
        <f t="shared" si="41"/>
        <v>113.33333333333334</v>
      </c>
      <c r="K416" s="9">
        <v>150198.39999999999</v>
      </c>
      <c r="L416" s="23" t="s">
        <v>20</v>
      </c>
      <c r="M416" s="17">
        <f t="shared" si="42"/>
        <v>5.0307327463474374E-3</v>
      </c>
      <c r="N416" s="17">
        <f t="shared" si="43"/>
        <v>5.0307327463474365E-3</v>
      </c>
      <c r="O416" s="68">
        <f t="shared" si="44"/>
        <v>93.068555807427572</v>
      </c>
      <c r="P416" s="9">
        <f t="shared" si="45"/>
        <v>1767.04</v>
      </c>
    </row>
    <row r="417" spans="1:16" x14ac:dyDescent="0.25">
      <c r="A417" s="23" t="s">
        <v>9</v>
      </c>
      <c r="B417" s="23" t="s">
        <v>104</v>
      </c>
      <c r="C417" s="23" t="s">
        <v>105</v>
      </c>
      <c r="D417" s="16" t="s">
        <v>106</v>
      </c>
      <c r="E417" s="81" t="s">
        <v>463</v>
      </c>
      <c r="F417" s="23" t="s">
        <v>503</v>
      </c>
      <c r="G417" s="23" t="s">
        <v>487</v>
      </c>
      <c r="H417" s="23" t="s">
        <v>14</v>
      </c>
      <c r="I417" s="22">
        <v>1190</v>
      </c>
      <c r="J417" s="22">
        <f t="shared" si="41"/>
        <v>1586.6666666666667</v>
      </c>
      <c r="K417" s="9">
        <v>2102777.6</v>
      </c>
      <c r="L417" s="23" t="s">
        <v>22</v>
      </c>
      <c r="M417" s="17">
        <f t="shared" si="42"/>
        <v>7.0430258448864122E-2</v>
      </c>
      <c r="N417" s="17">
        <f t="shared" si="43"/>
        <v>7.0430258448864108E-2</v>
      </c>
      <c r="O417" s="68">
        <f t="shared" si="44"/>
        <v>1302.9597813039859</v>
      </c>
      <c r="P417" s="9">
        <f t="shared" si="45"/>
        <v>1767.0400000000002</v>
      </c>
    </row>
    <row r="418" spans="1:16" x14ac:dyDescent="0.25">
      <c r="A418" s="23" t="s">
        <v>9</v>
      </c>
      <c r="B418" s="23" t="s">
        <v>104</v>
      </c>
      <c r="C418" s="23" t="s">
        <v>105</v>
      </c>
      <c r="D418" s="16" t="s">
        <v>106</v>
      </c>
      <c r="E418" s="81" t="s">
        <v>463</v>
      </c>
      <c r="F418" s="23" t="s">
        <v>503</v>
      </c>
      <c r="G418" s="23" t="s">
        <v>487</v>
      </c>
      <c r="H418" s="23" t="s">
        <v>14</v>
      </c>
      <c r="I418" s="22">
        <v>497</v>
      </c>
      <c r="J418" s="22">
        <f t="shared" si="41"/>
        <v>662.66666666666663</v>
      </c>
      <c r="K418" s="9">
        <v>878218.88</v>
      </c>
      <c r="L418" s="23" t="s">
        <v>23</v>
      </c>
      <c r="M418" s="17">
        <f t="shared" si="42"/>
        <v>2.9414990293349135E-2</v>
      </c>
      <c r="N418" s="17">
        <f t="shared" si="43"/>
        <v>2.9414990293349128E-2</v>
      </c>
      <c r="O418" s="68">
        <f t="shared" si="44"/>
        <v>544.17732042695889</v>
      </c>
      <c r="P418" s="9">
        <f t="shared" si="45"/>
        <v>1767.04</v>
      </c>
    </row>
    <row r="419" spans="1:16" x14ac:dyDescent="0.25">
      <c r="A419" s="23" t="s">
        <v>9</v>
      </c>
      <c r="B419" s="23" t="s">
        <v>104</v>
      </c>
      <c r="C419" s="23" t="s">
        <v>105</v>
      </c>
      <c r="D419" s="16" t="s">
        <v>106</v>
      </c>
      <c r="E419" s="81" t="s">
        <v>463</v>
      </c>
      <c r="F419" s="23" t="s">
        <v>503</v>
      </c>
      <c r="G419" s="23" t="s">
        <v>487</v>
      </c>
      <c r="H419" s="23" t="s">
        <v>14</v>
      </c>
      <c r="I419" s="22">
        <v>20</v>
      </c>
      <c r="J419" s="22">
        <f t="shared" si="41"/>
        <v>26.666666666666668</v>
      </c>
      <c r="K419" s="9">
        <v>35340.800000000003</v>
      </c>
      <c r="L419" s="23" t="s">
        <v>24</v>
      </c>
      <c r="M419" s="17">
        <f t="shared" si="42"/>
        <v>1.1837018226699852E-3</v>
      </c>
      <c r="N419" s="17">
        <f t="shared" si="43"/>
        <v>1.1837018226699852E-3</v>
      </c>
      <c r="O419" s="68">
        <f t="shared" si="44"/>
        <v>21.898483719394726</v>
      </c>
      <c r="P419" s="9">
        <f t="shared" si="45"/>
        <v>1767.0400000000002</v>
      </c>
    </row>
    <row r="420" spans="1:16" x14ac:dyDescent="0.25">
      <c r="A420" s="23" t="s">
        <v>9</v>
      </c>
      <c r="B420" s="23" t="s">
        <v>104</v>
      </c>
      <c r="C420" s="23" t="s">
        <v>105</v>
      </c>
      <c r="D420" s="16" t="s">
        <v>106</v>
      </c>
      <c r="E420" s="81" t="s">
        <v>463</v>
      </c>
      <c r="F420" s="23" t="s">
        <v>503</v>
      </c>
      <c r="G420" s="23" t="s">
        <v>487</v>
      </c>
      <c r="H420" s="23" t="s">
        <v>14</v>
      </c>
      <c r="I420" s="22">
        <v>4781.7489999999998</v>
      </c>
      <c r="J420" s="22">
        <f t="shared" si="41"/>
        <v>6375.6653333333334</v>
      </c>
      <c r="K420" s="9">
        <v>8449541.7529600002</v>
      </c>
      <c r="L420" s="23" t="s">
        <v>25</v>
      </c>
      <c r="M420" s="17">
        <f t="shared" si="42"/>
        <v>0.28300825034251897</v>
      </c>
      <c r="N420" s="17">
        <f t="shared" si="43"/>
        <v>0.28300825034251892</v>
      </c>
      <c r="O420" s="68">
        <f t="shared" si="44"/>
        <v>5235.6526313366003</v>
      </c>
      <c r="P420" s="9">
        <f t="shared" si="45"/>
        <v>1767.0400000000002</v>
      </c>
    </row>
    <row r="421" spans="1:16" x14ac:dyDescent="0.25">
      <c r="A421" s="23" t="s">
        <v>9</v>
      </c>
      <c r="B421" s="23" t="s">
        <v>104</v>
      </c>
      <c r="C421" s="23" t="s">
        <v>105</v>
      </c>
      <c r="D421" s="16" t="s">
        <v>106</v>
      </c>
      <c r="E421" s="81" t="s">
        <v>463</v>
      </c>
      <c r="F421" s="23" t="s">
        <v>503</v>
      </c>
      <c r="G421" s="23" t="s">
        <v>487</v>
      </c>
      <c r="H421" s="23" t="s">
        <v>14</v>
      </c>
      <c r="I421" s="22">
        <v>12.5</v>
      </c>
      <c r="J421" s="22">
        <f t="shared" si="41"/>
        <v>16.666666666666664</v>
      </c>
      <c r="K421" s="9">
        <v>22088</v>
      </c>
      <c r="L421" s="23" t="s">
        <v>26</v>
      </c>
      <c r="M421" s="17">
        <f t="shared" si="42"/>
        <v>7.398136391687408E-4</v>
      </c>
      <c r="N421" s="17">
        <f t="shared" si="43"/>
        <v>7.3981363916874059E-4</v>
      </c>
      <c r="O421" s="68">
        <f t="shared" si="44"/>
        <v>13.686552324621701</v>
      </c>
      <c r="P421" s="9">
        <f t="shared" si="45"/>
        <v>1767.04</v>
      </c>
    </row>
    <row r="422" spans="1:16" x14ac:dyDescent="0.25">
      <c r="A422" s="23" t="s">
        <v>9</v>
      </c>
      <c r="B422" s="23" t="s">
        <v>104</v>
      </c>
      <c r="C422" s="23" t="s">
        <v>105</v>
      </c>
      <c r="D422" s="16" t="s">
        <v>106</v>
      </c>
      <c r="E422" s="81" t="s">
        <v>463</v>
      </c>
      <c r="F422" s="23" t="s">
        <v>503</v>
      </c>
      <c r="G422" s="23" t="s">
        <v>487</v>
      </c>
      <c r="H422" s="23" t="s">
        <v>14</v>
      </c>
      <c r="I422" s="22">
        <v>72</v>
      </c>
      <c r="J422" s="22">
        <f t="shared" si="41"/>
        <v>96</v>
      </c>
      <c r="K422" s="9">
        <v>127226.88</v>
      </c>
      <c r="L422" s="23" t="s">
        <v>27</v>
      </c>
      <c r="M422" s="17">
        <f t="shared" si="42"/>
        <v>4.2613265616119472E-3</v>
      </c>
      <c r="N422" s="17">
        <f t="shared" si="43"/>
        <v>4.2613265616119464E-3</v>
      </c>
      <c r="O422" s="68">
        <f t="shared" si="44"/>
        <v>78.834541389821013</v>
      </c>
      <c r="P422" s="9">
        <f t="shared" si="45"/>
        <v>1767.04</v>
      </c>
    </row>
    <row r="423" spans="1:16" x14ac:dyDescent="0.25">
      <c r="A423" s="23" t="s">
        <v>9</v>
      </c>
      <c r="B423" s="23" t="s">
        <v>104</v>
      </c>
      <c r="C423" s="23" t="s">
        <v>105</v>
      </c>
      <c r="D423" s="16" t="s">
        <v>106</v>
      </c>
      <c r="E423" s="81" t="s">
        <v>463</v>
      </c>
      <c r="F423" s="23" t="s">
        <v>503</v>
      </c>
      <c r="G423" s="23" t="s">
        <v>487</v>
      </c>
      <c r="H423" s="23" t="s">
        <v>14</v>
      </c>
      <c r="I423" s="22">
        <v>438.66</v>
      </c>
      <c r="J423" s="22">
        <f t="shared" si="41"/>
        <v>584.88</v>
      </c>
      <c r="K423" s="9">
        <v>775129.76639999996</v>
      </c>
      <c r="L423" s="23" t="s">
        <v>28</v>
      </c>
      <c r="M423" s="17">
        <f t="shared" si="42"/>
        <v>2.5962132076620788E-2</v>
      </c>
      <c r="N423" s="17">
        <f t="shared" si="43"/>
        <v>2.5962132076620782E-2</v>
      </c>
      <c r="O423" s="68">
        <f t="shared" si="44"/>
        <v>480.29944341748444</v>
      </c>
      <c r="P423" s="9">
        <f t="shared" si="45"/>
        <v>1767.0399999999997</v>
      </c>
    </row>
    <row r="424" spans="1:16" x14ac:dyDescent="0.25">
      <c r="A424" s="23" t="s">
        <v>9</v>
      </c>
      <c r="B424" s="23" t="s">
        <v>104</v>
      </c>
      <c r="C424" s="23" t="s">
        <v>105</v>
      </c>
      <c r="D424" s="16" t="s">
        <v>106</v>
      </c>
      <c r="E424" s="81" t="s">
        <v>463</v>
      </c>
      <c r="F424" s="23" t="s">
        <v>503</v>
      </c>
      <c r="G424" s="23" t="s">
        <v>487</v>
      </c>
      <c r="H424" s="23" t="s">
        <v>14</v>
      </c>
      <c r="I424" s="22">
        <v>54</v>
      </c>
      <c r="J424" s="22">
        <f t="shared" si="41"/>
        <v>72</v>
      </c>
      <c r="K424" s="9">
        <v>95420.160000000003</v>
      </c>
      <c r="L424" s="23" t="s">
        <v>29</v>
      </c>
      <c r="M424" s="17">
        <f t="shared" si="42"/>
        <v>3.19599492120896E-3</v>
      </c>
      <c r="N424" s="17">
        <f t="shared" si="43"/>
        <v>3.1959949212089596E-3</v>
      </c>
      <c r="O424" s="68">
        <f t="shared" si="44"/>
        <v>59.125906042365749</v>
      </c>
      <c r="P424" s="9">
        <f t="shared" si="45"/>
        <v>1767.04</v>
      </c>
    </row>
    <row r="425" spans="1:16" x14ac:dyDescent="0.25">
      <c r="A425" s="23" t="s">
        <v>9</v>
      </c>
      <c r="B425" s="23" t="s">
        <v>104</v>
      </c>
      <c r="C425" s="23" t="s">
        <v>105</v>
      </c>
      <c r="D425" s="16" t="s">
        <v>106</v>
      </c>
      <c r="E425" s="81" t="s">
        <v>463</v>
      </c>
      <c r="F425" s="23" t="s">
        <v>503</v>
      </c>
      <c r="G425" s="23" t="s">
        <v>487</v>
      </c>
      <c r="H425" s="23" t="s">
        <v>14</v>
      </c>
      <c r="I425" s="22">
        <v>83</v>
      </c>
      <c r="J425" s="22">
        <f t="shared" si="41"/>
        <v>110.66666666666666</v>
      </c>
      <c r="K425" s="9">
        <v>146664.32000000001</v>
      </c>
      <c r="L425" s="23" t="s">
        <v>30</v>
      </c>
      <c r="M425" s="17">
        <f t="shared" si="42"/>
        <v>4.9123625640804386E-3</v>
      </c>
      <c r="N425" s="17">
        <f t="shared" si="43"/>
        <v>4.9123625640804377E-3</v>
      </c>
      <c r="O425" s="68">
        <f t="shared" si="44"/>
        <v>90.878707435488096</v>
      </c>
      <c r="P425" s="9">
        <f t="shared" si="45"/>
        <v>1767.0400000000002</v>
      </c>
    </row>
    <row r="426" spans="1:16" x14ac:dyDescent="0.25">
      <c r="A426" s="23" t="s">
        <v>9</v>
      </c>
      <c r="B426" s="23" t="s">
        <v>104</v>
      </c>
      <c r="C426" s="23" t="s">
        <v>105</v>
      </c>
      <c r="D426" s="16" t="s">
        <v>106</v>
      </c>
      <c r="E426" s="81" t="s">
        <v>463</v>
      </c>
      <c r="F426" s="23" t="s">
        <v>503</v>
      </c>
      <c r="G426" s="23" t="s">
        <v>487</v>
      </c>
      <c r="H426" s="23" t="s">
        <v>14</v>
      </c>
      <c r="I426" s="22">
        <v>260</v>
      </c>
      <c r="J426" s="22">
        <f t="shared" si="41"/>
        <v>346.66666666666669</v>
      </c>
      <c r="K426" s="9">
        <v>459430.40000000002</v>
      </c>
      <c r="L426" s="23" t="s">
        <v>31</v>
      </c>
      <c r="M426" s="17">
        <f t="shared" si="42"/>
        <v>1.5388123694709809E-2</v>
      </c>
      <c r="N426" s="17">
        <f t="shared" si="43"/>
        <v>1.5388123694709807E-2</v>
      </c>
      <c r="O426" s="68">
        <f t="shared" si="44"/>
        <v>284.68028835213141</v>
      </c>
      <c r="P426" s="9">
        <f t="shared" si="45"/>
        <v>1767.0400000000002</v>
      </c>
    </row>
    <row r="427" spans="1:16" x14ac:dyDescent="0.25">
      <c r="A427" s="23" t="s">
        <v>9</v>
      </c>
      <c r="B427" s="23" t="s">
        <v>104</v>
      </c>
      <c r="C427" s="23" t="s">
        <v>105</v>
      </c>
      <c r="D427" s="16" t="s">
        <v>106</v>
      </c>
      <c r="E427" s="81" t="s">
        <v>463</v>
      </c>
      <c r="F427" s="23" t="s">
        <v>503</v>
      </c>
      <c r="G427" s="23" t="s">
        <v>487</v>
      </c>
      <c r="H427" s="23" t="s">
        <v>14</v>
      </c>
      <c r="I427" s="22">
        <v>161</v>
      </c>
      <c r="J427" s="22">
        <f t="shared" si="41"/>
        <v>214.66666666666669</v>
      </c>
      <c r="K427" s="9">
        <v>284493.44</v>
      </c>
      <c r="L427" s="23" t="s">
        <v>32</v>
      </c>
      <c r="M427" s="17">
        <f t="shared" si="42"/>
        <v>9.5287996724933814E-3</v>
      </c>
      <c r="N427" s="17">
        <f t="shared" si="43"/>
        <v>9.5287996724933814E-3</v>
      </c>
      <c r="O427" s="68">
        <f t="shared" si="44"/>
        <v>176.28279394112755</v>
      </c>
      <c r="P427" s="9">
        <f t="shared" si="45"/>
        <v>1767.04</v>
      </c>
    </row>
    <row r="428" spans="1:16" x14ac:dyDescent="0.25">
      <c r="A428" s="23" t="s">
        <v>9</v>
      </c>
      <c r="B428" s="23" t="s">
        <v>104</v>
      </c>
      <c r="C428" s="23" t="s">
        <v>105</v>
      </c>
      <c r="D428" s="16" t="s">
        <v>106</v>
      </c>
      <c r="E428" s="81" t="s">
        <v>463</v>
      </c>
      <c r="F428" s="23" t="s">
        <v>503</v>
      </c>
      <c r="G428" s="23" t="s">
        <v>487</v>
      </c>
      <c r="H428" s="23" t="s">
        <v>14</v>
      </c>
      <c r="I428" s="22">
        <v>35</v>
      </c>
      <c r="J428" s="22">
        <f t="shared" si="41"/>
        <v>46.666666666666664</v>
      </c>
      <c r="K428" s="9">
        <v>61846.400000000001</v>
      </c>
      <c r="L428" s="23" t="s">
        <v>62</v>
      </c>
      <c r="M428" s="17">
        <f t="shared" si="42"/>
        <v>2.0714781896724742E-3</v>
      </c>
      <c r="N428" s="17">
        <f t="shared" si="43"/>
        <v>2.0714781896724738E-3</v>
      </c>
      <c r="O428" s="68">
        <f t="shared" si="44"/>
        <v>38.322346508940768</v>
      </c>
      <c r="P428" s="9">
        <f t="shared" si="45"/>
        <v>1767.04</v>
      </c>
    </row>
    <row r="429" spans="1:16" x14ac:dyDescent="0.25">
      <c r="A429" s="23" t="s">
        <v>9</v>
      </c>
      <c r="B429" s="23" t="s">
        <v>104</v>
      </c>
      <c r="C429" s="23" t="s">
        <v>105</v>
      </c>
      <c r="D429" s="16" t="s">
        <v>106</v>
      </c>
      <c r="E429" s="81" t="s">
        <v>463</v>
      </c>
      <c r="F429" s="23" t="s">
        <v>503</v>
      </c>
      <c r="G429" s="23" t="s">
        <v>487</v>
      </c>
      <c r="H429" s="23" t="s">
        <v>14</v>
      </c>
      <c r="I429" s="22">
        <v>48</v>
      </c>
      <c r="J429" s="22">
        <f t="shared" si="41"/>
        <v>64</v>
      </c>
      <c r="K429" s="9">
        <v>84817.919999999998</v>
      </c>
      <c r="L429" s="23" t="s">
        <v>33</v>
      </c>
      <c r="M429" s="17">
        <f t="shared" si="42"/>
        <v>2.8408843744079648E-3</v>
      </c>
      <c r="N429" s="17">
        <f t="shared" si="43"/>
        <v>2.840884374407964E-3</v>
      </c>
      <c r="O429" s="68">
        <f t="shared" si="44"/>
        <v>52.556360926547335</v>
      </c>
      <c r="P429" s="9">
        <f t="shared" si="45"/>
        <v>1767.04</v>
      </c>
    </row>
    <row r="430" spans="1:16" x14ac:dyDescent="0.25">
      <c r="A430" s="23" t="s">
        <v>9</v>
      </c>
      <c r="B430" s="23" t="s">
        <v>104</v>
      </c>
      <c r="C430" s="23" t="s">
        <v>105</v>
      </c>
      <c r="D430" s="16" t="s">
        <v>106</v>
      </c>
      <c r="E430" s="81" t="s">
        <v>463</v>
      </c>
      <c r="F430" s="23" t="s">
        <v>503</v>
      </c>
      <c r="G430" s="23" t="s">
        <v>487</v>
      </c>
      <c r="H430" s="23" t="s">
        <v>14</v>
      </c>
      <c r="I430" s="22">
        <v>273</v>
      </c>
      <c r="J430" s="22">
        <f t="shared" si="41"/>
        <v>364</v>
      </c>
      <c r="K430" s="9">
        <v>482401.92</v>
      </c>
      <c r="L430" s="23" t="s">
        <v>34</v>
      </c>
      <c r="M430" s="17">
        <f t="shared" si="42"/>
        <v>1.6157529879445298E-2</v>
      </c>
      <c r="N430" s="17">
        <f t="shared" si="43"/>
        <v>1.6157529879445295E-2</v>
      </c>
      <c r="O430" s="68">
        <f t="shared" si="44"/>
        <v>298.91430276973796</v>
      </c>
      <c r="P430" s="9">
        <f t="shared" si="45"/>
        <v>1767.04</v>
      </c>
    </row>
    <row r="431" spans="1:16" x14ac:dyDescent="0.25">
      <c r="A431" s="23" t="s">
        <v>9</v>
      </c>
      <c r="B431" s="23" t="s">
        <v>104</v>
      </c>
      <c r="C431" s="23" t="s">
        <v>105</v>
      </c>
      <c r="D431" s="16" t="s">
        <v>106</v>
      </c>
      <c r="E431" s="81" t="s">
        <v>463</v>
      </c>
      <c r="F431" s="23" t="s">
        <v>503</v>
      </c>
      <c r="G431" s="23" t="s">
        <v>487</v>
      </c>
      <c r="H431" s="23" t="s">
        <v>14</v>
      </c>
      <c r="I431" s="22">
        <v>129</v>
      </c>
      <c r="J431" s="22">
        <f t="shared" si="41"/>
        <v>172</v>
      </c>
      <c r="K431" s="9">
        <v>227948.16</v>
      </c>
      <c r="L431" s="23" t="s">
        <v>35</v>
      </c>
      <c r="M431" s="17">
        <f t="shared" si="42"/>
        <v>7.6348767562214046E-3</v>
      </c>
      <c r="N431" s="17">
        <f t="shared" si="43"/>
        <v>7.6348767562214037E-3</v>
      </c>
      <c r="O431" s="68">
        <f t="shared" si="44"/>
        <v>141.24521999009596</v>
      </c>
      <c r="P431" s="9">
        <f t="shared" si="45"/>
        <v>1767.04</v>
      </c>
    </row>
    <row r="432" spans="1:16" x14ac:dyDescent="0.25">
      <c r="A432" s="23" t="s">
        <v>9</v>
      </c>
      <c r="B432" s="23" t="s">
        <v>104</v>
      </c>
      <c r="C432" s="23" t="s">
        <v>105</v>
      </c>
      <c r="D432" s="16" t="s">
        <v>106</v>
      </c>
      <c r="E432" s="81" t="s">
        <v>463</v>
      </c>
      <c r="F432" s="23" t="s">
        <v>503</v>
      </c>
      <c r="G432" s="23" t="s">
        <v>487</v>
      </c>
      <c r="H432" s="23" t="s">
        <v>14</v>
      </c>
      <c r="I432" s="22">
        <v>272</v>
      </c>
      <c r="J432" s="22">
        <f t="shared" si="41"/>
        <v>362.66666666666663</v>
      </c>
      <c r="K432" s="9">
        <v>480634.88</v>
      </c>
      <c r="L432" s="23" t="s">
        <v>36</v>
      </c>
      <c r="M432" s="17">
        <f t="shared" si="42"/>
        <v>1.6098344788311798E-2</v>
      </c>
      <c r="N432" s="17">
        <f t="shared" si="43"/>
        <v>1.6098344788311795E-2</v>
      </c>
      <c r="O432" s="68">
        <f t="shared" si="44"/>
        <v>297.81937858376818</v>
      </c>
      <c r="P432" s="9">
        <f t="shared" si="45"/>
        <v>1767.04</v>
      </c>
    </row>
    <row r="433" spans="1:16" x14ac:dyDescent="0.25">
      <c r="A433" s="23" t="s">
        <v>9</v>
      </c>
      <c r="B433" s="23" t="s">
        <v>104</v>
      </c>
      <c r="C433" s="23" t="s">
        <v>105</v>
      </c>
      <c r="D433" s="16" t="s">
        <v>106</v>
      </c>
      <c r="E433" s="81" t="s">
        <v>463</v>
      </c>
      <c r="F433" s="23" t="s">
        <v>503</v>
      </c>
      <c r="G433" s="23" t="s">
        <v>487</v>
      </c>
      <c r="H433" s="23" t="s">
        <v>14</v>
      </c>
      <c r="I433" s="22">
        <v>433</v>
      </c>
      <c r="J433" s="22">
        <f t="shared" si="41"/>
        <v>577.33333333333337</v>
      </c>
      <c r="K433" s="9">
        <v>765128.32</v>
      </c>
      <c r="L433" s="23" t="s">
        <v>37</v>
      </c>
      <c r="M433" s="17">
        <f t="shared" si="42"/>
        <v>2.562714446080518E-2</v>
      </c>
      <c r="N433" s="17">
        <f t="shared" si="43"/>
        <v>2.562714446080518E-2</v>
      </c>
      <c r="O433" s="68">
        <f t="shared" si="44"/>
        <v>474.10217252489582</v>
      </c>
      <c r="P433" s="9">
        <f t="shared" si="45"/>
        <v>1767.04</v>
      </c>
    </row>
    <row r="434" spans="1:16" x14ac:dyDescent="0.25">
      <c r="A434" s="23" t="s">
        <v>9</v>
      </c>
      <c r="B434" s="23" t="s">
        <v>104</v>
      </c>
      <c r="C434" s="23" t="s">
        <v>105</v>
      </c>
      <c r="D434" s="16" t="s">
        <v>106</v>
      </c>
      <c r="E434" s="81" t="s">
        <v>463</v>
      </c>
      <c r="F434" s="23" t="s">
        <v>503</v>
      </c>
      <c r="G434" s="23" t="s">
        <v>487</v>
      </c>
      <c r="H434" s="23" t="s">
        <v>14</v>
      </c>
      <c r="I434" s="22">
        <v>16</v>
      </c>
      <c r="J434" s="22">
        <f t="shared" si="41"/>
        <v>21.333333333333332</v>
      </c>
      <c r="K434" s="9">
        <v>28272.639999999999</v>
      </c>
      <c r="L434" s="23" t="s">
        <v>38</v>
      </c>
      <c r="M434" s="17">
        <f t="shared" si="42"/>
        <v>9.469614581359882E-4</v>
      </c>
      <c r="N434" s="17">
        <f t="shared" si="43"/>
        <v>9.4696145813598798E-4</v>
      </c>
      <c r="O434" s="68">
        <f t="shared" si="44"/>
        <v>17.518786975515777</v>
      </c>
      <c r="P434" s="9">
        <f t="shared" si="45"/>
        <v>1767.04</v>
      </c>
    </row>
    <row r="435" spans="1:16" x14ac:dyDescent="0.25">
      <c r="A435" s="23" t="s">
        <v>9</v>
      </c>
      <c r="B435" s="23" t="s">
        <v>104</v>
      </c>
      <c r="C435" s="23" t="s">
        <v>105</v>
      </c>
      <c r="D435" s="16" t="s">
        <v>106</v>
      </c>
      <c r="E435" s="81" t="s">
        <v>463</v>
      </c>
      <c r="F435" s="23" t="s">
        <v>503</v>
      </c>
      <c r="G435" s="23" t="s">
        <v>487</v>
      </c>
      <c r="H435" s="23" t="s">
        <v>14</v>
      </c>
      <c r="I435" s="22">
        <v>201</v>
      </c>
      <c r="J435" s="22">
        <f t="shared" si="41"/>
        <v>268</v>
      </c>
      <c r="K435" s="9">
        <v>355175.04</v>
      </c>
      <c r="L435" s="23" t="s">
        <v>39</v>
      </c>
      <c r="M435" s="17">
        <f t="shared" si="42"/>
        <v>1.1896203317833351E-2</v>
      </c>
      <c r="N435" s="17">
        <f t="shared" si="43"/>
        <v>1.1896203317833349E-2</v>
      </c>
      <c r="O435" s="68">
        <f t="shared" si="44"/>
        <v>220.07976137991696</v>
      </c>
      <c r="P435" s="9">
        <f t="shared" si="45"/>
        <v>1767.04</v>
      </c>
    </row>
    <row r="436" spans="1:16" x14ac:dyDescent="0.25">
      <c r="A436" s="23" t="s">
        <v>9</v>
      </c>
      <c r="B436" s="23" t="s">
        <v>104</v>
      </c>
      <c r="C436" s="23" t="s">
        <v>105</v>
      </c>
      <c r="D436" s="16" t="s">
        <v>106</v>
      </c>
      <c r="E436" s="81" t="s">
        <v>463</v>
      </c>
      <c r="F436" s="23" t="s">
        <v>503</v>
      </c>
      <c r="G436" s="23" t="s">
        <v>487</v>
      </c>
      <c r="H436" s="23" t="s">
        <v>14</v>
      </c>
      <c r="I436" s="22">
        <v>134</v>
      </c>
      <c r="J436" s="22">
        <f t="shared" si="41"/>
        <v>178.66666666666669</v>
      </c>
      <c r="K436" s="9">
        <v>236783.35999999999</v>
      </c>
      <c r="L436" s="23" t="s">
        <v>40</v>
      </c>
      <c r="M436" s="17">
        <f t="shared" si="42"/>
        <v>7.9308022118889012E-3</v>
      </c>
      <c r="N436" s="17">
        <f t="shared" si="43"/>
        <v>7.9308022118889012E-3</v>
      </c>
      <c r="O436" s="68">
        <f t="shared" si="44"/>
        <v>146.71984091994466</v>
      </c>
      <c r="P436" s="9">
        <f t="shared" si="45"/>
        <v>1767.04</v>
      </c>
    </row>
    <row r="437" spans="1:16" x14ac:dyDescent="0.25">
      <c r="A437" s="23" t="s">
        <v>9</v>
      </c>
      <c r="B437" s="23" t="s">
        <v>104</v>
      </c>
      <c r="C437" s="23" t="s">
        <v>105</v>
      </c>
      <c r="D437" s="16" t="s">
        <v>106</v>
      </c>
      <c r="E437" s="81" t="s">
        <v>463</v>
      </c>
      <c r="F437" s="23" t="s">
        <v>503</v>
      </c>
      <c r="G437" s="23" t="s">
        <v>487</v>
      </c>
      <c r="H437" s="23" t="s">
        <v>14</v>
      </c>
      <c r="I437" s="22">
        <v>1209</v>
      </c>
      <c r="J437" s="22">
        <f t="shared" si="41"/>
        <v>1612</v>
      </c>
      <c r="K437" s="9">
        <v>2136351.36</v>
      </c>
      <c r="L437" s="23" t="s">
        <v>41</v>
      </c>
      <c r="M437" s="17">
        <f t="shared" si="42"/>
        <v>7.1554775180400612E-2</v>
      </c>
      <c r="N437" s="17">
        <f t="shared" si="43"/>
        <v>7.1554775180400598E-2</v>
      </c>
      <c r="O437" s="68">
        <f t="shared" si="44"/>
        <v>1323.7633408374111</v>
      </c>
      <c r="P437" s="9">
        <f t="shared" si="45"/>
        <v>1767.04</v>
      </c>
    </row>
    <row r="438" spans="1:16" x14ac:dyDescent="0.25">
      <c r="A438" s="23" t="s">
        <v>9</v>
      </c>
      <c r="B438" s="23" t="s">
        <v>104</v>
      </c>
      <c r="C438" s="23" t="s">
        <v>105</v>
      </c>
      <c r="D438" s="16" t="s">
        <v>106</v>
      </c>
      <c r="E438" s="81" t="s">
        <v>463</v>
      </c>
      <c r="F438" s="23" t="s">
        <v>503</v>
      </c>
      <c r="G438" s="23" t="s">
        <v>487</v>
      </c>
      <c r="H438" s="23" t="s">
        <v>14</v>
      </c>
      <c r="I438" s="22">
        <v>1339</v>
      </c>
      <c r="J438" s="22">
        <f t="shared" si="41"/>
        <v>1785.3333333333333</v>
      </c>
      <c r="K438" s="9">
        <v>2366066.56</v>
      </c>
      <c r="L438" s="23" t="s">
        <v>42</v>
      </c>
      <c r="M438" s="17">
        <f t="shared" si="42"/>
        <v>7.9248837027755509E-2</v>
      </c>
      <c r="N438" s="17">
        <f t="shared" si="43"/>
        <v>7.9248837027755495E-2</v>
      </c>
      <c r="O438" s="68">
        <f t="shared" si="44"/>
        <v>1466.1034850134768</v>
      </c>
      <c r="P438" s="9">
        <f t="shared" si="45"/>
        <v>1767.04</v>
      </c>
    </row>
    <row r="439" spans="1:16" x14ac:dyDescent="0.25">
      <c r="A439" s="23" t="s">
        <v>9</v>
      </c>
      <c r="B439" s="23" t="s">
        <v>104</v>
      </c>
      <c r="C439" s="23" t="s">
        <v>105</v>
      </c>
      <c r="D439" s="16" t="s">
        <v>106</v>
      </c>
      <c r="E439" s="81" t="s">
        <v>463</v>
      </c>
      <c r="F439" s="23" t="s">
        <v>503</v>
      </c>
      <c r="G439" s="23" t="s">
        <v>487</v>
      </c>
      <c r="H439" s="23" t="s">
        <v>14</v>
      </c>
      <c r="I439" s="22">
        <v>87</v>
      </c>
      <c r="J439" s="22">
        <f t="shared" si="41"/>
        <v>116</v>
      </c>
      <c r="K439" s="9">
        <v>153732.48000000001</v>
      </c>
      <c r="L439" s="23" t="s">
        <v>43</v>
      </c>
      <c r="M439" s="17">
        <f t="shared" si="42"/>
        <v>5.1491029286144362E-3</v>
      </c>
      <c r="N439" s="17">
        <f t="shared" si="43"/>
        <v>5.1491029286144354E-3</v>
      </c>
      <c r="O439" s="68">
        <f t="shared" si="44"/>
        <v>95.258404179367048</v>
      </c>
      <c r="P439" s="9">
        <f t="shared" si="45"/>
        <v>1767.0400000000002</v>
      </c>
    </row>
    <row r="440" spans="1:16" x14ac:dyDescent="0.25">
      <c r="A440" s="23" t="s">
        <v>9</v>
      </c>
      <c r="B440" s="23" t="s">
        <v>104</v>
      </c>
      <c r="C440" s="23" t="s">
        <v>105</v>
      </c>
      <c r="D440" s="16" t="s">
        <v>106</v>
      </c>
      <c r="E440" s="81" t="s">
        <v>463</v>
      </c>
      <c r="F440" s="23" t="s">
        <v>503</v>
      </c>
      <c r="G440" s="23" t="s">
        <v>487</v>
      </c>
      <c r="H440" s="23" t="s">
        <v>14</v>
      </c>
      <c r="I440" s="22">
        <v>96</v>
      </c>
      <c r="J440" s="22">
        <f t="shared" si="41"/>
        <v>128</v>
      </c>
      <c r="K440" s="9">
        <v>169635.84</v>
      </c>
      <c r="L440" s="23" t="s">
        <v>44</v>
      </c>
      <c r="M440" s="17">
        <f t="shared" si="42"/>
        <v>5.6817687488159296E-3</v>
      </c>
      <c r="N440" s="17">
        <f t="shared" si="43"/>
        <v>5.6817687488159279E-3</v>
      </c>
      <c r="O440" s="68">
        <f t="shared" si="44"/>
        <v>105.11272185309467</v>
      </c>
      <c r="P440" s="9">
        <f t="shared" si="45"/>
        <v>1767.04</v>
      </c>
    </row>
    <row r="441" spans="1:16" x14ac:dyDescent="0.25">
      <c r="A441" s="23" t="s">
        <v>9</v>
      </c>
      <c r="B441" s="23" t="s">
        <v>104</v>
      </c>
      <c r="C441" s="23" t="s">
        <v>105</v>
      </c>
      <c r="D441" s="16" t="s">
        <v>106</v>
      </c>
      <c r="E441" s="81" t="s">
        <v>463</v>
      </c>
      <c r="F441" s="23" t="s">
        <v>503</v>
      </c>
      <c r="G441" s="23" t="s">
        <v>487</v>
      </c>
      <c r="H441" s="23" t="s">
        <v>14</v>
      </c>
      <c r="I441" s="22">
        <v>124</v>
      </c>
      <c r="J441" s="22">
        <f t="shared" si="41"/>
        <v>165.33333333333334</v>
      </c>
      <c r="K441" s="9">
        <v>219112.95999999999</v>
      </c>
      <c r="L441" s="23" t="s">
        <v>45</v>
      </c>
      <c r="M441" s="17">
        <f t="shared" si="42"/>
        <v>7.3389513005539088E-3</v>
      </c>
      <c r="N441" s="17">
        <f t="shared" si="43"/>
        <v>7.338951300553908E-3</v>
      </c>
      <c r="O441" s="68">
        <f t="shared" si="44"/>
        <v>135.77059906024729</v>
      </c>
      <c r="P441" s="9">
        <f t="shared" si="45"/>
        <v>1767.04</v>
      </c>
    </row>
    <row r="442" spans="1:16" x14ac:dyDescent="0.25">
      <c r="A442" s="23" t="s">
        <v>9</v>
      </c>
      <c r="B442" s="23" t="s">
        <v>104</v>
      </c>
      <c r="C442" s="23" t="s">
        <v>105</v>
      </c>
      <c r="D442" s="16" t="s">
        <v>106</v>
      </c>
      <c r="E442" s="81" t="s">
        <v>463</v>
      </c>
      <c r="F442" s="23" t="s">
        <v>503</v>
      </c>
      <c r="G442" s="23" t="s">
        <v>487</v>
      </c>
      <c r="H442" s="23" t="s">
        <v>14</v>
      </c>
      <c r="I442" s="22">
        <v>282</v>
      </c>
      <c r="J442" s="22">
        <f t="shared" si="41"/>
        <v>376</v>
      </c>
      <c r="K442" s="9">
        <v>498305.28000000003</v>
      </c>
      <c r="L442" s="23" t="s">
        <v>46</v>
      </c>
      <c r="M442" s="17">
        <f t="shared" si="42"/>
        <v>1.6690195699646793E-2</v>
      </c>
      <c r="N442" s="17">
        <f t="shared" si="43"/>
        <v>1.669019569964679E-2</v>
      </c>
      <c r="O442" s="68">
        <f t="shared" si="44"/>
        <v>308.76862044346564</v>
      </c>
      <c r="P442" s="9">
        <f t="shared" si="45"/>
        <v>1767.0400000000002</v>
      </c>
    </row>
    <row r="443" spans="1:16" x14ac:dyDescent="0.25">
      <c r="A443" s="23" t="s">
        <v>9</v>
      </c>
      <c r="B443" s="23" t="s">
        <v>104</v>
      </c>
      <c r="C443" s="23" t="s">
        <v>105</v>
      </c>
      <c r="D443" s="16" t="s">
        <v>106</v>
      </c>
      <c r="E443" s="81" t="s">
        <v>463</v>
      </c>
      <c r="F443" s="23" t="s">
        <v>503</v>
      </c>
      <c r="G443" s="23" t="s">
        <v>487</v>
      </c>
      <c r="H443" s="23" t="s">
        <v>14</v>
      </c>
      <c r="I443" s="22">
        <v>104</v>
      </c>
      <c r="J443" s="22">
        <f t="shared" si="41"/>
        <v>138.66666666666666</v>
      </c>
      <c r="K443" s="9">
        <v>183772.16</v>
      </c>
      <c r="L443" s="23" t="s">
        <v>47</v>
      </c>
      <c r="M443" s="17">
        <f t="shared" si="42"/>
        <v>6.1552494778839232E-3</v>
      </c>
      <c r="N443" s="17">
        <f t="shared" si="43"/>
        <v>6.1552494778839223E-3</v>
      </c>
      <c r="O443" s="68">
        <f t="shared" si="44"/>
        <v>113.87211534085256</v>
      </c>
      <c r="P443" s="9">
        <f t="shared" si="45"/>
        <v>1767.04</v>
      </c>
    </row>
    <row r="444" spans="1:16" x14ac:dyDescent="0.25">
      <c r="A444" s="23" t="s">
        <v>9</v>
      </c>
      <c r="B444" s="23" t="s">
        <v>104</v>
      </c>
      <c r="C444" s="23" t="s">
        <v>105</v>
      </c>
      <c r="D444" s="16" t="s">
        <v>106</v>
      </c>
      <c r="E444" s="81" t="s">
        <v>463</v>
      </c>
      <c r="F444" s="23" t="s">
        <v>503</v>
      </c>
      <c r="G444" s="23" t="s">
        <v>487</v>
      </c>
      <c r="H444" s="23" t="s">
        <v>14</v>
      </c>
      <c r="I444" s="22">
        <v>149</v>
      </c>
      <c r="J444" s="22">
        <f t="shared" si="41"/>
        <v>198.66666666666669</v>
      </c>
      <c r="K444" s="9">
        <v>263288.96000000002</v>
      </c>
      <c r="L444" s="23" t="s">
        <v>63</v>
      </c>
      <c r="M444" s="17">
        <f t="shared" si="42"/>
        <v>8.8185785788913902E-3</v>
      </c>
      <c r="N444" s="17">
        <f t="shared" si="43"/>
        <v>8.8185785788913902E-3</v>
      </c>
      <c r="O444" s="68">
        <f t="shared" si="44"/>
        <v>163.14370370949072</v>
      </c>
      <c r="P444" s="9">
        <f t="shared" si="45"/>
        <v>1767.0400000000002</v>
      </c>
    </row>
    <row r="445" spans="1:16" x14ac:dyDescent="0.25">
      <c r="A445" s="23" t="s">
        <v>9</v>
      </c>
      <c r="B445" s="23" t="s">
        <v>104</v>
      </c>
      <c r="C445" s="23" t="s">
        <v>105</v>
      </c>
      <c r="D445" s="16" t="s">
        <v>106</v>
      </c>
      <c r="E445" s="81" t="s">
        <v>463</v>
      </c>
      <c r="F445" s="23" t="s">
        <v>503</v>
      </c>
      <c r="G445" s="23" t="s">
        <v>487</v>
      </c>
      <c r="H445" s="23" t="s">
        <v>14</v>
      </c>
      <c r="I445" s="22">
        <v>27</v>
      </c>
      <c r="J445" s="22">
        <f t="shared" si="41"/>
        <v>36</v>
      </c>
      <c r="K445" s="9">
        <v>47710.080000000002</v>
      </c>
      <c r="L445" s="23" t="s">
        <v>48</v>
      </c>
      <c r="M445" s="17">
        <f t="shared" si="42"/>
        <v>1.59799746060448E-3</v>
      </c>
      <c r="N445" s="17">
        <f t="shared" si="43"/>
        <v>1.5979974606044798E-3</v>
      </c>
      <c r="O445" s="68">
        <f t="shared" si="44"/>
        <v>29.562953021182874</v>
      </c>
      <c r="P445" s="9">
        <f t="shared" si="45"/>
        <v>1767.04</v>
      </c>
    </row>
    <row r="446" spans="1:16" x14ac:dyDescent="0.25">
      <c r="A446" s="23" t="s">
        <v>9</v>
      </c>
      <c r="B446" s="23" t="s">
        <v>104</v>
      </c>
      <c r="C446" s="23" t="s">
        <v>105</v>
      </c>
      <c r="D446" s="16" t="s">
        <v>106</v>
      </c>
      <c r="E446" s="81" t="s">
        <v>463</v>
      </c>
      <c r="F446" s="23" t="s">
        <v>503</v>
      </c>
      <c r="G446" s="23" t="s">
        <v>487</v>
      </c>
      <c r="H446" s="23" t="s">
        <v>14</v>
      </c>
      <c r="I446" s="22">
        <v>34</v>
      </c>
      <c r="J446" s="22">
        <f t="shared" si="41"/>
        <v>45.333333333333329</v>
      </c>
      <c r="K446" s="9">
        <v>60079.360000000001</v>
      </c>
      <c r="L446" s="23" t="s">
        <v>68</v>
      </c>
      <c r="M446" s="17">
        <f t="shared" si="42"/>
        <v>2.0122930985389748E-3</v>
      </c>
      <c r="N446" s="17">
        <f t="shared" si="43"/>
        <v>2.0122930985389744E-3</v>
      </c>
      <c r="O446" s="68">
        <f t="shared" si="44"/>
        <v>37.227422322971023</v>
      </c>
      <c r="P446" s="9">
        <f t="shared" si="45"/>
        <v>1767.04</v>
      </c>
    </row>
    <row r="447" spans="1:16" x14ac:dyDescent="0.25">
      <c r="A447" s="23" t="s">
        <v>9</v>
      </c>
      <c r="B447" s="23" t="s">
        <v>104</v>
      </c>
      <c r="C447" s="23" t="s">
        <v>105</v>
      </c>
      <c r="D447" s="16" t="s">
        <v>106</v>
      </c>
      <c r="E447" s="81" t="s">
        <v>463</v>
      </c>
      <c r="F447" s="23" t="s">
        <v>503</v>
      </c>
      <c r="G447" s="23" t="s">
        <v>487</v>
      </c>
      <c r="H447" s="23" t="s">
        <v>14</v>
      </c>
      <c r="I447" s="22">
        <v>204</v>
      </c>
      <c r="J447" s="22">
        <f t="shared" si="41"/>
        <v>272</v>
      </c>
      <c r="K447" s="9">
        <v>360476.15999999997</v>
      </c>
      <c r="L447" s="23" t="s">
        <v>49</v>
      </c>
      <c r="M447" s="17">
        <f t="shared" si="42"/>
        <v>1.2073758591233849E-2</v>
      </c>
      <c r="N447" s="17">
        <f t="shared" si="43"/>
        <v>1.2073758591233847E-2</v>
      </c>
      <c r="O447" s="68">
        <f t="shared" si="44"/>
        <v>223.36453393782617</v>
      </c>
      <c r="P447" s="9">
        <f t="shared" si="45"/>
        <v>1767.04</v>
      </c>
    </row>
    <row r="448" spans="1:16" x14ac:dyDescent="0.25">
      <c r="A448" s="23" t="s">
        <v>9</v>
      </c>
      <c r="B448" s="23" t="s">
        <v>104</v>
      </c>
      <c r="C448" s="23" t="s">
        <v>105</v>
      </c>
      <c r="D448" s="16" t="s">
        <v>106</v>
      </c>
      <c r="E448" s="81" t="s">
        <v>463</v>
      </c>
      <c r="F448" s="23" t="s">
        <v>503</v>
      </c>
      <c r="G448" s="23" t="s">
        <v>487</v>
      </c>
      <c r="H448" s="23" t="s">
        <v>14</v>
      </c>
      <c r="I448" s="22">
        <v>230</v>
      </c>
      <c r="J448" s="22">
        <f t="shared" si="41"/>
        <v>306.66666666666669</v>
      </c>
      <c r="K448" s="9">
        <v>406419.20000000001</v>
      </c>
      <c r="L448" s="23" t="s">
        <v>50</v>
      </c>
      <c r="M448" s="17">
        <f t="shared" si="42"/>
        <v>1.3612570960704831E-2</v>
      </c>
      <c r="N448" s="17">
        <f t="shared" si="43"/>
        <v>1.3612570960704829E-2</v>
      </c>
      <c r="O448" s="68">
        <f t="shared" si="44"/>
        <v>251.83256277303934</v>
      </c>
      <c r="P448" s="9">
        <f t="shared" si="45"/>
        <v>1767.04</v>
      </c>
    </row>
    <row r="449" spans="1:16" x14ac:dyDescent="0.25">
      <c r="A449" s="23" t="s">
        <v>9</v>
      </c>
      <c r="B449" s="23" t="s">
        <v>104</v>
      </c>
      <c r="C449" s="23" t="s">
        <v>105</v>
      </c>
      <c r="D449" s="16" t="s">
        <v>106</v>
      </c>
      <c r="E449" s="81" t="s">
        <v>463</v>
      </c>
      <c r="F449" s="23" t="s">
        <v>503</v>
      </c>
      <c r="G449" s="23" t="s">
        <v>487</v>
      </c>
      <c r="H449" s="23" t="s">
        <v>14</v>
      </c>
      <c r="I449" s="22">
        <v>367</v>
      </c>
      <c r="J449" s="22">
        <f t="shared" si="41"/>
        <v>489.33333333333337</v>
      </c>
      <c r="K449" s="9">
        <v>648503.68000000005</v>
      </c>
      <c r="L449" s="23" t="s">
        <v>51</v>
      </c>
      <c r="M449" s="17">
        <f t="shared" si="42"/>
        <v>2.1720928445994228E-2</v>
      </c>
      <c r="N449" s="17">
        <f t="shared" si="43"/>
        <v>2.1720928445994228E-2</v>
      </c>
      <c r="O449" s="68">
        <f t="shared" si="44"/>
        <v>401.83717625089321</v>
      </c>
      <c r="P449" s="9">
        <f t="shared" si="45"/>
        <v>1767.0400000000002</v>
      </c>
    </row>
    <row r="450" spans="1:16" x14ac:dyDescent="0.25">
      <c r="A450" s="23" t="s">
        <v>9</v>
      </c>
      <c r="B450" s="23" t="s">
        <v>104</v>
      </c>
      <c r="C450" s="23" t="s">
        <v>105</v>
      </c>
      <c r="D450" s="16" t="s">
        <v>106</v>
      </c>
      <c r="E450" s="81" t="s">
        <v>463</v>
      </c>
      <c r="F450" s="23" t="s">
        <v>503</v>
      </c>
      <c r="G450" s="23" t="s">
        <v>487</v>
      </c>
      <c r="H450" s="23" t="s">
        <v>14</v>
      </c>
      <c r="I450" s="22">
        <v>330.76799999999997</v>
      </c>
      <c r="J450" s="22">
        <f t="shared" si="41"/>
        <v>441.02399999999994</v>
      </c>
      <c r="K450" s="9">
        <v>584480.28671999997</v>
      </c>
      <c r="L450" s="23" t="s">
        <v>52</v>
      </c>
      <c r="M450" s="17">
        <f t="shared" si="42"/>
        <v>1.9576534224045282E-2</v>
      </c>
      <c r="N450" s="17">
        <f t="shared" si="43"/>
        <v>1.9576534224045278E-2</v>
      </c>
      <c r="O450" s="68">
        <f t="shared" si="44"/>
        <v>362.16588314483766</v>
      </c>
      <c r="P450" s="9">
        <f t="shared" si="45"/>
        <v>1767.04</v>
      </c>
    </row>
    <row r="451" spans="1:16" x14ac:dyDescent="0.25">
      <c r="A451" s="23" t="s">
        <v>9</v>
      </c>
      <c r="B451" s="23" t="s">
        <v>104</v>
      </c>
      <c r="C451" s="23" t="s">
        <v>105</v>
      </c>
      <c r="D451" s="16" t="s">
        <v>106</v>
      </c>
      <c r="E451" s="81" t="s">
        <v>463</v>
      </c>
      <c r="F451" s="23" t="s">
        <v>503</v>
      </c>
      <c r="G451" s="23" t="s">
        <v>487</v>
      </c>
      <c r="H451" s="23" t="s">
        <v>14</v>
      </c>
      <c r="I451" s="22">
        <v>120</v>
      </c>
      <c r="J451" s="22">
        <f t="shared" si="41"/>
        <v>160</v>
      </c>
      <c r="K451" s="9">
        <v>212044.79999999999</v>
      </c>
      <c r="L451" s="23" t="s">
        <v>64</v>
      </c>
      <c r="M451" s="17">
        <f t="shared" si="42"/>
        <v>7.1022109360199112E-3</v>
      </c>
      <c r="N451" s="17">
        <f t="shared" si="43"/>
        <v>7.1022109360199103E-3</v>
      </c>
      <c r="O451" s="68">
        <f t="shared" si="44"/>
        <v>131.39090231636834</v>
      </c>
      <c r="P451" s="9">
        <f t="shared" si="45"/>
        <v>1767.04</v>
      </c>
    </row>
    <row r="452" spans="1:16" x14ac:dyDescent="0.25">
      <c r="A452" s="23" t="s">
        <v>9</v>
      </c>
      <c r="B452" s="23" t="s">
        <v>104</v>
      </c>
      <c r="C452" s="23" t="s">
        <v>105</v>
      </c>
      <c r="D452" s="16" t="s">
        <v>106</v>
      </c>
      <c r="E452" s="81" t="s">
        <v>463</v>
      </c>
      <c r="F452" s="23" t="s">
        <v>503</v>
      </c>
      <c r="G452" s="23" t="s">
        <v>487</v>
      </c>
      <c r="H452" s="23" t="s">
        <v>14</v>
      </c>
      <c r="I452" s="22">
        <v>11.33</v>
      </c>
      <c r="J452" s="22">
        <f t="shared" si="41"/>
        <v>15.106666666666667</v>
      </c>
      <c r="K452" s="9">
        <v>20020.563200000001</v>
      </c>
      <c r="L452" s="23" t="s">
        <v>53</v>
      </c>
      <c r="M452" s="17">
        <f t="shared" si="42"/>
        <v>6.7056708254254664E-4</v>
      </c>
      <c r="N452" s="17">
        <f t="shared" si="43"/>
        <v>6.7056708254254653E-4</v>
      </c>
      <c r="O452" s="68">
        <f t="shared" si="44"/>
        <v>12.405491027037112</v>
      </c>
      <c r="P452" s="9">
        <f t="shared" si="45"/>
        <v>1767.04</v>
      </c>
    </row>
    <row r="453" spans="1:16" x14ac:dyDescent="0.25">
      <c r="A453" s="23" t="s">
        <v>9</v>
      </c>
      <c r="B453" s="23" t="s">
        <v>104</v>
      </c>
      <c r="C453" s="23" t="s">
        <v>105</v>
      </c>
      <c r="D453" s="16" t="s">
        <v>106</v>
      </c>
      <c r="E453" s="81" t="s">
        <v>463</v>
      </c>
      <c r="F453" s="23" t="s">
        <v>503</v>
      </c>
      <c r="G453" s="23" t="s">
        <v>487</v>
      </c>
      <c r="H453" s="23" t="s">
        <v>14</v>
      </c>
      <c r="I453" s="22">
        <v>41</v>
      </c>
      <c r="J453" s="22">
        <f t="shared" si="41"/>
        <v>54.666666666666664</v>
      </c>
      <c r="K453" s="9">
        <v>72448.639999999999</v>
      </c>
      <c r="L453" s="23" t="s">
        <v>54</v>
      </c>
      <c r="M453" s="17">
        <f t="shared" si="42"/>
        <v>2.4265887364734698E-3</v>
      </c>
      <c r="N453" s="17">
        <f t="shared" si="43"/>
        <v>2.4265887364734694E-3</v>
      </c>
      <c r="O453" s="68">
        <f t="shared" si="44"/>
        <v>44.891891624759182</v>
      </c>
      <c r="P453" s="9">
        <f t="shared" si="45"/>
        <v>1767.04</v>
      </c>
    </row>
    <row r="454" spans="1:16" x14ac:dyDescent="0.25">
      <c r="A454" s="23" t="s">
        <v>9</v>
      </c>
      <c r="B454" s="23" t="s">
        <v>104</v>
      </c>
      <c r="C454" s="23" t="s">
        <v>105</v>
      </c>
      <c r="D454" s="16" t="s">
        <v>106</v>
      </c>
      <c r="E454" s="81" t="s">
        <v>463</v>
      </c>
      <c r="F454" s="23" t="s">
        <v>503</v>
      </c>
      <c r="G454" s="23" t="s">
        <v>487</v>
      </c>
      <c r="H454" s="23" t="s">
        <v>14</v>
      </c>
      <c r="I454" s="22">
        <v>173</v>
      </c>
      <c r="J454" s="22">
        <f t="shared" si="41"/>
        <v>230.66666666666666</v>
      </c>
      <c r="K454" s="9">
        <v>305697.91999999998</v>
      </c>
      <c r="L454" s="23" t="s">
        <v>55</v>
      </c>
      <c r="M454" s="17">
        <f t="shared" si="42"/>
        <v>1.0239020766095373E-2</v>
      </c>
      <c r="N454" s="17">
        <f t="shared" si="43"/>
        <v>1.0239020766095371E-2</v>
      </c>
      <c r="O454" s="68">
        <f t="shared" si="44"/>
        <v>189.42188417276435</v>
      </c>
      <c r="P454" s="9">
        <f t="shared" si="45"/>
        <v>1767.04</v>
      </c>
    </row>
    <row r="455" spans="1:16" x14ac:dyDescent="0.25">
      <c r="A455" s="23" t="s">
        <v>9</v>
      </c>
      <c r="B455" s="23" t="s">
        <v>104</v>
      </c>
      <c r="C455" s="23" t="s">
        <v>105</v>
      </c>
      <c r="D455" s="16" t="s">
        <v>106</v>
      </c>
      <c r="E455" s="81" t="s">
        <v>463</v>
      </c>
      <c r="F455" s="23" t="s">
        <v>503</v>
      </c>
      <c r="G455" s="23" t="s">
        <v>487</v>
      </c>
      <c r="H455" s="23" t="s">
        <v>14</v>
      </c>
      <c r="I455" s="22">
        <v>723</v>
      </c>
      <c r="J455" s="22">
        <f t="shared" si="41"/>
        <v>964</v>
      </c>
      <c r="K455" s="9">
        <v>1277569.92</v>
      </c>
      <c r="L455" s="23" t="s">
        <v>56</v>
      </c>
      <c r="M455" s="17">
        <f t="shared" si="42"/>
        <v>4.2790820889519965E-2</v>
      </c>
      <c r="N455" s="17">
        <f t="shared" si="43"/>
        <v>4.2790820889519958E-2</v>
      </c>
      <c r="O455" s="68">
        <f t="shared" si="44"/>
        <v>791.63018645611919</v>
      </c>
      <c r="P455" s="9">
        <f t="shared" si="45"/>
        <v>1767.04</v>
      </c>
    </row>
    <row r="456" spans="1:16" x14ac:dyDescent="0.25">
      <c r="A456" s="23" t="s">
        <v>9</v>
      </c>
      <c r="B456" s="23" t="s">
        <v>104</v>
      </c>
      <c r="C456" s="23" t="s">
        <v>105</v>
      </c>
      <c r="D456" s="16" t="s">
        <v>106</v>
      </c>
      <c r="E456" s="81" t="s">
        <v>463</v>
      </c>
      <c r="F456" s="23" t="s">
        <v>503</v>
      </c>
      <c r="G456" s="23" t="s">
        <v>487</v>
      </c>
      <c r="H456" s="23" t="s">
        <v>14</v>
      </c>
      <c r="I456" s="22">
        <v>94</v>
      </c>
      <c r="J456" s="22">
        <f t="shared" si="41"/>
        <v>125.33333333333334</v>
      </c>
      <c r="K456" s="9">
        <v>166101.76000000001</v>
      </c>
      <c r="L456" s="23" t="s">
        <v>57</v>
      </c>
      <c r="M456" s="17">
        <f t="shared" si="42"/>
        <v>5.5633985665489308E-3</v>
      </c>
      <c r="N456" s="17">
        <f t="shared" si="43"/>
        <v>5.5633985665489299E-3</v>
      </c>
      <c r="O456" s="68">
        <f t="shared" si="44"/>
        <v>102.92287348115521</v>
      </c>
      <c r="P456" s="9">
        <f t="shared" si="45"/>
        <v>1767.0400000000002</v>
      </c>
    </row>
    <row r="457" spans="1:16" x14ac:dyDescent="0.25">
      <c r="A457" s="23" t="s">
        <v>9</v>
      </c>
      <c r="B457" s="23" t="s">
        <v>104</v>
      </c>
      <c r="C457" s="23" t="s">
        <v>105</v>
      </c>
      <c r="D457" s="16" t="s">
        <v>106</v>
      </c>
      <c r="E457" s="81" t="s">
        <v>463</v>
      </c>
      <c r="F457" s="23" t="s">
        <v>503</v>
      </c>
      <c r="G457" s="23" t="s">
        <v>487</v>
      </c>
      <c r="H457" s="23" t="s">
        <v>14</v>
      </c>
      <c r="I457" s="22">
        <v>64</v>
      </c>
      <c r="J457" s="22">
        <f t="shared" si="41"/>
        <v>85.333333333333329</v>
      </c>
      <c r="K457" s="9">
        <v>113090.56</v>
      </c>
      <c r="L457" s="23" t="s">
        <v>65</v>
      </c>
      <c r="M457" s="17">
        <f t="shared" si="42"/>
        <v>3.7878458325439528E-3</v>
      </c>
      <c r="N457" s="17">
        <f t="shared" si="43"/>
        <v>3.7878458325439519E-3</v>
      </c>
      <c r="O457" s="68">
        <f t="shared" si="44"/>
        <v>70.075147902063108</v>
      </c>
      <c r="P457" s="9">
        <f t="shared" si="45"/>
        <v>1767.04</v>
      </c>
    </row>
    <row r="458" spans="1:16" x14ac:dyDescent="0.25">
      <c r="A458" s="23" t="s">
        <v>9</v>
      </c>
      <c r="B458" s="23" t="s">
        <v>104</v>
      </c>
      <c r="C458" s="23" t="s">
        <v>108</v>
      </c>
      <c r="D458" s="16" t="s">
        <v>109</v>
      </c>
      <c r="E458" s="81" t="s">
        <v>463</v>
      </c>
      <c r="F458" s="23" t="s">
        <v>503</v>
      </c>
      <c r="G458" s="23" t="s">
        <v>487</v>
      </c>
      <c r="H458" s="23" t="s">
        <v>14</v>
      </c>
      <c r="I458" s="22">
        <v>20.75</v>
      </c>
      <c r="J458" s="22">
        <f t="shared" si="41"/>
        <v>27.666666666666664</v>
      </c>
      <c r="K458" s="9">
        <v>23945.25</v>
      </c>
      <c r="L458" s="23" t="s">
        <v>26</v>
      </c>
      <c r="M458" s="17">
        <f t="shared" si="42"/>
        <v>1.2280906410201096E-3</v>
      </c>
      <c r="N458" s="17">
        <f t="shared" si="43"/>
        <v>1.2280906410201094E-3</v>
      </c>
      <c r="O458" s="68">
        <f t="shared" si="44"/>
        <v>22.719676858872024</v>
      </c>
      <c r="P458" s="9">
        <f t="shared" si="45"/>
        <v>1153.9879518072289</v>
      </c>
    </row>
    <row r="459" spans="1:16" x14ac:dyDescent="0.25">
      <c r="A459" s="23" t="s">
        <v>9</v>
      </c>
      <c r="B459" s="23" t="s">
        <v>104</v>
      </c>
      <c r="C459" s="23" t="s">
        <v>108</v>
      </c>
      <c r="D459" s="16" t="s">
        <v>109</v>
      </c>
      <c r="E459" s="81" t="s">
        <v>463</v>
      </c>
      <c r="F459" s="23" t="s">
        <v>503</v>
      </c>
      <c r="G459" s="23" t="s">
        <v>487</v>
      </c>
      <c r="H459" s="23" t="s">
        <v>14</v>
      </c>
      <c r="I459" s="22">
        <v>2</v>
      </c>
      <c r="J459" s="22">
        <f t="shared" si="41"/>
        <v>2.6666666666666665</v>
      </c>
      <c r="K459" s="9">
        <v>3740</v>
      </c>
      <c r="L459" s="23" t="s">
        <v>50</v>
      </c>
      <c r="M459" s="17">
        <f t="shared" si="42"/>
        <v>1.1837018226699853E-4</v>
      </c>
      <c r="N459" s="17">
        <f t="shared" si="43"/>
        <v>1.183701822669985E-4</v>
      </c>
      <c r="O459" s="68">
        <f t="shared" si="44"/>
        <v>2.1898483719394721</v>
      </c>
      <c r="P459" s="9">
        <f t="shared" si="45"/>
        <v>1870</v>
      </c>
    </row>
    <row r="460" spans="1:16" x14ac:dyDescent="0.25">
      <c r="A460" s="23" t="s">
        <v>9</v>
      </c>
      <c r="B460" s="23" t="s">
        <v>104</v>
      </c>
      <c r="C460" s="23" t="s">
        <v>108</v>
      </c>
      <c r="D460" s="16" t="s">
        <v>109</v>
      </c>
      <c r="E460" s="81" t="s">
        <v>463</v>
      </c>
      <c r="F460" s="23" t="s">
        <v>503</v>
      </c>
      <c r="G460" s="23" t="s">
        <v>487</v>
      </c>
      <c r="H460" s="23" t="s">
        <v>14</v>
      </c>
      <c r="I460" s="22">
        <v>112.39</v>
      </c>
      <c r="J460" s="22">
        <f t="shared" si="41"/>
        <v>149.85333333333332</v>
      </c>
      <c r="K460" s="9">
        <v>209195.5822</v>
      </c>
      <c r="L460" s="23" t="s">
        <v>53</v>
      </c>
      <c r="M460" s="17">
        <f t="shared" si="42"/>
        <v>6.6518123924939818E-3</v>
      </c>
      <c r="N460" s="17">
        <f t="shared" si="43"/>
        <v>6.6518123924939809E-3</v>
      </c>
      <c r="O460" s="68">
        <f t="shared" si="44"/>
        <v>123.05852926113864</v>
      </c>
      <c r="P460" s="9">
        <f t="shared" si="45"/>
        <v>1861.3362594536882</v>
      </c>
    </row>
    <row r="461" spans="1:16" x14ac:dyDescent="0.25">
      <c r="A461" s="23" t="s">
        <v>9</v>
      </c>
      <c r="B461" s="23" t="s">
        <v>104</v>
      </c>
      <c r="C461" s="23" t="s">
        <v>108</v>
      </c>
      <c r="D461" s="16" t="s">
        <v>109</v>
      </c>
      <c r="E461" s="81" t="s">
        <v>463</v>
      </c>
      <c r="F461" s="23" t="s">
        <v>503</v>
      </c>
      <c r="G461" s="23" t="s">
        <v>487</v>
      </c>
      <c r="H461" s="23" t="s">
        <v>14</v>
      </c>
      <c r="I461" s="22">
        <v>5</v>
      </c>
      <c r="J461" s="22">
        <f t="shared" si="41"/>
        <v>6.666666666666667</v>
      </c>
      <c r="K461" s="9">
        <v>9269.7000000000007</v>
      </c>
      <c r="L461" s="23" t="s">
        <v>57</v>
      </c>
      <c r="M461" s="17">
        <f t="shared" si="42"/>
        <v>2.959254556674963E-4</v>
      </c>
      <c r="N461" s="17">
        <f t="shared" si="43"/>
        <v>2.959254556674963E-4</v>
      </c>
      <c r="O461" s="68">
        <f t="shared" si="44"/>
        <v>5.4746209298486814</v>
      </c>
      <c r="P461" s="9">
        <f t="shared" si="45"/>
        <v>1853.94</v>
      </c>
    </row>
    <row r="462" spans="1:16" x14ac:dyDescent="0.25">
      <c r="A462" s="23"/>
      <c r="B462" s="23"/>
      <c r="C462" s="23"/>
      <c r="D462" s="16"/>
      <c r="E462" s="81"/>
      <c r="F462" s="23"/>
      <c r="G462" s="23"/>
      <c r="H462" s="23"/>
      <c r="I462" s="24">
        <f>SUM(I412:I461)</f>
        <v>16896.146999999997</v>
      </c>
      <c r="J462" s="24">
        <f>SUM(J412:J461)</f>
        <v>22528.196</v>
      </c>
      <c r="K462" s="25"/>
      <c r="L462" s="44"/>
      <c r="M462" s="26">
        <f>SUM(M412:M461)</f>
        <v>1.0000000000000007</v>
      </c>
      <c r="N462" s="26">
        <f>SUM(N412:N461)</f>
        <v>1.0000000000000004</v>
      </c>
      <c r="O462" s="71">
        <f>SUM(O412:O461)</f>
        <v>18500</v>
      </c>
      <c r="P462" s="9"/>
    </row>
    <row r="463" spans="1:16" x14ac:dyDescent="0.25">
      <c r="A463" s="23" t="s">
        <v>9</v>
      </c>
      <c r="B463" s="23" t="s">
        <v>104</v>
      </c>
      <c r="C463" s="23" t="s">
        <v>110</v>
      </c>
      <c r="D463" s="16" t="s">
        <v>111</v>
      </c>
      <c r="E463" s="81" t="s">
        <v>464</v>
      </c>
      <c r="F463" s="23" t="s">
        <v>504</v>
      </c>
      <c r="G463" s="23" t="s">
        <v>488</v>
      </c>
      <c r="H463" s="23" t="s">
        <v>14</v>
      </c>
      <c r="I463" s="22">
        <v>6</v>
      </c>
      <c r="J463" s="22">
        <f>I463/9*12</f>
        <v>8</v>
      </c>
      <c r="K463" s="9">
        <v>31808.7</v>
      </c>
      <c r="L463" s="23" t="s">
        <v>15</v>
      </c>
      <c r="M463" s="17">
        <f>I463/$I$479</f>
        <v>3.3267537536871522E-3</v>
      </c>
      <c r="N463" s="17">
        <f>J463/$J$479</f>
        <v>3.3267537536871522E-3</v>
      </c>
      <c r="O463" s="68">
        <f>900*N463</f>
        <v>2.994078378318437</v>
      </c>
      <c r="P463" s="9">
        <f>+K463/I463</f>
        <v>5301.45</v>
      </c>
    </row>
    <row r="464" spans="1:16" x14ac:dyDescent="0.25">
      <c r="A464" s="23" t="s">
        <v>9</v>
      </c>
      <c r="B464" s="23" t="s">
        <v>104</v>
      </c>
      <c r="C464" s="23" t="s">
        <v>110</v>
      </c>
      <c r="D464" s="16" t="s">
        <v>111</v>
      </c>
      <c r="E464" s="81" t="s">
        <v>464</v>
      </c>
      <c r="F464" s="23" t="s">
        <v>504</v>
      </c>
      <c r="G464" s="23" t="s">
        <v>488</v>
      </c>
      <c r="H464" s="23" t="s">
        <v>14</v>
      </c>
      <c r="I464" s="22">
        <v>98</v>
      </c>
      <c r="J464" s="22">
        <f t="shared" ref="J464:J478" si="46">I464/9*12</f>
        <v>130.66666666666669</v>
      </c>
      <c r="K464" s="9">
        <v>519542.1</v>
      </c>
      <c r="L464" s="23" t="s">
        <v>20</v>
      </c>
      <c r="M464" s="17">
        <f t="shared" ref="M464:M478" si="47">I464/$I$479</f>
        <v>5.4336977976890154E-2</v>
      </c>
      <c r="N464" s="17">
        <f t="shared" ref="N464:N478" si="48">J464/$J$479</f>
        <v>5.4336977976890161E-2</v>
      </c>
      <c r="O464" s="68">
        <f t="shared" ref="O464:O478" si="49">900*N464</f>
        <v>48.903280179201147</v>
      </c>
      <c r="P464" s="9">
        <f t="shared" ref="P464:P478" si="50">+K464/I464</f>
        <v>5301.45</v>
      </c>
    </row>
    <row r="465" spans="1:16" x14ac:dyDescent="0.25">
      <c r="A465" s="23" t="s">
        <v>9</v>
      </c>
      <c r="B465" s="23" t="s">
        <v>104</v>
      </c>
      <c r="C465" s="23" t="s">
        <v>110</v>
      </c>
      <c r="D465" s="16" t="s">
        <v>111</v>
      </c>
      <c r="E465" s="81" t="s">
        <v>464</v>
      </c>
      <c r="F465" s="23" t="s">
        <v>504</v>
      </c>
      <c r="G465" s="23" t="s">
        <v>488</v>
      </c>
      <c r="H465" s="23" t="s">
        <v>14</v>
      </c>
      <c r="I465" s="22">
        <v>4</v>
      </c>
      <c r="J465" s="22">
        <f t="shared" si="46"/>
        <v>5.333333333333333</v>
      </c>
      <c r="K465" s="9">
        <v>21205.8</v>
      </c>
      <c r="L465" s="23" t="s">
        <v>21</v>
      </c>
      <c r="M465" s="17">
        <f t="shared" si="47"/>
        <v>2.2178358357914348E-3</v>
      </c>
      <c r="N465" s="17">
        <f t="shared" si="48"/>
        <v>2.2178358357914348E-3</v>
      </c>
      <c r="O465" s="68">
        <f t="shared" si="49"/>
        <v>1.9960522522122912</v>
      </c>
      <c r="P465" s="9">
        <f t="shared" si="50"/>
        <v>5301.45</v>
      </c>
    </row>
    <row r="466" spans="1:16" x14ac:dyDescent="0.25">
      <c r="A466" s="23" t="s">
        <v>9</v>
      </c>
      <c r="B466" s="23" t="s">
        <v>104</v>
      </c>
      <c r="C466" s="23" t="s">
        <v>110</v>
      </c>
      <c r="D466" s="16" t="s">
        <v>111</v>
      </c>
      <c r="E466" s="81" t="s">
        <v>464</v>
      </c>
      <c r="F466" s="23" t="s">
        <v>504</v>
      </c>
      <c r="G466" s="23" t="s">
        <v>488</v>
      </c>
      <c r="H466" s="23" t="s">
        <v>14</v>
      </c>
      <c r="I466" s="22">
        <v>3</v>
      </c>
      <c r="J466" s="22">
        <f t="shared" si="46"/>
        <v>4</v>
      </c>
      <c r="K466" s="9">
        <v>15904.35</v>
      </c>
      <c r="L466" s="23" t="s">
        <v>22</v>
      </c>
      <c r="M466" s="17">
        <f t="shared" si="47"/>
        <v>1.6633768768435761E-3</v>
      </c>
      <c r="N466" s="17">
        <f t="shared" si="48"/>
        <v>1.6633768768435761E-3</v>
      </c>
      <c r="O466" s="68">
        <f t="shared" si="49"/>
        <v>1.4970391891592185</v>
      </c>
      <c r="P466" s="9">
        <f t="shared" si="50"/>
        <v>5301.45</v>
      </c>
    </row>
    <row r="467" spans="1:16" x14ac:dyDescent="0.25">
      <c r="A467" s="23" t="s">
        <v>9</v>
      </c>
      <c r="B467" s="23" t="s">
        <v>104</v>
      </c>
      <c r="C467" s="23" t="s">
        <v>110</v>
      </c>
      <c r="D467" s="16" t="s">
        <v>111</v>
      </c>
      <c r="E467" s="81" t="s">
        <v>464</v>
      </c>
      <c r="F467" s="23" t="s">
        <v>504</v>
      </c>
      <c r="G467" s="23" t="s">
        <v>488</v>
      </c>
      <c r="H467" s="23" t="s">
        <v>14</v>
      </c>
      <c r="I467" s="22">
        <v>295</v>
      </c>
      <c r="J467" s="22">
        <f t="shared" si="46"/>
        <v>393.33333333333337</v>
      </c>
      <c r="K467" s="9">
        <v>1563927.75</v>
      </c>
      <c r="L467" s="23" t="s">
        <v>23</v>
      </c>
      <c r="M467" s="17">
        <f t="shared" si="47"/>
        <v>0.16356539288961833</v>
      </c>
      <c r="N467" s="17">
        <f t="shared" si="48"/>
        <v>0.16356539288961836</v>
      </c>
      <c r="O467" s="68">
        <f t="shared" si="49"/>
        <v>147.20885360065651</v>
      </c>
      <c r="P467" s="9">
        <f t="shared" si="50"/>
        <v>5301.45</v>
      </c>
    </row>
    <row r="468" spans="1:16" x14ac:dyDescent="0.25">
      <c r="A468" s="23" t="s">
        <v>9</v>
      </c>
      <c r="B468" s="23" t="s">
        <v>104</v>
      </c>
      <c r="C468" s="23" t="s">
        <v>110</v>
      </c>
      <c r="D468" s="16" t="s">
        <v>111</v>
      </c>
      <c r="E468" s="81" t="s">
        <v>464</v>
      </c>
      <c r="F468" s="23" t="s">
        <v>504</v>
      </c>
      <c r="G468" s="23" t="s">
        <v>488</v>
      </c>
      <c r="H468" s="23" t="s">
        <v>14</v>
      </c>
      <c r="I468" s="22">
        <v>3</v>
      </c>
      <c r="J468" s="22">
        <f t="shared" si="46"/>
        <v>4</v>
      </c>
      <c r="K468" s="9">
        <v>12319.59</v>
      </c>
      <c r="L468" s="23" t="s">
        <v>25</v>
      </c>
      <c r="M468" s="17">
        <f t="shared" si="47"/>
        <v>1.6633768768435761E-3</v>
      </c>
      <c r="N468" s="17">
        <f t="shared" si="48"/>
        <v>1.6633768768435761E-3</v>
      </c>
      <c r="O468" s="68">
        <f t="shared" si="49"/>
        <v>1.4970391891592185</v>
      </c>
      <c r="P468" s="9">
        <f t="shared" si="50"/>
        <v>4106.53</v>
      </c>
    </row>
    <row r="469" spans="1:16" x14ac:dyDescent="0.25">
      <c r="A469" s="23" t="s">
        <v>9</v>
      </c>
      <c r="B469" s="23" t="s">
        <v>104</v>
      </c>
      <c r="C469" s="23" t="s">
        <v>110</v>
      </c>
      <c r="D469" s="16" t="s">
        <v>111</v>
      </c>
      <c r="E469" s="81" t="s">
        <v>464</v>
      </c>
      <c r="F469" s="23" t="s">
        <v>504</v>
      </c>
      <c r="G469" s="23" t="s">
        <v>488</v>
      </c>
      <c r="H469" s="23" t="s">
        <v>14</v>
      </c>
      <c r="I469" s="22">
        <v>76</v>
      </c>
      <c r="J469" s="22">
        <f t="shared" si="46"/>
        <v>101.33333333333334</v>
      </c>
      <c r="K469" s="9">
        <v>402910.2</v>
      </c>
      <c r="L469" s="23" t="s">
        <v>30</v>
      </c>
      <c r="M469" s="17">
        <f t="shared" si="47"/>
        <v>4.2138880880037262E-2</v>
      </c>
      <c r="N469" s="17">
        <f t="shared" si="48"/>
        <v>4.2138880880037269E-2</v>
      </c>
      <c r="O469" s="68">
        <f t="shared" si="49"/>
        <v>37.924992792033542</v>
      </c>
      <c r="P469" s="9">
        <f t="shared" si="50"/>
        <v>5301.45</v>
      </c>
    </row>
    <row r="470" spans="1:16" x14ac:dyDescent="0.25">
      <c r="A470" s="23" t="s">
        <v>9</v>
      </c>
      <c r="B470" s="23" t="s">
        <v>104</v>
      </c>
      <c r="C470" s="23" t="s">
        <v>110</v>
      </c>
      <c r="D470" s="16" t="s">
        <v>111</v>
      </c>
      <c r="E470" s="81" t="s">
        <v>464</v>
      </c>
      <c r="F470" s="23" t="s">
        <v>504</v>
      </c>
      <c r="G470" s="23" t="s">
        <v>488</v>
      </c>
      <c r="H470" s="23" t="s">
        <v>14</v>
      </c>
      <c r="I470" s="22">
        <v>111</v>
      </c>
      <c r="J470" s="22">
        <f t="shared" si="46"/>
        <v>148</v>
      </c>
      <c r="K470" s="9">
        <v>588460.94999999995</v>
      </c>
      <c r="L470" s="23" t="s">
        <v>35</v>
      </c>
      <c r="M470" s="17">
        <f t="shared" si="47"/>
        <v>6.1544944443212318E-2</v>
      </c>
      <c r="N470" s="17">
        <f t="shared" si="48"/>
        <v>6.1544944443212318E-2</v>
      </c>
      <c r="O470" s="68">
        <f t="shared" si="49"/>
        <v>55.390449998891086</v>
      </c>
      <c r="P470" s="9">
        <f t="shared" si="50"/>
        <v>5301.45</v>
      </c>
    </row>
    <row r="471" spans="1:16" x14ac:dyDescent="0.25">
      <c r="A471" s="23" t="s">
        <v>9</v>
      </c>
      <c r="B471" s="23" t="s">
        <v>104</v>
      </c>
      <c r="C471" s="23" t="s">
        <v>110</v>
      </c>
      <c r="D471" s="16" t="s">
        <v>111</v>
      </c>
      <c r="E471" s="81" t="s">
        <v>464</v>
      </c>
      <c r="F471" s="23" t="s">
        <v>504</v>
      </c>
      <c r="G471" s="23" t="s">
        <v>488</v>
      </c>
      <c r="H471" s="23" t="s">
        <v>14</v>
      </c>
      <c r="I471" s="22">
        <v>81</v>
      </c>
      <c r="J471" s="22">
        <f t="shared" si="46"/>
        <v>108</v>
      </c>
      <c r="K471" s="9">
        <v>429417.45</v>
      </c>
      <c r="L471" s="23" t="s">
        <v>38</v>
      </c>
      <c r="M471" s="17">
        <f t="shared" si="47"/>
        <v>4.4911175674776552E-2</v>
      </c>
      <c r="N471" s="17">
        <f t="shared" si="48"/>
        <v>4.4911175674776559E-2</v>
      </c>
      <c r="O471" s="68">
        <f t="shared" si="49"/>
        <v>40.4200581072989</v>
      </c>
      <c r="P471" s="9">
        <f t="shared" si="50"/>
        <v>5301.45</v>
      </c>
    </row>
    <row r="472" spans="1:16" x14ac:dyDescent="0.25">
      <c r="A472" s="23" t="s">
        <v>9</v>
      </c>
      <c r="B472" s="23" t="s">
        <v>104</v>
      </c>
      <c r="C472" s="23" t="s">
        <v>110</v>
      </c>
      <c r="D472" s="16" t="s">
        <v>111</v>
      </c>
      <c r="E472" s="81" t="s">
        <v>464</v>
      </c>
      <c r="F472" s="23" t="s">
        <v>504</v>
      </c>
      <c r="G472" s="23" t="s">
        <v>488</v>
      </c>
      <c r="H472" s="23" t="s">
        <v>14</v>
      </c>
      <c r="I472" s="22">
        <v>795</v>
      </c>
      <c r="J472" s="22">
        <f t="shared" si="46"/>
        <v>1060</v>
      </c>
      <c r="K472" s="9">
        <v>4214652.75</v>
      </c>
      <c r="L472" s="23" t="s">
        <v>41</v>
      </c>
      <c r="M472" s="17">
        <f t="shared" si="47"/>
        <v>0.44079487236354764</v>
      </c>
      <c r="N472" s="17">
        <f t="shared" si="48"/>
        <v>0.4407948723635477</v>
      </c>
      <c r="O472" s="68">
        <f t="shared" si="49"/>
        <v>396.71538512719292</v>
      </c>
      <c r="P472" s="9">
        <f t="shared" si="50"/>
        <v>5301.45</v>
      </c>
    </row>
    <row r="473" spans="1:16" x14ac:dyDescent="0.25">
      <c r="A473" s="23" t="s">
        <v>9</v>
      </c>
      <c r="B473" s="23" t="s">
        <v>104</v>
      </c>
      <c r="C473" s="23" t="s">
        <v>110</v>
      </c>
      <c r="D473" s="16" t="s">
        <v>111</v>
      </c>
      <c r="E473" s="81" t="s">
        <v>464</v>
      </c>
      <c r="F473" s="23" t="s">
        <v>504</v>
      </c>
      <c r="G473" s="23" t="s">
        <v>488</v>
      </c>
      <c r="H473" s="23" t="s">
        <v>14</v>
      </c>
      <c r="I473" s="22">
        <v>124</v>
      </c>
      <c r="J473" s="22">
        <f t="shared" si="46"/>
        <v>165.33333333333334</v>
      </c>
      <c r="K473" s="9">
        <v>657379.80000000005</v>
      </c>
      <c r="L473" s="23" t="s">
        <v>45</v>
      </c>
      <c r="M473" s="17">
        <f t="shared" si="47"/>
        <v>6.8752910909534476E-2</v>
      </c>
      <c r="N473" s="17">
        <f t="shared" si="48"/>
        <v>6.875291090953449E-2</v>
      </c>
      <c r="O473" s="68">
        <f t="shared" si="49"/>
        <v>61.877619818581039</v>
      </c>
      <c r="P473" s="9">
        <f t="shared" si="50"/>
        <v>5301.4500000000007</v>
      </c>
    </row>
    <row r="474" spans="1:16" x14ac:dyDescent="0.25">
      <c r="A474" s="23" t="s">
        <v>9</v>
      </c>
      <c r="B474" s="23" t="s">
        <v>104</v>
      </c>
      <c r="C474" s="23" t="s">
        <v>110</v>
      </c>
      <c r="D474" s="16" t="s">
        <v>111</v>
      </c>
      <c r="E474" s="81" t="s">
        <v>464</v>
      </c>
      <c r="F474" s="23" t="s">
        <v>504</v>
      </c>
      <c r="G474" s="23" t="s">
        <v>488</v>
      </c>
      <c r="H474" s="23" t="s">
        <v>14</v>
      </c>
      <c r="I474" s="22">
        <v>13</v>
      </c>
      <c r="J474" s="22">
        <f t="shared" si="46"/>
        <v>17.333333333333332</v>
      </c>
      <c r="K474" s="9">
        <v>68918.850000000006</v>
      </c>
      <c r="L474" s="23" t="s">
        <v>46</v>
      </c>
      <c r="M474" s="17">
        <f t="shared" si="47"/>
        <v>7.2079664663221629E-3</v>
      </c>
      <c r="N474" s="17">
        <f t="shared" si="48"/>
        <v>7.2079664663221629E-3</v>
      </c>
      <c r="O474" s="68">
        <f t="shared" si="49"/>
        <v>6.4871698196899468</v>
      </c>
      <c r="P474" s="9">
        <f t="shared" si="50"/>
        <v>5301.4500000000007</v>
      </c>
    </row>
    <row r="475" spans="1:16" x14ac:dyDescent="0.25">
      <c r="A475" s="23" t="s">
        <v>9</v>
      </c>
      <c r="B475" s="23" t="s">
        <v>104</v>
      </c>
      <c r="C475" s="23" t="s">
        <v>110</v>
      </c>
      <c r="D475" s="16" t="s">
        <v>111</v>
      </c>
      <c r="E475" s="81" t="s">
        <v>464</v>
      </c>
      <c r="F475" s="23" t="s">
        <v>504</v>
      </c>
      <c r="G475" s="23" t="s">
        <v>488</v>
      </c>
      <c r="H475" s="23" t="s">
        <v>14</v>
      </c>
      <c r="I475" s="22">
        <v>63</v>
      </c>
      <c r="J475" s="22">
        <f t="shared" si="46"/>
        <v>84</v>
      </c>
      <c r="K475" s="9">
        <v>333991.34999999998</v>
      </c>
      <c r="L475" s="23" t="s">
        <v>47</v>
      </c>
      <c r="M475" s="17">
        <f t="shared" si="47"/>
        <v>3.4930914413715097E-2</v>
      </c>
      <c r="N475" s="17">
        <f t="shared" si="48"/>
        <v>3.4930914413715097E-2</v>
      </c>
      <c r="O475" s="68">
        <f t="shared" si="49"/>
        <v>31.437822972343589</v>
      </c>
      <c r="P475" s="9">
        <f t="shared" si="50"/>
        <v>5301.45</v>
      </c>
    </row>
    <row r="476" spans="1:16" x14ac:dyDescent="0.25">
      <c r="A476" s="23" t="s">
        <v>9</v>
      </c>
      <c r="B476" s="23" t="s">
        <v>104</v>
      </c>
      <c r="C476" s="23" t="s">
        <v>110</v>
      </c>
      <c r="D476" s="16" t="s">
        <v>111</v>
      </c>
      <c r="E476" s="81" t="s">
        <v>464</v>
      </c>
      <c r="F476" s="23" t="s">
        <v>504</v>
      </c>
      <c r="G476" s="23" t="s">
        <v>488</v>
      </c>
      <c r="H476" s="23" t="s">
        <v>14</v>
      </c>
      <c r="I476" s="22">
        <v>71</v>
      </c>
      <c r="J476" s="22">
        <f t="shared" si="46"/>
        <v>94.666666666666671</v>
      </c>
      <c r="K476" s="9">
        <v>376402.95</v>
      </c>
      <c r="L476" s="23" t="s">
        <v>48</v>
      </c>
      <c r="M476" s="17">
        <f t="shared" si="47"/>
        <v>3.9366586085297965E-2</v>
      </c>
      <c r="N476" s="17">
        <f t="shared" si="48"/>
        <v>3.9366586085297972E-2</v>
      </c>
      <c r="O476" s="68">
        <f t="shared" si="49"/>
        <v>35.429927476768178</v>
      </c>
      <c r="P476" s="9">
        <f t="shared" si="50"/>
        <v>5301.45</v>
      </c>
    </row>
    <row r="477" spans="1:16" x14ac:dyDescent="0.25">
      <c r="A477" s="23" t="s">
        <v>9</v>
      </c>
      <c r="B477" s="23" t="s">
        <v>104</v>
      </c>
      <c r="C477" s="23" t="s">
        <v>110</v>
      </c>
      <c r="D477" s="16" t="s">
        <v>111</v>
      </c>
      <c r="E477" s="81" t="s">
        <v>464</v>
      </c>
      <c r="F477" s="23" t="s">
        <v>504</v>
      </c>
      <c r="G477" s="23" t="s">
        <v>488</v>
      </c>
      <c r="H477" s="23" t="s">
        <v>14</v>
      </c>
      <c r="I477" s="22">
        <v>6.56</v>
      </c>
      <c r="J477" s="22">
        <f t="shared" si="46"/>
        <v>8.7466666666666661</v>
      </c>
      <c r="K477" s="9">
        <v>34777.512000000002</v>
      </c>
      <c r="L477" s="23" t="s">
        <v>53</v>
      </c>
      <c r="M477" s="17">
        <f t="shared" si="47"/>
        <v>3.6372507706979528E-3</v>
      </c>
      <c r="N477" s="17">
        <f t="shared" si="48"/>
        <v>3.6372507706979532E-3</v>
      </c>
      <c r="O477" s="68">
        <f t="shared" si="49"/>
        <v>3.2735256936281578</v>
      </c>
      <c r="P477" s="9">
        <f t="shared" si="50"/>
        <v>5301.4500000000007</v>
      </c>
    </row>
    <row r="478" spans="1:16" x14ac:dyDescent="0.25">
      <c r="A478" s="23" t="s">
        <v>9</v>
      </c>
      <c r="B478" s="23" t="s">
        <v>104</v>
      </c>
      <c r="C478" s="23" t="s">
        <v>110</v>
      </c>
      <c r="D478" s="16" t="s">
        <v>111</v>
      </c>
      <c r="E478" s="81" t="s">
        <v>464</v>
      </c>
      <c r="F478" s="23" t="s">
        <v>504</v>
      </c>
      <c r="G478" s="23" t="s">
        <v>488</v>
      </c>
      <c r="H478" s="23" t="s">
        <v>14</v>
      </c>
      <c r="I478" s="22">
        <v>54</v>
      </c>
      <c r="J478" s="22">
        <f t="shared" si="46"/>
        <v>72</v>
      </c>
      <c r="K478" s="9">
        <v>286278.3</v>
      </c>
      <c r="L478" s="23" t="s">
        <v>65</v>
      </c>
      <c r="M478" s="17">
        <f t="shared" si="47"/>
        <v>2.994078378318437E-2</v>
      </c>
      <c r="N478" s="17">
        <f t="shared" si="48"/>
        <v>2.994078378318437E-2</v>
      </c>
      <c r="O478" s="68">
        <f t="shared" si="49"/>
        <v>26.946705404865934</v>
      </c>
      <c r="P478" s="9">
        <f t="shared" si="50"/>
        <v>5301.45</v>
      </c>
    </row>
    <row r="479" spans="1:16" x14ac:dyDescent="0.25">
      <c r="A479" s="27"/>
      <c r="B479" s="27"/>
      <c r="C479" s="27"/>
      <c r="D479" s="50"/>
      <c r="E479" s="86"/>
      <c r="F479" s="27"/>
      <c r="G479" s="27"/>
      <c r="H479" s="27"/>
      <c r="I479" s="24">
        <f>SUM(I463:I478)</f>
        <v>1803.56</v>
      </c>
      <c r="J479" s="24">
        <f>SUM(J463:J478)</f>
        <v>2404.7466666666664</v>
      </c>
      <c r="K479" s="27"/>
      <c r="L479" s="27"/>
      <c r="M479" s="26">
        <f>SUM(M463:M478)</f>
        <v>1</v>
      </c>
      <c r="N479" s="26">
        <f>SUM(N463:N478)</f>
        <v>1.0000000000000002</v>
      </c>
      <c r="O479" s="71">
        <f>SUM(O463:O478)</f>
        <v>900.00000000000011</v>
      </c>
      <c r="P479" s="9"/>
    </row>
    <row r="480" spans="1:16" x14ac:dyDescent="0.25">
      <c r="A480" s="23" t="s">
        <v>9</v>
      </c>
      <c r="B480" s="23" t="s">
        <v>112</v>
      </c>
      <c r="C480" s="23" t="s">
        <v>113</v>
      </c>
      <c r="D480" s="16" t="s">
        <v>114</v>
      </c>
      <c r="E480" s="81" t="s">
        <v>465</v>
      </c>
      <c r="F480" s="23" t="s">
        <v>115</v>
      </c>
      <c r="G480" s="23" t="s">
        <v>482</v>
      </c>
      <c r="H480" s="23" t="s">
        <v>14</v>
      </c>
      <c r="I480" s="22">
        <v>1</v>
      </c>
      <c r="J480" s="22">
        <f>I480/9*12</f>
        <v>1.3333333333333333</v>
      </c>
      <c r="K480" s="9">
        <v>0</v>
      </c>
      <c r="L480" s="23" t="s">
        <v>44</v>
      </c>
      <c r="M480" s="17">
        <f>I480/$I$560</f>
        <v>1.2253550466247596E-4</v>
      </c>
      <c r="N480" s="17">
        <f>J480/$J$560</f>
        <v>1.2253550466247593E-4</v>
      </c>
      <c r="O480" s="68">
        <f>8100*N480</f>
        <v>0.99253758776605505</v>
      </c>
      <c r="P480" s="9">
        <f>+K480/I480</f>
        <v>0</v>
      </c>
    </row>
    <row r="481" spans="1:16" x14ac:dyDescent="0.25">
      <c r="A481" s="23" t="s">
        <v>9</v>
      </c>
      <c r="B481" s="23" t="s">
        <v>112</v>
      </c>
      <c r="C481" s="23" t="s">
        <v>113</v>
      </c>
      <c r="D481" s="16" t="s">
        <v>114</v>
      </c>
      <c r="E481" s="81" t="s">
        <v>465</v>
      </c>
      <c r="F481" s="23" t="s">
        <v>115</v>
      </c>
      <c r="G481" s="23" t="s">
        <v>482</v>
      </c>
      <c r="H481" s="23" t="s">
        <v>14</v>
      </c>
      <c r="I481" s="22">
        <v>39</v>
      </c>
      <c r="J481" s="22">
        <f t="shared" ref="J481:J593" si="51">I481/9*12</f>
        <v>52</v>
      </c>
      <c r="K481" s="9">
        <v>105144.71</v>
      </c>
      <c r="L481" s="23" t="s">
        <v>46</v>
      </c>
      <c r="M481" s="17">
        <f t="shared" ref="M481:M544" si="52">I481/$I$560</f>
        <v>4.7788846818365618E-3</v>
      </c>
      <c r="N481" s="17">
        <f t="shared" ref="N481:N544" si="53">J481/$J$560</f>
        <v>4.7788846818365618E-3</v>
      </c>
      <c r="O481" s="68">
        <f t="shared" ref="O481:O544" si="54">8100*N481</f>
        <v>38.708965922876153</v>
      </c>
      <c r="P481" s="9">
        <f t="shared" ref="P481:P544" si="55">+K481/I481</f>
        <v>2696.0182051282054</v>
      </c>
    </row>
    <row r="482" spans="1:16" x14ac:dyDescent="0.25">
      <c r="A482" s="23" t="s">
        <v>9</v>
      </c>
      <c r="B482" s="23" t="s">
        <v>112</v>
      </c>
      <c r="C482" s="23" t="s">
        <v>113</v>
      </c>
      <c r="D482" s="16" t="s">
        <v>114</v>
      </c>
      <c r="E482" s="81" t="s">
        <v>465</v>
      </c>
      <c r="F482" s="23" t="s">
        <v>115</v>
      </c>
      <c r="G482" s="23" t="s">
        <v>482</v>
      </c>
      <c r="H482" s="23" t="s">
        <v>14</v>
      </c>
      <c r="I482" s="22">
        <v>8.3000000000000007</v>
      </c>
      <c r="J482" s="22">
        <f t="shared" si="51"/>
        <v>11.066666666666666</v>
      </c>
      <c r="K482" s="9">
        <v>22446.105</v>
      </c>
      <c r="L482" s="23" t="s">
        <v>53</v>
      </c>
      <c r="M482" s="17">
        <f t="shared" si="52"/>
        <v>1.0170446886985504E-3</v>
      </c>
      <c r="N482" s="17">
        <f t="shared" si="53"/>
        <v>1.0170446886985504E-3</v>
      </c>
      <c r="O482" s="68">
        <f t="shared" si="54"/>
        <v>8.2380619784582585</v>
      </c>
      <c r="P482" s="9">
        <f t="shared" si="55"/>
        <v>2704.35</v>
      </c>
    </row>
    <row r="483" spans="1:16" x14ac:dyDescent="0.25">
      <c r="A483" s="23" t="s">
        <v>9</v>
      </c>
      <c r="B483" s="23" t="s">
        <v>112</v>
      </c>
      <c r="C483" s="23" t="s">
        <v>116</v>
      </c>
      <c r="D483" s="16" t="s">
        <v>117</v>
      </c>
      <c r="E483" s="81" t="s">
        <v>465</v>
      </c>
      <c r="F483" s="23" t="s">
        <v>115</v>
      </c>
      <c r="G483" s="23" t="s">
        <v>482</v>
      </c>
      <c r="H483" s="23" t="s">
        <v>14</v>
      </c>
      <c r="I483" s="22">
        <v>17</v>
      </c>
      <c r="J483" s="22">
        <f t="shared" si="51"/>
        <v>22.666666666666664</v>
      </c>
      <c r="K483" s="9">
        <v>32855.9</v>
      </c>
      <c r="L483" s="23" t="s">
        <v>18</v>
      </c>
      <c r="M483" s="17">
        <f t="shared" si="52"/>
        <v>2.0831035792620912E-3</v>
      </c>
      <c r="N483" s="17">
        <f t="shared" si="53"/>
        <v>2.0831035792620908E-3</v>
      </c>
      <c r="O483" s="68">
        <f t="shared" si="54"/>
        <v>16.873138992022934</v>
      </c>
      <c r="P483" s="9">
        <f t="shared" si="55"/>
        <v>1932.7</v>
      </c>
    </row>
    <row r="484" spans="1:16" x14ac:dyDescent="0.25">
      <c r="A484" s="23" t="s">
        <v>9</v>
      </c>
      <c r="B484" s="23" t="s">
        <v>112</v>
      </c>
      <c r="C484" s="23" t="s">
        <v>116</v>
      </c>
      <c r="D484" s="16" t="s">
        <v>117</v>
      </c>
      <c r="E484" s="81" t="s">
        <v>465</v>
      </c>
      <c r="F484" s="23" t="s">
        <v>115</v>
      </c>
      <c r="G484" s="23" t="s">
        <v>482</v>
      </c>
      <c r="H484" s="23" t="s">
        <v>14</v>
      </c>
      <c r="I484" s="22">
        <v>201</v>
      </c>
      <c r="J484" s="22">
        <f t="shared" si="51"/>
        <v>268</v>
      </c>
      <c r="K484" s="9">
        <v>388472.7</v>
      </c>
      <c r="L484" s="23" t="s">
        <v>20</v>
      </c>
      <c r="M484" s="17">
        <f t="shared" si="52"/>
        <v>2.4629636437157664E-2</v>
      </c>
      <c r="N484" s="17">
        <f t="shared" si="53"/>
        <v>2.4629636437157664E-2</v>
      </c>
      <c r="O484" s="68">
        <f t="shared" si="54"/>
        <v>199.50005514097708</v>
      </c>
      <c r="P484" s="9">
        <f t="shared" si="55"/>
        <v>1932.7</v>
      </c>
    </row>
    <row r="485" spans="1:16" x14ac:dyDescent="0.25">
      <c r="A485" s="23" t="s">
        <v>9</v>
      </c>
      <c r="B485" s="23" t="s">
        <v>112</v>
      </c>
      <c r="C485" s="23" t="s">
        <v>116</v>
      </c>
      <c r="D485" s="16" t="s">
        <v>117</v>
      </c>
      <c r="E485" s="81" t="s">
        <v>465</v>
      </c>
      <c r="F485" s="23" t="s">
        <v>115</v>
      </c>
      <c r="G485" s="23" t="s">
        <v>482</v>
      </c>
      <c r="H485" s="23" t="s">
        <v>14</v>
      </c>
      <c r="I485" s="22">
        <v>180</v>
      </c>
      <c r="J485" s="22">
        <f t="shared" si="51"/>
        <v>240</v>
      </c>
      <c r="K485" s="9">
        <v>347886</v>
      </c>
      <c r="L485" s="23" t="s">
        <v>22</v>
      </c>
      <c r="M485" s="17">
        <f t="shared" si="52"/>
        <v>2.2056390839245672E-2</v>
      </c>
      <c r="N485" s="17">
        <f t="shared" si="53"/>
        <v>2.2056390839245672E-2</v>
      </c>
      <c r="O485" s="68">
        <f t="shared" si="54"/>
        <v>178.65676579788993</v>
      </c>
      <c r="P485" s="9">
        <f t="shared" si="55"/>
        <v>1932.7</v>
      </c>
    </row>
    <row r="486" spans="1:16" x14ac:dyDescent="0.25">
      <c r="A486" s="23" t="s">
        <v>9</v>
      </c>
      <c r="B486" s="23" t="s">
        <v>112</v>
      </c>
      <c r="C486" s="23" t="s">
        <v>116</v>
      </c>
      <c r="D486" s="16" t="s">
        <v>117</v>
      </c>
      <c r="E486" s="81" t="s">
        <v>465</v>
      </c>
      <c r="F486" s="23" t="s">
        <v>115</v>
      </c>
      <c r="G486" s="23" t="s">
        <v>482</v>
      </c>
      <c r="H486" s="23" t="s">
        <v>14</v>
      </c>
      <c r="I486" s="22">
        <v>157</v>
      </c>
      <c r="J486" s="22">
        <f t="shared" si="51"/>
        <v>209.33333333333331</v>
      </c>
      <c r="K486" s="9">
        <v>303433.90000000002</v>
      </c>
      <c r="L486" s="23" t="s">
        <v>23</v>
      </c>
      <c r="M486" s="17">
        <f t="shared" si="52"/>
        <v>1.9238074232008722E-2</v>
      </c>
      <c r="N486" s="17">
        <f t="shared" si="53"/>
        <v>1.9238074232008722E-2</v>
      </c>
      <c r="O486" s="68">
        <f t="shared" si="54"/>
        <v>155.82840127927065</v>
      </c>
      <c r="P486" s="9">
        <f t="shared" si="55"/>
        <v>1932.7</v>
      </c>
    </row>
    <row r="487" spans="1:16" x14ac:dyDescent="0.25">
      <c r="A487" s="23" t="s">
        <v>9</v>
      </c>
      <c r="B487" s="23" t="s">
        <v>112</v>
      </c>
      <c r="C487" s="23" t="s">
        <v>116</v>
      </c>
      <c r="D487" s="16" t="s">
        <v>117</v>
      </c>
      <c r="E487" s="81" t="s">
        <v>465</v>
      </c>
      <c r="F487" s="23" t="s">
        <v>115</v>
      </c>
      <c r="G487" s="23" t="s">
        <v>482</v>
      </c>
      <c r="H487" s="23" t="s">
        <v>14</v>
      </c>
      <c r="I487" s="22">
        <v>199</v>
      </c>
      <c r="J487" s="22">
        <f t="shared" si="51"/>
        <v>265.33333333333331</v>
      </c>
      <c r="K487" s="9">
        <v>384607.3</v>
      </c>
      <c r="L487" s="23" t="s">
        <v>25</v>
      </c>
      <c r="M487" s="17">
        <f t="shared" si="52"/>
        <v>2.4384565427832714E-2</v>
      </c>
      <c r="N487" s="17">
        <f t="shared" si="53"/>
        <v>2.4384565427832711E-2</v>
      </c>
      <c r="O487" s="68">
        <f t="shared" si="54"/>
        <v>197.51497996544495</v>
      </c>
      <c r="P487" s="9">
        <f t="shared" si="55"/>
        <v>1932.7</v>
      </c>
    </row>
    <row r="488" spans="1:16" x14ac:dyDescent="0.25">
      <c r="A488" s="23" t="s">
        <v>9</v>
      </c>
      <c r="B488" s="23" t="s">
        <v>112</v>
      </c>
      <c r="C488" s="23" t="s">
        <v>116</v>
      </c>
      <c r="D488" s="16" t="s">
        <v>117</v>
      </c>
      <c r="E488" s="81" t="s">
        <v>465</v>
      </c>
      <c r="F488" s="23" t="s">
        <v>115</v>
      </c>
      <c r="G488" s="23" t="s">
        <v>482</v>
      </c>
      <c r="H488" s="23" t="s">
        <v>14</v>
      </c>
      <c r="I488" s="22">
        <v>9</v>
      </c>
      <c r="J488" s="22">
        <f t="shared" si="51"/>
        <v>12</v>
      </c>
      <c r="K488" s="9">
        <v>17394.3</v>
      </c>
      <c r="L488" s="23" t="s">
        <v>27</v>
      </c>
      <c r="M488" s="17">
        <f t="shared" si="52"/>
        <v>1.1028195419622835E-3</v>
      </c>
      <c r="N488" s="17">
        <f t="shared" si="53"/>
        <v>1.1028195419622835E-3</v>
      </c>
      <c r="O488" s="68">
        <f t="shared" si="54"/>
        <v>8.9328382898944962</v>
      </c>
      <c r="P488" s="9">
        <f t="shared" si="55"/>
        <v>1932.6999999999998</v>
      </c>
    </row>
    <row r="489" spans="1:16" x14ac:dyDescent="0.25">
      <c r="A489" s="23" t="s">
        <v>9</v>
      </c>
      <c r="B489" s="23" t="s">
        <v>112</v>
      </c>
      <c r="C489" s="23" t="s">
        <v>116</v>
      </c>
      <c r="D489" s="16" t="s">
        <v>117</v>
      </c>
      <c r="E489" s="81" t="s">
        <v>465</v>
      </c>
      <c r="F489" s="23" t="s">
        <v>115</v>
      </c>
      <c r="G489" s="23" t="s">
        <v>482</v>
      </c>
      <c r="H489" s="23" t="s">
        <v>14</v>
      </c>
      <c r="I489" s="22">
        <v>87</v>
      </c>
      <c r="J489" s="22">
        <f t="shared" si="51"/>
        <v>116</v>
      </c>
      <c r="K489" s="9">
        <v>168144.9</v>
      </c>
      <c r="L489" s="23" t="s">
        <v>28</v>
      </c>
      <c r="M489" s="17">
        <f t="shared" si="52"/>
        <v>1.0660588905635407E-2</v>
      </c>
      <c r="N489" s="17">
        <f t="shared" si="53"/>
        <v>1.0660588905635407E-2</v>
      </c>
      <c r="O489" s="68">
        <f t="shared" si="54"/>
        <v>86.350770135646798</v>
      </c>
      <c r="P489" s="9">
        <f t="shared" si="55"/>
        <v>1932.7</v>
      </c>
    </row>
    <row r="490" spans="1:16" x14ac:dyDescent="0.25">
      <c r="A490" s="23" t="s">
        <v>9</v>
      </c>
      <c r="B490" s="23" t="s">
        <v>112</v>
      </c>
      <c r="C490" s="23" t="s">
        <v>116</v>
      </c>
      <c r="D490" s="16" t="s">
        <v>117</v>
      </c>
      <c r="E490" s="81" t="s">
        <v>465</v>
      </c>
      <c r="F490" s="23" t="s">
        <v>115</v>
      </c>
      <c r="G490" s="23" t="s">
        <v>482</v>
      </c>
      <c r="H490" s="23" t="s">
        <v>14</v>
      </c>
      <c r="I490" s="22">
        <v>18</v>
      </c>
      <c r="J490" s="22">
        <f t="shared" si="51"/>
        <v>24</v>
      </c>
      <c r="K490" s="9">
        <v>34788.6</v>
      </c>
      <c r="L490" s="23" t="s">
        <v>30</v>
      </c>
      <c r="M490" s="17">
        <f t="shared" si="52"/>
        <v>2.2056390839245671E-3</v>
      </c>
      <c r="N490" s="17">
        <f t="shared" si="53"/>
        <v>2.2056390839245671E-3</v>
      </c>
      <c r="O490" s="68">
        <f t="shared" si="54"/>
        <v>17.865676579788992</v>
      </c>
      <c r="P490" s="9">
        <f t="shared" si="55"/>
        <v>1932.6999999999998</v>
      </c>
    </row>
    <row r="491" spans="1:16" x14ac:dyDescent="0.25">
      <c r="A491" s="23" t="s">
        <v>9</v>
      </c>
      <c r="B491" s="23" t="s">
        <v>112</v>
      </c>
      <c r="C491" s="23" t="s">
        <v>116</v>
      </c>
      <c r="D491" s="16" t="s">
        <v>117</v>
      </c>
      <c r="E491" s="81" t="s">
        <v>465</v>
      </c>
      <c r="F491" s="23" t="s">
        <v>115</v>
      </c>
      <c r="G491" s="23" t="s">
        <v>482</v>
      </c>
      <c r="H491" s="23" t="s">
        <v>14</v>
      </c>
      <c r="I491" s="22">
        <v>137</v>
      </c>
      <c r="J491" s="22">
        <f t="shared" si="51"/>
        <v>182.66666666666666</v>
      </c>
      <c r="K491" s="9">
        <v>264779.90000000002</v>
      </c>
      <c r="L491" s="23" t="s">
        <v>31</v>
      </c>
      <c r="M491" s="17">
        <f t="shared" si="52"/>
        <v>1.6787364138759205E-2</v>
      </c>
      <c r="N491" s="17">
        <f t="shared" si="53"/>
        <v>1.6787364138759205E-2</v>
      </c>
      <c r="O491" s="68">
        <f t="shared" si="54"/>
        <v>135.97764952394957</v>
      </c>
      <c r="P491" s="9">
        <f t="shared" si="55"/>
        <v>1932.7000000000003</v>
      </c>
    </row>
    <row r="492" spans="1:16" x14ac:dyDescent="0.25">
      <c r="A492" s="23" t="s">
        <v>9</v>
      </c>
      <c r="B492" s="23" t="s">
        <v>112</v>
      </c>
      <c r="C492" s="23" t="s">
        <v>116</v>
      </c>
      <c r="D492" s="16" t="s">
        <v>117</v>
      </c>
      <c r="E492" s="81" t="s">
        <v>465</v>
      </c>
      <c r="F492" s="23" t="s">
        <v>115</v>
      </c>
      <c r="G492" s="23" t="s">
        <v>482</v>
      </c>
      <c r="H492" s="23" t="s">
        <v>14</v>
      </c>
      <c r="I492" s="22">
        <v>25</v>
      </c>
      <c r="J492" s="22">
        <f t="shared" si="51"/>
        <v>33.333333333333329</v>
      </c>
      <c r="K492" s="9">
        <v>48317.5</v>
      </c>
      <c r="L492" s="23" t="s">
        <v>32</v>
      </c>
      <c r="M492" s="17">
        <f t="shared" si="52"/>
        <v>3.0633876165618986E-3</v>
      </c>
      <c r="N492" s="17">
        <f t="shared" si="53"/>
        <v>3.0633876165618982E-3</v>
      </c>
      <c r="O492" s="68">
        <f t="shared" si="54"/>
        <v>24.813439694151377</v>
      </c>
      <c r="P492" s="9">
        <f t="shared" si="55"/>
        <v>1932.7</v>
      </c>
    </row>
    <row r="493" spans="1:16" x14ac:dyDescent="0.25">
      <c r="A493" s="23" t="s">
        <v>9</v>
      </c>
      <c r="B493" s="23" t="s">
        <v>112</v>
      </c>
      <c r="C493" s="23" t="s">
        <v>116</v>
      </c>
      <c r="D493" s="16" t="s">
        <v>117</v>
      </c>
      <c r="E493" s="81" t="s">
        <v>465</v>
      </c>
      <c r="F493" s="23" t="s">
        <v>115</v>
      </c>
      <c r="G493" s="23" t="s">
        <v>482</v>
      </c>
      <c r="H493" s="23" t="s">
        <v>14</v>
      </c>
      <c r="I493" s="22">
        <v>3</v>
      </c>
      <c r="J493" s="22">
        <f t="shared" si="51"/>
        <v>4</v>
      </c>
      <c r="K493" s="9">
        <v>5798.1</v>
      </c>
      <c r="L493" s="23" t="s">
        <v>62</v>
      </c>
      <c r="M493" s="17">
        <f t="shared" si="52"/>
        <v>3.6760651398742785E-4</v>
      </c>
      <c r="N493" s="17">
        <f t="shared" si="53"/>
        <v>3.6760651398742785E-4</v>
      </c>
      <c r="O493" s="68">
        <f t="shared" si="54"/>
        <v>2.9776127632981657</v>
      </c>
      <c r="P493" s="9">
        <f t="shared" si="55"/>
        <v>1932.7</v>
      </c>
    </row>
    <row r="494" spans="1:16" x14ac:dyDescent="0.25">
      <c r="A494" s="23" t="s">
        <v>9</v>
      </c>
      <c r="B494" s="23" t="s">
        <v>112</v>
      </c>
      <c r="C494" s="23" t="s">
        <v>116</v>
      </c>
      <c r="D494" s="16" t="s">
        <v>117</v>
      </c>
      <c r="E494" s="81" t="s">
        <v>465</v>
      </c>
      <c r="F494" s="23" t="s">
        <v>115</v>
      </c>
      <c r="G494" s="23" t="s">
        <v>482</v>
      </c>
      <c r="H494" s="23" t="s">
        <v>14</v>
      </c>
      <c r="I494" s="22">
        <v>144</v>
      </c>
      <c r="J494" s="22">
        <f t="shared" si="51"/>
        <v>192</v>
      </c>
      <c r="K494" s="9">
        <v>278308.8</v>
      </c>
      <c r="L494" s="23" t="s">
        <v>34</v>
      </c>
      <c r="M494" s="17">
        <f t="shared" si="52"/>
        <v>1.7645112671396537E-2</v>
      </c>
      <c r="N494" s="17">
        <f t="shared" si="53"/>
        <v>1.7645112671396537E-2</v>
      </c>
      <c r="O494" s="68">
        <f t="shared" si="54"/>
        <v>142.92541263831194</v>
      </c>
      <c r="P494" s="9">
        <f t="shared" si="55"/>
        <v>1932.6999999999998</v>
      </c>
    </row>
    <row r="495" spans="1:16" x14ac:dyDescent="0.25">
      <c r="A495" s="23" t="s">
        <v>9</v>
      </c>
      <c r="B495" s="23" t="s">
        <v>112</v>
      </c>
      <c r="C495" s="23" t="s">
        <v>116</v>
      </c>
      <c r="D495" s="16" t="s">
        <v>117</v>
      </c>
      <c r="E495" s="81" t="s">
        <v>465</v>
      </c>
      <c r="F495" s="23" t="s">
        <v>115</v>
      </c>
      <c r="G495" s="23" t="s">
        <v>482</v>
      </c>
      <c r="H495" s="23" t="s">
        <v>14</v>
      </c>
      <c r="I495" s="22">
        <v>77</v>
      </c>
      <c r="J495" s="22">
        <f t="shared" si="51"/>
        <v>102.66666666666666</v>
      </c>
      <c r="K495" s="9">
        <v>148817.9</v>
      </c>
      <c r="L495" s="23" t="s">
        <v>35</v>
      </c>
      <c r="M495" s="17">
        <f t="shared" si="52"/>
        <v>9.4352338590106485E-3</v>
      </c>
      <c r="N495" s="17">
        <f t="shared" si="53"/>
        <v>9.4352338590106468E-3</v>
      </c>
      <c r="O495" s="68">
        <f t="shared" si="54"/>
        <v>76.425394257986241</v>
      </c>
      <c r="P495" s="9">
        <f t="shared" si="55"/>
        <v>1932.6999999999998</v>
      </c>
    </row>
    <row r="496" spans="1:16" x14ac:dyDescent="0.25">
      <c r="A496" s="23" t="s">
        <v>9</v>
      </c>
      <c r="B496" s="23" t="s">
        <v>112</v>
      </c>
      <c r="C496" s="23" t="s">
        <v>116</v>
      </c>
      <c r="D496" s="16" t="s">
        <v>117</v>
      </c>
      <c r="E496" s="81" t="s">
        <v>465</v>
      </c>
      <c r="F496" s="23" t="s">
        <v>115</v>
      </c>
      <c r="G496" s="23" t="s">
        <v>482</v>
      </c>
      <c r="H496" s="23" t="s">
        <v>14</v>
      </c>
      <c r="I496" s="22">
        <v>98</v>
      </c>
      <c r="J496" s="22">
        <f t="shared" si="51"/>
        <v>130.66666666666669</v>
      </c>
      <c r="K496" s="9">
        <v>189403.62</v>
      </c>
      <c r="L496" s="23" t="s">
        <v>36</v>
      </c>
      <c r="M496" s="17">
        <f t="shared" si="52"/>
        <v>1.2008479456922643E-2</v>
      </c>
      <c r="N496" s="17">
        <f t="shared" si="53"/>
        <v>1.2008479456922645E-2</v>
      </c>
      <c r="O496" s="68">
        <f t="shared" si="54"/>
        <v>97.26868360107342</v>
      </c>
      <c r="P496" s="9">
        <f t="shared" si="55"/>
        <v>1932.69</v>
      </c>
    </row>
    <row r="497" spans="1:16" x14ac:dyDescent="0.25">
      <c r="A497" s="23" t="s">
        <v>9</v>
      </c>
      <c r="B497" s="23" t="s">
        <v>112</v>
      </c>
      <c r="C497" s="23" t="s">
        <v>116</v>
      </c>
      <c r="D497" s="16" t="s">
        <v>117</v>
      </c>
      <c r="E497" s="81" t="s">
        <v>465</v>
      </c>
      <c r="F497" s="23" t="s">
        <v>115</v>
      </c>
      <c r="G497" s="23" t="s">
        <v>482</v>
      </c>
      <c r="H497" s="23" t="s">
        <v>14</v>
      </c>
      <c r="I497" s="22">
        <v>76</v>
      </c>
      <c r="J497" s="22">
        <f t="shared" si="51"/>
        <v>101.33333333333334</v>
      </c>
      <c r="K497" s="9">
        <v>146885.20000000001</v>
      </c>
      <c r="L497" s="23" t="s">
        <v>37</v>
      </c>
      <c r="M497" s="17">
        <f t="shared" si="52"/>
        <v>9.3126983543481718E-3</v>
      </c>
      <c r="N497" s="17">
        <f t="shared" si="53"/>
        <v>9.3126983543481718E-3</v>
      </c>
      <c r="O497" s="68">
        <f t="shared" si="54"/>
        <v>75.43285667022019</v>
      </c>
      <c r="P497" s="9">
        <f t="shared" si="55"/>
        <v>1932.7</v>
      </c>
    </row>
    <row r="498" spans="1:16" x14ac:dyDescent="0.25">
      <c r="A498" s="23" t="s">
        <v>9</v>
      </c>
      <c r="B498" s="23" t="s">
        <v>112</v>
      </c>
      <c r="C498" s="23" t="s">
        <v>116</v>
      </c>
      <c r="D498" s="16" t="s">
        <v>117</v>
      </c>
      <c r="E498" s="81" t="s">
        <v>465</v>
      </c>
      <c r="F498" s="23" t="s">
        <v>115</v>
      </c>
      <c r="G498" s="23" t="s">
        <v>482</v>
      </c>
      <c r="H498" s="23" t="s">
        <v>14</v>
      </c>
      <c r="I498" s="22">
        <v>23</v>
      </c>
      <c r="J498" s="22">
        <f t="shared" si="51"/>
        <v>30.666666666666664</v>
      </c>
      <c r="K498" s="9">
        <v>44452.1</v>
      </c>
      <c r="L498" s="23" t="s">
        <v>38</v>
      </c>
      <c r="M498" s="17">
        <f t="shared" si="52"/>
        <v>2.8183166072369469E-3</v>
      </c>
      <c r="N498" s="17">
        <f t="shared" si="53"/>
        <v>2.8183166072369465E-3</v>
      </c>
      <c r="O498" s="68">
        <f t="shared" si="54"/>
        <v>22.828364518619267</v>
      </c>
      <c r="P498" s="9">
        <f t="shared" si="55"/>
        <v>1932.7</v>
      </c>
    </row>
    <row r="499" spans="1:16" x14ac:dyDescent="0.25">
      <c r="A499" s="23" t="s">
        <v>9</v>
      </c>
      <c r="B499" s="23" t="s">
        <v>112</v>
      </c>
      <c r="C499" s="23" t="s">
        <v>116</v>
      </c>
      <c r="D499" s="16" t="s">
        <v>117</v>
      </c>
      <c r="E499" s="81" t="s">
        <v>465</v>
      </c>
      <c r="F499" s="23" t="s">
        <v>115</v>
      </c>
      <c r="G499" s="23" t="s">
        <v>482</v>
      </c>
      <c r="H499" s="23" t="s">
        <v>14</v>
      </c>
      <c r="I499" s="22">
        <v>44</v>
      </c>
      <c r="J499" s="22">
        <f t="shared" si="51"/>
        <v>58.666666666666671</v>
      </c>
      <c r="K499" s="9">
        <v>85038.8</v>
      </c>
      <c r="L499" s="23" t="s">
        <v>39</v>
      </c>
      <c r="M499" s="17">
        <f t="shared" si="52"/>
        <v>5.3915622051489412E-3</v>
      </c>
      <c r="N499" s="17">
        <f t="shared" si="53"/>
        <v>5.391562205148942E-3</v>
      </c>
      <c r="O499" s="68">
        <f t="shared" si="54"/>
        <v>43.671653861706432</v>
      </c>
      <c r="P499" s="9">
        <f t="shared" si="55"/>
        <v>1932.7</v>
      </c>
    </row>
    <row r="500" spans="1:16" x14ac:dyDescent="0.25">
      <c r="A500" s="23" t="s">
        <v>9</v>
      </c>
      <c r="B500" s="23" t="s">
        <v>112</v>
      </c>
      <c r="C500" s="23" t="s">
        <v>116</v>
      </c>
      <c r="D500" s="16" t="s">
        <v>117</v>
      </c>
      <c r="E500" s="81" t="s">
        <v>465</v>
      </c>
      <c r="F500" s="23" t="s">
        <v>115</v>
      </c>
      <c r="G500" s="23" t="s">
        <v>482</v>
      </c>
      <c r="H500" s="23" t="s">
        <v>14</v>
      </c>
      <c r="I500" s="22">
        <v>117</v>
      </c>
      <c r="J500" s="22">
        <f t="shared" si="51"/>
        <v>156</v>
      </c>
      <c r="K500" s="9">
        <v>226125.9</v>
      </c>
      <c r="L500" s="23" t="s">
        <v>40</v>
      </c>
      <c r="M500" s="17">
        <f t="shared" si="52"/>
        <v>1.4336654045509685E-2</v>
      </c>
      <c r="N500" s="17">
        <f t="shared" si="53"/>
        <v>1.4336654045509685E-2</v>
      </c>
      <c r="O500" s="68">
        <f t="shared" si="54"/>
        <v>116.12689776862845</v>
      </c>
      <c r="P500" s="9">
        <f t="shared" si="55"/>
        <v>1932.7</v>
      </c>
    </row>
    <row r="501" spans="1:16" x14ac:dyDescent="0.25">
      <c r="A501" s="23" t="s">
        <v>9</v>
      </c>
      <c r="B501" s="23" t="s">
        <v>112</v>
      </c>
      <c r="C501" s="23" t="s">
        <v>116</v>
      </c>
      <c r="D501" s="16" t="s">
        <v>117</v>
      </c>
      <c r="E501" s="81" t="s">
        <v>465</v>
      </c>
      <c r="F501" s="23" t="s">
        <v>115</v>
      </c>
      <c r="G501" s="23" t="s">
        <v>482</v>
      </c>
      <c r="H501" s="23" t="s">
        <v>14</v>
      </c>
      <c r="I501" s="22">
        <v>60</v>
      </c>
      <c r="J501" s="22">
        <f t="shared" si="51"/>
        <v>80</v>
      </c>
      <c r="K501" s="9">
        <v>115962</v>
      </c>
      <c r="L501" s="23" t="s">
        <v>41</v>
      </c>
      <c r="M501" s="17">
        <f t="shared" si="52"/>
        <v>7.3521302797485569E-3</v>
      </c>
      <c r="N501" s="17">
        <f t="shared" si="53"/>
        <v>7.3521302797485569E-3</v>
      </c>
      <c r="O501" s="68">
        <f t="shared" si="54"/>
        <v>59.552255265963311</v>
      </c>
      <c r="P501" s="9">
        <f t="shared" si="55"/>
        <v>1932.7</v>
      </c>
    </row>
    <row r="502" spans="1:16" x14ac:dyDescent="0.25">
      <c r="A502" s="23" t="s">
        <v>9</v>
      </c>
      <c r="B502" s="23" t="s">
        <v>112</v>
      </c>
      <c r="C502" s="23" t="s">
        <v>116</v>
      </c>
      <c r="D502" s="16" t="s">
        <v>117</v>
      </c>
      <c r="E502" s="81" t="s">
        <v>465</v>
      </c>
      <c r="F502" s="23" t="s">
        <v>115</v>
      </c>
      <c r="G502" s="23" t="s">
        <v>482</v>
      </c>
      <c r="H502" s="23" t="s">
        <v>14</v>
      </c>
      <c r="I502" s="22">
        <v>570</v>
      </c>
      <c r="J502" s="22">
        <f t="shared" si="51"/>
        <v>760</v>
      </c>
      <c r="K502" s="9">
        <v>1101639</v>
      </c>
      <c r="L502" s="23" t="s">
        <v>42</v>
      </c>
      <c r="M502" s="17">
        <f t="shared" si="52"/>
        <v>6.9845237657611289E-2</v>
      </c>
      <c r="N502" s="17">
        <f t="shared" si="53"/>
        <v>6.9845237657611289E-2</v>
      </c>
      <c r="O502" s="68">
        <f t="shared" si="54"/>
        <v>565.74642502665142</v>
      </c>
      <c r="P502" s="9">
        <f t="shared" si="55"/>
        <v>1932.7</v>
      </c>
    </row>
    <row r="503" spans="1:16" x14ac:dyDescent="0.25">
      <c r="A503" s="23" t="s">
        <v>9</v>
      </c>
      <c r="B503" s="23" t="s">
        <v>112</v>
      </c>
      <c r="C503" s="23" t="s">
        <v>116</v>
      </c>
      <c r="D503" s="16" t="s">
        <v>117</v>
      </c>
      <c r="E503" s="81" t="s">
        <v>465</v>
      </c>
      <c r="F503" s="23" t="s">
        <v>115</v>
      </c>
      <c r="G503" s="23" t="s">
        <v>482</v>
      </c>
      <c r="H503" s="23" t="s">
        <v>14</v>
      </c>
      <c r="I503" s="22">
        <v>58</v>
      </c>
      <c r="J503" s="22">
        <f t="shared" si="51"/>
        <v>77.333333333333343</v>
      </c>
      <c r="K503" s="9">
        <v>102433.1</v>
      </c>
      <c r="L503" s="23" t="s">
        <v>44</v>
      </c>
      <c r="M503" s="17">
        <f t="shared" si="52"/>
        <v>7.1070592704236052E-3</v>
      </c>
      <c r="N503" s="17">
        <f t="shared" si="53"/>
        <v>7.107059270423606E-3</v>
      </c>
      <c r="O503" s="68">
        <f t="shared" si="54"/>
        <v>57.567180090431208</v>
      </c>
      <c r="P503" s="9">
        <f t="shared" si="55"/>
        <v>1766.0879310344828</v>
      </c>
    </row>
    <row r="504" spans="1:16" x14ac:dyDescent="0.25">
      <c r="A504" s="23" t="s">
        <v>9</v>
      </c>
      <c r="B504" s="23" t="s">
        <v>112</v>
      </c>
      <c r="C504" s="23" t="s">
        <v>116</v>
      </c>
      <c r="D504" s="16" t="s">
        <v>117</v>
      </c>
      <c r="E504" s="81" t="s">
        <v>465</v>
      </c>
      <c r="F504" s="23" t="s">
        <v>115</v>
      </c>
      <c r="G504" s="23" t="s">
        <v>482</v>
      </c>
      <c r="H504" s="23" t="s">
        <v>14</v>
      </c>
      <c r="I504" s="22">
        <v>15</v>
      </c>
      <c r="J504" s="22">
        <f t="shared" si="51"/>
        <v>20</v>
      </c>
      <c r="K504" s="9">
        <v>28990.5</v>
      </c>
      <c r="L504" s="23" t="s">
        <v>45</v>
      </c>
      <c r="M504" s="17">
        <f t="shared" si="52"/>
        <v>1.8380325699371392E-3</v>
      </c>
      <c r="N504" s="17">
        <f t="shared" si="53"/>
        <v>1.8380325699371392E-3</v>
      </c>
      <c r="O504" s="68">
        <f t="shared" si="54"/>
        <v>14.888063816490828</v>
      </c>
      <c r="P504" s="9">
        <f t="shared" si="55"/>
        <v>1932.7</v>
      </c>
    </row>
    <row r="505" spans="1:16" x14ac:dyDescent="0.25">
      <c r="A505" s="23" t="s">
        <v>9</v>
      </c>
      <c r="B505" s="23" t="s">
        <v>112</v>
      </c>
      <c r="C505" s="23" t="s">
        <v>116</v>
      </c>
      <c r="D505" s="16" t="s">
        <v>117</v>
      </c>
      <c r="E505" s="81" t="s">
        <v>465</v>
      </c>
      <c r="F505" s="23" t="s">
        <v>115</v>
      </c>
      <c r="G505" s="23" t="s">
        <v>482</v>
      </c>
      <c r="H505" s="23" t="s">
        <v>14</v>
      </c>
      <c r="I505" s="22">
        <v>8</v>
      </c>
      <c r="J505" s="22">
        <f t="shared" si="51"/>
        <v>10.666666666666666</v>
      </c>
      <c r="K505" s="9">
        <v>15461.6</v>
      </c>
      <c r="L505" s="23" t="s">
        <v>46</v>
      </c>
      <c r="M505" s="17">
        <f t="shared" si="52"/>
        <v>9.8028403729980766E-4</v>
      </c>
      <c r="N505" s="17">
        <f t="shared" si="53"/>
        <v>9.8028403729980744E-4</v>
      </c>
      <c r="O505" s="68">
        <f t="shared" si="54"/>
        <v>7.9403007021284404</v>
      </c>
      <c r="P505" s="9">
        <f t="shared" si="55"/>
        <v>1932.7</v>
      </c>
    </row>
    <row r="506" spans="1:16" x14ac:dyDescent="0.25">
      <c r="A506" s="23" t="s">
        <v>9</v>
      </c>
      <c r="B506" s="23" t="s">
        <v>112</v>
      </c>
      <c r="C506" s="23" t="s">
        <v>116</v>
      </c>
      <c r="D506" s="16" t="s">
        <v>117</v>
      </c>
      <c r="E506" s="81" t="s">
        <v>465</v>
      </c>
      <c r="F506" s="23" t="s">
        <v>115</v>
      </c>
      <c r="G506" s="23" t="s">
        <v>482</v>
      </c>
      <c r="H506" s="23" t="s">
        <v>14</v>
      </c>
      <c r="I506" s="22">
        <v>61</v>
      </c>
      <c r="J506" s="22">
        <f t="shared" si="51"/>
        <v>81.333333333333329</v>
      </c>
      <c r="K506" s="9">
        <v>117894.7</v>
      </c>
      <c r="L506" s="23" t="s">
        <v>47</v>
      </c>
      <c r="M506" s="17">
        <f t="shared" si="52"/>
        <v>7.4746657844110328E-3</v>
      </c>
      <c r="N506" s="17">
        <f t="shared" si="53"/>
        <v>7.4746657844110319E-3</v>
      </c>
      <c r="O506" s="68">
        <f t="shared" si="54"/>
        <v>60.544792853729362</v>
      </c>
      <c r="P506" s="9">
        <f t="shared" si="55"/>
        <v>1932.7</v>
      </c>
    </row>
    <row r="507" spans="1:16" x14ac:dyDescent="0.25">
      <c r="A507" s="23" t="s">
        <v>9</v>
      </c>
      <c r="B507" s="23" t="s">
        <v>112</v>
      </c>
      <c r="C507" s="23" t="s">
        <v>116</v>
      </c>
      <c r="D507" s="16" t="s">
        <v>117</v>
      </c>
      <c r="E507" s="81" t="s">
        <v>465</v>
      </c>
      <c r="F507" s="23" t="s">
        <v>115</v>
      </c>
      <c r="G507" s="23" t="s">
        <v>482</v>
      </c>
      <c r="H507" s="23" t="s">
        <v>14</v>
      </c>
      <c r="I507" s="22">
        <v>82</v>
      </c>
      <c r="J507" s="22">
        <f t="shared" si="51"/>
        <v>109.33333333333333</v>
      </c>
      <c r="K507" s="9">
        <v>158481.4</v>
      </c>
      <c r="L507" s="23" t="s">
        <v>63</v>
      </c>
      <c r="M507" s="17">
        <f t="shared" si="52"/>
        <v>1.0047911382323027E-2</v>
      </c>
      <c r="N507" s="17">
        <f t="shared" si="53"/>
        <v>1.0047911382323027E-2</v>
      </c>
      <c r="O507" s="68">
        <f t="shared" si="54"/>
        <v>81.388082196816512</v>
      </c>
      <c r="P507" s="9">
        <f t="shared" si="55"/>
        <v>1932.6999999999998</v>
      </c>
    </row>
    <row r="508" spans="1:16" x14ac:dyDescent="0.25">
      <c r="A508" s="23" t="s">
        <v>9</v>
      </c>
      <c r="B508" s="23" t="s">
        <v>112</v>
      </c>
      <c r="C508" s="23" t="s">
        <v>116</v>
      </c>
      <c r="D508" s="16" t="s">
        <v>117</v>
      </c>
      <c r="E508" s="81" t="s">
        <v>465</v>
      </c>
      <c r="F508" s="23" t="s">
        <v>115</v>
      </c>
      <c r="G508" s="23" t="s">
        <v>482</v>
      </c>
      <c r="H508" s="23" t="s">
        <v>14</v>
      </c>
      <c r="I508" s="22">
        <v>46</v>
      </c>
      <c r="J508" s="22">
        <f t="shared" si="51"/>
        <v>61.333333333333329</v>
      </c>
      <c r="K508" s="9">
        <v>88904.2</v>
      </c>
      <c r="L508" s="23" t="s">
        <v>48</v>
      </c>
      <c r="M508" s="17">
        <f t="shared" si="52"/>
        <v>5.6366332144738938E-3</v>
      </c>
      <c r="N508" s="17">
        <f t="shared" si="53"/>
        <v>5.6366332144738929E-3</v>
      </c>
      <c r="O508" s="68">
        <f t="shared" si="54"/>
        <v>45.656729037238534</v>
      </c>
      <c r="P508" s="9">
        <f t="shared" si="55"/>
        <v>1932.7</v>
      </c>
    </row>
    <row r="509" spans="1:16" x14ac:dyDescent="0.25">
      <c r="A509" s="23" t="s">
        <v>9</v>
      </c>
      <c r="B509" s="23" t="s">
        <v>112</v>
      </c>
      <c r="C509" s="23" t="s">
        <v>116</v>
      </c>
      <c r="D509" s="16" t="s">
        <v>117</v>
      </c>
      <c r="E509" s="81" t="s">
        <v>465</v>
      </c>
      <c r="F509" s="23" t="s">
        <v>115</v>
      </c>
      <c r="G509" s="23" t="s">
        <v>482</v>
      </c>
      <c r="H509" s="23" t="s">
        <v>14</v>
      </c>
      <c r="I509" s="22">
        <v>7</v>
      </c>
      <c r="J509" s="22">
        <f t="shared" si="51"/>
        <v>9.3333333333333339</v>
      </c>
      <c r="K509" s="9">
        <v>13528.9</v>
      </c>
      <c r="L509" s="23" t="s">
        <v>68</v>
      </c>
      <c r="M509" s="17">
        <f t="shared" si="52"/>
        <v>8.5774853263733157E-4</v>
      </c>
      <c r="N509" s="17">
        <f t="shared" si="53"/>
        <v>8.5774853263733168E-4</v>
      </c>
      <c r="O509" s="68">
        <f t="shared" si="54"/>
        <v>6.9477631143623864</v>
      </c>
      <c r="P509" s="9">
        <f t="shared" si="55"/>
        <v>1932.7</v>
      </c>
    </row>
    <row r="510" spans="1:16" x14ac:dyDescent="0.25">
      <c r="A510" s="23" t="s">
        <v>9</v>
      </c>
      <c r="B510" s="23" t="s">
        <v>112</v>
      </c>
      <c r="C510" s="23" t="s">
        <v>116</v>
      </c>
      <c r="D510" s="16" t="s">
        <v>117</v>
      </c>
      <c r="E510" s="81" t="s">
        <v>465</v>
      </c>
      <c r="F510" s="23" t="s">
        <v>115</v>
      </c>
      <c r="G510" s="23" t="s">
        <v>482</v>
      </c>
      <c r="H510" s="23" t="s">
        <v>14</v>
      </c>
      <c r="I510" s="22">
        <v>5</v>
      </c>
      <c r="J510" s="22">
        <f t="shared" si="51"/>
        <v>6.666666666666667</v>
      </c>
      <c r="K510" s="9">
        <v>9663.5</v>
      </c>
      <c r="L510" s="23" t="s">
        <v>49</v>
      </c>
      <c r="M510" s="17">
        <f t="shared" si="52"/>
        <v>6.1267752331237971E-4</v>
      </c>
      <c r="N510" s="17">
        <f t="shared" si="53"/>
        <v>6.1267752331237971E-4</v>
      </c>
      <c r="O510" s="68">
        <f t="shared" si="54"/>
        <v>4.9626879388302756</v>
      </c>
      <c r="P510" s="9">
        <f t="shared" si="55"/>
        <v>1932.7</v>
      </c>
    </row>
    <row r="511" spans="1:16" x14ac:dyDescent="0.25">
      <c r="A511" s="23" t="s">
        <v>9</v>
      </c>
      <c r="B511" s="23" t="s">
        <v>112</v>
      </c>
      <c r="C511" s="23" t="s">
        <v>116</v>
      </c>
      <c r="D511" s="16" t="s">
        <v>117</v>
      </c>
      <c r="E511" s="81" t="s">
        <v>465</v>
      </c>
      <c r="F511" s="23" t="s">
        <v>115</v>
      </c>
      <c r="G511" s="23" t="s">
        <v>482</v>
      </c>
      <c r="H511" s="23" t="s">
        <v>14</v>
      </c>
      <c r="I511" s="22">
        <v>57</v>
      </c>
      <c r="J511" s="22">
        <f t="shared" si="51"/>
        <v>76</v>
      </c>
      <c r="K511" s="9">
        <v>110163.9</v>
      </c>
      <c r="L511" s="23" t="s">
        <v>50</v>
      </c>
      <c r="M511" s="17">
        <f t="shared" si="52"/>
        <v>6.9845237657611284E-3</v>
      </c>
      <c r="N511" s="17">
        <f t="shared" si="53"/>
        <v>6.9845237657611284E-3</v>
      </c>
      <c r="O511" s="68">
        <f t="shared" si="54"/>
        <v>56.574642502665142</v>
      </c>
      <c r="P511" s="9">
        <f t="shared" si="55"/>
        <v>1932.6999999999998</v>
      </c>
    </row>
    <row r="512" spans="1:16" x14ac:dyDescent="0.25">
      <c r="A512" s="23" t="s">
        <v>9</v>
      </c>
      <c r="B512" s="23" t="s">
        <v>112</v>
      </c>
      <c r="C512" s="23" t="s">
        <v>116</v>
      </c>
      <c r="D512" s="16" t="s">
        <v>117</v>
      </c>
      <c r="E512" s="81" t="s">
        <v>465</v>
      </c>
      <c r="F512" s="23" t="s">
        <v>115</v>
      </c>
      <c r="G512" s="23" t="s">
        <v>482</v>
      </c>
      <c r="H512" s="23" t="s">
        <v>14</v>
      </c>
      <c r="I512" s="22">
        <v>33</v>
      </c>
      <c r="J512" s="22">
        <f t="shared" si="51"/>
        <v>44</v>
      </c>
      <c r="K512" s="9">
        <v>63779.1</v>
      </c>
      <c r="L512" s="23" t="s">
        <v>51</v>
      </c>
      <c r="M512" s="17">
        <f t="shared" si="52"/>
        <v>4.0436716538617065E-3</v>
      </c>
      <c r="N512" s="17">
        <f t="shared" si="53"/>
        <v>4.0436716538617065E-3</v>
      </c>
      <c r="O512" s="68">
        <f t="shared" si="54"/>
        <v>32.753740396279824</v>
      </c>
      <c r="P512" s="9">
        <f t="shared" si="55"/>
        <v>1932.7</v>
      </c>
    </row>
    <row r="513" spans="1:16" x14ac:dyDescent="0.25">
      <c r="A513" s="23" t="s">
        <v>9</v>
      </c>
      <c r="B513" s="23" t="s">
        <v>112</v>
      </c>
      <c r="C513" s="23" t="s">
        <v>116</v>
      </c>
      <c r="D513" s="16" t="s">
        <v>117</v>
      </c>
      <c r="E513" s="81" t="s">
        <v>465</v>
      </c>
      <c r="F513" s="23" t="s">
        <v>115</v>
      </c>
      <c r="G513" s="23" t="s">
        <v>482</v>
      </c>
      <c r="H513" s="23" t="s">
        <v>14</v>
      </c>
      <c r="I513" s="22">
        <v>140.4</v>
      </c>
      <c r="J513" s="22">
        <f t="shared" si="51"/>
        <v>187.20000000000002</v>
      </c>
      <c r="K513" s="9">
        <v>271351.08</v>
      </c>
      <c r="L513" s="23" t="s">
        <v>52</v>
      </c>
      <c r="M513" s="17">
        <f t="shared" si="52"/>
        <v>1.7203984854611623E-2</v>
      </c>
      <c r="N513" s="17">
        <f t="shared" si="53"/>
        <v>1.7203984854611623E-2</v>
      </c>
      <c r="O513" s="68">
        <f t="shared" si="54"/>
        <v>139.35227732235415</v>
      </c>
      <c r="P513" s="9">
        <f t="shared" si="55"/>
        <v>1932.7</v>
      </c>
    </row>
    <row r="514" spans="1:16" x14ac:dyDescent="0.25">
      <c r="A514" s="23" t="s">
        <v>9</v>
      </c>
      <c r="B514" s="23" t="s">
        <v>112</v>
      </c>
      <c r="C514" s="23" t="s">
        <v>116</v>
      </c>
      <c r="D514" s="16" t="s">
        <v>117</v>
      </c>
      <c r="E514" s="81" t="s">
        <v>465</v>
      </c>
      <c r="F514" s="23" t="s">
        <v>115</v>
      </c>
      <c r="G514" s="23" t="s">
        <v>482</v>
      </c>
      <c r="H514" s="23" t="s">
        <v>14</v>
      </c>
      <c r="I514" s="22">
        <v>9</v>
      </c>
      <c r="J514" s="22">
        <f t="shared" si="51"/>
        <v>12</v>
      </c>
      <c r="K514" s="9">
        <v>17394.3</v>
      </c>
      <c r="L514" s="23" t="s">
        <v>55</v>
      </c>
      <c r="M514" s="17">
        <f t="shared" si="52"/>
        <v>1.1028195419622835E-3</v>
      </c>
      <c r="N514" s="17">
        <f t="shared" si="53"/>
        <v>1.1028195419622835E-3</v>
      </c>
      <c r="O514" s="68">
        <f t="shared" si="54"/>
        <v>8.9328382898944962</v>
      </c>
      <c r="P514" s="9">
        <f t="shared" si="55"/>
        <v>1932.6999999999998</v>
      </c>
    </row>
    <row r="515" spans="1:16" x14ac:dyDescent="0.25">
      <c r="A515" s="23" t="s">
        <v>9</v>
      </c>
      <c r="B515" s="23" t="s">
        <v>112</v>
      </c>
      <c r="C515" s="23" t="s">
        <v>116</v>
      </c>
      <c r="D515" s="16" t="s">
        <v>117</v>
      </c>
      <c r="E515" s="81" t="s">
        <v>465</v>
      </c>
      <c r="F515" s="23" t="s">
        <v>115</v>
      </c>
      <c r="G515" s="23" t="s">
        <v>482</v>
      </c>
      <c r="H515" s="23" t="s">
        <v>14</v>
      </c>
      <c r="I515" s="22">
        <v>189</v>
      </c>
      <c r="J515" s="22">
        <f t="shared" si="51"/>
        <v>252</v>
      </c>
      <c r="K515" s="9">
        <v>365280.3</v>
      </c>
      <c r="L515" s="23" t="s">
        <v>56</v>
      </c>
      <c r="M515" s="17">
        <f t="shared" si="52"/>
        <v>2.3159210381207954E-2</v>
      </c>
      <c r="N515" s="17">
        <f t="shared" si="53"/>
        <v>2.3159210381207954E-2</v>
      </c>
      <c r="O515" s="68">
        <f t="shared" si="54"/>
        <v>187.58960408778444</v>
      </c>
      <c r="P515" s="9">
        <f t="shared" si="55"/>
        <v>1932.7</v>
      </c>
    </row>
    <row r="516" spans="1:16" x14ac:dyDescent="0.25">
      <c r="A516" s="23" t="s">
        <v>9</v>
      </c>
      <c r="B516" s="23" t="s">
        <v>112</v>
      </c>
      <c r="C516" s="23" t="s">
        <v>116</v>
      </c>
      <c r="D516" s="16" t="s">
        <v>117</v>
      </c>
      <c r="E516" s="81" t="s">
        <v>465</v>
      </c>
      <c r="F516" s="23" t="s">
        <v>115</v>
      </c>
      <c r="G516" s="23" t="s">
        <v>482</v>
      </c>
      <c r="H516" s="23" t="s">
        <v>14</v>
      </c>
      <c r="I516" s="22">
        <v>6</v>
      </c>
      <c r="J516" s="22">
        <f t="shared" si="51"/>
        <v>8</v>
      </c>
      <c r="K516" s="9">
        <v>11596.2</v>
      </c>
      <c r="L516" s="23" t="s">
        <v>57</v>
      </c>
      <c r="M516" s="17">
        <f t="shared" si="52"/>
        <v>7.3521302797485569E-4</v>
      </c>
      <c r="N516" s="17">
        <f t="shared" si="53"/>
        <v>7.3521302797485569E-4</v>
      </c>
      <c r="O516" s="68">
        <f t="shared" si="54"/>
        <v>5.9552255265963314</v>
      </c>
      <c r="P516" s="9">
        <f t="shared" si="55"/>
        <v>1932.7</v>
      </c>
    </row>
    <row r="517" spans="1:16" x14ac:dyDescent="0.25">
      <c r="A517" s="23" t="s">
        <v>9</v>
      </c>
      <c r="B517" s="23" t="s">
        <v>112</v>
      </c>
      <c r="C517" s="23" t="s">
        <v>116</v>
      </c>
      <c r="D517" s="16" t="s">
        <v>117</v>
      </c>
      <c r="E517" s="81" t="s">
        <v>465</v>
      </c>
      <c r="F517" s="23" t="s">
        <v>115</v>
      </c>
      <c r="G517" s="23" t="s">
        <v>482</v>
      </c>
      <c r="H517" s="23" t="s">
        <v>14</v>
      </c>
      <c r="I517" s="22">
        <v>21</v>
      </c>
      <c r="J517" s="22">
        <f t="shared" si="51"/>
        <v>28</v>
      </c>
      <c r="K517" s="9">
        <v>40586.699999999997</v>
      </c>
      <c r="L517" s="23" t="s">
        <v>65</v>
      </c>
      <c r="M517" s="17">
        <f t="shared" si="52"/>
        <v>2.5732455979119947E-3</v>
      </c>
      <c r="N517" s="17">
        <f t="shared" si="53"/>
        <v>2.5732455979119947E-3</v>
      </c>
      <c r="O517" s="68">
        <f t="shared" si="54"/>
        <v>20.843289343087157</v>
      </c>
      <c r="P517" s="9">
        <f t="shared" si="55"/>
        <v>1932.6999999999998</v>
      </c>
    </row>
    <row r="518" spans="1:16" x14ac:dyDescent="0.25">
      <c r="A518" s="23" t="s">
        <v>9</v>
      </c>
      <c r="B518" s="23" t="s">
        <v>112</v>
      </c>
      <c r="C518" s="23" t="s">
        <v>118</v>
      </c>
      <c r="D518" s="16" t="s">
        <v>119</v>
      </c>
      <c r="E518" s="81" t="s">
        <v>465</v>
      </c>
      <c r="F518" s="23" t="s">
        <v>115</v>
      </c>
      <c r="G518" s="23" t="s">
        <v>482</v>
      </c>
      <c r="H518" s="23" t="s">
        <v>14</v>
      </c>
      <c r="I518" s="22">
        <v>263</v>
      </c>
      <c r="J518" s="22">
        <f t="shared" si="51"/>
        <v>350.66666666666663</v>
      </c>
      <c r="K518" s="9">
        <v>508300.1</v>
      </c>
      <c r="L518" s="23" t="s">
        <v>18</v>
      </c>
      <c r="M518" s="17">
        <f t="shared" si="52"/>
        <v>3.2226837726231174E-2</v>
      </c>
      <c r="N518" s="17">
        <f t="shared" si="53"/>
        <v>3.2226837726231167E-2</v>
      </c>
      <c r="O518" s="68">
        <f t="shared" si="54"/>
        <v>261.03738558247244</v>
      </c>
      <c r="P518" s="9">
        <f t="shared" si="55"/>
        <v>1932.6999999999998</v>
      </c>
    </row>
    <row r="519" spans="1:16" x14ac:dyDescent="0.25">
      <c r="A519" s="23" t="s">
        <v>9</v>
      </c>
      <c r="B519" s="23" t="s">
        <v>112</v>
      </c>
      <c r="C519" s="23" t="s">
        <v>118</v>
      </c>
      <c r="D519" s="16" t="s">
        <v>119</v>
      </c>
      <c r="E519" s="81" t="s">
        <v>465</v>
      </c>
      <c r="F519" s="23" t="s">
        <v>115</v>
      </c>
      <c r="G519" s="23" t="s">
        <v>482</v>
      </c>
      <c r="H519" s="23" t="s">
        <v>14</v>
      </c>
      <c r="I519" s="22">
        <v>386</v>
      </c>
      <c r="J519" s="22">
        <f t="shared" si="51"/>
        <v>514.66666666666663</v>
      </c>
      <c r="K519" s="9">
        <v>746022.2</v>
      </c>
      <c r="L519" s="23" t="s">
        <v>20</v>
      </c>
      <c r="M519" s="17">
        <f t="shared" si="52"/>
        <v>4.7298704799715714E-2</v>
      </c>
      <c r="N519" s="17">
        <f t="shared" si="53"/>
        <v>4.7298704799715714E-2</v>
      </c>
      <c r="O519" s="68">
        <f t="shared" si="54"/>
        <v>383.11950887769729</v>
      </c>
      <c r="P519" s="9">
        <f t="shared" si="55"/>
        <v>1932.6999999999998</v>
      </c>
    </row>
    <row r="520" spans="1:16" x14ac:dyDescent="0.25">
      <c r="A520" s="23" t="s">
        <v>9</v>
      </c>
      <c r="B520" s="23" t="s">
        <v>112</v>
      </c>
      <c r="C520" s="23" t="s">
        <v>118</v>
      </c>
      <c r="D520" s="16" t="s">
        <v>119</v>
      </c>
      <c r="E520" s="81" t="s">
        <v>465</v>
      </c>
      <c r="F520" s="23" t="s">
        <v>115</v>
      </c>
      <c r="G520" s="23" t="s">
        <v>482</v>
      </c>
      <c r="H520" s="23" t="s">
        <v>14</v>
      </c>
      <c r="I520" s="22">
        <v>324</v>
      </c>
      <c r="J520" s="22">
        <f t="shared" si="51"/>
        <v>432</v>
      </c>
      <c r="K520" s="9">
        <v>626194.80000000005</v>
      </c>
      <c r="L520" s="23" t="s">
        <v>22</v>
      </c>
      <c r="M520" s="17">
        <f t="shared" si="52"/>
        <v>3.9701503510642208E-2</v>
      </c>
      <c r="N520" s="17">
        <f t="shared" si="53"/>
        <v>3.9701503510642208E-2</v>
      </c>
      <c r="O520" s="68">
        <f t="shared" si="54"/>
        <v>321.5821784362019</v>
      </c>
      <c r="P520" s="9">
        <f t="shared" si="55"/>
        <v>1932.7</v>
      </c>
    </row>
    <row r="521" spans="1:16" x14ac:dyDescent="0.25">
      <c r="A521" s="23" t="s">
        <v>9</v>
      </c>
      <c r="B521" s="23" t="s">
        <v>112</v>
      </c>
      <c r="C521" s="23" t="s">
        <v>118</v>
      </c>
      <c r="D521" s="16" t="s">
        <v>119</v>
      </c>
      <c r="E521" s="81" t="s">
        <v>465</v>
      </c>
      <c r="F521" s="23" t="s">
        <v>115</v>
      </c>
      <c r="G521" s="23" t="s">
        <v>482</v>
      </c>
      <c r="H521" s="23" t="s">
        <v>14</v>
      </c>
      <c r="I521" s="22">
        <v>334</v>
      </c>
      <c r="J521" s="22">
        <f t="shared" si="51"/>
        <v>445.33333333333337</v>
      </c>
      <c r="K521" s="9">
        <v>645521.80000000005</v>
      </c>
      <c r="L521" s="23" t="s">
        <v>23</v>
      </c>
      <c r="M521" s="17">
        <f t="shared" si="52"/>
        <v>4.0926858557266965E-2</v>
      </c>
      <c r="N521" s="17">
        <f t="shared" si="53"/>
        <v>4.0926858557266972E-2</v>
      </c>
      <c r="O521" s="68">
        <f t="shared" si="54"/>
        <v>331.5075543138625</v>
      </c>
      <c r="P521" s="9">
        <f t="shared" si="55"/>
        <v>1932.7</v>
      </c>
    </row>
    <row r="522" spans="1:16" x14ac:dyDescent="0.25">
      <c r="A522" s="23" t="s">
        <v>9</v>
      </c>
      <c r="B522" s="23" t="s">
        <v>112</v>
      </c>
      <c r="C522" s="23" t="s">
        <v>118</v>
      </c>
      <c r="D522" s="16" t="s">
        <v>119</v>
      </c>
      <c r="E522" s="81" t="s">
        <v>465</v>
      </c>
      <c r="F522" s="23" t="s">
        <v>115</v>
      </c>
      <c r="G522" s="23" t="s">
        <v>482</v>
      </c>
      <c r="H522" s="23" t="s">
        <v>14</v>
      </c>
      <c r="I522" s="22">
        <v>237</v>
      </c>
      <c r="J522" s="22">
        <f t="shared" si="51"/>
        <v>316</v>
      </c>
      <c r="K522" s="9">
        <v>458049.9</v>
      </c>
      <c r="L522" s="23" t="s">
        <v>25</v>
      </c>
      <c r="M522" s="17">
        <f t="shared" si="52"/>
        <v>2.9040914605006799E-2</v>
      </c>
      <c r="N522" s="17">
        <f t="shared" si="53"/>
        <v>2.9040914605006799E-2</v>
      </c>
      <c r="O522" s="68">
        <f t="shared" si="54"/>
        <v>235.23140830055507</v>
      </c>
      <c r="P522" s="9">
        <f t="shared" si="55"/>
        <v>1932.7</v>
      </c>
    </row>
    <row r="523" spans="1:16" x14ac:dyDescent="0.25">
      <c r="A523" s="23" t="s">
        <v>9</v>
      </c>
      <c r="B523" s="23" t="s">
        <v>112</v>
      </c>
      <c r="C523" s="23" t="s">
        <v>118</v>
      </c>
      <c r="D523" s="16" t="s">
        <v>119</v>
      </c>
      <c r="E523" s="81" t="s">
        <v>465</v>
      </c>
      <c r="F523" s="23" t="s">
        <v>115</v>
      </c>
      <c r="G523" s="23" t="s">
        <v>482</v>
      </c>
      <c r="H523" s="23" t="s">
        <v>14</v>
      </c>
      <c r="I523" s="22">
        <v>10</v>
      </c>
      <c r="J523" s="22">
        <f t="shared" si="51"/>
        <v>13.333333333333334</v>
      </c>
      <c r="K523" s="9">
        <v>19327</v>
      </c>
      <c r="L523" s="23" t="s">
        <v>27</v>
      </c>
      <c r="M523" s="17">
        <f t="shared" si="52"/>
        <v>1.2253550466247594E-3</v>
      </c>
      <c r="N523" s="17">
        <f t="shared" si="53"/>
        <v>1.2253550466247594E-3</v>
      </c>
      <c r="O523" s="68">
        <f t="shared" si="54"/>
        <v>9.9253758776605512</v>
      </c>
      <c r="P523" s="9">
        <f t="shared" si="55"/>
        <v>1932.7</v>
      </c>
    </row>
    <row r="524" spans="1:16" x14ac:dyDescent="0.25">
      <c r="A524" s="23" t="s">
        <v>9</v>
      </c>
      <c r="B524" s="23" t="s">
        <v>112</v>
      </c>
      <c r="C524" s="23" t="s">
        <v>118</v>
      </c>
      <c r="D524" s="16" t="s">
        <v>119</v>
      </c>
      <c r="E524" s="81" t="s">
        <v>465</v>
      </c>
      <c r="F524" s="23" t="s">
        <v>115</v>
      </c>
      <c r="G524" s="23" t="s">
        <v>482</v>
      </c>
      <c r="H524" s="23" t="s">
        <v>14</v>
      </c>
      <c r="I524" s="22">
        <v>15</v>
      </c>
      <c r="J524" s="22">
        <f t="shared" si="51"/>
        <v>20</v>
      </c>
      <c r="K524" s="9">
        <v>28990.5</v>
      </c>
      <c r="L524" s="23" t="s">
        <v>28</v>
      </c>
      <c r="M524" s="17">
        <f t="shared" si="52"/>
        <v>1.8380325699371392E-3</v>
      </c>
      <c r="N524" s="17">
        <f t="shared" si="53"/>
        <v>1.8380325699371392E-3</v>
      </c>
      <c r="O524" s="68">
        <f t="shared" si="54"/>
        <v>14.888063816490828</v>
      </c>
      <c r="P524" s="9">
        <f t="shared" si="55"/>
        <v>1932.7</v>
      </c>
    </row>
    <row r="525" spans="1:16" x14ac:dyDescent="0.25">
      <c r="A525" s="23" t="s">
        <v>9</v>
      </c>
      <c r="B525" s="23" t="s">
        <v>112</v>
      </c>
      <c r="C525" s="23" t="s">
        <v>118</v>
      </c>
      <c r="D525" s="16" t="s">
        <v>119</v>
      </c>
      <c r="E525" s="81" t="s">
        <v>465</v>
      </c>
      <c r="F525" s="23" t="s">
        <v>115</v>
      </c>
      <c r="G525" s="23" t="s">
        <v>482</v>
      </c>
      <c r="H525" s="23" t="s">
        <v>14</v>
      </c>
      <c r="I525" s="22">
        <v>2</v>
      </c>
      <c r="J525" s="22">
        <f t="shared" si="51"/>
        <v>2.6666666666666665</v>
      </c>
      <c r="K525" s="9">
        <v>3865.4</v>
      </c>
      <c r="L525" s="23" t="s">
        <v>29</v>
      </c>
      <c r="M525" s="17">
        <f t="shared" si="52"/>
        <v>2.4507100932495192E-4</v>
      </c>
      <c r="N525" s="17">
        <f t="shared" si="53"/>
        <v>2.4507100932495186E-4</v>
      </c>
      <c r="O525" s="68">
        <f t="shared" si="54"/>
        <v>1.9850751755321101</v>
      </c>
      <c r="P525" s="9">
        <f t="shared" si="55"/>
        <v>1932.7</v>
      </c>
    </row>
    <row r="526" spans="1:16" x14ac:dyDescent="0.25">
      <c r="A526" s="23" t="s">
        <v>9</v>
      </c>
      <c r="B526" s="23" t="s">
        <v>112</v>
      </c>
      <c r="C526" s="23" t="s">
        <v>118</v>
      </c>
      <c r="D526" s="16" t="s">
        <v>119</v>
      </c>
      <c r="E526" s="81" t="s">
        <v>465</v>
      </c>
      <c r="F526" s="23" t="s">
        <v>115</v>
      </c>
      <c r="G526" s="23" t="s">
        <v>482</v>
      </c>
      <c r="H526" s="23" t="s">
        <v>14</v>
      </c>
      <c r="I526" s="22">
        <v>30</v>
      </c>
      <c r="J526" s="22">
        <f t="shared" si="51"/>
        <v>40</v>
      </c>
      <c r="K526" s="9">
        <v>57981</v>
      </c>
      <c r="L526" s="23" t="s">
        <v>30</v>
      </c>
      <c r="M526" s="17">
        <f t="shared" si="52"/>
        <v>3.6760651398742785E-3</v>
      </c>
      <c r="N526" s="17">
        <f t="shared" si="53"/>
        <v>3.6760651398742785E-3</v>
      </c>
      <c r="O526" s="68">
        <f t="shared" si="54"/>
        <v>29.776127632981655</v>
      </c>
      <c r="P526" s="9">
        <f t="shared" si="55"/>
        <v>1932.7</v>
      </c>
    </row>
    <row r="527" spans="1:16" x14ac:dyDescent="0.25">
      <c r="A527" s="23" t="s">
        <v>9</v>
      </c>
      <c r="B527" s="23" t="s">
        <v>112</v>
      </c>
      <c r="C527" s="23" t="s">
        <v>118</v>
      </c>
      <c r="D527" s="16" t="s">
        <v>119</v>
      </c>
      <c r="E527" s="81" t="s">
        <v>465</v>
      </c>
      <c r="F527" s="23" t="s">
        <v>115</v>
      </c>
      <c r="G527" s="23" t="s">
        <v>482</v>
      </c>
      <c r="H527" s="23" t="s">
        <v>14</v>
      </c>
      <c r="I527" s="22">
        <v>132</v>
      </c>
      <c r="J527" s="22">
        <f t="shared" si="51"/>
        <v>176</v>
      </c>
      <c r="K527" s="9">
        <v>254324.4</v>
      </c>
      <c r="L527" s="23" t="s">
        <v>32</v>
      </c>
      <c r="M527" s="17">
        <f t="shared" si="52"/>
        <v>1.6174686615446826E-2</v>
      </c>
      <c r="N527" s="17">
        <f t="shared" si="53"/>
        <v>1.6174686615446826E-2</v>
      </c>
      <c r="O527" s="68">
        <f t="shared" si="54"/>
        <v>131.01496158511929</v>
      </c>
      <c r="P527" s="9">
        <f t="shared" si="55"/>
        <v>1926.7</v>
      </c>
    </row>
    <row r="528" spans="1:16" x14ac:dyDescent="0.25">
      <c r="A528" s="23" t="s">
        <v>9</v>
      </c>
      <c r="B528" s="23" t="s">
        <v>112</v>
      </c>
      <c r="C528" s="23" t="s">
        <v>118</v>
      </c>
      <c r="D528" s="16" t="s">
        <v>119</v>
      </c>
      <c r="E528" s="81" t="s">
        <v>465</v>
      </c>
      <c r="F528" s="23" t="s">
        <v>115</v>
      </c>
      <c r="G528" s="23" t="s">
        <v>482</v>
      </c>
      <c r="H528" s="23" t="s">
        <v>14</v>
      </c>
      <c r="I528" s="22">
        <v>10</v>
      </c>
      <c r="J528" s="22">
        <f t="shared" si="51"/>
        <v>13.333333333333334</v>
      </c>
      <c r="K528" s="9">
        <v>19327</v>
      </c>
      <c r="L528" s="23" t="s">
        <v>62</v>
      </c>
      <c r="M528" s="17">
        <f t="shared" si="52"/>
        <v>1.2253550466247594E-3</v>
      </c>
      <c r="N528" s="17">
        <f t="shared" si="53"/>
        <v>1.2253550466247594E-3</v>
      </c>
      <c r="O528" s="68">
        <f t="shared" si="54"/>
        <v>9.9253758776605512</v>
      </c>
      <c r="P528" s="9">
        <f t="shared" si="55"/>
        <v>1932.7</v>
      </c>
    </row>
    <row r="529" spans="1:16" x14ac:dyDescent="0.25">
      <c r="A529" s="23" t="s">
        <v>9</v>
      </c>
      <c r="B529" s="23" t="s">
        <v>112</v>
      </c>
      <c r="C529" s="23" t="s">
        <v>118</v>
      </c>
      <c r="D529" s="16" t="s">
        <v>119</v>
      </c>
      <c r="E529" s="81" t="s">
        <v>465</v>
      </c>
      <c r="F529" s="23" t="s">
        <v>115</v>
      </c>
      <c r="G529" s="23" t="s">
        <v>482</v>
      </c>
      <c r="H529" s="23" t="s">
        <v>14</v>
      </c>
      <c r="I529" s="22">
        <v>52</v>
      </c>
      <c r="J529" s="22">
        <f t="shared" si="51"/>
        <v>69.333333333333329</v>
      </c>
      <c r="K529" s="9">
        <v>100500.4</v>
      </c>
      <c r="L529" s="23" t="s">
        <v>34</v>
      </c>
      <c r="M529" s="17">
        <f t="shared" si="52"/>
        <v>6.371846242448749E-3</v>
      </c>
      <c r="N529" s="17">
        <f t="shared" si="53"/>
        <v>6.371846242448749E-3</v>
      </c>
      <c r="O529" s="68">
        <f t="shared" si="54"/>
        <v>51.611954563834864</v>
      </c>
      <c r="P529" s="9">
        <f t="shared" si="55"/>
        <v>1932.6999999999998</v>
      </c>
    </row>
    <row r="530" spans="1:16" x14ac:dyDescent="0.25">
      <c r="A530" s="23" t="s">
        <v>9</v>
      </c>
      <c r="B530" s="23" t="s">
        <v>112</v>
      </c>
      <c r="C530" s="23" t="s">
        <v>118</v>
      </c>
      <c r="D530" s="16" t="s">
        <v>119</v>
      </c>
      <c r="E530" s="81" t="s">
        <v>465</v>
      </c>
      <c r="F530" s="23" t="s">
        <v>115</v>
      </c>
      <c r="G530" s="23" t="s">
        <v>482</v>
      </c>
      <c r="H530" s="23" t="s">
        <v>14</v>
      </c>
      <c r="I530" s="22">
        <v>148</v>
      </c>
      <c r="J530" s="22">
        <f t="shared" si="51"/>
        <v>197.33333333333331</v>
      </c>
      <c r="K530" s="9">
        <v>286039.59999999998</v>
      </c>
      <c r="L530" s="23" t="s">
        <v>35</v>
      </c>
      <c r="M530" s="17">
        <f t="shared" si="52"/>
        <v>1.813525469004644E-2</v>
      </c>
      <c r="N530" s="17">
        <f t="shared" si="53"/>
        <v>1.8135254690046437E-2</v>
      </c>
      <c r="O530" s="68">
        <f t="shared" si="54"/>
        <v>146.89556298937615</v>
      </c>
      <c r="P530" s="9">
        <f t="shared" si="55"/>
        <v>1932.6999999999998</v>
      </c>
    </row>
    <row r="531" spans="1:16" x14ac:dyDescent="0.25">
      <c r="A531" s="23" t="s">
        <v>9</v>
      </c>
      <c r="B531" s="23" t="s">
        <v>112</v>
      </c>
      <c r="C531" s="23" t="s">
        <v>118</v>
      </c>
      <c r="D531" s="16" t="s">
        <v>119</v>
      </c>
      <c r="E531" s="81" t="s">
        <v>465</v>
      </c>
      <c r="F531" s="23" t="s">
        <v>115</v>
      </c>
      <c r="G531" s="23" t="s">
        <v>482</v>
      </c>
      <c r="H531" s="23" t="s">
        <v>14</v>
      </c>
      <c r="I531" s="22">
        <v>140</v>
      </c>
      <c r="J531" s="22">
        <f t="shared" si="51"/>
        <v>186.66666666666666</v>
      </c>
      <c r="K531" s="9">
        <v>270576.59999999998</v>
      </c>
      <c r="L531" s="23" t="s">
        <v>36</v>
      </c>
      <c r="M531" s="17">
        <f t="shared" si="52"/>
        <v>1.7154970652746633E-2</v>
      </c>
      <c r="N531" s="17">
        <f t="shared" si="53"/>
        <v>1.715497065274663E-2</v>
      </c>
      <c r="O531" s="68">
        <f t="shared" si="54"/>
        <v>138.95526228724771</v>
      </c>
      <c r="P531" s="9">
        <f t="shared" si="55"/>
        <v>1932.6899999999998</v>
      </c>
    </row>
    <row r="532" spans="1:16" x14ac:dyDescent="0.25">
      <c r="A532" s="23" t="s">
        <v>9</v>
      </c>
      <c r="B532" s="23" t="s">
        <v>112</v>
      </c>
      <c r="C532" s="23" t="s">
        <v>118</v>
      </c>
      <c r="D532" s="16" t="s">
        <v>119</v>
      </c>
      <c r="E532" s="81" t="s">
        <v>465</v>
      </c>
      <c r="F532" s="23" t="s">
        <v>115</v>
      </c>
      <c r="G532" s="23" t="s">
        <v>482</v>
      </c>
      <c r="H532" s="23" t="s">
        <v>14</v>
      </c>
      <c r="I532" s="22">
        <v>153</v>
      </c>
      <c r="J532" s="22">
        <f t="shared" si="51"/>
        <v>204</v>
      </c>
      <c r="K532" s="9">
        <v>295703.09999999998</v>
      </c>
      <c r="L532" s="23" t="s">
        <v>37</v>
      </c>
      <c r="M532" s="17">
        <f t="shared" si="52"/>
        <v>1.8747932213358819E-2</v>
      </c>
      <c r="N532" s="17">
        <f t="shared" si="53"/>
        <v>1.8747932213358819E-2</v>
      </c>
      <c r="O532" s="68">
        <f t="shared" si="54"/>
        <v>151.85825092820642</v>
      </c>
      <c r="P532" s="9">
        <f t="shared" si="55"/>
        <v>1932.6999999999998</v>
      </c>
    </row>
    <row r="533" spans="1:16" x14ac:dyDescent="0.25">
      <c r="A533" s="23" t="s">
        <v>9</v>
      </c>
      <c r="B533" s="23" t="s">
        <v>112</v>
      </c>
      <c r="C533" s="23" t="s">
        <v>118</v>
      </c>
      <c r="D533" s="16" t="s">
        <v>119</v>
      </c>
      <c r="E533" s="81" t="s">
        <v>465</v>
      </c>
      <c r="F533" s="23" t="s">
        <v>115</v>
      </c>
      <c r="G533" s="23" t="s">
        <v>482</v>
      </c>
      <c r="H533" s="23" t="s">
        <v>14</v>
      </c>
      <c r="I533" s="22">
        <v>27</v>
      </c>
      <c r="J533" s="22">
        <f t="shared" si="51"/>
        <v>36</v>
      </c>
      <c r="K533" s="9">
        <v>52182.9</v>
      </c>
      <c r="L533" s="23" t="s">
        <v>38</v>
      </c>
      <c r="M533" s="17">
        <f t="shared" si="52"/>
        <v>3.3084586258868504E-3</v>
      </c>
      <c r="N533" s="17">
        <f t="shared" si="53"/>
        <v>3.3084586258868504E-3</v>
      </c>
      <c r="O533" s="68">
        <f t="shared" si="54"/>
        <v>26.798514869683487</v>
      </c>
      <c r="P533" s="9">
        <f t="shared" si="55"/>
        <v>1932.7</v>
      </c>
    </row>
    <row r="534" spans="1:16" x14ac:dyDescent="0.25">
      <c r="A534" s="23" t="s">
        <v>9</v>
      </c>
      <c r="B534" s="23" t="s">
        <v>112</v>
      </c>
      <c r="C534" s="23" t="s">
        <v>118</v>
      </c>
      <c r="D534" s="16" t="s">
        <v>119</v>
      </c>
      <c r="E534" s="81" t="s">
        <v>465</v>
      </c>
      <c r="F534" s="23" t="s">
        <v>115</v>
      </c>
      <c r="G534" s="23" t="s">
        <v>482</v>
      </c>
      <c r="H534" s="23" t="s">
        <v>14</v>
      </c>
      <c r="I534" s="22">
        <v>20</v>
      </c>
      <c r="J534" s="22">
        <f t="shared" si="51"/>
        <v>26.666666666666668</v>
      </c>
      <c r="K534" s="9">
        <v>38654</v>
      </c>
      <c r="L534" s="23" t="s">
        <v>39</v>
      </c>
      <c r="M534" s="17">
        <f t="shared" si="52"/>
        <v>2.4507100932495188E-3</v>
      </c>
      <c r="N534" s="17">
        <f t="shared" si="53"/>
        <v>2.4507100932495188E-3</v>
      </c>
      <c r="O534" s="68">
        <f t="shared" si="54"/>
        <v>19.850751755321102</v>
      </c>
      <c r="P534" s="9">
        <f t="shared" si="55"/>
        <v>1932.7</v>
      </c>
    </row>
    <row r="535" spans="1:16" x14ac:dyDescent="0.25">
      <c r="A535" s="23" t="s">
        <v>9</v>
      </c>
      <c r="B535" s="23" t="s">
        <v>112</v>
      </c>
      <c r="C535" s="23" t="s">
        <v>118</v>
      </c>
      <c r="D535" s="16" t="s">
        <v>119</v>
      </c>
      <c r="E535" s="81" t="s">
        <v>465</v>
      </c>
      <c r="F535" s="23" t="s">
        <v>115</v>
      </c>
      <c r="G535" s="23" t="s">
        <v>482</v>
      </c>
      <c r="H535" s="23" t="s">
        <v>14</v>
      </c>
      <c r="I535" s="22">
        <v>146.5</v>
      </c>
      <c r="J535" s="22">
        <f t="shared" si="51"/>
        <v>195.33333333333334</v>
      </c>
      <c r="K535" s="9">
        <v>283140.55</v>
      </c>
      <c r="L535" s="23" t="s">
        <v>40</v>
      </c>
      <c r="M535" s="17">
        <f t="shared" si="52"/>
        <v>1.7951451433052726E-2</v>
      </c>
      <c r="N535" s="17">
        <f t="shared" si="53"/>
        <v>1.7951451433052726E-2</v>
      </c>
      <c r="O535" s="68">
        <f t="shared" si="54"/>
        <v>145.40675660772709</v>
      </c>
      <c r="P535" s="9">
        <f t="shared" si="55"/>
        <v>1932.6999999999998</v>
      </c>
    </row>
    <row r="536" spans="1:16" x14ac:dyDescent="0.25">
      <c r="A536" s="23" t="s">
        <v>9</v>
      </c>
      <c r="B536" s="23" t="s">
        <v>112</v>
      </c>
      <c r="C536" s="23" t="s">
        <v>118</v>
      </c>
      <c r="D536" s="16" t="s">
        <v>119</v>
      </c>
      <c r="E536" s="81" t="s">
        <v>465</v>
      </c>
      <c r="F536" s="23" t="s">
        <v>115</v>
      </c>
      <c r="G536" s="23" t="s">
        <v>482</v>
      </c>
      <c r="H536" s="23" t="s">
        <v>14</v>
      </c>
      <c r="I536" s="22">
        <v>793</v>
      </c>
      <c r="J536" s="22">
        <f t="shared" si="51"/>
        <v>1057.3333333333335</v>
      </c>
      <c r="K536" s="9">
        <v>1532631.1</v>
      </c>
      <c r="L536" s="23" t="s">
        <v>41</v>
      </c>
      <c r="M536" s="17">
        <f t="shared" si="52"/>
        <v>9.7170655197343428E-2</v>
      </c>
      <c r="N536" s="17">
        <f t="shared" si="53"/>
        <v>9.7170655197343442E-2</v>
      </c>
      <c r="O536" s="68">
        <f t="shared" si="54"/>
        <v>787.08230709848192</v>
      </c>
      <c r="P536" s="9">
        <f t="shared" si="55"/>
        <v>1932.7</v>
      </c>
    </row>
    <row r="537" spans="1:16" x14ac:dyDescent="0.25">
      <c r="A537" s="23" t="s">
        <v>9</v>
      </c>
      <c r="B537" s="23" t="s">
        <v>112</v>
      </c>
      <c r="C537" s="23" t="s">
        <v>118</v>
      </c>
      <c r="D537" s="16" t="s">
        <v>119</v>
      </c>
      <c r="E537" s="81" t="s">
        <v>465</v>
      </c>
      <c r="F537" s="23" t="s">
        <v>115</v>
      </c>
      <c r="G537" s="23" t="s">
        <v>482</v>
      </c>
      <c r="H537" s="23" t="s">
        <v>14</v>
      </c>
      <c r="I537" s="22">
        <v>400</v>
      </c>
      <c r="J537" s="22">
        <f t="shared" si="51"/>
        <v>533.33333333333326</v>
      </c>
      <c r="K537" s="9">
        <v>773080</v>
      </c>
      <c r="L537" s="23" t="s">
        <v>42</v>
      </c>
      <c r="M537" s="17">
        <f t="shared" si="52"/>
        <v>4.9014201864990378E-2</v>
      </c>
      <c r="N537" s="17">
        <f t="shared" si="53"/>
        <v>4.9014201864990371E-2</v>
      </c>
      <c r="O537" s="68">
        <f t="shared" si="54"/>
        <v>397.01503510642203</v>
      </c>
      <c r="P537" s="9">
        <f t="shared" si="55"/>
        <v>1932.7</v>
      </c>
    </row>
    <row r="538" spans="1:16" x14ac:dyDescent="0.25">
      <c r="A538" s="23" t="s">
        <v>9</v>
      </c>
      <c r="B538" s="23" t="s">
        <v>112</v>
      </c>
      <c r="C538" s="23" t="s">
        <v>118</v>
      </c>
      <c r="D538" s="16" t="s">
        <v>119</v>
      </c>
      <c r="E538" s="81" t="s">
        <v>465</v>
      </c>
      <c r="F538" s="23" t="s">
        <v>115</v>
      </c>
      <c r="G538" s="23" t="s">
        <v>482</v>
      </c>
      <c r="H538" s="23" t="s">
        <v>14</v>
      </c>
      <c r="I538" s="22">
        <v>26</v>
      </c>
      <c r="J538" s="22">
        <f t="shared" si="51"/>
        <v>34.666666666666664</v>
      </c>
      <c r="K538" s="9">
        <v>50250.2</v>
      </c>
      <c r="L538" s="23" t="s">
        <v>43</v>
      </c>
      <c r="M538" s="17">
        <f t="shared" si="52"/>
        <v>3.1859231212243745E-3</v>
      </c>
      <c r="N538" s="17">
        <f t="shared" si="53"/>
        <v>3.1859231212243745E-3</v>
      </c>
      <c r="O538" s="68">
        <f t="shared" si="54"/>
        <v>25.805977281917432</v>
      </c>
      <c r="P538" s="9">
        <f t="shared" si="55"/>
        <v>1932.6999999999998</v>
      </c>
    </row>
    <row r="539" spans="1:16" x14ac:dyDescent="0.25">
      <c r="A539" s="23" t="s">
        <v>9</v>
      </c>
      <c r="B539" s="23" t="s">
        <v>112</v>
      </c>
      <c r="C539" s="23" t="s">
        <v>118</v>
      </c>
      <c r="D539" s="16" t="s">
        <v>119</v>
      </c>
      <c r="E539" s="81" t="s">
        <v>465</v>
      </c>
      <c r="F539" s="23" t="s">
        <v>115</v>
      </c>
      <c r="G539" s="23" t="s">
        <v>482</v>
      </c>
      <c r="H539" s="23" t="s">
        <v>14</v>
      </c>
      <c r="I539" s="22">
        <v>60</v>
      </c>
      <c r="J539" s="22">
        <f t="shared" si="51"/>
        <v>80</v>
      </c>
      <c r="K539" s="9">
        <v>115962</v>
      </c>
      <c r="L539" s="23" t="s">
        <v>44</v>
      </c>
      <c r="M539" s="17">
        <f t="shared" si="52"/>
        <v>7.3521302797485569E-3</v>
      </c>
      <c r="N539" s="17">
        <f t="shared" si="53"/>
        <v>7.3521302797485569E-3</v>
      </c>
      <c r="O539" s="68">
        <f t="shared" si="54"/>
        <v>59.552255265963311</v>
      </c>
      <c r="P539" s="9">
        <f t="shared" si="55"/>
        <v>1932.7</v>
      </c>
    </row>
    <row r="540" spans="1:16" x14ac:dyDescent="0.25">
      <c r="A540" s="23" t="s">
        <v>9</v>
      </c>
      <c r="B540" s="23" t="s">
        <v>112</v>
      </c>
      <c r="C540" s="23" t="s">
        <v>118</v>
      </c>
      <c r="D540" s="16" t="s">
        <v>119</v>
      </c>
      <c r="E540" s="81" t="s">
        <v>465</v>
      </c>
      <c r="F540" s="23" t="s">
        <v>115</v>
      </c>
      <c r="G540" s="23" t="s">
        <v>482</v>
      </c>
      <c r="H540" s="23" t="s">
        <v>14</v>
      </c>
      <c r="I540" s="22">
        <v>187</v>
      </c>
      <c r="J540" s="22">
        <f t="shared" si="51"/>
        <v>249.33333333333334</v>
      </c>
      <c r="K540" s="9">
        <v>361414.9</v>
      </c>
      <c r="L540" s="23" t="s">
        <v>45</v>
      </c>
      <c r="M540" s="17">
        <f t="shared" si="52"/>
        <v>2.2914139371883E-2</v>
      </c>
      <c r="N540" s="17">
        <f t="shared" si="53"/>
        <v>2.2914139371883004E-2</v>
      </c>
      <c r="O540" s="68">
        <f t="shared" si="54"/>
        <v>185.60452891225233</v>
      </c>
      <c r="P540" s="9">
        <f t="shared" si="55"/>
        <v>1932.7</v>
      </c>
    </row>
    <row r="541" spans="1:16" x14ac:dyDescent="0.25">
      <c r="A541" s="23" t="s">
        <v>9</v>
      </c>
      <c r="B541" s="23" t="s">
        <v>112</v>
      </c>
      <c r="C541" s="23" t="s">
        <v>118</v>
      </c>
      <c r="D541" s="16" t="s">
        <v>119</v>
      </c>
      <c r="E541" s="81" t="s">
        <v>465</v>
      </c>
      <c r="F541" s="23" t="s">
        <v>115</v>
      </c>
      <c r="G541" s="23" t="s">
        <v>482</v>
      </c>
      <c r="H541" s="23" t="s">
        <v>14</v>
      </c>
      <c r="I541" s="22">
        <v>5</v>
      </c>
      <c r="J541" s="22">
        <f t="shared" si="51"/>
        <v>6.666666666666667</v>
      </c>
      <c r="K541" s="9">
        <v>9663.5</v>
      </c>
      <c r="L541" s="23" t="s">
        <v>46</v>
      </c>
      <c r="M541" s="17">
        <f t="shared" si="52"/>
        <v>6.1267752331237971E-4</v>
      </c>
      <c r="N541" s="17">
        <f t="shared" si="53"/>
        <v>6.1267752331237971E-4</v>
      </c>
      <c r="O541" s="68">
        <f t="shared" si="54"/>
        <v>4.9626879388302756</v>
      </c>
      <c r="P541" s="9">
        <f t="shared" si="55"/>
        <v>1932.7</v>
      </c>
    </row>
    <row r="542" spans="1:16" x14ac:dyDescent="0.25">
      <c r="A542" s="23" t="s">
        <v>9</v>
      </c>
      <c r="B542" s="23" t="s">
        <v>112</v>
      </c>
      <c r="C542" s="23" t="s">
        <v>118</v>
      </c>
      <c r="D542" s="16" t="s">
        <v>119</v>
      </c>
      <c r="E542" s="81" t="s">
        <v>465</v>
      </c>
      <c r="F542" s="23" t="s">
        <v>115</v>
      </c>
      <c r="G542" s="23" t="s">
        <v>482</v>
      </c>
      <c r="H542" s="23" t="s">
        <v>14</v>
      </c>
      <c r="I542" s="22">
        <v>118</v>
      </c>
      <c r="J542" s="22">
        <f t="shared" si="51"/>
        <v>157.33333333333331</v>
      </c>
      <c r="K542" s="9">
        <v>228058.6</v>
      </c>
      <c r="L542" s="23" t="s">
        <v>47</v>
      </c>
      <c r="M542" s="17">
        <f t="shared" si="52"/>
        <v>1.4459189550172162E-2</v>
      </c>
      <c r="N542" s="17">
        <f t="shared" si="53"/>
        <v>1.445918955017216E-2</v>
      </c>
      <c r="O542" s="68">
        <f t="shared" si="54"/>
        <v>117.1194353563945</v>
      </c>
      <c r="P542" s="9">
        <f t="shared" si="55"/>
        <v>1932.7</v>
      </c>
    </row>
    <row r="543" spans="1:16" x14ac:dyDescent="0.25">
      <c r="A543" s="23" t="s">
        <v>9</v>
      </c>
      <c r="B543" s="23" t="s">
        <v>112</v>
      </c>
      <c r="C543" s="23" t="s">
        <v>118</v>
      </c>
      <c r="D543" s="16" t="s">
        <v>119</v>
      </c>
      <c r="E543" s="81" t="s">
        <v>465</v>
      </c>
      <c r="F543" s="23" t="s">
        <v>115</v>
      </c>
      <c r="G543" s="23" t="s">
        <v>482</v>
      </c>
      <c r="H543" s="23" t="s">
        <v>14</v>
      </c>
      <c r="I543" s="22">
        <v>102</v>
      </c>
      <c r="J543" s="22">
        <f t="shared" si="51"/>
        <v>136</v>
      </c>
      <c r="K543" s="9">
        <v>197135.4</v>
      </c>
      <c r="L543" s="23" t="s">
        <v>63</v>
      </c>
      <c r="M543" s="17">
        <f t="shared" si="52"/>
        <v>1.2498621475572546E-2</v>
      </c>
      <c r="N543" s="17">
        <f t="shared" si="53"/>
        <v>1.2498621475572546E-2</v>
      </c>
      <c r="O543" s="68">
        <f t="shared" si="54"/>
        <v>101.23883395213763</v>
      </c>
      <c r="P543" s="9">
        <f t="shared" si="55"/>
        <v>1932.7</v>
      </c>
    </row>
    <row r="544" spans="1:16" x14ac:dyDescent="0.25">
      <c r="A544" s="23" t="s">
        <v>9</v>
      </c>
      <c r="B544" s="23" t="s">
        <v>112</v>
      </c>
      <c r="C544" s="23" t="s">
        <v>118</v>
      </c>
      <c r="D544" s="16" t="s">
        <v>119</v>
      </c>
      <c r="E544" s="81" t="s">
        <v>465</v>
      </c>
      <c r="F544" s="23" t="s">
        <v>115</v>
      </c>
      <c r="G544" s="23" t="s">
        <v>482</v>
      </c>
      <c r="H544" s="23" t="s">
        <v>14</v>
      </c>
      <c r="I544" s="22">
        <v>42</v>
      </c>
      <c r="J544" s="22">
        <f t="shared" si="51"/>
        <v>56</v>
      </c>
      <c r="K544" s="9">
        <v>81173.399999999994</v>
      </c>
      <c r="L544" s="23" t="s">
        <v>48</v>
      </c>
      <c r="M544" s="17">
        <f t="shared" si="52"/>
        <v>5.1464911958239894E-3</v>
      </c>
      <c r="N544" s="17">
        <f t="shared" si="53"/>
        <v>5.1464911958239894E-3</v>
      </c>
      <c r="O544" s="68">
        <f t="shared" si="54"/>
        <v>41.686578686174315</v>
      </c>
      <c r="P544" s="9">
        <f t="shared" si="55"/>
        <v>1932.6999999999998</v>
      </c>
    </row>
    <row r="545" spans="1:16" x14ac:dyDescent="0.25">
      <c r="A545" s="23" t="s">
        <v>9</v>
      </c>
      <c r="B545" s="23" t="s">
        <v>112</v>
      </c>
      <c r="C545" s="23" t="s">
        <v>118</v>
      </c>
      <c r="D545" s="16" t="s">
        <v>119</v>
      </c>
      <c r="E545" s="81" t="s">
        <v>465</v>
      </c>
      <c r="F545" s="23" t="s">
        <v>115</v>
      </c>
      <c r="G545" s="23" t="s">
        <v>482</v>
      </c>
      <c r="H545" s="23" t="s">
        <v>14</v>
      </c>
      <c r="I545" s="22">
        <v>41</v>
      </c>
      <c r="J545" s="22">
        <f t="shared" si="51"/>
        <v>54.666666666666664</v>
      </c>
      <c r="K545" s="9">
        <v>79240.7</v>
      </c>
      <c r="L545" s="23" t="s">
        <v>49</v>
      </c>
      <c r="M545" s="17">
        <f t="shared" ref="M545:M559" si="56">I545/$I$560</f>
        <v>5.0239556911615135E-3</v>
      </c>
      <c r="N545" s="17">
        <f t="shared" ref="N545:N559" si="57">J545/$J$560</f>
        <v>5.0239556911615135E-3</v>
      </c>
      <c r="O545" s="68">
        <f t="shared" ref="O545:O559" si="58">8100*N545</f>
        <v>40.694041098408256</v>
      </c>
      <c r="P545" s="9">
        <f t="shared" ref="P545:P559" si="59">+K545/I545</f>
        <v>1932.6999999999998</v>
      </c>
    </row>
    <row r="546" spans="1:16" x14ac:dyDescent="0.25">
      <c r="A546" s="23" t="s">
        <v>9</v>
      </c>
      <c r="B546" s="23" t="s">
        <v>112</v>
      </c>
      <c r="C546" s="23" t="s">
        <v>118</v>
      </c>
      <c r="D546" s="16" t="s">
        <v>119</v>
      </c>
      <c r="E546" s="81" t="s">
        <v>465</v>
      </c>
      <c r="F546" s="23" t="s">
        <v>115</v>
      </c>
      <c r="G546" s="23" t="s">
        <v>482</v>
      </c>
      <c r="H546" s="23" t="s">
        <v>14</v>
      </c>
      <c r="I546" s="22">
        <v>54</v>
      </c>
      <c r="J546" s="22">
        <f t="shared" si="51"/>
        <v>72</v>
      </c>
      <c r="K546" s="9">
        <v>104365.8</v>
      </c>
      <c r="L546" s="23" t="s">
        <v>50</v>
      </c>
      <c r="M546" s="17">
        <f t="shared" si="56"/>
        <v>6.6169172517737008E-3</v>
      </c>
      <c r="N546" s="17">
        <f t="shared" si="57"/>
        <v>6.6169172517737008E-3</v>
      </c>
      <c r="O546" s="68">
        <f t="shared" si="58"/>
        <v>53.597029739366974</v>
      </c>
      <c r="P546" s="9">
        <f t="shared" si="59"/>
        <v>1932.7</v>
      </c>
    </row>
    <row r="547" spans="1:16" x14ac:dyDescent="0.25">
      <c r="A547" s="23" t="s">
        <v>9</v>
      </c>
      <c r="B547" s="23" t="s">
        <v>112</v>
      </c>
      <c r="C547" s="23" t="s">
        <v>118</v>
      </c>
      <c r="D547" s="16" t="s">
        <v>119</v>
      </c>
      <c r="E547" s="81" t="s">
        <v>465</v>
      </c>
      <c r="F547" s="23" t="s">
        <v>115</v>
      </c>
      <c r="G547" s="23" t="s">
        <v>482</v>
      </c>
      <c r="H547" s="23" t="s">
        <v>14</v>
      </c>
      <c r="I547" s="22">
        <v>165</v>
      </c>
      <c r="J547" s="22">
        <f t="shared" si="51"/>
        <v>220</v>
      </c>
      <c r="K547" s="9">
        <v>318895.5</v>
      </c>
      <c r="L547" s="23" t="s">
        <v>51</v>
      </c>
      <c r="M547" s="17">
        <f t="shared" si="56"/>
        <v>2.0218358269308529E-2</v>
      </c>
      <c r="N547" s="17">
        <f t="shared" si="57"/>
        <v>2.0218358269308529E-2</v>
      </c>
      <c r="O547" s="68">
        <f t="shared" si="58"/>
        <v>163.76870198139909</v>
      </c>
      <c r="P547" s="9">
        <f t="shared" si="59"/>
        <v>1932.7</v>
      </c>
    </row>
    <row r="548" spans="1:16" x14ac:dyDescent="0.25">
      <c r="A548" s="23" t="s">
        <v>9</v>
      </c>
      <c r="B548" s="23" t="s">
        <v>112</v>
      </c>
      <c r="C548" s="23" t="s">
        <v>118</v>
      </c>
      <c r="D548" s="16" t="s">
        <v>119</v>
      </c>
      <c r="E548" s="81" t="s">
        <v>465</v>
      </c>
      <c r="F548" s="23" t="s">
        <v>115</v>
      </c>
      <c r="G548" s="23" t="s">
        <v>482</v>
      </c>
      <c r="H548" s="23" t="s">
        <v>14</v>
      </c>
      <c r="I548" s="22">
        <v>147.4</v>
      </c>
      <c r="J548" s="22">
        <f t="shared" si="51"/>
        <v>196.53333333333336</v>
      </c>
      <c r="K548" s="9">
        <v>284879.98</v>
      </c>
      <c r="L548" s="23" t="s">
        <v>52</v>
      </c>
      <c r="M548" s="17">
        <f t="shared" si="56"/>
        <v>1.8061733387248955E-2</v>
      </c>
      <c r="N548" s="17">
        <f t="shared" si="57"/>
        <v>1.8061733387248955E-2</v>
      </c>
      <c r="O548" s="68">
        <f t="shared" si="58"/>
        <v>146.30004043671653</v>
      </c>
      <c r="P548" s="9">
        <f t="shared" si="59"/>
        <v>1932.6999999999998</v>
      </c>
    </row>
    <row r="549" spans="1:16" x14ac:dyDescent="0.25">
      <c r="A549" s="23" t="s">
        <v>9</v>
      </c>
      <c r="B549" s="23" t="s">
        <v>112</v>
      </c>
      <c r="C549" s="23" t="s">
        <v>118</v>
      </c>
      <c r="D549" s="16" t="s">
        <v>119</v>
      </c>
      <c r="E549" s="81" t="s">
        <v>465</v>
      </c>
      <c r="F549" s="23" t="s">
        <v>115</v>
      </c>
      <c r="G549" s="23" t="s">
        <v>482</v>
      </c>
      <c r="H549" s="23" t="s">
        <v>14</v>
      </c>
      <c r="I549" s="22">
        <v>23</v>
      </c>
      <c r="J549" s="22">
        <f t="shared" si="51"/>
        <v>30.666666666666664</v>
      </c>
      <c r="K549" s="9">
        <v>44452.1</v>
      </c>
      <c r="L549" s="23" t="s">
        <v>55</v>
      </c>
      <c r="M549" s="17">
        <f t="shared" si="56"/>
        <v>2.8183166072369469E-3</v>
      </c>
      <c r="N549" s="17">
        <f t="shared" si="57"/>
        <v>2.8183166072369465E-3</v>
      </c>
      <c r="O549" s="68">
        <f t="shared" si="58"/>
        <v>22.828364518619267</v>
      </c>
      <c r="P549" s="9">
        <f t="shared" si="59"/>
        <v>1932.7</v>
      </c>
    </row>
    <row r="550" spans="1:16" x14ac:dyDescent="0.25">
      <c r="A550" s="23" t="s">
        <v>9</v>
      </c>
      <c r="B550" s="23" t="s">
        <v>112</v>
      </c>
      <c r="C550" s="23" t="s">
        <v>118</v>
      </c>
      <c r="D550" s="16" t="s">
        <v>119</v>
      </c>
      <c r="E550" s="81" t="s">
        <v>465</v>
      </c>
      <c r="F550" s="23" t="s">
        <v>115</v>
      </c>
      <c r="G550" s="23" t="s">
        <v>482</v>
      </c>
      <c r="H550" s="23" t="s">
        <v>14</v>
      </c>
      <c r="I550" s="22">
        <v>227</v>
      </c>
      <c r="J550" s="22">
        <f t="shared" si="51"/>
        <v>302.66666666666663</v>
      </c>
      <c r="K550" s="9">
        <v>438722.9</v>
      </c>
      <c r="L550" s="23" t="s">
        <v>56</v>
      </c>
      <c r="M550" s="17">
        <f t="shared" si="56"/>
        <v>2.7815559558382039E-2</v>
      </c>
      <c r="N550" s="17">
        <f t="shared" si="57"/>
        <v>2.7815559558382035E-2</v>
      </c>
      <c r="O550" s="68">
        <f t="shared" si="58"/>
        <v>225.30603242289448</v>
      </c>
      <c r="P550" s="9">
        <f t="shared" si="59"/>
        <v>1932.7</v>
      </c>
    </row>
    <row r="551" spans="1:16" x14ac:dyDescent="0.25">
      <c r="A551" s="23" t="s">
        <v>9</v>
      </c>
      <c r="B551" s="23" t="s">
        <v>112</v>
      </c>
      <c r="C551" s="23" t="s">
        <v>118</v>
      </c>
      <c r="D551" s="16" t="s">
        <v>119</v>
      </c>
      <c r="E551" s="81" t="s">
        <v>465</v>
      </c>
      <c r="F551" s="23" t="s">
        <v>115</v>
      </c>
      <c r="G551" s="23" t="s">
        <v>482</v>
      </c>
      <c r="H551" s="23" t="s">
        <v>14</v>
      </c>
      <c r="I551" s="22">
        <v>107</v>
      </c>
      <c r="J551" s="22">
        <f t="shared" si="51"/>
        <v>142.66666666666669</v>
      </c>
      <c r="K551" s="9">
        <v>206798.9</v>
      </c>
      <c r="L551" s="23" t="s">
        <v>65</v>
      </c>
      <c r="M551" s="17">
        <f t="shared" si="56"/>
        <v>1.3111298998884927E-2</v>
      </c>
      <c r="N551" s="17">
        <f t="shared" si="57"/>
        <v>1.3111298998884928E-2</v>
      </c>
      <c r="O551" s="68">
        <f t="shared" si="58"/>
        <v>106.20152189096792</v>
      </c>
      <c r="P551" s="9">
        <f t="shared" si="59"/>
        <v>1932.7</v>
      </c>
    </row>
    <row r="552" spans="1:16" x14ac:dyDescent="0.25">
      <c r="A552" s="23" t="s">
        <v>9</v>
      </c>
      <c r="B552" s="23" t="s">
        <v>112</v>
      </c>
      <c r="C552" s="23" t="s">
        <v>120</v>
      </c>
      <c r="D552" s="16" t="s">
        <v>121</v>
      </c>
      <c r="E552" s="81" t="s">
        <v>465</v>
      </c>
      <c r="F552" s="23" t="s">
        <v>115</v>
      </c>
      <c r="G552" s="23" t="s">
        <v>482</v>
      </c>
      <c r="H552" s="23" t="s">
        <v>14</v>
      </c>
      <c r="I552" s="22">
        <v>4</v>
      </c>
      <c r="J552" s="22">
        <f t="shared" si="51"/>
        <v>5.333333333333333</v>
      </c>
      <c r="K552" s="9">
        <v>10604.04</v>
      </c>
      <c r="L552" s="23" t="s">
        <v>30</v>
      </c>
      <c r="M552" s="17">
        <f t="shared" si="56"/>
        <v>4.9014201864990383E-4</v>
      </c>
      <c r="N552" s="17">
        <f t="shared" si="57"/>
        <v>4.9014201864990372E-4</v>
      </c>
      <c r="O552" s="68">
        <f t="shared" si="58"/>
        <v>3.9701503510642202</v>
      </c>
      <c r="P552" s="9">
        <f t="shared" si="59"/>
        <v>2651.01</v>
      </c>
    </row>
    <row r="553" spans="1:16" x14ac:dyDescent="0.25">
      <c r="A553" s="23" t="s">
        <v>9</v>
      </c>
      <c r="B553" s="23" t="s">
        <v>112</v>
      </c>
      <c r="C553" s="23" t="s">
        <v>120</v>
      </c>
      <c r="D553" s="16" t="s">
        <v>121</v>
      </c>
      <c r="E553" s="81" t="s">
        <v>465</v>
      </c>
      <c r="F553" s="23" t="s">
        <v>115</v>
      </c>
      <c r="G553" s="23" t="s">
        <v>482</v>
      </c>
      <c r="H553" s="23" t="s">
        <v>14</v>
      </c>
      <c r="I553" s="22">
        <v>53</v>
      </c>
      <c r="J553" s="22">
        <f t="shared" si="51"/>
        <v>70.666666666666671</v>
      </c>
      <c r="K553" s="9">
        <v>140503.53</v>
      </c>
      <c r="L553" s="23" t="s">
        <v>31</v>
      </c>
      <c r="M553" s="17">
        <f t="shared" si="56"/>
        <v>6.4943817471112249E-3</v>
      </c>
      <c r="N553" s="17">
        <f t="shared" si="57"/>
        <v>6.4943817471112258E-3</v>
      </c>
      <c r="O553" s="68">
        <f t="shared" si="58"/>
        <v>52.60449215160093</v>
      </c>
      <c r="P553" s="9">
        <f t="shared" si="59"/>
        <v>2651.0099999999998</v>
      </c>
    </row>
    <row r="554" spans="1:16" x14ac:dyDescent="0.25">
      <c r="A554" s="23" t="s">
        <v>9</v>
      </c>
      <c r="B554" s="23" t="s">
        <v>112</v>
      </c>
      <c r="C554" s="23" t="s">
        <v>120</v>
      </c>
      <c r="D554" s="16" t="s">
        <v>121</v>
      </c>
      <c r="E554" s="81" t="s">
        <v>465</v>
      </c>
      <c r="F554" s="23" t="s">
        <v>115</v>
      </c>
      <c r="G554" s="23" t="s">
        <v>482</v>
      </c>
      <c r="H554" s="23" t="s">
        <v>14</v>
      </c>
      <c r="I554" s="22">
        <v>19</v>
      </c>
      <c r="J554" s="22">
        <f t="shared" si="51"/>
        <v>25.333333333333336</v>
      </c>
      <c r="K554" s="9">
        <v>50369.19</v>
      </c>
      <c r="L554" s="23" t="s">
        <v>36</v>
      </c>
      <c r="M554" s="17">
        <f t="shared" si="56"/>
        <v>2.3281745885870429E-3</v>
      </c>
      <c r="N554" s="17">
        <f t="shared" si="57"/>
        <v>2.3281745885870429E-3</v>
      </c>
      <c r="O554" s="68">
        <f t="shared" si="58"/>
        <v>18.858214167555047</v>
      </c>
      <c r="P554" s="9">
        <f t="shared" si="59"/>
        <v>2651.01</v>
      </c>
    </row>
    <row r="555" spans="1:16" x14ac:dyDescent="0.25">
      <c r="A555" s="23" t="s">
        <v>9</v>
      </c>
      <c r="B555" s="23" t="s">
        <v>112</v>
      </c>
      <c r="C555" s="23" t="s">
        <v>120</v>
      </c>
      <c r="D555" s="16" t="s">
        <v>121</v>
      </c>
      <c r="E555" s="81" t="s">
        <v>465</v>
      </c>
      <c r="F555" s="23" t="s">
        <v>115</v>
      </c>
      <c r="G555" s="23" t="s">
        <v>482</v>
      </c>
      <c r="H555" s="23" t="s">
        <v>14</v>
      </c>
      <c r="I555" s="22">
        <v>7</v>
      </c>
      <c r="J555" s="22">
        <f t="shared" si="51"/>
        <v>9.3333333333333339</v>
      </c>
      <c r="K555" s="9">
        <v>18557.07</v>
      </c>
      <c r="L555" s="23" t="s">
        <v>40</v>
      </c>
      <c r="M555" s="17">
        <f t="shared" si="56"/>
        <v>8.5774853263733157E-4</v>
      </c>
      <c r="N555" s="17">
        <f t="shared" si="57"/>
        <v>8.5774853263733168E-4</v>
      </c>
      <c r="O555" s="68">
        <f t="shared" si="58"/>
        <v>6.9477631143623864</v>
      </c>
      <c r="P555" s="9">
        <f t="shared" si="59"/>
        <v>2651.0099999999998</v>
      </c>
    </row>
    <row r="556" spans="1:16" x14ac:dyDescent="0.25">
      <c r="A556" s="23" t="s">
        <v>9</v>
      </c>
      <c r="B556" s="23" t="s">
        <v>112</v>
      </c>
      <c r="C556" s="23" t="s">
        <v>120</v>
      </c>
      <c r="D556" s="16" t="s">
        <v>121</v>
      </c>
      <c r="E556" s="81" t="s">
        <v>465</v>
      </c>
      <c r="F556" s="23" t="s">
        <v>115</v>
      </c>
      <c r="G556" s="23" t="s">
        <v>482</v>
      </c>
      <c r="H556" s="23" t="s">
        <v>14</v>
      </c>
      <c r="I556" s="22">
        <v>8</v>
      </c>
      <c r="J556" s="22">
        <f t="shared" si="51"/>
        <v>10.666666666666666</v>
      </c>
      <c r="K556" s="9">
        <v>21634.799999999999</v>
      </c>
      <c r="L556" s="23" t="s">
        <v>43</v>
      </c>
      <c r="M556" s="17">
        <f t="shared" si="56"/>
        <v>9.8028403729980766E-4</v>
      </c>
      <c r="N556" s="17">
        <f t="shared" si="57"/>
        <v>9.8028403729980744E-4</v>
      </c>
      <c r="O556" s="68">
        <f t="shared" si="58"/>
        <v>7.9403007021284404</v>
      </c>
      <c r="P556" s="9">
        <f t="shared" si="59"/>
        <v>2704.35</v>
      </c>
    </row>
    <row r="557" spans="1:16" x14ac:dyDescent="0.25">
      <c r="A557" s="23" t="s">
        <v>9</v>
      </c>
      <c r="B557" s="23" t="s">
        <v>112</v>
      </c>
      <c r="C557" s="23" t="s">
        <v>120</v>
      </c>
      <c r="D557" s="16" t="s">
        <v>121</v>
      </c>
      <c r="E557" s="81" t="s">
        <v>465</v>
      </c>
      <c r="F557" s="23" t="s">
        <v>115</v>
      </c>
      <c r="G557" s="23" t="s">
        <v>482</v>
      </c>
      <c r="H557" s="23" t="s">
        <v>14</v>
      </c>
      <c r="I557" s="22">
        <v>43</v>
      </c>
      <c r="J557" s="22">
        <f t="shared" si="51"/>
        <v>57.333333333333329</v>
      </c>
      <c r="K557" s="9">
        <v>116287.05</v>
      </c>
      <c r="L557" s="23" t="s">
        <v>46</v>
      </c>
      <c r="M557" s="17">
        <f t="shared" si="56"/>
        <v>5.2690267004864653E-3</v>
      </c>
      <c r="N557" s="17">
        <f t="shared" si="57"/>
        <v>5.2690267004864653E-3</v>
      </c>
      <c r="O557" s="68">
        <f t="shared" si="58"/>
        <v>42.679116273940366</v>
      </c>
      <c r="P557" s="9">
        <f t="shared" si="59"/>
        <v>2704.35</v>
      </c>
    </row>
    <row r="558" spans="1:16" x14ac:dyDescent="0.25">
      <c r="A558" s="23" t="s">
        <v>9</v>
      </c>
      <c r="B558" s="23" t="s">
        <v>112</v>
      </c>
      <c r="C558" s="23" t="s">
        <v>120</v>
      </c>
      <c r="D558" s="16" t="s">
        <v>121</v>
      </c>
      <c r="E558" s="81" t="s">
        <v>465</v>
      </c>
      <c r="F558" s="23" t="s">
        <v>115</v>
      </c>
      <c r="G558" s="23" t="s">
        <v>482</v>
      </c>
      <c r="H558" s="23" t="s">
        <v>14</v>
      </c>
      <c r="I558" s="22">
        <v>48.8</v>
      </c>
      <c r="J558" s="22">
        <f t="shared" si="51"/>
        <v>65.066666666666663</v>
      </c>
      <c r="K558" s="9">
        <v>129369.288</v>
      </c>
      <c r="L558" s="23" t="s">
        <v>52</v>
      </c>
      <c r="M558" s="17">
        <f t="shared" si="56"/>
        <v>5.9797326275288255E-3</v>
      </c>
      <c r="N558" s="17">
        <f t="shared" si="57"/>
        <v>5.9797326275288255E-3</v>
      </c>
      <c r="O558" s="68">
        <f t="shared" si="58"/>
        <v>48.435834282983485</v>
      </c>
      <c r="P558" s="9">
        <f t="shared" si="59"/>
        <v>2651.01</v>
      </c>
    </row>
    <row r="559" spans="1:16" x14ac:dyDescent="0.25">
      <c r="A559" s="23" t="s">
        <v>9</v>
      </c>
      <c r="B559" s="23" t="s">
        <v>112</v>
      </c>
      <c r="C559" s="23" t="s">
        <v>120</v>
      </c>
      <c r="D559" s="16" t="s">
        <v>121</v>
      </c>
      <c r="E559" s="81" t="s">
        <v>465</v>
      </c>
      <c r="F559" s="23" t="s">
        <v>115</v>
      </c>
      <c r="G559" s="23" t="s">
        <v>482</v>
      </c>
      <c r="H559" s="23" t="s">
        <v>14</v>
      </c>
      <c r="I559" s="22">
        <v>23.5</v>
      </c>
      <c r="J559" s="22">
        <f t="shared" si="51"/>
        <v>31.333333333333336</v>
      </c>
      <c r="K559" s="9">
        <v>63480.273999999998</v>
      </c>
      <c r="L559" s="23" t="s">
        <v>53</v>
      </c>
      <c r="M559" s="17">
        <f t="shared" si="56"/>
        <v>2.8795843595681848E-3</v>
      </c>
      <c r="N559" s="17">
        <f t="shared" si="57"/>
        <v>2.8795843595681848E-3</v>
      </c>
      <c r="O559" s="68">
        <f t="shared" si="58"/>
        <v>23.324633312502296</v>
      </c>
      <c r="P559" s="9">
        <f t="shared" si="59"/>
        <v>2701.2882553191489</v>
      </c>
    </row>
    <row r="560" spans="1:16" x14ac:dyDescent="0.25">
      <c r="A560" s="23"/>
      <c r="B560" s="23"/>
      <c r="C560" s="23"/>
      <c r="D560" s="16"/>
      <c r="E560" s="81"/>
      <c r="F560" s="23"/>
      <c r="G560" s="23"/>
      <c r="H560" s="23"/>
      <c r="I560" s="24">
        <f>SUM(I480:I559)</f>
        <v>8160.9000000000005</v>
      </c>
      <c r="J560" s="24">
        <f>SUM(J480:J559)</f>
        <v>10881.2</v>
      </c>
      <c r="K560" s="25"/>
      <c r="L560" s="44"/>
      <c r="M560" s="26">
        <f>SUM(M480:M559)</f>
        <v>1</v>
      </c>
      <c r="N560" s="26">
        <f>SUM(N480:N559)</f>
        <v>1</v>
      </c>
      <c r="O560" s="71">
        <f>SUM(O480:O559)</f>
        <v>8099.9999999999991</v>
      </c>
      <c r="P560" s="9"/>
    </row>
    <row r="561" spans="1:16" x14ac:dyDescent="0.25">
      <c r="A561" s="23" t="s">
        <v>9</v>
      </c>
      <c r="B561" s="23" t="s">
        <v>112</v>
      </c>
      <c r="C561" s="23" t="s">
        <v>122</v>
      </c>
      <c r="D561" s="16" t="s">
        <v>123</v>
      </c>
      <c r="E561" s="81" t="s">
        <v>465</v>
      </c>
      <c r="F561" s="23" t="s">
        <v>115</v>
      </c>
      <c r="G561" s="23" t="s">
        <v>480</v>
      </c>
      <c r="H561" s="23" t="s">
        <v>14</v>
      </c>
      <c r="I561" s="22">
        <v>6</v>
      </c>
      <c r="J561" s="22">
        <f t="shared" ref="J561:J570" si="60">I561/9*12</f>
        <v>8</v>
      </c>
      <c r="K561" s="9">
        <v>32453.52</v>
      </c>
      <c r="L561" s="23" t="s">
        <v>40</v>
      </c>
      <c r="M561" s="17">
        <f>I561/$I$635</f>
        <v>8.4387295492663577E-4</v>
      </c>
      <c r="N561" s="17">
        <f>J561/$J$635</f>
        <v>8.4387295492663577E-4</v>
      </c>
      <c r="O561" s="68">
        <f t="shared" ref="O561:O566" si="61">6300*N561</f>
        <v>5.3163996160378053</v>
      </c>
      <c r="P561" s="9">
        <f>+K561/I561</f>
        <v>5408.92</v>
      </c>
    </row>
    <row r="562" spans="1:16" x14ac:dyDescent="0.25">
      <c r="A562" s="23" t="s">
        <v>9</v>
      </c>
      <c r="B562" s="23" t="s">
        <v>112</v>
      </c>
      <c r="C562" s="23" t="s">
        <v>122</v>
      </c>
      <c r="D562" s="16" t="s">
        <v>123</v>
      </c>
      <c r="E562" s="81" t="s">
        <v>465</v>
      </c>
      <c r="F562" s="23" t="s">
        <v>115</v>
      </c>
      <c r="G562" s="23" t="s">
        <v>480</v>
      </c>
      <c r="H562" s="23" t="s">
        <v>14</v>
      </c>
      <c r="I562" s="22">
        <v>42</v>
      </c>
      <c r="J562" s="22">
        <f t="shared" si="60"/>
        <v>56</v>
      </c>
      <c r="K562" s="9">
        <v>227174.64</v>
      </c>
      <c r="L562" s="23" t="s">
        <v>46</v>
      </c>
      <c r="M562" s="17">
        <f t="shared" ref="M562:M625" si="62">I562/$I$635</f>
        <v>5.9071106844864503E-3</v>
      </c>
      <c r="N562" s="17">
        <f t="shared" ref="N562:N625" si="63">J562/$J$635</f>
        <v>5.9071106844864503E-3</v>
      </c>
      <c r="O562" s="68">
        <f t="shared" si="61"/>
        <v>37.214797312264636</v>
      </c>
      <c r="P562" s="9">
        <f t="shared" ref="P562:P625" si="64">+K562/I562</f>
        <v>5408.92</v>
      </c>
    </row>
    <row r="563" spans="1:16" x14ac:dyDescent="0.25">
      <c r="A563" s="23" t="s">
        <v>9</v>
      </c>
      <c r="B563" s="23" t="s">
        <v>112</v>
      </c>
      <c r="C563" s="23" t="s">
        <v>122</v>
      </c>
      <c r="D563" s="16" t="s">
        <v>123</v>
      </c>
      <c r="E563" s="81" t="s">
        <v>465</v>
      </c>
      <c r="F563" s="23" t="s">
        <v>115</v>
      </c>
      <c r="G563" s="23" t="s">
        <v>480</v>
      </c>
      <c r="H563" s="23" t="s">
        <v>14</v>
      </c>
      <c r="I563" s="22">
        <v>1</v>
      </c>
      <c r="J563" s="22">
        <f t="shared" si="60"/>
        <v>1.3333333333333333</v>
      </c>
      <c r="K563" s="9">
        <v>5408.92</v>
      </c>
      <c r="L563" s="23" t="s">
        <v>51</v>
      </c>
      <c r="M563" s="17">
        <f t="shared" si="62"/>
        <v>1.4064549248777263E-4</v>
      </c>
      <c r="N563" s="17">
        <f t="shared" si="63"/>
        <v>1.4064549248777263E-4</v>
      </c>
      <c r="O563" s="68">
        <f t="shared" si="61"/>
        <v>0.88606660267296755</v>
      </c>
      <c r="P563" s="9">
        <f t="shared" si="64"/>
        <v>5408.92</v>
      </c>
    </row>
    <row r="564" spans="1:16" x14ac:dyDescent="0.25">
      <c r="A564" s="23" t="s">
        <v>9</v>
      </c>
      <c r="B564" s="23" t="s">
        <v>112</v>
      </c>
      <c r="C564" s="23" t="s">
        <v>122</v>
      </c>
      <c r="D564" s="16" t="s">
        <v>123</v>
      </c>
      <c r="E564" s="81" t="s">
        <v>465</v>
      </c>
      <c r="F564" s="23" t="s">
        <v>115</v>
      </c>
      <c r="G564" s="23" t="s">
        <v>480</v>
      </c>
      <c r="H564" s="23" t="s">
        <v>14</v>
      </c>
      <c r="I564" s="22">
        <v>134.6</v>
      </c>
      <c r="J564" s="22">
        <f t="shared" si="60"/>
        <v>179.46666666666667</v>
      </c>
      <c r="K564" s="9">
        <v>725914.21100000001</v>
      </c>
      <c r="L564" s="23" t="s">
        <v>53</v>
      </c>
      <c r="M564" s="17">
        <f t="shared" si="62"/>
        <v>1.8930883288854197E-2</v>
      </c>
      <c r="N564" s="17">
        <f t="shared" si="63"/>
        <v>1.8930883288854197E-2</v>
      </c>
      <c r="O564" s="68">
        <f t="shared" si="61"/>
        <v>119.26456471978143</v>
      </c>
      <c r="P564" s="9">
        <f t="shared" si="64"/>
        <v>5393.1219242199113</v>
      </c>
    </row>
    <row r="565" spans="1:16" x14ac:dyDescent="0.25">
      <c r="A565" s="23" t="s">
        <v>9</v>
      </c>
      <c r="B565" s="23" t="s">
        <v>112</v>
      </c>
      <c r="C565" s="23" t="s">
        <v>122</v>
      </c>
      <c r="D565" s="16" t="s">
        <v>123</v>
      </c>
      <c r="E565" s="81" t="s">
        <v>465</v>
      </c>
      <c r="F565" s="23" t="s">
        <v>115</v>
      </c>
      <c r="G565" s="23" t="s">
        <v>480</v>
      </c>
      <c r="H565" s="23" t="s">
        <v>14</v>
      </c>
      <c r="I565" s="22">
        <v>6</v>
      </c>
      <c r="J565" s="22">
        <f t="shared" si="60"/>
        <v>8</v>
      </c>
      <c r="K565" s="9">
        <v>32453.52</v>
      </c>
      <c r="L565" s="23" t="s">
        <v>55</v>
      </c>
      <c r="M565" s="17">
        <f t="shared" si="62"/>
        <v>8.4387295492663577E-4</v>
      </c>
      <c r="N565" s="17">
        <f t="shared" si="63"/>
        <v>8.4387295492663577E-4</v>
      </c>
      <c r="O565" s="68">
        <f t="shared" si="61"/>
        <v>5.3163996160378053</v>
      </c>
      <c r="P565" s="9">
        <f t="shared" si="64"/>
        <v>5408.92</v>
      </c>
    </row>
    <row r="566" spans="1:16" x14ac:dyDescent="0.25">
      <c r="A566" s="23" t="s">
        <v>9</v>
      </c>
      <c r="B566" s="23" t="s">
        <v>112</v>
      </c>
      <c r="C566" s="23" t="s">
        <v>122</v>
      </c>
      <c r="D566" s="16" t="s">
        <v>123</v>
      </c>
      <c r="E566" s="81" t="s">
        <v>465</v>
      </c>
      <c r="F566" s="23" t="s">
        <v>115</v>
      </c>
      <c r="G566" s="23" t="s">
        <v>480</v>
      </c>
      <c r="H566" s="23" t="s">
        <v>14</v>
      </c>
      <c r="I566" s="22">
        <v>2</v>
      </c>
      <c r="J566" s="22">
        <f t="shared" si="60"/>
        <v>2.6666666666666665</v>
      </c>
      <c r="K566" s="9">
        <v>10817.84</v>
      </c>
      <c r="L566" s="23" t="s">
        <v>57</v>
      </c>
      <c r="M566" s="17">
        <f t="shared" si="62"/>
        <v>2.8129098497554526E-4</v>
      </c>
      <c r="N566" s="17">
        <f t="shared" si="63"/>
        <v>2.8129098497554526E-4</v>
      </c>
      <c r="O566" s="68">
        <f t="shared" si="61"/>
        <v>1.7721332053459351</v>
      </c>
      <c r="P566" s="9">
        <f t="shared" si="64"/>
        <v>5408.92</v>
      </c>
    </row>
    <row r="567" spans="1:16" x14ac:dyDescent="0.25">
      <c r="A567" s="23" t="s">
        <v>9</v>
      </c>
      <c r="B567" s="23" t="s">
        <v>112</v>
      </c>
      <c r="C567" s="23" t="s">
        <v>124</v>
      </c>
      <c r="D567" s="16" t="s">
        <v>125</v>
      </c>
      <c r="E567" s="81" t="s">
        <v>465</v>
      </c>
      <c r="F567" s="23" t="s">
        <v>115</v>
      </c>
      <c r="G567" s="23" t="s">
        <v>480</v>
      </c>
      <c r="H567" s="23" t="s">
        <v>14</v>
      </c>
      <c r="I567" s="22">
        <v>1</v>
      </c>
      <c r="J567" s="22">
        <f t="shared" si="60"/>
        <v>1.3333333333333333</v>
      </c>
      <c r="K567" s="9">
        <v>0</v>
      </c>
      <c r="L567" s="23" t="s">
        <v>44</v>
      </c>
      <c r="M567" s="17">
        <f t="shared" si="62"/>
        <v>1.4064549248777263E-4</v>
      </c>
      <c r="N567" s="17">
        <f t="shared" si="63"/>
        <v>1.4064549248777263E-4</v>
      </c>
      <c r="O567" s="68">
        <f>6300*N567</f>
        <v>0.88606660267296755</v>
      </c>
      <c r="P567" s="9">
        <f t="shared" si="64"/>
        <v>0</v>
      </c>
    </row>
    <row r="568" spans="1:16" x14ac:dyDescent="0.25">
      <c r="A568" s="23" t="s">
        <v>9</v>
      </c>
      <c r="B568" s="23" t="s">
        <v>112</v>
      </c>
      <c r="C568" s="23" t="s">
        <v>124</v>
      </c>
      <c r="D568" s="16" t="s">
        <v>125</v>
      </c>
      <c r="E568" s="81" t="s">
        <v>465</v>
      </c>
      <c r="F568" s="23" t="s">
        <v>115</v>
      </c>
      <c r="G568" s="23" t="s">
        <v>480</v>
      </c>
      <c r="H568" s="23" t="s">
        <v>14</v>
      </c>
      <c r="I568" s="22">
        <v>41</v>
      </c>
      <c r="J568" s="22">
        <f t="shared" si="60"/>
        <v>54.666666666666664</v>
      </c>
      <c r="K568" s="9">
        <v>221346.95</v>
      </c>
      <c r="L568" s="23" t="s">
        <v>46</v>
      </c>
      <c r="M568" s="17">
        <f t="shared" si="62"/>
        <v>5.7664651919986784E-3</v>
      </c>
      <c r="N568" s="17">
        <f t="shared" si="63"/>
        <v>5.7664651919986775E-3</v>
      </c>
      <c r="O568" s="68">
        <f t="shared" ref="O568:O631" si="65">6300*N568</f>
        <v>36.328730709591667</v>
      </c>
      <c r="P568" s="9">
        <f t="shared" si="64"/>
        <v>5398.7060975609756</v>
      </c>
    </row>
    <row r="569" spans="1:16" x14ac:dyDescent="0.25">
      <c r="A569" s="23" t="s">
        <v>9</v>
      </c>
      <c r="B569" s="23" t="s">
        <v>112</v>
      </c>
      <c r="C569" s="23" t="s">
        <v>124</v>
      </c>
      <c r="D569" s="16" t="s">
        <v>125</v>
      </c>
      <c r="E569" s="81" t="s">
        <v>465</v>
      </c>
      <c r="F569" s="23" t="s">
        <v>115</v>
      </c>
      <c r="G569" s="23" t="s">
        <v>480</v>
      </c>
      <c r="H569" s="23" t="s">
        <v>14</v>
      </c>
      <c r="I569" s="22">
        <v>29</v>
      </c>
      <c r="J569" s="22">
        <f t="shared" si="60"/>
        <v>38.666666666666671</v>
      </c>
      <c r="K569" s="9">
        <v>156114.20000000001</v>
      </c>
      <c r="L569" s="23" t="s">
        <v>68</v>
      </c>
      <c r="M569" s="17">
        <f t="shared" si="62"/>
        <v>4.0787192821454066E-3</v>
      </c>
      <c r="N569" s="17">
        <f t="shared" si="63"/>
        <v>4.0787192821454066E-3</v>
      </c>
      <c r="O569" s="68">
        <f t="shared" si="65"/>
        <v>25.695931477516062</v>
      </c>
      <c r="P569" s="9">
        <f t="shared" si="64"/>
        <v>5383.248275862069</v>
      </c>
    </row>
    <row r="570" spans="1:16" x14ac:dyDescent="0.25">
      <c r="A570" s="23" t="s">
        <v>9</v>
      </c>
      <c r="B570" s="23" t="s">
        <v>112</v>
      </c>
      <c r="C570" s="23" t="s">
        <v>124</v>
      </c>
      <c r="D570" s="16" t="s">
        <v>125</v>
      </c>
      <c r="E570" s="81" t="s">
        <v>465</v>
      </c>
      <c r="F570" s="23" t="s">
        <v>115</v>
      </c>
      <c r="G570" s="23" t="s">
        <v>480</v>
      </c>
      <c r="H570" s="23" t="s">
        <v>14</v>
      </c>
      <c r="I570" s="22">
        <v>31.6</v>
      </c>
      <c r="J570" s="22">
        <f t="shared" si="60"/>
        <v>42.133333333333333</v>
      </c>
      <c r="K570" s="9">
        <v>170842.77100000001</v>
      </c>
      <c r="L570" s="23" t="s">
        <v>53</v>
      </c>
      <c r="M570" s="17">
        <f t="shared" si="62"/>
        <v>4.4443975626136155E-3</v>
      </c>
      <c r="N570" s="17">
        <f t="shared" si="63"/>
        <v>4.4443975626136147E-3</v>
      </c>
      <c r="O570" s="68">
        <f t="shared" si="65"/>
        <v>27.999704644465773</v>
      </c>
      <c r="P570" s="9">
        <f t="shared" si="64"/>
        <v>5406.4168037974687</v>
      </c>
    </row>
    <row r="571" spans="1:16" x14ac:dyDescent="0.25">
      <c r="A571" s="23" t="s">
        <v>9</v>
      </c>
      <c r="B571" s="23" t="s">
        <v>112</v>
      </c>
      <c r="C571" s="23" t="s">
        <v>126</v>
      </c>
      <c r="D571" s="16" t="s">
        <v>127</v>
      </c>
      <c r="E571" s="81" t="s">
        <v>465</v>
      </c>
      <c r="F571" s="23" t="s">
        <v>115</v>
      </c>
      <c r="G571" s="23" t="s">
        <v>480</v>
      </c>
      <c r="H571" s="23" t="s">
        <v>14</v>
      </c>
      <c r="I571" s="22">
        <v>31</v>
      </c>
      <c r="J571" s="22">
        <f t="shared" si="51"/>
        <v>41.333333333333336</v>
      </c>
      <c r="K571" s="9">
        <v>115740.67</v>
      </c>
      <c r="L571" s="23" t="s">
        <v>18</v>
      </c>
      <c r="M571" s="17">
        <f t="shared" si="62"/>
        <v>4.3600102671209513E-3</v>
      </c>
      <c r="N571" s="17">
        <f t="shared" si="63"/>
        <v>4.3600102671209513E-3</v>
      </c>
      <c r="O571" s="68">
        <f t="shared" si="65"/>
        <v>27.468064682861993</v>
      </c>
      <c r="P571" s="9">
        <f t="shared" si="64"/>
        <v>3733.57</v>
      </c>
    </row>
    <row r="572" spans="1:16" x14ac:dyDescent="0.25">
      <c r="A572" s="23" t="s">
        <v>9</v>
      </c>
      <c r="B572" s="23" t="s">
        <v>112</v>
      </c>
      <c r="C572" s="23" t="s">
        <v>126</v>
      </c>
      <c r="D572" s="16" t="s">
        <v>127</v>
      </c>
      <c r="E572" s="81" t="s">
        <v>465</v>
      </c>
      <c r="F572" s="23" t="s">
        <v>115</v>
      </c>
      <c r="G572" s="23" t="s">
        <v>480</v>
      </c>
      <c r="H572" s="23" t="s">
        <v>14</v>
      </c>
      <c r="I572" s="22">
        <v>88</v>
      </c>
      <c r="J572" s="22">
        <f t="shared" si="51"/>
        <v>117.33333333333334</v>
      </c>
      <c r="K572" s="9">
        <v>328554.15999999997</v>
      </c>
      <c r="L572" s="23" t="s">
        <v>20</v>
      </c>
      <c r="M572" s="17">
        <f t="shared" si="62"/>
        <v>1.2376803338923992E-2</v>
      </c>
      <c r="N572" s="17">
        <f t="shared" si="63"/>
        <v>1.2376803338923992E-2</v>
      </c>
      <c r="O572" s="68">
        <f t="shared" si="65"/>
        <v>77.973861035221148</v>
      </c>
      <c r="P572" s="9">
        <f t="shared" si="64"/>
        <v>3733.5699999999997</v>
      </c>
    </row>
    <row r="573" spans="1:16" x14ac:dyDescent="0.25">
      <c r="A573" s="23" t="s">
        <v>9</v>
      </c>
      <c r="B573" s="23" t="s">
        <v>112</v>
      </c>
      <c r="C573" s="23" t="s">
        <v>126</v>
      </c>
      <c r="D573" s="16" t="s">
        <v>127</v>
      </c>
      <c r="E573" s="81" t="s">
        <v>465</v>
      </c>
      <c r="F573" s="23" t="s">
        <v>115</v>
      </c>
      <c r="G573" s="23" t="s">
        <v>480</v>
      </c>
      <c r="H573" s="23" t="s">
        <v>14</v>
      </c>
      <c r="I573" s="22">
        <v>214</v>
      </c>
      <c r="J573" s="22">
        <f t="shared" si="51"/>
        <v>285.33333333333337</v>
      </c>
      <c r="K573" s="9">
        <v>798983.98</v>
      </c>
      <c r="L573" s="23" t="s">
        <v>22</v>
      </c>
      <c r="M573" s="17">
        <f t="shared" si="62"/>
        <v>3.0098135392383343E-2</v>
      </c>
      <c r="N573" s="17">
        <f t="shared" si="63"/>
        <v>3.0098135392383346E-2</v>
      </c>
      <c r="O573" s="68">
        <f t="shared" si="65"/>
        <v>189.61825297201509</v>
      </c>
      <c r="P573" s="9">
        <f t="shared" si="64"/>
        <v>3733.5699999999997</v>
      </c>
    </row>
    <row r="574" spans="1:16" x14ac:dyDescent="0.25">
      <c r="A574" s="23" t="s">
        <v>9</v>
      </c>
      <c r="B574" s="23" t="s">
        <v>112</v>
      </c>
      <c r="C574" s="23" t="s">
        <v>126</v>
      </c>
      <c r="D574" s="16" t="s">
        <v>127</v>
      </c>
      <c r="E574" s="81" t="s">
        <v>465</v>
      </c>
      <c r="F574" s="23" t="s">
        <v>115</v>
      </c>
      <c r="G574" s="23" t="s">
        <v>480</v>
      </c>
      <c r="H574" s="23" t="s">
        <v>14</v>
      </c>
      <c r="I574" s="22">
        <v>258</v>
      </c>
      <c r="J574" s="22">
        <f t="shared" si="51"/>
        <v>344</v>
      </c>
      <c r="K574" s="9">
        <v>963261.06</v>
      </c>
      <c r="L574" s="23" t="s">
        <v>23</v>
      </c>
      <c r="M574" s="17">
        <f t="shared" si="62"/>
        <v>3.6286537061845342E-2</v>
      </c>
      <c r="N574" s="17">
        <f t="shared" si="63"/>
        <v>3.6286537061845335E-2</v>
      </c>
      <c r="O574" s="68">
        <f t="shared" si="65"/>
        <v>228.6051834896256</v>
      </c>
      <c r="P574" s="9">
        <f t="shared" si="64"/>
        <v>3733.57</v>
      </c>
    </row>
    <row r="575" spans="1:16" x14ac:dyDescent="0.25">
      <c r="A575" s="23" t="s">
        <v>9</v>
      </c>
      <c r="B575" s="23" t="s">
        <v>112</v>
      </c>
      <c r="C575" s="23" t="s">
        <v>126</v>
      </c>
      <c r="D575" s="16" t="s">
        <v>127</v>
      </c>
      <c r="E575" s="81" t="s">
        <v>465</v>
      </c>
      <c r="F575" s="23" t="s">
        <v>115</v>
      </c>
      <c r="G575" s="23" t="s">
        <v>480</v>
      </c>
      <c r="H575" s="23" t="s">
        <v>14</v>
      </c>
      <c r="I575" s="22">
        <v>77</v>
      </c>
      <c r="J575" s="22">
        <f t="shared" si="51"/>
        <v>102.66666666666666</v>
      </c>
      <c r="K575" s="9">
        <v>287484.89</v>
      </c>
      <c r="L575" s="23" t="s">
        <v>25</v>
      </c>
      <c r="M575" s="17">
        <f t="shared" si="62"/>
        <v>1.0829702921558493E-2</v>
      </c>
      <c r="N575" s="17">
        <f t="shared" si="63"/>
        <v>1.0829702921558491E-2</v>
      </c>
      <c r="O575" s="68">
        <f t="shared" si="65"/>
        <v>68.22712840581849</v>
      </c>
      <c r="P575" s="9">
        <f t="shared" si="64"/>
        <v>3733.57</v>
      </c>
    </row>
    <row r="576" spans="1:16" x14ac:dyDescent="0.25">
      <c r="A576" s="23" t="s">
        <v>9</v>
      </c>
      <c r="B576" s="23" t="s">
        <v>112</v>
      </c>
      <c r="C576" s="23" t="s">
        <v>126</v>
      </c>
      <c r="D576" s="16" t="s">
        <v>127</v>
      </c>
      <c r="E576" s="81" t="s">
        <v>465</v>
      </c>
      <c r="F576" s="23" t="s">
        <v>115</v>
      </c>
      <c r="G576" s="23" t="s">
        <v>480</v>
      </c>
      <c r="H576" s="23" t="s">
        <v>14</v>
      </c>
      <c r="I576" s="22">
        <v>14</v>
      </c>
      <c r="J576" s="22">
        <f t="shared" si="51"/>
        <v>18.666666666666668</v>
      </c>
      <c r="K576" s="9">
        <v>52269.98</v>
      </c>
      <c r="L576" s="23" t="s">
        <v>28</v>
      </c>
      <c r="M576" s="17">
        <f t="shared" si="62"/>
        <v>1.9690368948288169E-3</v>
      </c>
      <c r="N576" s="17">
        <f t="shared" si="63"/>
        <v>1.9690368948288169E-3</v>
      </c>
      <c r="O576" s="68">
        <f t="shared" si="65"/>
        <v>12.404932437421547</v>
      </c>
      <c r="P576" s="9">
        <f t="shared" si="64"/>
        <v>3733.57</v>
      </c>
    </row>
    <row r="577" spans="1:16" x14ac:dyDescent="0.25">
      <c r="A577" s="23" t="s">
        <v>9</v>
      </c>
      <c r="B577" s="23" t="s">
        <v>112</v>
      </c>
      <c r="C577" s="23" t="s">
        <v>126</v>
      </c>
      <c r="D577" s="16" t="s">
        <v>127</v>
      </c>
      <c r="E577" s="81" t="s">
        <v>465</v>
      </c>
      <c r="F577" s="23" t="s">
        <v>115</v>
      </c>
      <c r="G577" s="23" t="s">
        <v>480</v>
      </c>
      <c r="H577" s="23" t="s">
        <v>14</v>
      </c>
      <c r="I577" s="22">
        <v>24</v>
      </c>
      <c r="J577" s="22">
        <f t="shared" si="51"/>
        <v>32</v>
      </c>
      <c r="K577" s="9">
        <v>89605.68</v>
      </c>
      <c r="L577" s="23" t="s">
        <v>30</v>
      </c>
      <c r="M577" s="17">
        <f t="shared" si="62"/>
        <v>3.3754918197065431E-3</v>
      </c>
      <c r="N577" s="17">
        <f t="shared" si="63"/>
        <v>3.3754918197065431E-3</v>
      </c>
      <c r="O577" s="68">
        <f t="shared" si="65"/>
        <v>21.265598464151221</v>
      </c>
      <c r="P577" s="9">
        <f t="shared" si="64"/>
        <v>3733.5699999999997</v>
      </c>
    </row>
    <row r="578" spans="1:16" x14ac:dyDescent="0.25">
      <c r="A578" s="23" t="s">
        <v>9</v>
      </c>
      <c r="B578" s="23" t="s">
        <v>112</v>
      </c>
      <c r="C578" s="23" t="s">
        <v>126</v>
      </c>
      <c r="D578" s="16" t="s">
        <v>127</v>
      </c>
      <c r="E578" s="81" t="s">
        <v>465</v>
      </c>
      <c r="F578" s="23" t="s">
        <v>115</v>
      </c>
      <c r="G578" s="23" t="s">
        <v>480</v>
      </c>
      <c r="H578" s="23" t="s">
        <v>14</v>
      </c>
      <c r="I578" s="22">
        <v>41</v>
      </c>
      <c r="J578" s="22">
        <f t="shared" si="51"/>
        <v>54.666666666666664</v>
      </c>
      <c r="K578" s="9">
        <v>153076.37</v>
      </c>
      <c r="L578" s="23" t="s">
        <v>31</v>
      </c>
      <c r="M578" s="17">
        <f t="shared" si="62"/>
        <v>5.7664651919986784E-3</v>
      </c>
      <c r="N578" s="17">
        <f t="shared" si="63"/>
        <v>5.7664651919986775E-3</v>
      </c>
      <c r="O578" s="68">
        <f t="shared" si="65"/>
        <v>36.328730709591667</v>
      </c>
      <c r="P578" s="9">
        <f t="shared" si="64"/>
        <v>3733.5699999999997</v>
      </c>
    </row>
    <row r="579" spans="1:16" x14ac:dyDescent="0.25">
      <c r="A579" s="23" t="s">
        <v>9</v>
      </c>
      <c r="B579" s="23" t="s">
        <v>112</v>
      </c>
      <c r="C579" s="23" t="s">
        <v>126</v>
      </c>
      <c r="D579" s="16" t="s">
        <v>127</v>
      </c>
      <c r="E579" s="81" t="s">
        <v>465</v>
      </c>
      <c r="F579" s="23" t="s">
        <v>115</v>
      </c>
      <c r="G579" s="23" t="s">
        <v>480</v>
      </c>
      <c r="H579" s="23" t="s">
        <v>14</v>
      </c>
      <c r="I579" s="22">
        <v>16</v>
      </c>
      <c r="J579" s="22">
        <f t="shared" si="51"/>
        <v>21.333333333333332</v>
      </c>
      <c r="K579" s="9">
        <v>59737.120000000003</v>
      </c>
      <c r="L579" s="23" t="s">
        <v>62</v>
      </c>
      <c r="M579" s="17">
        <f t="shared" si="62"/>
        <v>2.2503278798043621E-3</v>
      </c>
      <c r="N579" s="17">
        <f t="shared" si="63"/>
        <v>2.2503278798043621E-3</v>
      </c>
      <c r="O579" s="68">
        <f t="shared" si="65"/>
        <v>14.177065642767481</v>
      </c>
      <c r="P579" s="9">
        <f t="shared" si="64"/>
        <v>3733.57</v>
      </c>
    </row>
    <row r="580" spans="1:16" x14ac:dyDescent="0.25">
      <c r="A580" s="23" t="s">
        <v>9</v>
      </c>
      <c r="B580" s="23" t="s">
        <v>112</v>
      </c>
      <c r="C580" s="23" t="s">
        <v>126</v>
      </c>
      <c r="D580" s="16" t="s">
        <v>127</v>
      </c>
      <c r="E580" s="81" t="s">
        <v>465</v>
      </c>
      <c r="F580" s="23" t="s">
        <v>115</v>
      </c>
      <c r="G580" s="23" t="s">
        <v>480</v>
      </c>
      <c r="H580" s="23" t="s">
        <v>14</v>
      </c>
      <c r="I580" s="22">
        <v>80</v>
      </c>
      <c r="J580" s="22">
        <f t="shared" si="51"/>
        <v>106.66666666666667</v>
      </c>
      <c r="K580" s="9">
        <v>298685.59999999998</v>
      </c>
      <c r="L580" s="23" t="s">
        <v>34</v>
      </c>
      <c r="M580" s="17">
        <f t="shared" si="62"/>
        <v>1.1251639399021811E-2</v>
      </c>
      <c r="N580" s="17">
        <f t="shared" si="63"/>
        <v>1.1251639399021811E-2</v>
      </c>
      <c r="O580" s="68">
        <f t="shared" si="65"/>
        <v>70.885328213837411</v>
      </c>
      <c r="P580" s="9">
        <f t="shared" si="64"/>
        <v>3733.5699999999997</v>
      </c>
    </row>
    <row r="581" spans="1:16" x14ac:dyDescent="0.25">
      <c r="A581" s="23" t="s">
        <v>9</v>
      </c>
      <c r="B581" s="23" t="s">
        <v>112</v>
      </c>
      <c r="C581" s="23" t="s">
        <v>126</v>
      </c>
      <c r="D581" s="16" t="s">
        <v>127</v>
      </c>
      <c r="E581" s="81" t="s">
        <v>465</v>
      </c>
      <c r="F581" s="23" t="s">
        <v>115</v>
      </c>
      <c r="G581" s="23" t="s">
        <v>480</v>
      </c>
      <c r="H581" s="23" t="s">
        <v>14</v>
      </c>
      <c r="I581" s="22">
        <v>75</v>
      </c>
      <c r="J581" s="22">
        <f t="shared" si="51"/>
        <v>100</v>
      </c>
      <c r="K581" s="9">
        <v>280017.75</v>
      </c>
      <c r="L581" s="23" t="s">
        <v>35</v>
      </c>
      <c r="M581" s="17">
        <f t="shared" si="62"/>
        <v>1.0548411936582947E-2</v>
      </c>
      <c r="N581" s="17">
        <f t="shared" si="63"/>
        <v>1.0548411936582947E-2</v>
      </c>
      <c r="O581" s="68">
        <f t="shared" si="65"/>
        <v>66.454995200472567</v>
      </c>
      <c r="P581" s="9">
        <f t="shared" si="64"/>
        <v>3733.57</v>
      </c>
    </row>
    <row r="582" spans="1:16" x14ac:dyDescent="0.25">
      <c r="A582" s="23" t="s">
        <v>9</v>
      </c>
      <c r="B582" s="23" t="s">
        <v>112</v>
      </c>
      <c r="C582" s="23" t="s">
        <v>126</v>
      </c>
      <c r="D582" s="16" t="s">
        <v>127</v>
      </c>
      <c r="E582" s="81" t="s">
        <v>465</v>
      </c>
      <c r="F582" s="23" t="s">
        <v>115</v>
      </c>
      <c r="G582" s="23" t="s">
        <v>480</v>
      </c>
      <c r="H582" s="23" t="s">
        <v>14</v>
      </c>
      <c r="I582" s="22">
        <v>100</v>
      </c>
      <c r="J582" s="22">
        <f t="shared" si="51"/>
        <v>133.33333333333331</v>
      </c>
      <c r="K582" s="9">
        <v>373357</v>
      </c>
      <c r="L582" s="23" t="s">
        <v>36</v>
      </c>
      <c r="M582" s="17">
        <f t="shared" si="62"/>
        <v>1.4064549248777264E-2</v>
      </c>
      <c r="N582" s="17">
        <f t="shared" si="63"/>
        <v>1.406454924877726E-2</v>
      </c>
      <c r="O582" s="68">
        <f t="shared" si="65"/>
        <v>88.606660267296732</v>
      </c>
      <c r="P582" s="9">
        <f t="shared" si="64"/>
        <v>3733.57</v>
      </c>
    </row>
    <row r="583" spans="1:16" x14ac:dyDescent="0.25">
      <c r="A583" s="23" t="s">
        <v>9</v>
      </c>
      <c r="B583" s="23" t="s">
        <v>112</v>
      </c>
      <c r="C583" s="23" t="s">
        <v>126</v>
      </c>
      <c r="D583" s="16" t="s">
        <v>127</v>
      </c>
      <c r="E583" s="81" t="s">
        <v>465</v>
      </c>
      <c r="F583" s="23" t="s">
        <v>115</v>
      </c>
      <c r="G583" s="23" t="s">
        <v>480</v>
      </c>
      <c r="H583" s="23" t="s">
        <v>14</v>
      </c>
      <c r="I583" s="22">
        <v>22</v>
      </c>
      <c r="J583" s="22">
        <f t="shared" si="51"/>
        <v>29.333333333333336</v>
      </c>
      <c r="K583" s="9">
        <v>82138.539999999994</v>
      </c>
      <c r="L583" s="23" t="s">
        <v>37</v>
      </c>
      <c r="M583" s="17">
        <f t="shared" si="62"/>
        <v>3.0942008347309979E-3</v>
      </c>
      <c r="N583" s="17">
        <f t="shared" si="63"/>
        <v>3.0942008347309979E-3</v>
      </c>
      <c r="O583" s="68">
        <f t="shared" si="65"/>
        <v>19.493465258805287</v>
      </c>
      <c r="P583" s="9">
        <f t="shared" si="64"/>
        <v>3733.5699999999997</v>
      </c>
    </row>
    <row r="584" spans="1:16" x14ac:dyDescent="0.25">
      <c r="A584" s="23" t="s">
        <v>9</v>
      </c>
      <c r="B584" s="23" t="s">
        <v>112</v>
      </c>
      <c r="C584" s="23" t="s">
        <v>126</v>
      </c>
      <c r="D584" s="16" t="s">
        <v>127</v>
      </c>
      <c r="E584" s="81" t="s">
        <v>465</v>
      </c>
      <c r="F584" s="23" t="s">
        <v>115</v>
      </c>
      <c r="G584" s="23" t="s">
        <v>480</v>
      </c>
      <c r="H584" s="23" t="s">
        <v>14</v>
      </c>
      <c r="I584" s="22">
        <v>21</v>
      </c>
      <c r="J584" s="22">
        <f t="shared" si="51"/>
        <v>28</v>
      </c>
      <c r="K584" s="9">
        <v>78404.97</v>
      </c>
      <c r="L584" s="23" t="s">
        <v>38</v>
      </c>
      <c r="M584" s="17">
        <f t="shared" si="62"/>
        <v>2.9535553422432251E-3</v>
      </c>
      <c r="N584" s="17">
        <f t="shared" si="63"/>
        <v>2.9535553422432251E-3</v>
      </c>
      <c r="O584" s="68">
        <f t="shared" si="65"/>
        <v>18.607398656132318</v>
      </c>
      <c r="P584" s="9">
        <f t="shared" si="64"/>
        <v>3733.57</v>
      </c>
    </row>
    <row r="585" spans="1:16" x14ac:dyDescent="0.25">
      <c r="A585" s="23" t="s">
        <v>9</v>
      </c>
      <c r="B585" s="23" t="s">
        <v>112</v>
      </c>
      <c r="C585" s="23" t="s">
        <v>126</v>
      </c>
      <c r="D585" s="16" t="s">
        <v>127</v>
      </c>
      <c r="E585" s="81" t="s">
        <v>465</v>
      </c>
      <c r="F585" s="23" t="s">
        <v>115</v>
      </c>
      <c r="G585" s="23" t="s">
        <v>480</v>
      </c>
      <c r="H585" s="23" t="s">
        <v>14</v>
      </c>
      <c r="I585" s="22">
        <v>55</v>
      </c>
      <c r="J585" s="22">
        <f t="shared" si="51"/>
        <v>73.333333333333329</v>
      </c>
      <c r="K585" s="9">
        <v>205346.35</v>
      </c>
      <c r="L585" s="23" t="s">
        <v>39</v>
      </c>
      <c r="M585" s="17">
        <f t="shared" si="62"/>
        <v>7.7355020868274948E-3</v>
      </c>
      <c r="N585" s="17">
        <f t="shared" si="63"/>
        <v>7.735502086827494E-3</v>
      </c>
      <c r="O585" s="68">
        <f t="shared" si="65"/>
        <v>48.73366314701321</v>
      </c>
      <c r="P585" s="9">
        <f t="shared" si="64"/>
        <v>3733.57</v>
      </c>
    </row>
    <row r="586" spans="1:16" x14ac:dyDescent="0.25">
      <c r="A586" s="23" t="s">
        <v>9</v>
      </c>
      <c r="B586" s="23" t="s">
        <v>112</v>
      </c>
      <c r="C586" s="23" t="s">
        <v>126</v>
      </c>
      <c r="D586" s="16" t="s">
        <v>127</v>
      </c>
      <c r="E586" s="81" t="s">
        <v>465</v>
      </c>
      <c r="F586" s="23" t="s">
        <v>115</v>
      </c>
      <c r="G586" s="23" t="s">
        <v>480</v>
      </c>
      <c r="H586" s="23" t="s">
        <v>14</v>
      </c>
      <c r="I586" s="22">
        <v>61</v>
      </c>
      <c r="J586" s="22">
        <f t="shared" si="51"/>
        <v>81.333333333333329</v>
      </c>
      <c r="K586" s="9">
        <v>227747.77</v>
      </c>
      <c r="L586" s="23" t="s">
        <v>40</v>
      </c>
      <c r="M586" s="17">
        <f t="shared" si="62"/>
        <v>8.5793750417541316E-3</v>
      </c>
      <c r="N586" s="17">
        <f t="shared" si="63"/>
        <v>8.5793750417541299E-3</v>
      </c>
      <c r="O586" s="68">
        <f t="shared" si="65"/>
        <v>54.050062763051017</v>
      </c>
      <c r="P586" s="9">
        <f t="shared" si="64"/>
        <v>3733.5699999999997</v>
      </c>
    </row>
    <row r="587" spans="1:16" x14ac:dyDescent="0.25">
      <c r="A587" s="23" t="s">
        <v>9</v>
      </c>
      <c r="B587" s="23" t="s">
        <v>112</v>
      </c>
      <c r="C587" s="23" t="s">
        <v>126</v>
      </c>
      <c r="D587" s="16" t="s">
        <v>127</v>
      </c>
      <c r="E587" s="81" t="s">
        <v>465</v>
      </c>
      <c r="F587" s="23" t="s">
        <v>115</v>
      </c>
      <c r="G587" s="23" t="s">
        <v>480</v>
      </c>
      <c r="H587" s="23" t="s">
        <v>14</v>
      </c>
      <c r="I587" s="22">
        <v>120</v>
      </c>
      <c r="J587" s="22">
        <f t="shared" si="51"/>
        <v>160</v>
      </c>
      <c r="K587" s="9">
        <v>448028.4</v>
      </c>
      <c r="L587" s="23" t="s">
        <v>41</v>
      </c>
      <c r="M587" s="17">
        <f t="shared" si="62"/>
        <v>1.6877459098532718E-2</v>
      </c>
      <c r="N587" s="17">
        <f t="shared" si="63"/>
        <v>1.6877459098532714E-2</v>
      </c>
      <c r="O587" s="68">
        <f t="shared" si="65"/>
        <v>106.3279923207561</v>
      </c>
      <c r="P587" s="9">
        <f t="shared" si="64"/>
        <v>3733.57</v>
      </c>
    </row>
    <row r="588" spans="1:16" x14ac:dyDescent="0.25">
      <c r="A588" s="23" t="s">
        <v>9</v>
      </c>
      <c r="B588" s="23" t="s">
        <v>112</v>
      </c>
      <c r="C588" s="23" t="s">
        <v>126</v>
      </c>
      <c r="D588" s="16" t="s">
        <v>127</v>
      </c>
      <c r="E588" s="81" t="s">
        <v>465</v>
      </c>
      <c r="F588" s="23" t="s">
        <v>115</v>
      </c>
      <c r="G588" s="23" t="s">
        <v>480</v>
      </c>
      <c r="H588" s="23" t="s">
        <v>14</v>
      </c>
      <c r="I588" s="22">
        <v>859</v>
      </c>
      <c r="J588" s="22">
        <f t="shared" si="51"/>
        <v>1145.3333333333333</v>
      </c>
      <c r="K588" s="9">
        <v>3207136.63</v>
      </c>
      <c r="L588" s="23" t="s">
        <v>42</v>
      </c>
      <c r="M588" s="17">
        <f t="shared" si="62"/>
        <v>0.1208144780469967</v>
      </c>
      <c r="N588" s="17">
        <f t="shared" si="63"/>
        <v>0.12081447804699667</v>
      </c>
      <c r="O588" s="68">
        <f t="shared" si="65"/>
        <v>761.13121169607905</v>
      </c>
      <c r="P588" s="9">
        <f t="shared" si="64"/>
        <v>3733.5699999999997</v>
      </c>
    </row>
    <row r="589" spans="1:16" x14ac:dyDescent="0.25">
      <c r="A589" s="23" t="s">
        <v>9</v>
      </c>
      <c r="B589" s="23" t="s">
        <v>112</v>
      </c>
      <c r="C589" s="23" t="s">
        <v>126</v>
      </c>
      <c r="D589" s="16" t="s">
        <v>127</v>
      </c>
      <c r="E589" s="81" t="s">
        <v>465</v>
      </c>
      <c r="F589" s="23" t="s">
        <v>115</v>
      </c>
      <c r="G589" s="23" t="s">
        <v>480</v>
      </c>
      <c r="H589" s="23" t="s">
        <v>14</v>
      </c>
      <c r="I589" s="22">
        <v>2</v>
      </c>
      <c r="J589" s="22">
        <f t="shared" si="51"/>
        <v>2.6666666666666665</v>
      </c>
      <c r="K589" s="9">
        <v>0</v>
      </c>
      <c r="L589" s="23" t="s">
        <v>44</v>
      </c>
      <c r="M589" s="17">
        <f t="shared" si="62"/>
        <v>2.8129098497554526E-4</v>
      </c>
      <c r="N589" s="17">
        <f t="shared" si="63"/>
        <v>2.8129098497554526E-4</v>
      </c>
      <c r="O589" s="68">
        <f t="shared" si="65"/>
        <v>1.7721332053459351</v>
      </c>
      <c r="P589" s="9">
        <f t="shared" si="64"/>
        <v>0</v>
      </c>
    </row>
    <row r="590" spans="1:16" x14ac:dyDescent="0.25">
      <c r="A590" s="23" t="s">
        <v>9</v>
      </c>
      <c r="B590" s="23" t="s">
        <v>112</v>
      </c>
      <c r="C590" s="23" t="s">
        <v>126</v>
      </c>
      <c r="D590" s="16" t="s">
        <v>127</v>
      </c>
      <c r="E590" s="81" t="s">
        <v>465</v>
      </c>
      <c r="F590" s="23" t="s">
        <v>115</v>
      </c>
      <c r="G590" s="23" t="s">
        <v>480</v>
      </c>
      <c r="H590" s="23" t="s">
        <v>14</v>
      </c>
      <c r="I590" s="22">
        <v>16</v>
      </c>
      <c r="J590" s="22">
        <f t="shared" si="51"/>
        <v>21.333333333333332</v>
      </c>
      <c r="K590" s="9">
        <v>59737.120000000003</v>
      </c>
      <c r="L590" s="23" t="s">
        <v>45</v>
      </c>
      <c r="M590" s="17">
        <f t="shared" si="62"/>
        <v>2.2503278798043621E-3</v>
      </c>
      <c r="N590" s="17">
        <f t="shared" si="63"/>
        <v>2.2503278798043621E-3</v>
      </c>
      <c r="O590" s="68">
        <f t="shared" si="65"/>
        <v>14.177065642767481</v>
      </c>
      <c r="P590" s="9">
        <f t="shared" si="64"/>
        <v>3733.57</v>
      </c>
    </row>
    <row r="591" spans="1:16" x14ac:dyDescent="0.25">
      <c r="A591" s="23" t="s">
        <v>9</v>
      </c>
      <c r="B591" s="23" t="s">
        <v>112</v>
      </c>
      <c r="C591" s="23" t="s">
        <v>126</v>
      </c>
      <c r="D591" s="16" t="s">
        <v>127</v>
      </c>
      <c r="E591" s="81" t="s">
        <v>465</v>
      </c>
      <c r="F591" s="23" t="s">
        <v>115</v>
      </c>
      <c r="G591" s="23" t="s">
        <v>480</v>
      </c>
      <c r="H591" s="23" t="s">
        <v>14</v>
      </c>
      <c r="I591" s="22">
        <v>16</v>
      </c>
      <c r="J591" s="22">
        <f t="shared" si="51"/>
        <v>21.333333333333332</v>
      </c>
      <c r="K591" s="9">
        <v>59737.120000000003</v>
      </c>
      <c r="L591" s="23" t="s">
        <v>46</v>
      </c>
      <c r="M591" s="17">
        <f t="shared" si="62"/>
        <v>2.2503278798043621E-3</v>
      </c>
      <c r="N591" s="17">
        <f t="shared" si="63"/>
        <v>2.2503278798043621E-3</v>
      </c>
      <c r="O591" s="68">
        <f t="shared" si="65"/>
        <v>14.177065642767481</v>
      </c>
      <c r="P591" s="9">
        <f t="shared" si="64"/>
        <v>3733.57</v>
      </c>
    </row>
    <row r="592" spans="1:16" x14ac:dyDescent="0.25">
      <c r="A592" s="23" t="s">
        <v>9</v>
      </c>
      <c r="B592" s="23" t="s">
        <v>112</v>
      </c>
      <c r="C592" s="23" t="s">
        <v>126</v>
      </c>
      <c r="D592" s="16" t="s">
        <v>127</v>
      </c>
      <c r="E592" s="81" t="s">
        <v>465</v>
      </c>
      <c r="F592" s="23" t="s">
        <v>115</v>
      </c>
      <c r="G592" s="23" t="s">
        <v>480</v>
      </c>
      <c r="H592" s="23" t="s">
        <v>14</v>
      </c>
      <c r="I592" s="22">
        <v>12</v>
      </c>
      <c r="J592" s="22">
        <f t="shared" si="51"/>
        <v>16</v>
      </c>
      <c r="K592" s="9">
        <v>44802.84</v>
      </c>
      <c r="L592" s="23" t="s">
        <v>47</v>
      </c>
      <c r="M592" s="17">
        <f t="shared" si="62"/>
        <v>1.6877459098532715E-3</v>
      </c>
      <c r="N592" s="17">
        <f t="shared" si="63"/>
        <v>1.6877459098532715E-3</v>
      </c>
      <c r="O592" s="68">
        <f t="shared" si="65"/>
        <v>10.632799232075611</v>
      </c>
      <c r="P592" s="9">
        <f t="shared" si="64"/>
        <v>3733.5699999999997</v>
      </c>
    </row>
    <row r="593" spans="1:16" x14ac:dyDescent="0.25">
      <c r="A593" s="23" t="s">
        <v>9</v>
      </c>
      <c r="B593" s="23" t="s">
        <v>112</v>
      </c>
      <c r="C593" s="23" t="s">
        <v>126</v>
      </c>
      <c r="D593" s="16" t="s">
        <v>127</v>
      </c>
      <c r="E593" s="81" t="s">
        <v>465</v>
      </c>
      <c r="F593" s="23" t="s">
        <v>115</v>
      </c>
      <c r="G593" s="23" t="s">
        <v>480</v>
      </c>
      <c r="H593" s="23" t="s">
        <v>14</v>
      </c>
      <c r="I593" s="22">
        <v>45</v>
      </c>
      <c r="J593" s="22">
        <f t="shared" si="51"/>
        <v>60</v>
      </c>
      <c r="K593" s="9">
        <v>168010.65</v>
      </c>
      <c r="L593" s="23" t="s">
        <v>63</v>
      </c>
      <c r="M593" s="17">
        <f t="shared" si="62"/>
        <v>6.3290471619497687E-3</v>
      </c>
      <c r="N593" s="17">
        <f t="shared" si="63"/>
        <v>6.3290471619497678E-3</v>
      </c>
      <c r="O593" s="68">
        <f t="shared" si="65"/>
        <v>39.872997120283536</v>
      </c>
      <c r="P593" s="9">
        <f t="shared" si="64"/>
        <v>3733.5699999999997</v>
      </c>
    </row>
    <row r="594" spans="1:16" x14ac:dyDescent="0.25">
      <c r="A594" s="23" t="s">
        <v>9</v>
      </c>
      <c r="B594" s="23" t="s">
        <v>112</v>
      </c>
      <c r="C594" s="23" t="s">
        <v>126</v>
      </c>
      <c r="D594" s="16" t="s">
        <v>127</v>
      </c>
      <c r="E594" s="81" t="s">
        <v>465</v>
      </c>
      <c r="F594" s="23" t="s">
        <v>115</v>
      </c>
      <c r="G594" s="23" t="s">
        <v>480</v>
      </c>
      <c r="H594" s="23" t="s">
        <v>14</v>
      </c>
      <c r="I594" s="22">
        <v>23</v>
      </c>
      <c r="J594" s="22">
        <f t="shared" ref="J594:J634" si="66">I594/9*12</f>
        <v>30.666666666666664</v>
      </c>
      <c r="K594" s="9">
        <v>85871.91</v>
      </c>
      <c r="L594" s="23" t="s">
        <v>48</v>
      </c>
      <c r="M594" s="17">
        <f t="shared" si="62"/>
        <v>3.2348463272187707E-3</v>
      </c>
      <c r="N594" s="17">
        <f t="shared" si="63"/>
        <v>3.2348463272187703E-3</v>
      </c>
      <c r="O594" s="68">
        <f t="shared" si="65"/>
        <v>20.379531861478252</v>
      </c>
      <c r="P594" s="9">
        <f t="shared" si="64"/>
        <v>3733.5613043478261</v>
      </c>
    </row>
    <row r="595" spans="1:16" x14ac:dyDescent="0.25">
      <c r="A595" s="23" t="s">
        <v>9</v>
      </c>
      <c r="B595" s="23" t="s">
        <v>112</v>
      </c>
      <c r="C595" s="23" t="s">
        <v>126</v>
      </c>
      <c r="D595" s="16" t="s">
        <v>127</v>
      </c>
      <c r="E595" s="81" t="s">
        <v>465</v>
      </c>
      <c r="F595" s="23" t="s">
        <v>115</v>
      </c>
      <c r="G595" s="23" t="s">
        <v>480</v>
      </c>
      <c r="H595" s="23" t="s">
        <v>14</v>
      </c>
      <c r="I595" s="22">
        <v>26</v>
      </c>
      <c r="J595" s="22">
        <f t="shared" si="66"/>
        <v>34.666666666666664</v>
      </c>
      <c r="K595" s="9">
        <v>97072.82</v>
      </c>
      <c r="L595" s="23" t="s">
        <v>68</v>
      </c>
      <c r="M595" s="17">
        <f t="shared" si="62"/>
        <v>3.6567828046820887E-3</v>
      </c>
      <c r="N595" s="17">
        <f t="shared" si="63"/>
        <v>3.6567828046820882E-3</v>
      </c>
      <c r="O595" s="68">
        <f t="shared" si="65"/>
        <v>23.037731669497155</v>
      </c>
      <c r="P595" s="9">
        <f t="shared" si="64"/>
        <v>3733.57</v>
      </c>
    </row>
    <row r="596" spans="1:16" x14ac:dyDescent="0.25">
      <c r="A596" s="23" t="s">
        <v>9</v>
      </c>
      <c r="B596" s="23" t="s">
        <v>112</v>
      </c>
      <c r="C596" s="23" t="s">
        <v>126</v>
      </c>
      <c r="D596" s="16" t="s">
        <v>127</v>
      </c>
      <c r="E596" s="81" t="s">
        <v>465</v>
      </c>
      <c r="F596" s="23" t="s">
        <v>115</v>
      </c>
      <c r="G596" s="23" t="s">
        <v>480</v>
      </c>
      <c r="H596" s="23" t="s">
        <v>14</v>
      </c>
      <c r="I596" s="22">
        <v>62</v>
      </c>
      <c r="J596" s="22">
        <f t="shared" si="66"/>
        <v>82.666666666666671</v>
      </c>
      <c r="K596" s="9">
        <v>231481.34</v>
      </c>
      <c r="L596" s="23" t="s">
        <v>49</v>
      </c>
      <c r="M596" s="17">
        <f t="shared" si="62"/>
        <v>8.7200205342419027E-3</v>
      </c>
      <c r="N596" s="17">
        <f t="shared" si="63"/>
        <v>8.7200205342419027E-3</v>
      </c>
      <c r="O596" s="68">
        <f t="shared" si="65"/>
        <v>54.936129365723986</v>
      </c>
      <c r="P596" s="9">
        <f t="shared" si="64"/>
        <v>3733.57</v>
      </c>
    </row>
    <row r="597" spans="1:16" x14ac:dyDescent="0.25">
      <c r="A597" s="23" t="s">
        <v>9</v>
      </c>
      <c r="B597" s="23" t="s">
        <v>112</v>
      </c>
      <c r="C597" s="23" t="s">
        <v>126</v>
      </c>
      <c r="D597" s="16" t="s">
        <v>127</v>
      </c>
      <c r="E597" s="81" t="s">
        <v>465</v>
      </c>
      <c r="F597" s="23" t="s">
        <v>115</v>
      </c>
      <c r="G597" s="23" t="s">
        <v>480</v>
      </c>
      <c r="H597" s="23" t="s">
        <v>14</v>
      </c>
      <c r="I597" s="22">
        <v>52</v>
      </c>
      <c r="J597" s="22">
        <f t="shared" si="66"/>
        <v>69.333333333333329</v>
      </c>
      <c r="K597" s="9">
        <v>194145.56</v>
      </c>
      <c r="L597" s="23" t="s">
        <v>50</v>
      </c>
      <c r="M597" s="17">
        <f t="shared" si="62"/>
        <v>7.3135656093641773E-3</v>
      </c>
      <c r="N597" s="17">
        <f t="shared" si="63"/>
        <v>7.3135656093641765E-3</v>
      </c>
      <c r="O597" s="68">
        <f t="shared" si="65"/>
        <v>46.075463338994311</v>
      </c>
      <c r="P597" s="9">
        <f t="shared" si="64"/>
        <v>3733.5684615384616</v>
      </c>
    </row>
    <row r="598" spans="1:16" x14ac:dyDescent="0.25">
      <c r="A598" s="23" t="s">
        <v>9</v>
      </c>
      <c r="B598" s="23" t="s">
        <v>112</v>
      </c>
      <c r="C598" s="23" t="s">
        <v>126</v>
      </c>
      <c r="D598" s="16" t="s">
        <v>127</v>
      </c>
      <c r="E598" s="81" t="s">
        <v>465</v>
      </c>
      <c r="F598" s="23" t="s">
        <v>115</v>
      </c>
      <c r="G598" s="23" t="s">
        <v>480</v>
      </c>
      <c r="H598" s="23" t="s">
        <v>14</v>
      </c>
      <c r="I598" s="22">
        <v>19</v>
      </c>
      <c r="J598" s="22">
        <f t="shared" si="66"/>
        <v>25.333333333333336</v>
      </c>
      <c r="K598" s="9">
        <v>70937.83</v>
      </c>
      <c r="L598" s="23" t="s">
        <v>51</v>
      </c>
      <c r="M598" s="17">
        <f t="shared" si="62"/>
        <v>2.67226435726768E-3</v>
      </c>
      <c r="N598" s="17">
        <f t="shared" si="63"/>
        <v>2.67226435726768E-3</v>
      </c>
      <c r="O598" s="68">
        <f t="shared" si="65"/>
        <v>16.835265450786384</v>
      </c>
      <c r="P598" s="9">
        <f t="shared" si="64"/>
        <v>3733.57</v>
      </c>
    </row>
    <row r="599" spans="1:16" x14ac:dyDescent="0.25">
      <c r="A599" s="23" t="s">
        <v>9</v>
      </c>
      <c r="B599" s="23" t="s">
        <v>112</v>
      </c>
      <c r="C599" s="23" t="s">
        <v>126</v>
      </c>
      <c r="D599" s="16" t="s">
        <v>127</v>
      </c>
      <c r="E599" s="81" t="s">
        <v>465</v>
      </c>
      <c r="F599" s="23" t="s">
        <v>115</v>
      </c>
      <c r="G599" s="23" t="s">
        <v>480</v>
      </c>
      <c r="H599" s="23" t="s">
        <v>14</v>
      </c>
      <c r="I599" s="22">
        <v>103.4</v>
      </c>
      <c r="J599" s="22">
        <f t="shared" si="66"/>
        <v>137.86666666666667</v>
      </c>
      <c r="K599" s="9">
        <v>386051.13799999998</v>
      </c>
      <c r="L599" s="23" t="s">
        <v>52</v>
      </c>
      <c r="M599" s="17">
        <f t="shared" si="62"/>
        <v>1.4542743923235691E-2</v>
      </c>
      <c r="N599" s="17">
        <f t="shared" si="63"/>
        <v>1.454274392323569E-2</v>
      </c>
      <c r="O599" s="68">
        <f t="shared" si="65"/>
        <v>91.619286716384849</v>
      </c>
      <c r="P599" s="9">
        <f t="shared" si="64"/>
        <v>3733.5699999999997</v>
      </c>
    </row>
    <row r="600" spans="1:16" x14ac:dyDescent="0.25">
      <c r="A600" s="23" t="s">
        <v>9</v>
      </c>
      <c r="B600" s="23" t="s">
        <v>112</v>
      </c>
      <c r="C600" s="23" t="s">
        <v>126</v>
      </c>
      <c r="D600" s="16" t="s">
        <v>127</v>
      </c>
      <c r="E600" s="81" t="s">
        <v>465</v>
      </c>
      <c r="F600" s="23" t="s">
        <v>115</v>
      </c>
      <c r="G600" s="23" t="s">
        <v>480</v>
      </c>
      <c r="H600" s="23" t="s">
        <v>14</v>
      </c>
      <c r="I600" s="22">
        <v>38.799999999999997</v>
      </c>
      <c r="J600" s="22">
        <f t="shared" si="66"/>
        <v>51.733333333333334</v>
      </c>
      <c r="K600" s="9">
        <v>144862.516</v>
      </c>
      <c r="L600" s="23" t="s">
        <v>53</v>
      </c>
      <c r="M600" s="17">
        <f t="shared" si="62"/>
        <v>5.4570451085255781E-3</v>
      </c>
      <c r="N600" s="17">
        <f t="shared" si="63"/>
        <v>5.4570451085255781E-3</v>
      </c>
      <c r="O600" s="68">
        <f t="shared" si="65"/>
        <v>34.379384183711139</v>
      </c>
      <c r="P600" s="9">
        <f t="shared" si="64"/>
        <v>3733.57</v>
      </c>
    </row>
    <row r="601" spans="1:16" x14ac:dyDescent="0.25">
      <c r="A601" s="23" t="s">
        <v>9</v>
      </c>
      <c r="B601" s="23" t="s">
        <v>112</v>
      </c>
      <c r="C601" s="23" t="s">
        <v>126</v>
      </c>
      <c r="D601" s="16" t="s">
        <v>127</v>
      </c>
      <c r="E601" s="81" t="s">
        <v>465</v>
      </c>
      <c r="F601" s="23" t="s">
        <v>115</v>
      </c>
      <c r="G601" s="23" t="s">
        <v>480</v>
      </c>
      <c r="H601" s="23" t="s">
        <v>14</v>
      </c>
      <c r="I601" s="22">
        <v>9</v>
      </c>
      <c r="J601" s="22">
        <f t="shared" si="66"/>
        <v>12</v>
      </c>
      <c r="K601" s="9">
        <v>33602.129999999997</v>
      </c>
      <c r="L601" s="23" t="s">
        <v>55</v>
      </c>
      <c r="M601" s="17">
        <f t="shared" si="62"/>
        <v>1.2658094323899538E-3</v>
      </c>
      <c r="N601" s="17">
        <f t="shared" si="63"/>
        <v>1.2658094323899536E-3</v>
      </c>
      <c r="O601" s="68">
        <f t="shared" si="65"/>
        <v>7.9745994240567075</v>
      </c>
      <c r="P601" s="9">
        <f t="shared" si="64"/>
        <v>3733.5699999999997</v>
      </c>
    </row>
    <row r="602" spans="1:16" x14ac:dyDescent="0.25">
      <c r="A602" s="23" t="s">
        <v>9</v>
      </c>
      <c r="B602" s="23" t="s">
        <v>112</v>
      </c>
      <c r="C602" s="23" t="s">
        <v>126</v>
      </c>
      <c r="D602" s="16" t="s">
        <v>127</v>
      </c>
      <c r="E602" s="81" t="s">
        <v>465</v>
      </c>
      <c r="F602" s="23" t="s">
        <v>115</v>
      </c>
      <c r="G602" s="23" t="s">
        <v>480</v>
      </c>
      <c r="H602" s="23" t="s">
        <v>14</v>
      </c>
      <c r="I602" s="22">
        <v>30</v>
      </c>
      <c r="J602" s="22">
        <f t="shared" si="66"/>
        <v>40</v>
      </c>
      <c r="K602" s="9">
        <v>112007.1</v>
      </c>
      <c r="L602" s="23" t="s">
        <v>56</v>
      </c>
      <c r="M602" s="17">
        <f t="shared" si="62"/>
        <v>4.2193647746331794E-3</v>
      </c>
      <c r="N602" s="17">
        <f t="shared" si="63"/>
        <v>4.2193647746331785E-3</v>
      </c>
      <c r="O602" s="68">
        <f t="shared" si="65"/>
        <v>26.581998080189024</v>
      </c>
      <c r="P602" s="9">
        <f t="shared" si="64"/>
        <v>3733.57</v>
      </c>
    </row>
    <row r="603" spans="1:16" x14ac:dyDescent="0.25">
      <c r="A603" s="23" t="s">
        <v>9</v>
      </c>
      <c r="B603" s="23" t="s">
        <v>112</v>
      </c>
      <c r="C603" s="23" t="s">
        <v>126</v>
      </c>
      <c r="D603" s="16" t="s">
        <v>127</v>
      </c>
      <c r="E603" s="81" t="s">
        <v>465</v>
      </c>
      <c r="F603" s="23" t="s">
        <v>115</v>
      </c>
      <c r="G603" s="23" t="s">
        <v>480</v>
      </c>
      <c r="H603" s="23" t="s">
        <v>14</v>
      </c>
      <c r="I603" s="22">
        <v>115</v>
      </c>
      <c r="J603" s="22">
        <f t="shared" si="66"/>
        <v>153.33333333333334</v>
      </c>
      <c r="K603" s="9">
        <v>429360.55</v>
      </c>
      <c r="L603" s="23" t="s">
        <v>57</v>
      </c>
      <c r="M603" s="17">
        <f t="shared" si="62"/>
        <v>1.6174231636093852E-2</v>
      </c>
      <c r="N603" s="17">
        <f t="shared" si="63"/>
        <v>1.6174231636093852E-2</v>
      </c>
      <c r="O603" s="68">
        <f t="shared" si="65"/>
        <v>101.89765930739127</v>
      </c>
      <c r="P603" s="9">
        <f t="shared" si="64"/>
        <v>3733.5699999999997</v>
      </c>
    </row>
    <row r="604" spans="1:16" x14ac:dyDescent="0.25">
      <c r="A604" s="23" t="s">
        <v>9</v>
      </c>
      <c r="B604" s="23" t="s">
        <v>112</v>
      </c>
      <c r="C604" s="23" t="s">
        <v>126</v>
      </c>
      <c r="D604" s="16" t="s">
        <v>127</v>
      </c>
      <c r="E604" s="81" t="s">
        <v>465</v>
      </c>
      <c r="F604" s="23" t="s">
        <v>115</v>
      </c>
      <c r="G604" s="23" t="s">
        <v>480</v>
      </c>
      <c r="H604" s="23" t="s">
        <v>14</v>
      </c>
      <c r="I604" s="22">
        <v>13</v>
      </c>
      <c r="J604" s="22">
        <f t="shared" si="66"/>
        <v>17.333333333333332</v>
      </c>
      <c r="K604" s="9">
        <v>48536.41</v>
      </c>
      <c r="L604" s="23" t="s">
        <v>65</v>
      </c>
      <c r="M604" s="17">
        <f t="shared" si="62"/>
        <v>1.8283914023410443E-3</v>
      </c>
      <c r="N604" s="17">
        <f t="shared" si="63"/>
        <v>1.8283914023410441E-3</v>
      </c>
      <c r="O604" s="68">
        <f t="shared" si="65"/>
        <v>11.518865834748578</v>
      </c>
      <c r="P604" s="9">
        <f t="shared" si="64"/>
        <v>3733.57</v>
      </c>
    </row>
    <row r="605" spans="1:16" x14ac:dyDescent="0.25">
      <c r="A605" s="23" t="s">
        <v>9</v>
      </c>
      <c r="B605" s="23" t="s">
        <v>112</v>
      </c>
      <c r="C605" s="23" t="s">
        <v>128</v>
      </c>
      <c r="D605" s="16" t="s">
        <v>129</v>
      </c>
      <c r="E605" s="81" t="s">
        <v>465</v>
      </c>
      <c r="F605" s="23" t="s">
        <v>115</v>
      </c>
      <c r="G605" s="23" t="s">
        <v>480</v>
      </c>
      <c r="H605" s="23" t="s">
        <v>14</v>
      </c>
      <c r="I605" s="22">
        <v>331</v>
      </c>
      <c r="J605" s="22">
        <f t="shared" si="66"/>
        <v>441.33333333333337</v>
      </c>
      <c r="K605" s="9">
        <v>1235811.67</v>
      </c>
      <c r="L605" s="23" t="s">
        <v>18</v>
      </c>
      <c r="M605" s="17">
        <f t="shared" si="62"/>
        <v>4.6553658013452744E-2</v>
      </c>
      <c r="N605" s="17">
        <f t="shared" si="63"/>
        <v>4.6553658013452744E-2</v>
      </c>
      <c r="O605" s="68">
        <f t="shared" si="65"/>
        <v>293.28804548475227</v>
      </c>
      <c r="P605" s="9">
        <f t="shared" si="64"/>
        <v>3733.5699999999997</v>
      </c>
    </row>
    <row r="606" spans="1:16" x14ac:dyDescent="0.25">
      <c r="A606" s="23" t="s">
        <v>9</v>
      </c>
      <c r="B606" s="23" t="s">
        <v>112</v>
      </c>
      <c r="C606" s="23" t="s">
        <v>128</v>
      </c>
      <c r="D606" s="16" t="s">
        <v>129</v>
      </c>
      <c r="E606" s="81" t="s">
        <v>465</v>
      </c>
      <c r="F606" s="23" t="s">
        <v>115</v>
      </c>
      <c r="G606" s="23" t="s">
        <v>480</v>
      </c>
      <c r="H606" s="23" t="s">
        <v>14</v>
      </c>
      <c r="I606" s="22">
        <v>151</v>
      </c>
      <c r="J606" s="22">
        <f t="shared" si="66"/>
        <v>201.33333333333334</v>
      </c>
      <c r="K606" s="9">
        <v>563769.06999999995</v>
      </c>
      <c r="L606" s="23" t="s">
        <v>20</v>
      </c>
      <c r="M606" s="17">
        <f t="shared" si="62"/>
        <v>2.1237469365653669E-2</v>
      </c>
      <c r="N606" s="17">
        <f t="shared" si="63"/>
        <v>2.1237469365653669E-2</v>
      </c>
      <c r="O606" s="68">
        <f t="shared" si="65"/>
        <v>133.7960570036181</v>
      </c>
      <c r="P606" s="9">
        <f t="shared" si="64"/>
        <v>3733.5699999999997</v>
      </c>
    </row>
    <row r="607" spans="1:16" x14ac:dyDescent="0.25">
      <c r="A607" s="23" t="s">
        <v>9</v>
      </c>
      <c r="B607" s="23" t="s">
        <v>112</v>
      </c>
      <c r="C607" s="23" t="s">
        <v>128</v>
      </c>
      <c r="D607" s="16" t="s">
        <v>129</v>
      </c>
      <c r="E607" s="81" t="s">
        <v>465</v>
      </c>
      <c r="F607" s="23" t="s">
        <v>115</v>
      </c>
      <c r="G607" s="23" t="s">
        <v>480</v>
      </c>
      <c r="H607" s="23" t="s">
        <v>14</v>
      </c>
      <c r="I607" s="22">
        <v>318</v>
      </c>
      <c r="J607" s="22">
        <f t="shared" si="66"/>
        <v>424</v>
      </c>
      <c r="K607" s="9">
        <v>1187275.26</v>
      </c>
      <c r="L607" s="23" t="s">
        <v>22</v>
      </c>
      <c r="M607" s="17">
        <f t="shared" si="62"/>
        <v>4.4725266611111696E-2</v>
      </c>
      <c r="N607" s="17">
        <f t="shared" si="63"/>
        <v>4.4725266611111696E-2</v>
      </c>
      <c r="O607" s="68">
        <f t="shared" si="65"/>
        <v>281.76917965000371</v>
      </c>
      <c r="P607" s="9">
        <f t="shared" si="64"/>
        <v>3733.57</v>
      </c>
    </row>
    <row r="608" spans="1:16" x14ac:dyDescent="0.25">
      <c r="A608" s="23" t="s">
        <v>9</v>
      </c>
      <c r="B608" s="23" t="s">
        <v>112</v>
      </c>
      <c r="C608" s="23" t="s">
        <v>128</v>
      </c>
      <c r="D608" s="16" t="s">
        <v>129</v>
      </c>
      <c r="E608" s="81" t="s">
        <v>465</v>
      </c>
      <c r="F608" s="23" t="s">
        <v>115</v>
      </c>
      <c r="G608" s="23" t="s">
        <v>480</v>
      </c>
      <c r="H608" s="23" t="s">
        <v>14</v>
      </c>
      <c r="I608" s="22">
        <v>176</v>
      </c>
      <c r="J608" s="22">
        <f t="shared" si="66"/>
        <v>234.66666666666669</v>
      </c>
      <c r="K608" s="9">
        <v>657108.31999999995</v>
      </c>
      <c r="L608" s="23" t="s">
        <v>23</v>
      </c>
      <c r="M608" s="17">
        <f t="shared" si="62"/>
        <v>2.4753606677847984E-2</v>
      </c>
      <c r="N608" s="17">
        <f t="shared" si="63"/>
        <v>2.4753606677847984E-2</v>
      </c>
      <c r="O608" s="68">
        <f t="shared" si="65"/>
        <v>155.9477220704423</v>
      </c>
      <c r="P608" s="9">
        <f t="shared" si="64"/>
        <v>3733.5699999999997</v>
      </c>
    </row>
    <row r="609" spans="1:16" x14ac:dyDescent="0.25">
      <c r="A609" s="23" t="s">
        <v>9</v>
      </c>
      <c r="B609" s="23" t="s">
        <v>112</v>
      </c>
      <c r="C609" s="23" t="s">
        <v>128</v>
      </c>
      <c r="D609" s="16" t="s">
        <v>129</v>
      </c>
      <c r="E609" s="81" t="s">
        <v>465</v>
      </c>
      <c r="F609" s="23" t="s">
        <v>115</v>
      </c>
      <c r="G609" s="23" t="s">
        <v>480</v>
      </c>
      <c r="H609" s="23" t="s">
        <v>14</v>
      </c>
      <c r="I609" s="22">
        <v>508</v>
      </c>
      <c r="J609" s="22">
        <f t="shared" si="66"/>
        <v>677.33333333333326</v>
      </c>
      <c r="K609" s="9">
        <v>1896653.56</v>
      </c>
      <c r="L609" s="23" t="s">
        <v>25</v>
      </c>
      <c r="M609" s="17">
        <f t="shared" si="62"/>
        <v>7.1447910183788502E-2</v>
      </c>
      <c r="N609" s="17">
        <f t="shared" si="63"/>
        <v>7.1447910183788488E-2</v>
      </c>
      <c r="O609" s="68">
        <f t="shared" si="65"/>
        <v>450.12183415786745</v>
      </c>
      <c r="P609" s="9">
        <f t="shared" si="64"/>
        <v>3733.57</v>
      </c>
    </row>
    <row r="610" spans="1:16" x14ac:dyDescent="0.25">
      <c r="A610" s="23" t="s">
        <v>9</v>
      </c>
      <c r="B610" s="23" t="s">
        <v>112</v>
      </c>
      <c r="C610" s="23" t="s">
        <v>128</v>
      </c>
      <c r="D610" s="16" t="s">
        <v>129</v>
      </c>
      <c r="E610" s="81" t="s">
        <v>465</v>
      </c>
      <c r="F610" s="23" t="s">
        <v>115</v>
      </c>
      <c r="G610" s="23" t="s">
        <v>480</v>
      </c>
      <c r="H610" s="23" t="s">
        <v>14</v>
      </c>
      <c r="I610" s="22">
        <v>58.075000000000003</v>
      </c>
      <c r="J610" s="22">
        <f t="shared" si="66"/>
        <v>77.433333333333337</v>
      </c>
      <c r="K610" s="9">
        <v>216827.07775</v>
      </c>
      <c r="L610" s="23" t="s">
        <v>28</v>
      </c>
      <c r="M610" s="17">
        <f t="shared" si="62"/>
        <v>8.1679869762273961E-3</v>
      </c>
      <c r="N610" s="17">
        <f t="shared" si="63"/>
        <v>8.1679869762273961E-3</v>
      </c>
      <c r="O610" s="68">
        <f t="shared" si="65"/>
        <v>51.458317950232598</v>
      </c>
      <c r="P610" s="9">
        <f t="shared" si="64"/>
        <v>3733.5699999999997</v>
      </c>
    </row>
    <row r="611" spans="1:16" x14ac:dyDescent="0.25">
      <c r="A611" s="23" t="s">
        <v>9</v>
      </c>
      <c r="B611" s="23" t="s">
        <v>112</v>
      </c>
      <c r="C611" s="23" t="s">
        <v>128</v>
      </c>
      <c r="D611" s="16" t="s">
        <v>129</v>
      </c>
      <c r="E611" s="81" t="s">
        <v>465</v>
      </c>
      <c r="F611" s="23" t="s">
        <v>115</v>
      </c>
      <c r="G611" s="23" t="s">
        <v>480</v>
      </c>
      <c r="H611" s="23" t="s">
        <v>14</v>
      </c>
      <c r="I611" s="22">
        <v>20</v>
      </c>
      <c r="J611" s="22">
        <f t="shared" si="66"/>
        <v>26.666666666666668</v>
      </c>
      <c r="K611" s="9">
        <v>74671.399999999994</v>
      </c>
      <c r="L611" s="23" t="s">
        <v>30</v>
      </c>
      <c r="M611" s="17">
        <f t="shared" si="62"/>
        <v>2.8129098497554528E-3</v>
      </c>
      <c r="N611" s="17">
        <f t="shared" si="63"/>
        <v>2.8129098497554528E-3</v>
      </c>
      <c r="O611" s="68">
        <f t="shared" si="65"/>
        <v>17.721332053459353</v>
      </c>
      <c r="P611" s="9">
        <f t="shared" si="64"/>
        <v>3733.5699999999997</v>
      </c>
    </row>
    <row r="612" spans="1:16" x14ac:dyDescent="0.25">
      <c r="A612" s="23" t="s">
        <v>9</v>
      </c>
      <c r="B612" s="23" t="s">
        <v>112</v>
      </c>
      <c r="C612" s="23" t="s">
        <v>128</v>
      </c>
      <c r="D612" s="16" t="s">
        <v>129</v>
      </c>
      <c r="E612" s="81" t="s">
        <v>465</v>
      </c>
      <c r="F612" s="23" t="s">
        <v>115</v>
      </c>
      <c r="G612" s="23" t="s">
        <v>480</v>
      </c>
      <c r="H612" s="23" t="s">
        <v>14</v>
      </c>
      <c r="I612" s="22">
        <v>27</v>
      </c>
      <c r="J612" s="22">
        <f t="shared" si="66"/>
        <v>36</v>
      </c>
      <c r="K612" s="9">
        <v>100806.12</v>
      </c>
      <c r="L612" s="23" t="s">
        <v>31</v>
      </c>
      <c r="M612" s="17">
        <f t="shared" si="62"/>
        <v>3.797428297169861E-3</v>
      </c>
      <c r="N612" s="17">
        <f t="shared" si="63"/>
        <v>3.797428297169861E-3</v>
      </c>
      <c r="O612" s="68">
        <f t="shared" si="65"/>
        <v>23.923798272170124</v>
      </c>
      <c r="P612" s="9">
        <f t="shared" si="64"/>
        <v>3733.56</v>
      </c>
    </row>
    <row r="613" spans="1:16" x14ac:dyDescent="0.25">
      <c r="A613" s="23" t="s">
        <v>9</v>
      </c>
      <c r="B613" s="23" t="s">
        <v>112</v>
      </c>
      <c r="C613" s="23" t="s">
        <v>128</v>
      </c>
      <c r="D613" s="16" t="s">
        <v>129</v>
      </c>
      <c r="E613" s="81" t="s">
        <v>465</v>
      </c>
      <c r="F613" s="23" t="s">
        <v>115</v>
      </c>
      <c r="G613" s="23" t="s">
        <v>480</v>
      </c>
      <c r="H613" s="23" t="s">
        <v>14</v>
      </c>
      <c r="I613" s="22">
        <v>30</v>
      </c>
      <c r="J613" s="22">
        <f t="shared" si="66"/>
        <v>40</v>
      </c>
      <c r="K613" s="9">
        <v>112007.1</v>
      </c>
      <c r="L613" s="23" t="s">
        <v>34</v>
      </c>
      <c r="M613" s="17">
        <f t="shared" si="62"/>
        <v>4.2193647746331794E-3</v>
      </c>
      <c r="N613" s="17">
        <f t="shared" si="63"/>
        <v>4.2193647746331785E-3</v>
      </c>
      <c r="O613" s="68">
        <f t="shared" si="65"/>
        <v>26.581998080189024</v>
      </c>
      <c r="P613" s="9">
        <f t="shared" si="64"/>
        <v>3733.57</v>
      </c>
    </row>
    <row r="614" spans="1:16" x14ac:dyDescent="0.25">
      <c r="A614" s="23" t="s">
        <v>9</v>
      </c>
      <c r="B614" s="23" t="s">
        <v>112</v>
      </c>
      <c r="C614" s="23" t="s">
        <v>128</v>
      </c>
      <c r="D614" s="16" t="s">
        <v>129</v>
      </c>
      <c r="E614" s="81" t="s">
        <v>465</v>
      </c>
      <c r="F614" s="23" t="s">
        <v>115</v>
      </c>
      <c r="G614" s="23" t="s">
        <v>480</v>
      </c>
      <c r="H614" s="23" t="s">
        <v>14</v>
      </c>
      <c r="I614" s="22">
        <v>45</v>
      </c>
      <c r="J614" s="22">
        <f t="shared" si="66"/>
        <v>60</v>
      </c>
      <c r="K614" s="9">
        <v>168010.55</v>
      </c>
      <c r="L614" s="23" t="s">
        <v>35</v>
      </c>
      <c r="M614" s="17">
        <f t="shared" si="62"/>
        <v>6.3290471619497687E-3</v>
      </c>
      <c r="N614" s="17">
        <f t="shared" si="63"/>
        <v>6.3290471619497678E-3</v>
      </c>
      <c r="O614" s="68">
        <f t="shared" si="65"/>
        <v>39.872997120283536</v>
      </c>
      <c r="P614" s="9">
        <f t="shared" si="64"/>
        <v>3733.5677777777773</v>
      </c>
    </row>
    <row r="615" spans="1:16" x14ac:dyDescent="0.25">
      <c r="A615" s="23" t="s">
        <v>9</v>
      </c>
      <c r="B615" s="23" t="s">
        <v>112</v>
      </c>
      <c r="C615" s="23" t="s">
        <v>128</v>
      </c>
      <c r="D615" s="16" t="s">
        <v>129</v>
      </c>
      <c r="E615" s="81" t="s">
        <v>465</v>
      </c>
      <c r="F615" s="23" t="s">
        <v>115</v>
      </c>
      <c r="G615" s="23" t="s">
        <v>480</v>
      </c>
      <c r="H615" s="23" t="s">
        <v>14</v>
      </c>
      <c r="I615" s="22">
        <v>55</v>
      </c>
      <c r="J615" s="22">
        <f t="shared" si="66"/>
        <v>73.333333333333329</v>
      </c>
      <c r="K615" s="9">
        <v>205346.15</v>
      </c>
      <c r="L615" s="23" t="s">
        <v>36</v>
      </c>
      <c r="M615" s="17">
        <f t="shared" si="62"/>
        <v>7.7355020868274948E-3</v>
      </c>
      <c r="N615" s="17">
        <f t="shared" si="63"/>
        <v>7.735502086827494E-3</v>
      </c>
      <c r="O615" s="68">
        <f t="shared" si="65"/>
        <v>48.73366314701321</v>
      </c>
      <c r="P615" s="9">
        <f t="shared" si="64"/>
        <v>3733.5663636363633</v>
      </c>
    </row>
    <row r="616" spans="1:16" x14ac:dyDescent="0.25">
      <c r="A616" s="23" t="s">
        <v>9</v>
      </c>
      <c r="B616" s="23" t="s">
        <v>112</v>
      </c>
      <c r="C616" s="23" t="s">
        <v>128</v>
      </c>
      <c r="D616" s="16" t="s">
        <v>129</v>
      </c>
      <c r="E616" s="81" t="s">
        <v>465</v>
      </c>
      <c r="F616" s="23" t="s">
        <v>115</v>
      </c>
      <c r="G616" s="23" t="s">
        <v>480</v>
      </c>
      <c r="H616" s="23" t="s">
        <v>14</v>
      </c>
      <c r="I616" s="22">
        <v>171</v>
      </c>
      <c r="J616" s="22">
        <f t="shared" si="66"/>
        <v>228</v>
      </c>
      <c r="K616" s="9">
        <v>638440.47</v>
      </c>
      <c r="L616" s="23" t="s">
        <v>37</v>
      </c>
      <c r="M616" s="17">
        <f t="shared" si="62"/>
        <v>2.4050379215409121E-2</v>
      </c>
      <c r="N616" s="17">
        <f t="shared" si="63"/>
        <v>2.4050379215409118E-2</v>
      </c>
      <c r="O616" s="68">
        <f t="shared" si="65"/>
        <v>151.51738905707745</v>
      </c>
      <c r="P616" s="9">
        <f t="shared" si="64"/>
        <v>3733.5699999999997</v>
      </c>
    </row>
    <row r="617" spans="1:16" x14ac:dyDescent="0.25">
      <c r="A617" s="23" t="s">
        <v>9</v>
      </c>
      <c r="B617" s="23" t="s">
        <v>112</v>
      </c>
      <c r="C617" s="23" t="s">
        <v>128</v>
      </c>
      <c r="D617" s="16" t="s">
        <v>129</v>
      </c>
      <c r="E617" s="81" t="s">
        <v>465</v>
      </c>
      <c r="F617" s="23" t="s">
        <v>115</v>
      </c>
      <c r="G617" s="23" t="s">
        <v>480</v>
      </c>
      <c r="H617" s="23" t="s">
        <v>14</v>
      </c>
      <c r="I617" s="22">
        <v>26</v>
      </c>
      <c r="J617" s="22">
        <f t="shared" si="66"/>
        <v>34.666666666666664</v>
      </c>
      <c r="K617" s="9">
        <v>97072.82</v>
      </c>
      <c r="L617" s="23" t="s">
        <v>38</v>
      </c>
      <c r="M617" s="17">
        <f t="shared" si="62"/>
        <v>3.6567828046820887E-3</v>
      </c>
      <c r="N617" s="17">
        <f t="shared" si="63"/>
        <v>3.6567828046820882E-3</v>
      </c>
      <c r="O617" s="68">
        <f t="shared" si="65"/>
        <v>23.037731669497155</v>
      </c>
      <c r="P617" s="9">
        <f t="shared" si="64"/>
        <v>3733.57</v>
      </c>
    </row>
    <row r="618" spans="1:16" x14ac:dyDescent="0.25">
      <c r="A618" s="23" t="s">
        <v>9</v>
      </c>
      <c r="B618" s="23" t="s">
        <v>112</v>
      </c>
      <c r="C618" s="23" t="s">
        <v>128</v>
      </c>
      <c r="D618" s="16" t="s">
        <v>129</v>
      </c>
      <c r="E618" s="81" t="s">
        <v>465</v>
      </c>
      <c r="F618" s="23" t="s">
        <v>115</v>
      </c>
      <c r="G618" s="23" t="s">
        <v>480</v>
      </c>
      <c r="H618" s="23" t="s">
        <v>14</v>
      </c>
      <c r="I618" s="22">
        <v>20</v>
      </c>
      <c r="J618" s="22">
        <f t="shared" si="66"/>
        <v>26.666666666666668</v>
      </c>
      <c r="K618" s="9">
        <v>74671.399999999994</v>
      </c>
      <c r="L618" s="23" t="s">
        <v>39</v>
      </c>
      <c r="M618" s="17">
        <f t="shared" si="62"/>
        <v>2.8129098497554528E-3</v>
      </c>
      <c r="N618" s="17">
        <f t="shared" si="63"/>
        <v>2.8129098497554528E-3</v>
      </c>
      <c r="O618" s="68">
        <f t="shared" si="65"/>
        <v>17.721332053459353</v>
      </c>
      <c r="P618" s="9">
        <f t="shared" si="64"/>
        <v>3733.5699999999997</v>
      </c>
    </row>
    <row r="619" spans="1:16" x14ac:dyDescent="0.25">
      <c r="A619" s="23" t="s">
        <v>9</v>
      </c>
      <c r="B619" s="23" t="s">
        <v>112</v>
      </c>
      <c r="C619" s="23" t="s">
        <v>128</v>
      </c>
      <c r="D619" s="16" t="s">
        <v>129</v>
      </c>
      <c r="E619" s="81" t="s">
        <v>465</v>
      </c>
      <c r="F619" s="23" t="s">
        <v>115</v>
      </c>
      <c r="G619" s="23" t="s">
        <v>480</v>
      </c>
      <c r="H619" s="23" t="s">
        <v>14</v>
      </c>
      <c r="I619" s="22">
        <v>112.5</v>
      </c>
      <c r="J619" s="22">
        <f t="shared" si="66"/>
        <v>150</v>
      </c>
      <c r="K619" s="9">
        <v>420026.625</v>
      </c>
      <c r="L619" s="23" t="s">
        <v>40</v>
      </c>
      <c r="M619" s="17">
        <f t="shared" si="62"/>
        <v>1.5822617904874423E-2</v>
      </c>
      <c r="N619" s="17">
        <f t="shared" si="63"/>
        <v>1.5822617904874419E-2</v>
      </c>
      <c r="O619" s="68">
        <f t="shared" si="65"/>
        <v>99.682492800708843</v>
      </c>
      <c r="P619" s="9">
        <f t="shared" si="64"/>
        <v>3733.57</v>
      </c>
    </row>
    <row r="620" spans="1:16" x14ac:dyDescent="0.25">
      <c r="A620" s="23" t="s">
        <v>9</v>
      </c>
      <c r="B620" s="23" t="s">
        <v>112</v>
      </c>
      <c r="C620" s="23" t="s">
        <v>128</v>
      </c>
      <c r="D620" s="16" t="s">
        <v>129</v>
      </c>
      <c r="E620" s="81" t="s">
        <v>465</v>
      </c>
      <c r="F620" s="23" t="s">
        <v>115</v>
      </c>
      <c r="G620" s="23" t="s">
        <v>480</v>
      </c>
      <c r="H620" s="23" t="s">
        <v>14</v>
      </c>
      <c r="I620" s="22">
        <v>366</v>
      </c>
      <c r="J620" s="22">
        <f t="shared" si="66"/>
        <v>488</v>
      </c>
      <c r="K620" s="9">
        <v>1366486.62</v>
      </c>
      <c r="L620" s="23" t="s">
        <v>41</v>
      </c>
      <c r="M620" s="17">
        <f t="shared" si="62"/>
        <v>5.1476250250524783E-2</v>
      </c>
      <c r="N620" s="17">
        <f t="shared" si="63"/>
        <v>5.1476250250524783E-2</v>
      </c>
      <c r="O620" s="68">
        <f t="shared" si="65"/>
        <v>324.30037657830616</v>
      </c>
      <c r="P620" s="9">
        <f t="shared" si="64"/>
        <v>3733.57</v>
      </c>
    </row>
    <row r="621" spans="1:16" x14ac:dyDescent="0.25">
      <c r="A621" s="23" t="s">
        <v>9</v>
      </c>
      <c r="B621" s="23" t="s">
        <v>112</v>
      </c>
      <c r="C621" s="23" t="s">
        <v>128</v>
      </c>
      <c r="D621" s="16" t="s">
        <v>129</v>
      </c>
      <c r="E621" s="81" t="s">
        <v>465</v>
      </c>
      <c r="F621" s="23" t="s">
        <v>115</v>
      </c>
      <c r="G621" s="23" t="s">
        <v>480</v>
      </c>
      <c r="H621" s="23" t="s">
        <v>14</v>
      </c>
      <c r="I621" s="22">
        <v>485</v>
      </c>
      <c r="J621" s="22">
        <f t="shared" si="66"/>
        <v>646.66666666666663</v>
      </c>
      <c r="K621" s="9">
        <v>1810781.45</v>
      </c>
      <c r="L621" s="23" t="s">
        <v>42</v>
      </c>
      <c r="M621" s="17">
        <f t="shared" si="62"/>
        <v>6.8213063856569722E-2</v>
      </c>
      <c r="N621" s="17">
        <f t="shared" si="63"/>
        <v>6.8213063856569722E-2</v>
      </c>
      <c r="O621" s="68">
        <f t="shared" si="65"/>
        <v>429.74230229638925</v>
      </c>
      <c r="P621" s="9">
        <f t="shared" si="64"/>
        <v>3733.5699999999997</v>
      </c>
    </row>
    <row r="622" spans="1:16" x14ac:dyDescent="0.25">
      <c r="A622" s="23" t="s">
        <v>9</v>
      </c>
      <c r="B622" s="23" t="s">
        <v>112</v>
      </c>
      <c r="C622" s="23" t="s">
        <v>128</v>
      </c>
      <c r="D622" s="16" t="s">
        <v>129</v>
      </c>
      <c r="E622" s="81" t="s">
        <v>465</v>
      </c>
      <c r="F622" s="23" t="s">
        <v>115</v>
      </c>
      <c r="G622" s="23" t="s">
        <v>480</v>
      </c>
      <c r="H622" s="23" t="s">
        <v>14</v>
      </c>
      <c r="I622" s="22">
        <v>15</v>
      </c>
      <c r="J622" s="22">
        <f t="shared" si="66"/>
        <v>20</v>
      </c>
      <c r="K622" s="9">
        <v>56003.55</v>
      </c>
      <c r="L622" s="23" t="s">
        <v>43</v>
      </c>
      <c r="M622" s="17">
        <f t="shared" si="62"/>
        <v>2.1096823873165897E-3</v>
      </c>
      <c r="N622" s="17">
        <f t="shared" si="63"/>
        <v>2.1096823873165893E-3</v>
      </c>
      <c r="O622" s="68">
        <f t="shared" si="65"/>
        <v>13.290999040094512</v>
      </c>
      <c r="P622" s="9">
        <f t="shared" si="64"/>
        <v>3733.57</v>
      </c>
    </row>
    <row r="623" spans="1:16" x14ac:dyDescent="0.25">
      <c r="A623" s="23" t="s">
        <v>9</v>
      </c>
      <c r="B623" s="23" t="s">
        <v>112</v>
      </c>
      <c r="C623" s="23" t="s">
        <v>128</v>
      </c>
      <c r="D623" s="16" t="s">
        <v>129</v>
      </c>
      <c r="E623" s="81" t="s">
        <v>465</v>
      </c>
      <c r="F623" s="23" t="s">
        <v>115</v>
      </c>
      <c r="G623" s="23" t="s">
        <v>480</v>
      </c>
      <c r="H623" s="23" t="s">
        <v>14</v>
      </c>
      <c r="I623" s="22">
        <v>45</v>
      </c>
      <c r="J623" s="22">
        <f t="shared" si="66"/>
        <v>60</v>
      </c>
      <c r="K623" s="9">
        <v>168010.65</v>
      </c>
      <c r="L623" s="23" t="s">
        <v>44</v>
      </c>
      <c r="M623" s="17">
        <f t="shared" si="62"/>
        <v>6.3290471619497687E-3</v>
      </c>
      <c r="N623" s="17">
        <f t="shared" si="63"/>
        <v>6.3290471619497678E-3</v>
      </c>
      <c r="O623" s="68">
        <f t="shared" si="65"/>
        <v>39.872997120283536</v>
      </c>
      <c r="P623" s="9">
        <f t="shared" si="64"/>
        <v>3733.5699999999997</v>
      </c>
    </row>
    <row r="624" spans="1:16" x14ac:dyDescent="0.25">
      <c r="A624" s="23" t="s">
        <v>9</v>
      </c>
      <c r="B624" s="23" t="s">
        <v>112</v>
      </c>
      <c r="C624" s="23" t="s">
        <v>128</v>
      </c>
      <c r="D624" s="16" t="s">
        <v>129</v>
      </c>
      <c r="E624" s="81" t="s">
        <v>465</v>
      </c>
      <c r="F624" s="23" t="s">
        <v>115</v>
      </c>
      <c r="G624" s="23" t="s">
        <v>480</v>
      </c>
      <c r="H624" s="23" t="s">
        <v>14</v>
      </c>
      <c r="I624" s="22">
        <v>158</v>
      </c>
      <c r="J624" s="22">
        <f t="shared" si="66"/>
        <v>210.66666666666669</v>
      </c>
      <c r="K624" s="9">
        <v>589903.80000000005</v>
      </c>
      <c r="L624" s="23" t="s">
        <v>45</v>
      </c>
      <c r="M624" s="17">
        <f t="shared" si="62"/>
        <v>2.2221987813068077E-2</v>
      </c>
      <c r="N624" s="17">
        <f t="shared" si="63"/>
        <v>2.2221987813068077E-2</v>
      </c>
      <c r="O624" s="68">
        <f t="shared" si="65"/>
        <v>139.99852322232888</v>
      </c>
      <c r="P624" s="9">
        <f t="shared" si="64"/>
        <v>3733.5683544303802</v>
      </c>
    </row>
    <row r="625" spans="1:16" x14ac:dyDescent="0.25">
      <c r="A625" s="23" t="s">
        <v>9</v>
      </c>
      <c r="B625" s="23" t="s">
        <v>112</v>
      </c>
      <c r="C625" s="23" t="s">
        <v>128</v>
      </c>
      <c r="D625" s="16" t="s">
        <v>129</v>
      </c>
      <c r="E625" s="81" t="s">
        <v>465</v>
      </c>
      <c r="F625" s="23" t="s">
        <v>115</v>
      </c>
      <c r="G625" s="23" t="s">
        <v>480</v>
      </c>
      <c r="H625" s="23" t="s">
        <v>14</v>
      </c>
      <c r="I625" s="22">
        <v>114</v>
      </c>
      <c r="J625" s="22">
        <f t="shared" si="66"/>
        <v>152</v>
      </c>
      <c r="K625" s="9">
        <v>425626.98</v>
      </c>
      <c r="L625" s="23" t="s">
        <v>47</v>
      </c>
      <c r="M625" s="17">
        <f t="shared" si="62"/>
        <v>1.6033586143606081E-2</v>
      </c>
      <c r="N625" s="17">
        <f t="shared" si="63"/>
        <v>1.6033586143606081E-2</v>
      </c>
      <c r="O625" s="68">
        <f t="shared" si="65"/>
        <v>101.01159270471831</v>
      </c>
      <c r="P625" s="9">
        <f t="shared" si="64"/>
        <v>3733.5699999999997</v>
      </c>
    </row>
    <row r="626" spans="1:16" x14ac:dyDescent="0.25">
      <c r="A626" s="23" t="s">
        <v>9</v>
      </c>
      <c r="B626" s="23" t="s">
        <v>112</v>
      </c>
      <c r="C626" s="23" t="s">
        <v>128</v>
      </c>
      <c r="D626" s="16" t="s">
        <v>129</v>
      </c>
      <c r="E626" s="81" t="s">
        <v>465</v>
      </c>
      <c r="F626" s="23" t="s">
        <v>115</v>
      </c>
      <c r="G626" s="23" t="s">
        <v>480</v>
      </c>
      <c r="H626" s="23" t="s">
        <v>14</v>
      </c>
      <c r="I626" s="22">
        <v>28</v>
      </c>
      <c r="J626" s="22">
        <f t="shared" si="66"/>
        <v>37.333333333333336</v>
      </c>
      <c r="K626" s="9">
        <v>104539.7</v>
      </c>
      <c r="L626" s="23" t="s">
        <v>48</v>
      </c>
      <c r="M626" s="17">
        <f t="shared" ref="M626:M634" si="67">I626/$I$635</f>
        <v>3.9380737896576338E-3</v>
      </c>
      <c r="N626" s="17">
        <f t="shared" ref="N626:N634" si="68">J626/$J$635</f>
        <v>3.9380737896576338E-3</v>
      </c>
      <c r="O626" s="68">
        <f t="shared" si="65"/>
        <v>24.809864874843093</v>
      </c>
      <c r="P626" s="9">
        <f t="shared" ref="P626:P634" si="69">+K626/I626</f>
        <v>3733.5607142857143</v>
      </c>
    </row>
    <row r="627" spans="1:16" x14ac:dyDescent="0.25">
      <c r="A627" s="23" t="s">
        <v>9</v>
      </c>
      <c r="B627" s="23" t="s">
        <v>112</v>
      </c>
      <c r="C627" s="23" t="s">
        <v>128</v>
      </c>
      <c r="D627" s="16" t="s">
        <v>129</v>
      </c>
      <c r="E627" s="81" t="s">
        <v>465</v>
      </c>
      <c r="F627" s="23" t="s">
        <v>115</v>
      </c>
      <c r="G627" s="23" t="s">
        <v>480</v>
      </c>
      <c r="H627" s="23" t="s">
        <v>14</v>
      </c>
      <c r="I627" s="22">
        <v>42</v>
      </c>
      <c r="J627" s="22">
        <f t="shared" si="66"/>
        <v>56</v>
      </c>
      <c r="K627" s="9">
        <v>156809.94</v>
      </c>
      <c r="L627" s="23" t="s">
        <v>68</v>
      </c>
      <c r="M627" s="17">
        <f t="shared" si="67"/>
        <v>5.9071106844864503E-3</v>
      </c>
      <c r="N627" s="17">
        <f t="shared" si="68"/>
        <v>5.9071106844864503E-3</v>
      </c>
      <c r="O627" s="68">
        <f t="shared" si="65"/>
        <v>37.214797312264636</v>
      </c>
      <c r="P627" s="9">
        <f t="shared" si="69"/>
        <v>3733.57</v>
      </c>
    </row>
    <row r="628" spans="1:16" x14ac:dyDescent="0.25">
      <c r="A628" s="23" t="s">
        <v>9</v>
      </c>
      <c r="B628" s="23" t="s">
        <v>112</v>
      </c>
      <c r="C628" s="23" t="s">
        <v>128</v>
      </c>
      <c r="D628" s="16" t="s">
        <v>129</v>
      </c>
      <c r="E628" s="81" t="s">
        <v>465</v>
      </c>
      <c r="F628" s="23" t="s">
        <v>115</v>
      </c>
      <c r="G628" s="23" t="s">
        <v>480</v>
      </c>
      <c r="H628" s="23" t="s">
        <v>14</v>
      </c>
      <c r="I628" s="22">
        <v>50</v>
      </c>
      <c r="J628" s="22">
        <f t="shared" si="66"/>
        <v>66.666666666666657</v>
      </c>
      <c r="K628" s="9">
        <v>186678.5</v>
      </c>
      <c r="L628" s="23" t="s">
        <v>49</v>
      </c>
      <c r="M628" s="17">
        <f t="shared" si="67"/>
        <v>7.0322746243886318E-3</v>
      </c>
      <c r="N628" s="17">
        <f t="shared" si="68"/>
        <v>7.03227462438863E-3</v>
      </c>
      <c r="O628" s="68">
        <f t="shared" si="65"/>
        <v>44.303330133648366</v>
      </c>
      <c r="P628" s="9">
        <f t="shared" si="69"/>
        <v>3733.57</v>
      </c>
    </row>
    <row r="629" spans="1:16" x14ac:dyDescent="0.25">
      <c r="A629" s="23" t="s">
        <v>9</v>
      </c>
      <c r="B629" s="23" t="s">
        <v>112</v>
      </c>
      <c r="C629" s="23" t="s">
        <v>128</v>
      </c>
      <c r="D629" s="16" t="s">
        <v>129</v>
      </c>
      <c r="E629" s="81" t="s">
        <v>465</v>
      </c>
      <c r="F629" s="23" t="s">
        <v>115</v>
      </c>
      <c r="G629" s="23" t="s">
        <v>480</v>
      </c>
      <c r="H629" s="23" t="s">
        <v>14</v>
      </c>
      <c r="I629" s="22">
        <v>62</v>
      </c>
      <c r="J629" s="22">
        <f t="shared" si="66"/>
        <v>82.666666666666671</v>
      </c>
      <c r="K629" s="9">
        <v>231480.72</v>
      </c>
      <c r="L629" s="23" t="s">
        <v>50</v>
      </c>
      <c r="M629" s="17">
        <f t="shared" si="67"/>
        <v>8.7200205342419027E-3</v>
      </c>
      <c r="N629" s="17">
        <f t="shared" si="68"/>
        <v>8.7200205342419027E-3</v>
      </c>
      <c r="O629" s="68">
        <f t="shared" si="65"/>
        <v>54.936129365723986</v>
      </c>
      <c r="P629" s="9">
        <f t="shared" si="69"/>
        <v>3733.56</v>
      </c>
    </row>
    <row r="630" spans="1:16" x14ac:dyDescent="0.25">
      <c r="A630" s="23" t="s">
        <v>9</v>
      </c>
      <c r="B630" s="23" t="s">
        <v>112</v>
      </c>
      <c r="C630" s="23" t="s">
        <v>128</v>
      </c>
      <c r="D630" s="16" t="s">
        <v>129</v>
      </c>
      <c r="E630" s="81" t="s">
        <v>465</v>
      </c>
      <c r="F630" s="23" t="s">
        <v>115</v>
      </c>
      <c r="G630" s="23" t="s">
        <v>480</v>
      </c>
      <c r="H630" s="23" t="s">
        <v>14</v>
      </c>
      <c r="I630" s="22">
        <v>100</v>
      </c>
      <c r="J630" s="22">
        <f t="shared" si="66"/>
        <v>133.33333333333331</v>
      </c>
      <c r="K630" s="9">
        <v>373357</v>
      </c>
      <c r="L630" s="23" t="s">
        <v>51</v>
      </c>
      <c r="M630" s="17">
        <f t="shared" si="67"/>
        <v>1.4064549248777264E-2</v>
      </c>
      <c r="N630" s="17">
        <f t="shared" si="68"/>
        <v>1.406454924877726E-2</v>
      </c>
      <c r="O630" s="68">
        <f t="shared" si="65"/>
        <v>88.606660267296732</v>
      </c>
      <c r="P630" s="9">
        <f t="shared" si="69"/>
        <v>3733.57</v>
      </c>
    </row>
    <row r="631" spans="1:16" x14ac:dyDescent="0.25">
      <c r="A631" s="23" t="s">
        <v>9</v>
      </c>
      <c r="B631" s="23" t="s">
        <v>112</v>
      </c>
      <c r="C631" s="23" t="s">
        <v>128</v>
      </c>
      <c r="D631" s="16" t="s">
        <v>129</v>
      </c>
      <c r="E631" s="81" t="s">
        <v>465</v>
      </c>
      <c r="F631" s="23" t="s">
        <v>115</v>
      </c>
      <c r="G631" s="23" t="s">
        <v>480</v>
      </c>
      <c r="H631" s="23" t="s">
        <v>14</v>
      </c>
      <c r="I631" s="22">
        <v>86.1</v>
      </c>
      <c r="J631" s="22">
        <f t="shared" si="66"/>
        <v>114.8</v>
      </c>
      <c r="K631" s="9">
        <v>321460.37699999998</v>
      </c>
      <c r="L631" s="23" t="s">
        <v>52</v>
      </c>
      <c r="M631" s="17">
        <f t="shared" si="67"/>
        <v>1.2109576903197224E-2</v>
      </c>
      <c r="N631" s="17">
        <f t="shared" si="68"/>
        <v>1.2109576903197222E-2</v>
      </c>
      <c r="O631" s="68">
        <f t="shared" si="65"/>
        <v>76.290334490142499</v>
      </c>
      <c r="P631" s="9">
        <f t="shared" si="69"/>
        <v>3733.57</v>
      </c>
    </row>
    <row r="632" spans="1:16" x14ac:dyDescent="0.25">
      <c r="A632" s="23" t="s">
        <v>9</v>
      </c>
      <c r="B632" s="23" t="s">
        <v>112</v>
      </c>
      <c r="C632" s="23" t="s">
        <v>128</v>
      </c>
      <c r="D632" s="16" t="s">
        <v>129</v>
      </c>
      <c r="E632" s="81" t="s">
        <v>465</v>
      </c>
      <c r="F632" s="23" t="s">
        <v>115</v>
      </c>
      <c r="G632" s="23" t="s">
        <v>480</v>
      </c>
      <c r="H632" s="23" t="s">
        <v>14</v>
      </c>
      <c r="I632" s="22">
        <v>114</v>
      </c>
      <c r="J632" s="22">
        <f t="shared" si="66"/>
        <v>152</v>
      </c>
      <c r="K632" s="9">
        <v>425626.82</v>
      </c>
      <c r="L632" s="23" t="s">
        <v>55</v>
      </c>
      <c r="M632" s="17">
        <f t="shared" si="67"/>
        <v>1.6033586143606081E-2</v>
      </c>
      <c r="N632" s="17">
        <f t="shared" si="68"/>
        <v>1.6033586143606081E-2</v>
      </c>
      <c r="O632" s="68">
        <f t="shared" ref="O632:O634" si="70">6300*N632</f>
        <v>101.01159270471831</v>
      </c>
      <c r="P632" s="9">
        <f t="shared" si="69"/>
        <v>3733.5685964912282</v>
      </c>
    </row>
    <row r="633" spans="1:16" x14ac:dyDescent="0.25">
      <c r="A633" s="23" t="s">
        <v>9</v>
      </c>
      <c r="B633" s="23" t="s">
        <v>112</v>
      </c>
      <c r="C633" s="23" t="s">
        <v>128</v>
      </c>
      <c r="D633" s="16" t="s">
        <v>129</v>
      </c>
      <c r="E633" s="81" t="s">
        <v>465</v>
      </c>
      <c r="F633" s="23" t="s">
        <v>115</v>
      </c>
      <c r="G633" s="23" t="s">
        <v>480</v>
      </c>
      <c r="H633" s="23" t="s">
        <v>14</v>
      </c>
      <c r="I633" s="22">
        <v>229</v>
      </c>
      <c r="J633" s="22">
        <f t="shared" si="66"/>
        <v>305.33333333333331</v>
      </c>
      <c r="K633" s="9">
        <v>854987.53</v>
      </c>
      <c r="L633" s="23" t="s">
        <v>56</v>
      </c>
      <c r="M633" s="17">
        <f t="shared" si="67"/>
        <v>3.2207817779699936E-2</v>
      </c>
      <c r="N633" s="17">
        <f t="shared" si="68"/>
        <v>3.2207817779699929E-2</v>
      </c>
      <c r="O633" s="68">
        <f t="shared" si="70"/>
        <v>202.90925201210956</v>
      </c>
      <c r="P633" s="9">
        <f t="shared" si="69"/>
        <v>3733.57</v>
      </c>
    </row>
    <row r="634" spans="1:16" x14ac:dyDescent="0.25">
      <c r="A634" s="23" t="s">
        <v>9</v>
      </c>
      <c r="B634" s="23" t="s">
        <v>112</v>
      </c>
      <c r="C634" s="23" t="s">
        <v>128</v>
      </c>
      <c r="D634" s="16" t="s">
        <v>129</v>
      </c>
      <c r="E634" s="81" t="s">
        <v>465</v>
      </c>
      <c r="F634" s="23" t="s">
        <v>115</v>
      </c>
      <c r="G634" s="23" t="s">
        <v>480</v>
      </c>
      <c r="H634" s="23" t="s">
        <v>14</v>
      </c>
      <c r="I634" s="22">
        <v>135</v>
      </c>
      <c r="J634" s="22">
        <f t="shared" si="66"/>
        <v>180</v>
      </c>
      <c r="K634" s="9">
        <v>504031.73</v>
      </c>
      <c r="L634" s="23" t="s">
        <v>65</v>
      </c>
      <c r="M634" s="17">
        <f t="shared" si="67"/>
        <v>1.8987141485849304E-2</v>
      </c>
      <c r="N634" s="17">
        <f t="shared" si="68"/>
        <v>1.8987141485849304E-2</v>
      </c>
      <c r="O634" s="68">
        <f t="shared" si="70"/>
        <v>119.61899136085061</v>
      </c>
      <c r="P634" s="9">
        <f t="shared" si="69"/>
        <v>3733.5683703703703</v>
      </c>
    </row>
    <row r="635" spans="1:16" x14ac:dyDescent="0.25">
      <c r="A635" s="23"/>
      <c r="B635" s="23"/>
      <c r="C635" s="23"/>
      <c r="D635" s="16"/>
      <c r="E635" s="81"/>
      <c r="F635" s="23"/>
      <c r="G635" s="23"/>
      <c r="H635" s="23"/>
      <c r="I635" s="24">
        <f>SUM(I561:I634)</f>
        <v>7110.0749999999998</v>
      </c>
      <c r="J635" s="24">
        <f>SUM(J561:J634)</f>
        <v>9480.1</v>
      </c>
      <c r="K635" s="25"/>
      <c r="L635" s="44"/>
      <c r="M635" s="26">
        <f>SUM(M561:M634)</f>
        <v>1</v>
      </c>
      <c r="N635" s="26">
        <f>SUM(N561:N634)</f>
        <v>1</v>
      </c>
      <c r="O635" s="71">
        <f>SUM(O561:O634)</f>
        <v>6299.9999999999991</v>
      </c>
      <c r="P635" s="9"/>
    </row>
    <row r="636" spans="1:16" x14ac:dyDescent="0.25">
      <c r="A636" s="23" t="s">
        <v>9</v>
      </c>
      <c r="B636" s="23" t="s">
        <v>130</v>
      </c>
      <c r="C636" s="23" t="s">
        <v>131</v>
      </c>
      <c r="D636" s="16" t="s">
        <v>132</v>
      </c>
      <c r="E636" s="81" t="s">
        <v>489</v>
      </c>
      <c r="F636" s="23" t="s">
        <v>133</v>
      </c>
      <c r="G636" s="23" t="s">
        <v>490</v>
      </c>
      <c r="H636" s="23" t="s">
        <v>14</v>
      </c>
      <c r="I636" s="22">
        <v>200</v>
      </c>
      <c r="J636" s="22">
        <f>I636/9*12</f>
        <v>266.66666666666663</v>
      </c>
      <c r="K636" s="9">
        <v>97584.52</v>
      </c>
      <c r="L636" s="23" t="s">
        <v>15</v>
      </c>
      <c r="M636" s="17">
        <f>I636/$I$685</f>
        <v>7.3750935714996888E-3</v>
      </c>
      <c r="N636" s="17">
        <f>J636/$J$685</f>
        <v>7.3750935714996853E-3</v>
      </c>
      <c r="O636" s="68">
        <f>32850*N636</f>
        <v>242.27182382376466</v>
      </c>
      <c r="P636" s="9">
        <f>+K636/I636</f>
        <v>487.92260000000005</v>
      </c>
    </row>
    <row r="637" spans="1:16" x14ac:dyDescent="0.25">
      <c r="A637" s="23" t="s">
        <v>9</v>
      </c>
      <c r="B637" s="23" t="s">
        <v>130</v>
      </c>
      <c r="C637" s="23" t="s">
        <v>131</v>
      </c>
      <c r="D637" s="16" t="s">
        <v>132</v>
      </c>
      <c r="E637" s="81" t="s">
        <v>489</v>
      </c>
      <c r="F637" s="23" t="s">
        <v>133</v>
      </c>
      <c r="G637" s="23" t="s">
        <v>490</v>
      </c>
      <c r="H637" s="23" t="s">
        <v>14</v>
      </c>
      <c r="I637" s="22">
        <v>42</v>
      </c>
      <c r="J637" s="22">
        <f t="shared" ref="J637:J684" si="71">I637/9*12</f>
        <v>56</v>
      </c>
      <c r="K637" s="9">
        <v>20568.240000000002</v>
      </c>
      <c r="L637" s="23" t="s">
        <v>16</v>
      </c>
      <c r="M637" s="17">
        <f t="shared" ref="M637:M684" si="72">I637/$I$685</f>
        <v>1.5487696500149346E-3</v>
      </c>
      <c r="N637" s="17">
        <f t="shared" ref="N637:N684" si="73">J637/$J$685</f>
        <v>1.548769650014934E-3</v>
      </c>
      <c r="O637" s="68">
        <f t="shared" ref="O637:O684" si="74">32850*N637</f>
        <v>50.877083002990581</v>
      </c>
      <c r="P637" s="9">
        <f t="shared" ref="P637:P700" si="75">+K637/I637</f>
        <v>489.72</v>
      </c>
    </row>
    <row r="638" spans="1:16" x14ac:dyDescent="0.25">
      <c r="A638" s="23" t="s">
        <v>9</v>
      </c>
      <c r="B638" s="23" t="s">
        <v>130</v>
      </c>
      <c r="C638" s="23" t="s">
        <v>131</v>
      </c>
      <c r="D638" s="16" t="s">
        <v>132</v>
      </c>
      <c r="E638" s="81" t="s">
        <v>489</v>
      </c>
      <c r="F638" s="23" t="s">
        <v>133</v>
      </c>
      <c r="G638" s="23" t="s">
        <v>490</v>
      </c>
      <c r="H638" s="23" t="s">
        <v>14</v>
      </c>
      <c r="I638" s="22">
        <v>94</v>
      </c>
      <c r="J638" s="22">
        <f t="shared" si="71"/>
        <v>125.33333333333334</v>
      </c>
      <c r="K638" s="9">
        <v>45945.9</v>
      </c>
      <c r="L638" s="23" t="s">
        <v>17</v>
      </c>
      <c r="M638" s="17">
        <f t="shared" si="72"/>
        <v>3.4662939786048535E-3</v>
      </c>
      <c r="N638" s="17">
        <f t="shared" si="73"/>
        <v>3.4662939786048526E-3</v>
      </c>
      <c r="O638" s="68">
        <f t="shared" si="74"/>
        <v>113.86775719716941</v>
      </c>
      <c r="P638" s="9">
        <f t="shared" si="75"/>
        <v>488.78617021276597</v>
      </c>
    </row>
    <row r="639" spans="1:16" x14ac:dyDescent="0.25">
      <c r="A639" s="23" t="s">
        <v>9</v>
      </c>
      <c r="B639" s="23" t="s">
        <v>130</v>
      </c>
      <c r="C639" s="23" t="s">
        <v>131</v>
      </c>
      <c r="D639" s="16" t="s">
        <v>132</v>
      </c>
      <c r="E639" s="81" t="s">
        <v>489</v>
      </c>
      <c r="F639" s="23" t="s">
        <v>133</v>
      </c>
      <c r="G639" s="23" t="s">
        <v>490</v>
      </c>
      <c r="H639" s="23" t="s">
        <v>14</v>
      </c>
      <c r="I639" s="22">
        <v>1167</v>
      </c>
      <c r="J639" s="22">
        <f t="shared" si="71"/>
        <v>1556</v>
      </c>
      <c r="K639" s="9">
        <v>570153.1</v>
      </c>
      <c r="L639" s="23" t="s">
        <v>18</v>
      </c>
      <c r="M639" s="17">
        <f t="shared" si="72"/>
        <v>4.3033670989700686E-2</v>
      </c>
      <c r="N639" s="17">
        <f t="shared" si="73"/>
        <v>4.3033670989700672E-2</v>
      </c>
      <c r="O639" s="68">
        <f t="shared" si="74"/>
        <v>1413.6560920116672</v>
      </c>
      <c r="P639" s="9">
        <f t="shared" si="75"/>
        <v>488.56306769494427</v>
      </c>
    </row>
    <row r="640" spans="1:16" x14ac:dyDescent="0.25">
      <c r="A640" s="23" t="s">
        <v>9</v>
      </c>
      <c r="B640" s="23" t="s">
        <v>130</v>
      </c>
      <c r="C640" s="23" t="s">
        <v>131</v>
      </c>
      <c r="D640" s="16" t="s">
        <v>132</v>
      </c>
      <c r="E640" s="81" t="s">
        <v>489</v>
      </c>
      <c r="F640" s="23" t="s">
        <v>133</v>
      </c>
      <c r="G640" s="23" t="s">
        <v>490</v>
      </c>
      <c r="H640" s="23" t="s">
        <v>14</v>
      </c>
      <c r="I640" s="22">
        <v>432</v>
      </c>
      <c r="J640" s="22">
        <f t="shared" si="71"/>
        <v>576</v>
      </c>
      <c r="K640" s="9">
        <v>210710.5</v>
      </c>
      <c r="L640" s="23" t="s">
        <v>19</v>
      </c>
      <c r="M640" s="17">
        <f t="shared" si="72"/>
        <v>1.5930202114439327E-2</v>
      </c>
      <c r="N640" s="17">
        <f t="shared" si="73"/>
        <v>1.5930202114439324E-2</v>
      </c>
      <c r="O640" s="68">
        <f t="shared" si="74"/>
        <v>523.30713945933178</v>
      </c>
      <c r="P640" s="9">
        <f t="shared" si="75"/>
        <v>487.75578703703701</v>
      </c>
    </row>
    <row r="641" spans="1:16" x14ac:dyDescent="0.25">
      <c r="A641" s="23" t="s">
        <v>9</v>
      </c>
      <c r="B641" s="23" t="s">
        <v>130</v>
      </c>
      <c r="C641" s="23" t="s">
        <v>131</v>
      </c>
      <c r="D641" s="16" t="s">
        <v>132</v>
      </c>
      <c r="E641" s="81" t="s">
        <v>489</v>
      </c>
      <c r="F641" s="23" t="s">
        <v>133</v>
      </c>
      <c r="G641" s="23" t="s">
        <v>490</v>
      </c>
      <c r="H641" s="23" t="s">
        <v>14</v>
      </c>
      <c r="I641" s="22">
        <v>701</v>
      </c>
      <c r="J641" s="22">
        <f t="shared" si="71"/>
        <v>934.66666666666663</v>
      </c>
      <c r="K641" s="9">
        <v>342085.7</v>
      </c>
      <c r="L641" s="23" t="s">
        <v>20</v>
      </c>
      <c r="M641" s="17">
        <f t="shared" si="72"/>
        <v>2.584970296810641E-2</v>
      </c>
      <c r="N641" s="17">
        <f t="shared" si="73"/>
        <v>2.5849702968106399E-2</v>
      </c>
      <c r="O641" s="68">
        <f t="shared" si="74"/>
        <v>849.16274250229526</v>
      </c>
      <c r="P641" s="9">
        <f t="shared" si="75"/>
        <v>487.99671897289591</v>
      </c>
    </row>
    <row r="642" spans="1:16" x14ac:dyDescent="0.25">
      <c r="A642" s="23" t="s">
        <v>9</v>
      </c>
      <c r="B642" s="23" t="s">
        <v>130</v>
      </c>
      <c r="C642" s="23" t="s">
        <v>131</v>
      </c>
      <c r="D642" s="16" t="s">
        <v>132</v>
      </c>
      <c r="E642" s="81" t="s">
        <v>489</v>
      </c>
      <c r="F642" s="23" t="s">
        <v>133</v>
      </c>
      <c r="G642" s="23" t="s">
        <v>490</v>
      </c>
      <c r="H642" s="23" t="s">
        <v>14</v>
      </c>
      <c r="I642" s="22">
        <v>511</v>
      </c>
      <c r="J642" s="22">
        <f t="shared" si="71"/>
        <v>681.33333333333337</v>
      </c>
      <c r="K642" s="9">
        <v>249423.46</v>
      </c>
      <c r="L642" s="23" t="s">
        <v>21</v>
      </c>
      <c r="M642" s="17">
        <f t="shared" si="72"/>
        <v>1.8843364075181706E-2</v>
      </c>
      <c r="N642" s="17">
        <f t="shared" si="73"/>
        <v>1.8843364075181699E-2</v>
      </c>
      <c r="O642" s="68">
        <f t="shared" si="74"/>
        <v>619.00450986971885</v>
      </c>
      <c r="P642" s="9">
        <f t="shared" si="75"/>
        <v>488.10853228962816</v>
      </c>
    </row>
    <row r="643" spans="1:16" x14ac:dyDescent="0.25">
      <c r="A643" s="23" t="s">
        <v>9</v>
      </c>
      <c r="B643" s="23" t="s">
        <v>130</v>
      </c>
      <c r="C643" s="23" t="s">
        <v>131</v>
      </c>
      <c r="D643" s="16" t="s">
        <v>132</v>
      </c>
      <c r="E643" s="81" t="s">
        <v>489</v>
      </c>
      <c r="F643" s="23" t="s">
        <v>133</v>
      </c>
      <c r="G643" s="23" t="s">
        <v>490</v>
      </c>
      <c r="H643" s="23" t="s">
        <v>14</v>
      </c>
      <c r="I643" s="22">
        <v>1976.3</v>
      </c>
      <c r="J643" s="22">
        <f t="shared" si="71"/>
        <v>2635.0666666666666</v>
      </c>
      <c r="K643" s="9">
        <v>964945.25600000005</v>
      </c>
      <c r="L643" s="23" t="s">
        <v>22</v>
      </c>
      <c r="M643" s="17">
        <f t="shared" si="72"/>
        <v>7.2876987126774165E-2</v>
      </c>
      <c r="N643" s="17">
        <f t="shared" si="73"/>
        <v>7.2876987126774151E-2</v>
      </c>
      <c r="O643" s="68">
        <f t="shared" si="74"/>
        <v>2394.0090271145309</v>
      </c>
      <c r="P643" s="9">
        <f t="shared" si="75"/>
        <v>488.2584911197693</v>
      </c>
    </row>
    <row r="644" spans="1:16" x14ac:dyDescent="0.25">
      <c r="A644" s="23" t="s">
        <v>9</v>
      </c>
      <c r="B644" s="23" t="s">
        <v>130</v>
      </c>
      <c r="C644" s="23" t="s">
        <v>131</v>
      </c>
      <c r="D644" s="16" t="s">
        <v>132</v>
      </c>
      <c r="E644" s="81" t="s">
        <v>489</v>
      </c>
      <c r="F644" s="23" t="s">
        <v>133</v>
      </c>
      <c r="G644" s="23" t="s">
        <v>490</v>
      </c>
      <c r="H644" s="23" t="s">
        <v>14</v>
      </c>
      <c r="I644" s="22">
        <v>2142</v>
      </c>
      <c r="J644" s="22">
        <f t="shared" si="71"/>
        <v>2856</v>
      </c>
      <c r="K644" s="9">
        <v>1046300.86</v>
      </c>
      <c r="L644" s="23" t="s">
        <v>23</v>
      </c>
      <c r="M644" s="17">
        <f t="shared" si="72"/>
        <v>7.8987252150761661E-2</v>
      </c>
      <c r="N644" s="17">
        <f t="shared" si="73"/>
        <v>7.8987252150761633E-2</v>
      </c>
      <c r="O644" s="68">
        <f t="shared" si="74"/>
        <v>2594.7312331525195</v>
      </c>
      <c r="P644" s="9">
        <f t="shared" si="75"/>
        <v>488.46912231559287</v>
      </c>
    </row>
    <row r="645" spans="1:16" x14ac:dyDescent="0.25">
      <c r="A645" s="23" t="s">
        <v>9</v>
      </c>
      <c r="B645" s="23" t="s">
        <v>130</v>
      </c>
      <c r="C645" s="23" t="s">
        <v>131</v>
      </c>
      <c r="D645" s="16" t="s">
        <v>132</v>
      </c>
      <c r="E645" s="81" t="s">
        <v>489</v>
      </c>
      <c r="F645" s="23" t="s">
        <v>133</v>
      </c>
      <c r="G645" s="23" t="s">
        <v>490</v>
      </c>
      <c r="H645" s="23" t="s">
        <v>14</v>
      </c>
      <c r="I645" s="22">
        <v>1799</v>
      </c>
      <c r="J645" s="22">
        <f t="shared" si="71"/>
        <v>2398.6666666666665</v>
      </c>
      <c r="K645" s="9">
        <v>878339.44</v>
      </c>
      <c r="L645" s="23" t="s">
        <v>24</v>
      </c>
      <c r="M645" s="17">
        <f t="shared" si="72"/>
        <v>6.6338966675639696E-2</v>
      </c>
      <c r="N645" s="17">
        <f t="shared" si="73"/>
        <v>6.6338966675639668E-2</v>
      </c>
      <c r="O645" s="68">
        <f t="shared" si="74"/>
        <v>2179.2350552947632</v>
      </c>
      <c r="P645" s="9">
        <f t="shared" si="75"/>
        <v>488.23759866592547</v>
      </c>
    </row>
    <row r="646" spans="1:16" x14ac:dyDescent="0.25">
      <c r="A646" s="23" t="s">
        <v>9</v>
      </c>
      <c r="B646" s="23" t="s">
        <v>130</v>
      </c>
      <c r="C646" s="23" t="s">
        <v>131</v>
      </c>
      <c r="D646" s="16" t="s">
        <v>132</v>
      </c>
      <c r="E646" s="81" t="s">
        <v>489</v>
      </c>
      <c r="F646" s="23" t="s">
        <v>133</v>
      </c>
      <c r="G646" s="23" t="s">
        <v>490</v>
      </c>
      <c r="H646" s="23" t="s">
        <v>14</v>
      </c>
      <c r="I646" s="22">
        <v>2636.35</v>
      </c>
      <c r="J646" s="22">
        <f t="shared" si="71"/>
        <v>3515.1333333333332</v>
      </c>
      <c r="K646" s="9">
        <v>1287359.81</v>
      </c>
      <c r="L646" s="23" t="s">
        <v>25</v>
      </c>
      <c r="M646" s="17">
        <f t="shared" si="72"/>
        <v>9.7216639686116019E-2</v>
      </c>
      <c r="N646" s="17">
        <f t="shared" si="73"/>
        <v>9.7216639686115991E-2</v>
      </c>
      <c r="O646" s="68">
        <f t="shared" si="74"/>
        <v>3193.5666136889104</v>
      </c>
      <c r="P646" s="9">
        <f t="shared" si="75"/>
        <v>488.31141919699587</v>
      </c>
    </row>
    <row r="647" spans="1:16" x14ac:dyDescent="0.25">
      <c r="A647" s="23" t="s">
        <v>9</v>
      </c>
      <c r="B647" s="23" t="s">
        <v>130</v>
      </c>
      <c r="C647" s="23" t="s">
        <v>131</v>
      </c>
      <c r="D647" s="16" t="s">
        <v>132</v>
      </c>
      <c r="E647" s="81" t="s">
        <v>489</v>
      </c>
      <c r="F647" s="23" t="s">
        <v>133</v>
      </c>
      <c r="G647" s="23" t="s">
        <v>490</v>
      </c>
      <c r="H647" s="23" t="s">
        <v>14</v>
      </c>
      <c r="I647" s="22">
        <v>644.28</v>
      </c>
      <c r="J647" s="22">
        <f t="shared" si="71"/>
        <v>859.04</v>
      </c>
      <c r="K647" s="9">
        <v>62925.985200000003</v>
      </c>
      <c r="L647" s="23" t="s">
        <v>26</v>
      </c>
      <c r="M647" s="17">
        <f t="shared" si="72"/>
        <v>2.3758126431229095E-2</v>
      </c>
      <c r="N647" s="17">
        <f t="shared" si="73"/>
        <v>2.3758126431229088E-2</v>
      </c>
      <c r="O647" s="68">
        <f t="shared" si="74"/>
        <v>780.4544532658756</v>
      </c>
      <c r="P647" s="75">
        <f t="shared" si="75"/>
        <v>97.668692493946736</v>
      </c>
    </row>
    <row r="648" spans="1:16" x14ac:dyDescent="0.25">
      <c r="A648" s="23" t="s">
        <v>9</v>
      </c>
      <c r="B648" s="23" t="s">
        <v>130</v>
      </c>
      <c r="C648" s="23" t="s">
        <v>131</v>
      </c>
      <c r="D648" s="16" t="s">
        <v>132</v>
      </c>
      <c r="E648" s="81" t="s">
        <v>489</v>
      </c>
      <c r="F648" s="23" t="s">
        <v>133</v>
      </c>
      <c r="G648" s="23" t="s">
        <v>490</v>
      </c>
      <c r="H648" s="23" t="s">
        <v>14</v>
      </c>
      <c r="I648" s="22">
        <v>207</v>
      </c>
      <c r="J648" s="22">
        <f t="shared" si="71"/>
        <v>276</v>
      </c>
      <c r="K648" s="9">
        <v>101117.06</v>
      </c>
      <c r="L648" s="23" t="s">
        <v>27</v>
      </c>
      <c r="M648" s="17">
        <f t="shared" si="72"/>
        <v>7.6332218465021773E-3</v>
      </c>
      <c r="N648" s="17">
        <f t="shared" si="73"/>
        <v>7.6332218465021747E-3</v>
      </c>
      <c r="O648" s="68">
        <f t="shared" si="74"/>
        <v>250.75133765759645</v>
      </c>
      <c r="P648" s="9">
        <f t="shared" si="75"/>
        <v>488.48821256038644</v>
      </c>
    </row>
    <row r="649" spans="1:16" x14ac:dyDescent="0.25">
      <c r="A649" s="23" t="s">
        <v>9</v>
      </c>
      <c r="B649" s="23" t="s">
        <v>130</v>
      </c>
      <c r="C649" s="23" t="s">
        <v>131</v>
      </c>
      <c r="D649" s="16" t="s">
        <v>132</v>
      </c>
      <c r="E649" s="81" t="s">
        <v>489</v>
      </c>
      <c r="F649" s="23" t="s">
        <v>133</v>
      </c>
      <c r="G649" s="23" t="s">
        <v>490</v>
      </c>
      <c r="H649" s="23" t="s">
        <v>14</v>
      </c>
      <c r="I649" s="22">
        <v>507.39</v>
      </c>
      <c r="J649" s="22">
        <f t="shared" si="71"/>
        <v>676.52</v>
      </c>
      <c r="K649" s="9">
        <v>247654.23319999999</v>
      </c>
      <c r="L649" s="23" t="s">
        <v>28</v>
      </c>
      <c r="M649" s="17">
        <f t="shared" si="72"/>
        <v>1.8710243636216133E-2</v>
      </c>
      <c r="N649" s="17">
        <f t="shared" si="73"/>
        <v>1.871024363621613E-2</v>
      </c>
      <c r="O649" s="68">
        <f t="shared" si="74"/>
        <v>614.63150344969984</v>
      </c>
      <c r="P649" s="9">
        <f t="shared" si="75"/>
        <v>488.09443071404638</v>
      </c>
    </row>
    <row r="650" spans="1:16" x14ac:dyDescent="0.25">
      <c r="A650" s="23" t="s">
        <v>9</v>
      </c>
      <c r="B650" s="23" t="s">
        <v>130</v>
      </c>
      <c r="C650" s="23" t="s">
        <v>131</v>
      </c>
      <c r="D650" s="16" t="s">
        <v>132</v>
      </c>
      <c r="E650" s="81" t="s">
        <v>489</v>
      </c>
      <c r="F650" s="23" t="s">
        <v>133</v>
      </c>
      <c r="G650" s="23" t="s">
        <v>490</v>
      </c>
      <c r="H650" s="23" t="s">
        <v>14</v>
      </c>
      <c r="I650" s="22">
        <v>39</v>
      </c>
      <c r="J650" s="22">
        <f t="shared" si="71"/>
        <v>52</v>
      </c>
      <c r="K650" s="9">
        <v>19023.84</v>
      </c>
      <c r="L650" s="23" t="s">
        <v>29</v>
      </c>
      <c r="M650" s="17">
        <f t="shared" si="72"/>
        <v>1.4381432464424392E-3</v>
      </c>
      <c r="N650" s="17">
        <f t="shared" si="73"/>
        <v>1.4381432464424387E-3</v>
      </c>
      <c r="O650" s="68">
        <f t="shared" si="74"/>
        <v>47.243005645634113</v>
      </c>
      <c r="P650" s="9">
        <f t="shared" si="75"/>
        <v>487.79076923076923</v>
      </c>
    </row>
    <row r="651" spans="1:16" x14ac:dyDescent="0.25">
      <c r="A651" s="23" t="s">
        <v>9</v>
      </c>
      <c r="B651" s="23" t="s">
        <v>130</v>
      </c>
      <c r="C651" s="23" t="s">
        <v>131</v>
      </c>
      <c r="D651" s="16" t="s">
        <v>132</v>
      </c>
      <c r="E651" s="81" t="s">
        <v>489</v>
      </c>
      <c r="F651" s="23" t="s">
        <v>133</v>
      </c>
      <c r="G651" s="23" t="s">
        <v>490</v>
      </c>
      <c r="H651" s="23" t="s">
        <v>14</v>
      </c>
      <c r="I651" s="22">
        <v>180</v>
      </c>
      <c r="J651" s="22">
        <f t="shared" si="71"/>
        <v>240</v>
      </c>
      <c r="K651" s="9">
        <v>86998.78</v>
      </c>
      <c r="L651" s="23" t="s">
        <v>30</v>
      </c>
      <c r="M651" s="17">
        <f t="shared" si="72"/>
        <v>6.6375842143497196E-3</v>
      </c>
      <c r="N651" s="17">
        <f t="shared" si="73"/>
        <v>6.6375842143497179E-3</v>
      </c>
      <c r="O651" s="68">
        <f t="shared" si="74"/>
        <v>218.04464144138822</v>
      </c>
      <c r="P651" s="9">
        <f t="shared" si="75"/>
        <v>483.32655555555556</v>
      </c>
    </row>
    <row r="652" spans="1:16" x14ac:dyDescent="0.25">
      <c r="A652" s="23" t="s">
        <v>9</v>
      </c>
      <c r="B652" s="23" t="s">
        <v>130</v>
      </c>
      <c r="C652" s="23" t="s">
        <v>131</v>
      </c>
      <c r="D652" s="16" t="s">
        <v>132</v>
      </c>
      <c r="E652" s="81" t="s">
        <v>489</v>
      </c>
      <c r="F652" s="23" t="s">
        <v>133</v>
      </c>
      <c r="G652" s="23" t="s">
        <v>490</v>
      </c>
      <c r="H652" s="23" t="s">
        <v>14</v>
      </c>
      <c r="I652" s="22">
        <v>697</v>
      </c>
      <c r="J652" s="22">
        <f t="shared" si="71"/>
        <v>929.33333333333326</v>
      </c>
      <c r="K652" s="9">
        <v>340281.48</v>
      </c>
      <c r="L652" s="23" t="s">
        <v>31</v>
      </c>
      <c r="M652" s="17">
        <f t="shared" si="72"/>
        <v>2.5702201096676414E-2</v>
      </c>
      <c r="N652" s="17">
        <f t="shared" si="73"/>
        <v>2.5702201096676404E-2</v>
      </c>
      <c r="O652" s="68">
        <f t="shared" si="74"/>
        <v>844.3173060258199</v>
      </c>
      <c r="P652" s="9">
        <f t="shared" si="75"/>
        <v>488.20872309899568</v>
      </c>
    </row>
    <row r="653" spans="1:16" x14ac:dyDescent="0.25">
      <c r="A653" s="23" t="s">
        <v>9</v>
      </c>
      <c r="B653" s="23" t="s">
        <v>130</v>
      </c>
      <c r="C653" s="23" t="s">
        <v>131</v>
      </c>
      <c r="D653" s="16" t="s">
        <v>132</v>
      </c>
      <c r="E653" s="81" t="s">
        <v>489</v>
      </c>
      <c r="F653" s="23" t="s">
        <v>133</v>
      </c>
      <c r="G653" s="23" t="s">
        <v>490</v>
      </c>
      <c r="H653" s="23" t="s">
        <v>14</v>
      </c>
      <c r="I653" s="22">
        <v>283</v>
      </c>
      <c r="J653" s="22">
        <f t="shared" si="71"/>
        <v>377.33333333333331</v>
      </c>
      <c r="K653" s="9">
        <v>138118.42000000001</v>
      </c>
      <c r="L653" s="23" t="s">
        <v>32</v>
      </c>
      <c r="M653" s="17">
        <f t="shared" si="72"/>
        <v>1.043575740367206E-2</v>
      </c>
      <c r="N653" s="17">
        <f t="shared" si="73"/>
        <v>1.0435757403672054E-2</v>
      </c>
      <c r="O653" s="68">
        <f t="shared" si="74"/>
        <v>342.814630710627</v>
      </c>
      <c r="P653" s="9">
        <f t="shared" si="75"/>
        <v>488.05095406360431</v>
      </c>
    </row>
    <row r="654" spans="1:16" x14ac:dyDescent="0.25">
      <c r="A654" s="23" t="s">
        <v>9</v>
      </c>
      <c r="B654" s="23" t="s">
        <v>130</v>
      </c>
      <c r="C654" s="23" t="s">
        <v>131</v>
      </c>
      <c r="D654" s="16" t="s">
        <v>132</v>
      </c>
      <c r="E654" s="81" t="s">
        <v>489</v>
      </c>
      <c r="F654" s="23" t="s">
        <v>133</v>
      </c>
      <c r="G654" s="23" t="s">
        <v>490</v>
      </c>
      <c r="H654" s="23" t="s">
        <v>14</v>
      </c>
      <c r="I654" s="22">
        <v>102</v>
      </c>
      <c r="J654" s="22">
        <f t="shared" si="71"/>
        <v>136</v>
      </c>
      <c r="K654" s="9">
        <v>49867.839999999997</v>
      </c>
      <c r="L654" s="23" t="s">
        <v>62</v>
      </c>
      <c r="M654" s="17">
        <f t="shared" si="72"/>
        <v>3.7612977214648412E-3</v>
      </c>
      <c r="N654" s="17">
        <f t="shared" si="73"/>
        <v>3.7612977214648399E-3</v>
      </c>
      <c r="O654" s="68">
        <f t="shared" si="74"/>
        <v>123.55863015012</v>
      </c>
      <c r="P654" s="9">
        <f t="shared" si="75"/>
        <v>488.90039215686272</v>
      </c>
    </row>
    <row r="655" spans="1:16" x14ac:dyDescent="0.25">
      <c r="A655" s="23" t="s">
        <v>9</v>
      </c>
      <c r="B655" s="23" t="s">
        <v>130</v>
      </c>
      <c r="C655" s="23" t="s">
        <v>131</v>
      </c>
      <c r="D655" s="16" t="s">
        <v>132</v>
      </c>
      <c r="E655" s="81" t="s">
        <v>489</v>
      </c>
      <c r="F655" s="23" t="s">
        <v>133</v>
      </c>
      <c r="G655" s="23" t="s">
        <v>490</v>
      </c>
      <c r="H655" s="23" t="s">
        <v>14</v>
      </c>
      <c r="I655" s="22">
        <v>136</v>
      </c>
      <c r="J655" s="22">
        <f t="shared" si="71"/>
        <v>181.33333333333331</v>
      </c>
      <c r="K655" s="9">
        <v>66355.3</v>
      </c>
      <c r="L655" s="23" t="s">
        <v>33</v>
      </c>
      <c r="M655" s="17">
        <f t="shared" si="72"/>
        <v>5.0150636286197883E-3</v>
      </c>
      <c r="N655" s="17">
        <f t="shared" si="73"/>
        <v>5.0150636286197857E-3</v>
      </c>
      <c r="O655" s="68">
        <f t="shared" si="74"/>
        <v>164.74484020015996</v>
      </c>
      <c r="P655" s="9">
        <f t="shared" si="75"/>
        <v>487.90661764705885</v>
      </c>
    </row>
    <row r="656" spans="1:16" x14ac:dyDescent="0.25">
      <c r="A656" s="23" t="s">
        <v>9</v>
      </c>
      <c r="B656" s="23" t="s">
        <v>130</v>
      </c>
      <c r="C656" s="23" t="s">
        <v>131</v>
      </c>
      <c r="D656" s="16" t="s">
        <v>132</v>
      </c>
      <c r="E656" s="81" t="s">
        <v>489</v>
      </c>
      <c r="F656" s="23" t="s">
        <v>133</v>
      </c>
      <c r="G656" s="23" t="s">
        <v>490</v>
      </c>
      <c r="H656" s="23" t="s">
        <v>14</v>
      </c>
      <c r="I656" s="22">
        <v>396</v>
      </c>
      <c r="J656" s="22">
        <f t="shared" si="71"/>
        <v>528</v>
      </c>
      <c r="K656" s="9">
        <v>193360.64000000001</v>
      </c>
      <c r="L656" s="23" t="s">
        <v>34</v>
      </c>
      <c r="M656" s="17">
        <f t="shared" si="72"/>
        <v>1.4602685271569384E-2</v>
      </c>
      <c r="N656" s="17">
        <f t="shared" si="73"/>
        <v>1.4602685271569379E-2</v>
      </c>
      <c r="O656" s="68">
        <f t="shared" si="74"/>
        <v>479.69821117105408</v>
      </c>
      <c r="P656" s="9">
        <f t="shared" si="75"/>
        <v>488.28444444444449</v>
      </c>
    </row>
    <row r="657" spans="1:16" x14ac:dyDescent="0.25">
      <c r="A657" s="23" t="s">
        <v>9</v>
      </c>
      <c r="B657" s="23" t="s">
        <v>130</v>
      </c>
      <c r="C657" s="23" t="s">
        <v>131</v>
      </c>
      <c r="D657" s="16" t="s">
        <v>132</v>
      </c>
      <c r="E657" s="81" t="s">
        <v>489</v>
      </c>
      <c r="F657" s="23" t="s">
        <v>133</v>
      </c>
      <c r="G657" s="23" t="s">
        <v>490</v>
      </c>
      <c r="H657" s="23" t="s">
        <v>14</v>
      </c>
      <c r="I657" s="22">
        <v>69</v>
      </c>
      <c r="J657" s="22">
        <f t="shared" si="71"/>
        <v>92</v>
      </c>
      <c r="K657" s="9">
        <v>33698.720000000001</v>
      </c>
      <c r="L657" s="23" t="s">
        <v>35</v>
      </c>
      <c r="M657" s="17">
        <f t="shared" si="72"/>
        <v>2.5444072821673926E-3</v>
      </c>
      <c r="N657" s="17">
        <f t="shared" si="73"/>
        <v>2.5444072821673917E-3</v>
      </c>
      <c r="O657" s="68">
        <f t="shared" si="74"/>
        <v>83.583779219198817</v>
      </c>
      <c r="P657" s="9">
        <f t="shared" si="75"/>
        <v>488.38724637681162</v>
      </c>
    </row>
    <row r="658" spans="1:16" x14ac:dyDescent="0.25">
      <c r="A658" s="23" t="s">
        <v>9</v>
      </c>
      <c r="B658" s="23" t="s">
        <v>130</v>
      </c>
      <c r="C658" s="23" t="s">
        <v>131</v>
      </c>
      <c r="D658" s="16" t="s">
        <v>132</v>
      </c>
      <c r="E658" s="81" t="s">
        <v>489</v>
      </c>
      <c r="F658" s="23" t="s">
        <v>133</v>
      </c>
      <c r="G658" s="23" t="s">
        <v>490</v>
      </c>
      <c r="H658" s="23" t="s">
        <v>14</v>
      </c>
      <c r="I658" s="22">
        <v>293</v>
      </c>
      <c r="J658" s="22">
        <f t="shared" si="71"/>
        <v>390.66666666666669</v>
      </c>
      <c r="K658" s="9">
        <v>142978</v>
      </c>
      <c r="L658" s="23" t="s">
        <v>36</v>
      </c>
      <c r="M658" s="17">
        <f t="shared" si="72"/>
        <v>1.0804512082247043E-2</v>
      </c>
      <c r="N658" s="17">
        <f t="shared" si="73"/>
        <v>1.0804512082247041E-2</v>
      </c>
      <c r="O658" s="68">
        <f t="shared" si="74"/>
        <v>354.92822190181528</v>
      </c>
      <c r="P658" s="9">
        <f t="shared" si="75"/>
        <v>487.97952218430032</v>
      </c>
    </row>
    <row r="659" spans="1:16" x14ac:dyDescent="0.25">
      <c r="A659" s="23" t="s">
        <v>9</v>
      </c>
      <c r="B659" s="23" t="s">
        <v>130</v>
      </c>
      <c r="C659" s="23" t="s">
        <v>131</v>
      </c>
      <c r="D659" s="16" t="s">
        <v>132</v>
      </c>
      <c r="E659" s="81" t="s">
        <v>489</v>
      </c>
      <c r="F659" s="23" t="s">
        <v>133</v>
      </c>
      <c r="G659" s="23" t="s">
        <v>490</v>
      </c>
      <c r="H659" s="23" t="s">
        <v>14</v>
      </c>
      <c r="I659" s="22">
        <v>240</v>
      </c>
      <c r="J659" s="22">
        <f t="shared" si="71"/>
        <v>320</v>
      </c>
      <c r="K659" s="9">
        <v>117382.32</v>
      </c>
      <c r="L659" s="23" t="s">
        <v>37</v>
      </c>
      <c r="M659" s="17">
        <f t="shared" si="72"/>
        <v>8.8501122857996255E-3</v>
      </c>
      <c r="N659" s="17">
        <f t="shared" si="73"/>
        <v>8.8501122857996238E-3</v>
      </c>
      <c r="O659" s="68">
        <f t="shared" si="74"/>
        <v>290.72618858851763</v>
      </c>
      <c r="P659" s="9">
        <f t="shared" si="75"/>
        <v>489.09300000000002</v>
      </c>
    </row>
    <row r="660" spans="1:16" x14ac:dyDescent="0.25">
      <c r="A660" s="23" t="s">
        <v>9</v>
      </c>
      <c r="B660" s="23" t="s">
        <v>130</v>
      </c>
      <c r="C660" s="23" t="s">
        <v>131</v>
      </c>
      <c r="D660" s="16" t="s">
        <v>132</v>
      </c>
      <c r="E660" s="81" t="s">
        <v>489</v>
      </c>
      <c r="F660" s="23" t="s">
        <v>133</v>
      </c>
      <c r="G660" s="23" t="s">
        <v>490</v>
      </c>
      <c r="H660" s="23" t="s">
        <v>14</v>
      </c>
      <c r="I660" s="22">
        <v>47</v>
      </c>
      <c r="J660" s="22">
        <f t="shared" si="71"/>
        <v>62.666666666666671</v>
      </c>
      <c r="K660" s="9">
        <v>22975.040000000001</v>
      </c>
      <c r="L660" s="23" t="s">
        <v>38</v>
      </c>
      <c r="M660" s="17">
        <f t="shared" si="72"/>
        <v>1.7331469893024267E-3</v>
      </c>
      <c r="N660" s="17">
        <f t="shared" si="73"/>
        <v>1.7331469893024263E-3</v>
      </c>
      <c r="O660" s="68">
        <f t="shared" si="74"/>
        <v>56.933878598584705</v>
      </c>
      <c r="P660" s="9">
        <f t="shared" si="75"/>
        <v>488.83063829787238</v>
      </c>
    </row>
    <row r="661" spans="1:16" x14ac:dyDescent="0.25">
      <c r="A661" s="23" t="s">
        <v>9</v>
      </c>
      <c r="B661" s="23" t="s">
        <v>130</v>
      </c>
      <c r="C661" s="23" t="s">
        <v>131</v>
      </c>
      <c r="D661" s="16" t="s">
        <v>132</v>
      </c>
      <c r="E661" s="81" t="s">
        <v>489</v>
      </c>
      <c r="F661" s="23" t="s">
        <v>133</v>
      </c>
      <c r="G661" s="23" t="s">
        <v>490</v>
      </c>
      <c r="H661" s="23" t="s">
        <v>14</v>
      </c>
      <c r="I661" s="22">
        <v>212</v>
      </c>
      <c r="J661" s="22">
        <f t="shared" si="71"/>
        <v>282.66666666666669</v>
      </c>
      <c r="K661" s="9">
        <v>103603.28</v>
      </c>
      <c r="L661" s="23" t="s">
        <v>39</v>
      </c>
      <c r="M661" s="17">
        <f t="shared" si="72"/>
        <v>7.8175991857896698E-3</v>
      </c>
      <c r="N661" s="17">
        <f t="shared" si="73"/>
        <v>7.8175991857896681E-3</v>
      </c>
      <c r="O661" s="68">
        <f t="shared" si="74"/>
        <v>256.80813325319059</v>
      </c>
      <c r="P661" s="9">
        <f t="shared" si="75"/>
        <v>488.69471698113205</v>
      </c>
    </row>
    <row r="662" spans="1:16" x14ac:dyDescent="0.25">
      <c r="A662" s="23" t="s">
        <v>9</v>
      </c>
      <c r="B662" s="23" t="s">
        <v>130</v>
      </c>
      <c r="C662" s="23" t="s">
        <v>131</v>
      </c>
      <c r="D662" s="16" t="s">
        <v>132</v>
      </c>
      <c r="E662" s="81" t="s">
        <v>489</v>
      </c>
      <c r="F662" s="23" t="s">
        <v>133</v>
      </c>
      <c r="G662" s="23" t="s">
        <v>490</v>
      </c>
      <c r="H662" s="23" t="s">
        <v>14</v>
      </c>
      <c r="I662" s="22">
        <v>542</v>
      </c>
      <c r="J662" s="22">
        <f t="shared" si="71"/>
        <v>722.66666666666663</v>
      </c>
      <c r="K662" s="9">
        <v>264801.24</v>
      </c>
      <c r="L662" s="23" t="s">
        <v>40</v>
      </c>
      <c r="M662" s="17">
        <f t="shared" si="72"/>
        <v>1.9986503578764157E-2</v>
      </c>
      <c r="N662" s="17">
        <f t="shared" si="73"/>
        <v>1.9986503578764147E-2</v>
      </c>
      <c r="O662" s="68">
        <f t="shared" si="74"/>
        <v>656.5566425624022</v>
      </c>
      <c r="P662" s="9">
        <f t="shared" si="75"/>
        <v>488.5631734317343</v>
      </c>
    </row>
    <row r="663" spans="1:16" x14ac:dyDescent="0.25">
      <c r="A663" s="23" t="s">
        <v>9</v>
      </c>
      <c r="B663" s="23" t="s">
        <v>130</v>
      </c>
      <c r="C663" s="23" t="s">
        <v>131</v>
      </c>
      <c r="D663" s="16" t="s">
        <v>132</v>
      </c>
      <c r="E663" s="81" t="s">
        <v>489</v>
      </c>
      <c r="F663" s="23" t="s">
        <v>133</v>
      </c>
      <c r="G663" s="23" t="s">
        <v>490</v>
      </c>
      <c r="H663" s="23" t="s">
        <v>14</v>
      </c>
      <c r="I663" s="22">
        <v>1241.4000000000001</v>
      </c>
      <c r="J663" s="22">
        <f t="shared" si="71"/>
        <v>1655.2</v>
      </c>
      <c r="K663" s="9">
        <v>606977.00800000003</v>
      </c>
      <c r="L663" s="23" t="s">
        <v>41</v>
      </c>
      <c r="M663" s="17">
        <f t="shared" si="72"/>
        <v>4.5777205798298568E-2</v>
      </c>
      <c r="N663" s="17">
        <f t="shared" si="73"/>
        <v>4.5777205798298554E-2</v>
      </c>
      <c r="O663" s="68">
        <f t="shared" si="74"/>
        <v>1503.7812104741074</v>
      </c>
      <c r="P663" s="9">
        <f t="shared" si="75"/>
        <v>488.94555179635893</v>
      </c>
    </row>
    <row r="664" spans="1:16" x14ac:dyDescent="0.25">
      <c r="A664" s="23" t="s">
        <v>9</v>
      </c>
      <c r="B664" s="23" t="s">
        <v>130</v>
      </c>
      <c r="C664" s="23" t="s">
        <v>131</v>
      </c>
      <c r="D664" s="16" t="s">
        <v>132</v>
      </c>
      <c r="E664" s="81" t="s">
        <v>489</v>
      </c>
      <c r="F664" s="23" t="s">
        <v>133</v>
      </c>
      <c r="G664" s="23" t="s">
        <v>490</v>
      </c>
      <c r="H664" s="23" t="s">
        <v>14</v>
      </c>
      <c r="I664" s="22">
        <v>2832</v>
      </c>
      <c r="J664" s="22">
        <f t="shared" si="71"/>
        <v>3776</v>
      </c>
      <c r="K664" s="9">
        <v>1383099.96</v>
      </c>
      <c r="L664" s="23" t="s">
        <v>42</v>
      </c>
      <c r="M664" s="17">
        <f t="shared" si="72"/>
        <v>0.1044313249724356</v>
      </c>
      <c r="N664" s="17">
        <f t="shared" si="73"/>
        <v>0.10443132497243555</v>
      </c>
      <c r="O664" s="68">
        <f t="shared" si="74"/>
        <v>3430.5690253445082</v>
      </c>
      <c r="P664" s="9">
        <f t="shared" si="75"/>
        <v>488.38275423728811</v>
      </c>
    </row>
    <row r="665" spans="1:16" x14ac:dyDescent="0.25">
      <c r="A665" s="23" t="s">
        <v>9</v>
      </c>
      <c r="B665" s="23" t="s">
        <v>130</v>
      </c>
      <c r="C665" s="23" t="s">
        <v>131</v>
      </c>
      <c r="D665" s="16" t="s">
        <v>132</v>
      </c>
      <c r="E665" s="81" t="s">
        <v>489</v>
      </c>
      <c r="F665" s="23" t="s">
        <v>133</v>
      </c>
      <c r="G665" s="23" t="s">
        <v>490</v>
      </c>
      <c r="H665" s="23" t="s">
        <v>14</v>
      </c>
      <c r="I665" s="22">
        <v>177</v>
      </c>
      <c r="J665" s="22">
        <f t="shared" si="71"/>
        <v>236</v>
      </c>
      <c r="K665" s="9">
        <v>86450.54</v>
      </c>
      <c r="L665" s="23" t="s">
        <v>43</v>
      </c>
      <c r="M665" s="17">
        <f t="shared" si="72"/>
        <v>6.5269578107772248E-3</v>
      </c>
      <c r="N665" s="17">
        <f t="shared" si="73"/>
        <v>6.5269578107772222E-3</v>
      </c>
      <c r="O665" s="68">
        <f t="shared" si="74"/>
        <v>214.41056408403176</v>
      </c>
      <c r="P665" s="9">
        <f t="shared" si="75"/>
        <v>488.42112994350276</v>
      </c>
    </row>
    <row r="666" spans="1:16" x14ac:dyDescent="0.25">
      <c r="A666" s="23" t="s">
        <v>9</v>
      </c>
      <c r="B666" s="23" t="s">
        <v>130</v>
      </c>
      <c r="C666" s="23" t="s">
        <v>131</v>
      </c>
      <c r="D666" s="16" t="s">
        <v>132</v>
      </c>
      <c r="E666" s="81" t="s">
        <v>489</v>
      </c>
      <c r="F666" s="23" t="s">
        <v>133</v>
      </c>
      <c r="G666" s="23" t="s">
        <v>490</v>
      </c>
      <c r="H666" s="23" t="s">
        <v>14</v>
      </c>
      <c r="I666" s="22">
        <v>51</v>
      </c>
      <c r="J666" s="22">
        <f t="shared" si="71"/>
        <v>68</v>
      </c>
      <c r="K666" s="9">
        <v>24900.48</v>
      </c>
      <c r="L666" s="23" t="s">
        <v>44</v>
      </c>
      <c r="M666" s="17">
        <f t="shared" si="72"/>
        <v>1.8806488607324206E-3</v>
      </c>
      <c r="N666" s="17">
        <f t="shared" si="73"/>
        <v>1.88064886073242E-3</v>
      </c>
      <c r="O666" s="68">
        <f t="shared" si="74"/>
        <v>61.779315075059998</v>
      </c>
      <c r="P666" s="9">
        <f t="shared" si="75"/>
        <v>488.24470588235295</v>
      </c>
    </row>
    <row r="667" spans="1:16" x14ac:dyDescent="0.25">
      <c r="A667" s="23" t="s">
        <v>9</v>
      </c>
      <c r="B667" s="23" t="s">
        <v>130</v>
      </c>
      <c r="C667" s="23" t="s">
        <v>131</v>
      </c>
      <c r="D667" s="16" t="s">
        <v>132</v>
      </c>
      <c r="E667" s="81" t="s">
        <v>489</v>
      </c>
      <c r="F667" s="23" t="s">
        <v>133</v>
      </c>
      <c r="G667" s="23" t="s">
        <v>490</v>
      </c>
      <c r="H667" s="23" t="s">
        <v>14</v>
      </c>
      <c r="I667" s="22">
        <v>427</v>
      </c>
      <c r="J667" s="22">
        <f t="shared" si="71"/>
        <v>569.33333333333326</v>
      </c>
      <c r="K667" s="9">
        <v>208575.4</v>
      </c>
      <c r="L667" s="23" t="s">
        <v>45</v>
      </c>
      <c r="M667" s="17">
        <f t="shared" si="72"/>
        <v>1.5745824775151834E-2</v>
      </c>
      <c r="N667" s="17">
        <f t="shared" si="73"/>
        <v>1.5745824775151827E-2</v>
      </c>
      <c r="O667" s="68">
        <f t="shared" si="74"/>
        <v>517.2503438637375</v>
      </c>
      <c r="P667" s="9">
        <f t="shared" si="75"/>
        <v>488.46697892271663</v>
      </c>
    </row>
    <row r="668" spans="1:16" x14ac:dyDescent="0.25">
      <c r="A668" s="23" t="s">
        <v>9</v>
      </c>
      <c r="B668" s="23" t="s">
        <v>130</v>
      </c>
      <c r="C668" s="23" t="s">
        <v>131</v>
      </c>
      <c r="D668" s="16" t="s">
        <v>132</v>
      </c>
      <c r="E668" s="81" t="s">
        <v>489</v>
      </c>
      <c r="F668" s="23" t="s">
        <v>133</v>
      </c>
      <c r="G668" s="23" t="s">
        <v>490</v>
      </c>
      <c r="H668" s="23" t="s">
        <v>14</v>
      </c>
      <c r="I668" s="22">
        <v>377</v>
      </c>
      <c r="J668" s="22">
        <f t="shared" si="71"/>
        <v>502.66666666666663</v>
      </c>
      <c r="K668" s="9">
        <v>184039.24</v>
      </c>
      <c r="L668" s="23" t="s">
        <v>46</v>
      </c>
      <c r="M668" s="17">
        <f t="shared" si="72"/>
        <v>1.3902051382276914E-2</v>
      </c>
      <c r="N668" s="17">
        <f t="shared" si="73"/>
        <v>1.3902051382276907E-2</v>
      </c>
      <c r="O668" s="68">
        <f t="shared" si="74"/>
        <v>456.6823879077964</v>
      </c>
      <c r="P668" s="9">
        <f t="shared" si="75"/>
        <v>488.16774535809014</v>
      </c>
    </row>
    <row r="669" spans="1:16" x14ac:dyDescent="0.25">
      <c r="A669" s="23" t="s">
        <v>9</v>
      </c>
      <c r="B669" s="23" t="s">
        <v>130</v>
      </c>
      <c r="C669" s="23" t="s">
        <v>131</v>
      </c>
      <c r="D669" s="16" t="s">
        <v>132</v>
      </c>
      <c r="E669" s="81" t="s">
        <v>489</v>
      </c>
      <c r="F669" s="23" t="s">
        <v>133</v>
      </c>
      <c r="G669" s="23" t="s">
        <v>490</v>
      </c>
      <c r="H669" s="23" t="s">
        <v>14</v>
      </c>
      <c r="I669" s="22">
        <v>262</v>
      </c>
      <c r="J669" s="22">
        <f t="shared" si="71"/>
        <v>349.33333333333331</v>
      </c>
      <c r="K669" s="9">
        <v>127963.88</v>
      </c>
      <c r="L669" s="23" t="s">
        <v>47</v>
      </c>
      <c r="M669" s="17">
        <f t="shared" si="72"/>
        <v>9.6613725786645916E-3</v>
      </c>
      <c r="N669" s="17">
        <f t="shared" si="73"/>
        <v>9.6613725786645881E-3</v>
      </c>
      <c r="O669" s="68">
        <f t="shared" si="74"/>
        <v>317.37608920913175</v>
      </c>
      <c r="P669" s="9">
        <f t="shared" si="75"/>
        <v>488.41175572519086</v>
      </c>
    </row>
    <row r="670" spans="1:16" x14ac:dyDescent="0.25">
      <c r="A670" s="23" t="s">
        <v>9</v>
      </c>
      <c r="B670" s="23" t="s">
        <v>130</v>
      </c>
      <c r="C670" s="23" t="s">
        <v>131</v>
      </c>
      <c r="D670" s="16" t="s">
        <v>132</v>
      </c>
      <c r="E670" s="81" t="s">
        <v>489</v>
      </c>
      <c r="F670" s="23" t="s">
        <v>133</v>
      </c>
      <c r="G670" s="23" t="s">
        <v>490</v>
      </c>
      <c r="H670" s="23" t="s">
        <v>14</v>
      </c>
      <c r="I670" s="22">
        <v>35</v>
      </c>
      <c r="J670" s="22">
        <f t="shared" si="71"/>
        <v>46.666666666666664</v>
      </c>
      <c r="K670" s="9">
        <v>17052.419999999998</v>
      </c>
      <c r="L670" s="23" t="s">
        <v>63</v>
      </c>
      <c r="M670" s="17">
        <f t="shared" si="72"/>
        <v>1.2906413750124455E-3</v>
      </c>
      <c r="N670" s="17">
        <f t="shared" si="73"/>
        <v>1.2906413750124451E-3</v>
      </c>
      <c r="O670" s="68">
        <f t="shared" si="74"/>
        <v>42.397569169158821</v>
      </c>
      <c r="P670" s="9">
        <f t="shared" si="75"/>
        <v>487.21199999999993</v>
      </c>
    </row>
    <row r="671" spans="1:16" x14ac:dyDescent="0.25">
      <c r="A671" s="23" t="s">
        <v>9</v>
      </c>
      <c r="B671" s="23" t="s">
        <v>130</v>
      </c>
      <c r="C671" s="23" t="s">
        <v>131</v>
      </c>
      <c r="D671" s="16" t="s">
        <v>132</v>
      </c>
      <c r="E671" s="81" t="s">
        <v>489</v>
      </c>
      <c r="F671" s="23" t="s">
        <v>133</v>
      </c>
      <c r="G671" s="23" t="s">
        <v>490</v>
      </c>
      <c r="H671" s="23" t="s">
        <v>14</v>
      </c>
      <c r="I671" s="22">
        <v>176</v>
      </c>
      <c r="J671" s="22">
        <f t="shared" si="71"/>
        <v>234.66666666666669</v>
      </c>
      <c r="K671" s="9">
        <v>86094.58</v>
      </c>
      <c r="L671" s="23" t="s">
        <v>48</v>
      </c>
      <c r="M671" s="17">
        <f t="shared" si="72"/>
        <v>6.4900823429197259E-3</v>
      </c>
      <c r="N671" s="17">
        <f t="shared" si="73"/>
        <v>6.4900823429197242E-3</v>
      </c>
      <c r="O671" s="68">
        <f t="shared" si="74"/>
        <v>213.19920496491295</v>
      </c>
      <c r="P671" s="9">
        <f t="shared" si="75"/>
        <v>489.17374999999998</v>
      </c>
    </row>
    <row r="672" spans="1:16" x14ac:dyDescent="0.25">
      <c r="A672" s="23" t="s">
        <v>9</v>
      </c>
      <c r="B672" s="23" t="s">
        <v>130</v>
      </c>
      <c r="C672" s="23" t="s">
        <v>131</v>
      </c>
      <c r="D672" s="16" t="s">
        <v>132</v>
      </c>
      <c r="E672" s="81" t="s">
        <v>489</v>
      </c>
      <c r="F672" s="23" t="s">
        <v>133</v>
      </c>
      <c r="G672" s="23" t="s">
        <v>490</v>
      </c>
      <c r="H672" s="23" t="s">
        <v>14</v>
      </c>
      <c r="I672" s="22">
        <v>215</v>
      </c>
      <c r="J672" s="22">
        <f t="shared" si="71"/>
        <v>286.66666666666669</v>
      </c>
      <c r="K672" s="9">
        <v>104905.24</v>
      </c>
      <c r="L672" s="23" t="s">
        <v>68</v>
      </c>
      <c r="M672" s="17">
        <f t="shared" si="72"/>
        <v>7.9282255893621655E-3</v>
      </c>
      <c r="N672" s="17">
        <f t="shared" si="73"/>
        <v>7.9282255893621638E-3</v>
      </c>
      <c r="O672" s="68">
        <f t="shared" si="74"/>
        <v>260.44221061054708</v>
      </c>
      <c r="P672" s="9">
        <f t="shared" si="75"/>
        <v>487.93134883720933</v>
      </c>
    </row>
    <row r="673" spans="1:16" x14ac:dyDescent="0.25">
      <c r="A673" s="23" t="s">
        <v>9</v>
      </c>
      <c r="B673" s="23" t="s">
        <v>130</v>
      </c>
      <c r="C673" s="23" t="s">
        <v>131</v>
      </c>
      <c r="D673" s="16" t="s">
        <v>132</v>
      </c>
      <c r="E673" s="81" t="s">
        <v>489</v>
      </c>
      <c r="F673" s="23" t="s">
        <v>133</v>
      </c>
      <c r="G673" s="23" t="s">
        <v>490</v>
      </c>
      <c r="H673" s="23" t="s">
        <v>14</v>
      </c>
      <c r="I673" s="22">
        <v>169</v>
      </c>
      <c r="J673" s="22">
        <f t="shared" si="71"/>
        <v>225.33333333333334</v>
      </c>
      <c r="K673" s="9">
        <v>82490.98</v>
      </c>
      <c r="L673" s="23" t="s">
        <v>49</v>
      </c>
      <c r="M673" s="17">
        <f t="shared" si="72"/>
        <v>6.2319540679172366E-3</v>
      </c>
      <c r="N673" s="17">
        <f t="shared" si="73"/>
        <v>6.2319540679172348E-3</v>
      </c>
      <c r="O673" s="68">
        <f t="shared" si="74"/>
        <v>204.71969113108116</v>
      </c>
      <c r="P673" s="9">
        <f t="shared" si="75"/>
        <v>488.1123076923077</v>
      </c>
    </row>
    <row r="674" spans="1:16" x14ac:dyDescent="0.25">
      <c r="A674" s="23" t="s">
        <v>9</v>
      </c>
      <c r="B674" s="23" t="s">
        <v>130</v>
      </c>
      <c r="C674" s="23" t="s">
        <v>131</v>
      </c>
      <c r="D674" s="16" t="s">
        <v>132</v>
      </c>
      <c r="E674" s="81" t="s">
        <v>489</v>
      </c>
      <c r="F674" s="23" t="s">
        <v>133</v>
      </c>
      <c r="G674" s="23" t="s">
        <v>490</v>
      </c>
      <c r="H674" s="23" t="s">
        <v>14</v>
      </c>
      <c r="I674" s="22">
        <v>234</v>
      </c>
      <c r="J674" s="22">
        <f t="shared" si="71"/>
        <v>312</v>
      </c>
      <c r="K674" s="9">
        <v>114126.32</v>
      </c>
      <c r="L674" s="23" t="s">
        <v>50</v>
      </c>
      <c r="M674" s="17">
        <f t="shared" si="72"/>
        <v>8.6288594786546359E-3</v>
      </c>
      <c r="N674" s="17">
        <f t="shared" si="73"/>
        <v>8.6288594786546324E-3</v>
      </c>
      <c r="O674" s="68">
        <f t="shared" si="74"/>
        <v>283.45803387380465</v>
      </c>
      <c r="P674" s="9">
        <f t="shared" si="75"/>
        <v>487.71931623931624</v>
      </c>
    </row>
    <row r="675" spans="1:16" x14ac:dyDescent="0.25">
      <c r="A675" s="23" t="s">
        <v>9</v>
      </c>
      <c r="B675" s="23" t="s">
        <v>130</v>
      </c>
      <c r="C675" s="23" t="s">
        <v>131</v>
      </c>
      <c r="D675" s="16" t="s">
        <v>132</v>
      </c>
      <c r="E675" s="81" t="s">
        <v>489</v>
      </c>
      <c r="F675" s="23" t="s">
        <v>133</v>
      </c>
      <c r="G675" s="23" t="s">
        <v>490</v>
      </c>
      <c r="H675" s="23" t="s">
        <v>14</v>
      </c>
      <c r="I675" s="22">
        <v>526</v>
      </c>
      <c r="J675" s="22">
        <f t="shared" si="71"/>
        <v>701.33333333333326</v>
      </c>
      <c r="K675" s="9">
        <v>256735.82</v>
      </c>
      <c r="L675" s="23" t="s">
        <v>51</v>
      </c>
      <c r="M675" s="17">
        <f t="shared" si="72"/>
        <v>1.9396496093044183E-2</v>
      </c>
      <c r="N675" s="17">
        <f t="shared" si="73"/>
        <v>1.9396496093044172E-2</v>
      </c>
      <c r="O675" s="68">
        <f t="shared" si="74"/>
        <v>637.17489665650101</v>
      </c>
      <c r="P675" s="9">
        <f t="shared" si="75"/>
        <v>488.09091254752855</v>
      </c>
    </row>
    <row r="676" spans="1:16" x14ac:dyDescent="0.25">
      <c r="A676" s="23" t="s">
        <v>9</v>
      </c>
      <c r="B676" s="23" t="s">
        <v>130</v>
      </c>
      <c r="C676" s="23" t="s">
        <v>131</v>
      </c>
      <c r="D676" s="16" t="s">
        <v>132</v>
      </c>
      <c r="E676" s="81" t="s">
        <v>489</v>
      </c>
      <c r="F676" s="23" t="s">
        <v>133</v>
      </c>
      <c r="G676" s="23" t="s">
        <v>490</v>
      </c>
      <c r="H676" s="23" t="s">
        <v>14</v>
      </c>
      <c r="I676" s="22">
        <v>658.66</v>
      </c>
      <c r="J676" s="22">
        <f t="shared" si="71"/>
        <v>878.21333333333325</v>
      </c>
      <c r="K676" s="9">
        <v>321448.93440000003</v>
      </c>
      <c r="L676" s="23" t="s">
        <v>52</v>
      </c>
      <c r="M676" s="17">
        <f t="shared" si="72"/>
        <v>2.4288395659019923E-2</v>
      </c>
      <c r="N676" s="17">
        <f t="shared" si="73"/>
        <v>2.4288395659019912E-2</v>
      </c>
      <c r="O676" s="68">
        <f t="shared" si="74"/>
        <v>797.87379739880407</v>
      </c>
      <c r="P676" s="9">
        <f t="shared" si="75"/>
        <v>488.03469832690621</v>
      </c>
    </row>
    <row r="677" spans="1:16" x14ac:dyDescent="0.25">
      <c r="A677" s="23" t="s">
        <v>9</v>
      </c>
      <c r="B677" s="23" t="s">
        <v>130</v>
      </c>
      <c r="C677" s="23" t="s">
        <v>131</v>
      </c>
      <c r="D677" s="16" t="s">
        <v>132</v>
      </c>
      <c r="E677" s="81" t="s">
        <v>489</v>
      </c>
      <c r="F677" s="23" t="s">
        <v>133</v>
      </c>
      <c r="G677" s="23" t="s">
        <v>490</v>
      </c>
      <c r="H677" s="23" t="s">
        <v>14</v>
      </c>
      <c r="I677" s="22">
        <v>549</v>
      </c>
      <c r="J677" s="22">
        <f t="shared" si="71"/>
        <v>732</v>
      </c>
      <c r="K677" s="9">
        <v>268195.84000000003</v>
      </c>
      <c r="L677" s="23" t="s">
        <v>134</v>
      </c>
      <c r="M677" s="17">
        <f t="shared" si="72"/>
        <v>2.0244631853766647E-2</v>
      </c>
      <c r="N677" s="17">
        <f t="shared" si="73"/>
        <v>2.024463185376664E-2</v>
      </c>
      <c r="O677" s="68">
        <f t="shared" si="74"/>
        <v>665.03615639623411</v>
      </c>
      <c r="P677" s="9">
        <f t="shared" si="75"/>
        <v>488.51701275045542</v>
      </c>
    </row>
    <row r="678" spans="1:16" x14ac:dyDescent="0.25">
      <c r="A678" s="23" t="s">
        <v>9</v>
      </c>
      <c r="B678" s="23" t="s">
        <v>130</v>
      </c>
      <c r="C678" s="23" t="s">
        <v>131</v>
      </c>
      <c r="D678" s="16" t="s">
        <v>132</v>
      </c>
      <c r="E678" s="81" t="s">
        <v>489</v>
      </c>
      <c r="F678" s="23" t="s">
        <v>133</v>
      </c>
      <c r="G678" s="23" t="s">
        <v>490</v>
      </c>
      <c r="H678" s="23" t="s">
        <v>14</v>
      </c>
      <c r="I678" s="22">
        <v>62</v>
      </c>
      <c r="J678" s="22">
        <f t="shared" si="71"/>
        <v>82.666666666666671</v>
      </c>
      <c r="K678" s="9">
        <v>30287.4</v>
      </c>
      <c r="L678" s="23" t="s">
        <v>135</v>
      </c>
      <c r="M678" s="17">
        <f t="shared" si="72"/>
        <v>2.2862790071649037E-3</v>
      </c>
      <c r="N678" s="17">
        <f t="shared" si="73"/>
        <v>2.2862790071649028E-3</v>
      </c>
      <c r="O678" s="68">
        <f t="shared" si="74"/>
        <v>75.104265385367057</v>
      </c>
      <c r="P678" s="9">
        <f t="shared" si="75"/>
        <v>488.50645161290328</v>
      </c>
    </row>
    <row r="679" spans="1:16" x14ac:dyDescent="0.25">
      <c r="A679" s="23" t="s">
        <v>9</v>
      </c>
      <c r="B679" s="23" t="s">
        <v>130</v>
      </c>
      <c r="C679" s="23" t="s">
        <v>131</v>
      </c>
      <c r="D679" s="16" t="s">
        <v>132</v>
      </c>
      <c r="E679" s="81" t="s">
        <v>489</v>
      </c>
      <c r="F679" s="23" t="s">
        <v>133</v>
      </c>
      <c r="G679" s="23" t="s">
        <v>490</v>
      </c>
      <c r="H679" s="23" t="s">
        <v>14</v>
      </c>
      <c r="I679" s="22">
        <v>592.91999999999996</v>
      </c>
      <c r="J679" s="22">
        <f t="shared" si="71"/>
        <v>790.56</v>
      </c>
      <c r="K679" s="9">
        <v>289438.99599999998</v>
      </c>
      <c r="L679" s="23" t="s">
        <v>53</v>
      </c>
      <c r="M679" s="17">
        <f t="shared" si="72"/>
        <v>2.1864202402067975E-2</v>
      </c>
      <c r="N679" s="17">
        <f t="shared" si="73"/>
        <v>2.1864202402067968E-2</v>
      </c>
      <c r="O679" s="68">
        <f t="shared" si="74"/>
        <v>718.23904890793278</v>
      </c>
      <c r="P679" s="9">
        <f t="shared" si="75"/>
        <v>488.15859812453618</v>
      </c>
    </row>
    <row r="680" spans="1:16" x14ac:dyDescent="0.25">
      <c r="A680" s="23" t="s">
        <v>9</v>
      </c>
      <c r="B680" s="23" t="s">
        <v>130</v>
      </c>
      <c r="C680" s="23" t="s">
        <v>131</v>
      </c>
      <c r="D680" s="16" t="s">
        <v>132</v>
      </c>
      <c r="E680" s="81" t="s">
        <v>489</v>
      </c>
      <c r="F680" s="23" t="s">
        <v>133</v>
      </c>
      <c r="G680" s="23" t="s">
        <v>490</v>
      </c>
      <c r="H680" s="23" t="s">
        <v>14</v>
      </c>
      <c r="I680" s="22">
        <v>112</v>
      </c>
      <c r="J680" s="22">
        <f t="shared" si="71"/>
        <v>149.33333333333334</v>
      </c>
      <c r="K680" s="9">
        <v>54693.98</v>
      </c>
      <c r="L680" s="23" t="s">
        <v>54</v>
      </c>
      <c r="M680" s="17">
        <f t="shared" si="72"/>
        <v>4.1300524000398254E-3</v>
      </c>
      <c r="N680" s="17">
        <f t="shared" si="73"/>
        <v>4.1300524000398246E-3</v>
      </c>
      <c r="O680" s="68">
        <f t="shared" si="74"/>
        <v>135.67222134130824</v>
      </c>
      <c r="P680" s="9">
        <f t="shared" si="75"/>
        <v>488.33910714285719</v>
      </c>
    </row>
    <row r="681" spans="1:16" x14ac:dyDescent="0.25">
      <c r="A681" s="23" t="s">
        <v>9</v>
      </c>
      <c r="B681" s="23" t="s">
        <v>130</v>
      </c>
      <c r="C681" s="23" t="s">
        <v>131</v>
      </c>
      <c r="D681" s="16" t="s">
        <v>132</v>
      </c>
      <c r="E681" s="81" t="s">
        <v>489</v>
      </c>
      <c r="F681" s="23" t="s">
        <v>133</v>
      </c>
      <c r="G681" s="23" t="s">
        <v>490</v>
      </c>
      <c r="H681" s="23" t="s">
        <v>14</v>
      </c>
      <c r="I681" s="22">
        <v>240</v>
      </c>
      <c r="J681" s="22">
        <f t="shared" si="71"/>
        <v>320</v>
      </c>
      <c r="K681" s="9">
        <v>116976.86</v>
      </c>
      <c r="L681" s="23" t="s">
        <v>55</v>
      </c>
      <c r="M681" s="17">
        <f t="shared" si="72"/>
        <v>8.8501122857996255E-3</v>
      </c>
      <c r="N681" s="17">
        <f t="shared" si="73"/>
        <v>8.8501122857996238E-3</v>
      </c>
      <c r="O681" s="68">
        <f t="shared" si="74"/>
        <v>290.72618858851763</v>
      </c>
      <c r="P681" s="9">
        <f t="shared" si="75"/>
        <v>487.40358333333336</v>
      </c>
    </row>
    <row r="682" spans="1:16" x14ac:dyDescent="0.25">
      <c r="A682" s="23" t="s">
        <v>9</v>
      </c>
      <c r="B682" s="23" t="s">
        <v>130</v>
      </c>
      <c r="C682" s="23" t="s">
        <v>131</v>
      </c>
      <c r="D682" s="16" t="s">
        <v>132</v>
      </c>
      <c r="E682" s="81" t="s">
        <v>489</v>
      </c>
      <c r="F682" s="23" t="s">
        <v>133</v>
      </c>
      <c r="G682" s="23" t="s">
        <v>490</v>
      </c>
      <c r="H682" s="23" t="s">
        <v>14</v>
      </c>
      <c r="I682" s="22">
        <v>1015</v>
      </c>
      <c r="J682" s="22">
        <f t="shared" si="71"/>
        <v>1353.3333333333333</v>
      </c>
      <c r="K682" s="9">
        <v>495632.06</v>
      </c>
      <c r="L682" s="23" t="s">
        <v>56</v>
      </c>
      <c r="M682" s="17">
        <f t="shared" si="72"/>
        <v>3.7428599875360923E-2</v>
      </c>
      <c r="N682" s="17">
        <f t="shared" si="73"/>
        <v>3.7428599875360902E-2</v>
      </c>
      <c r="O682" s="68">
        <f t="shared" si="74"/>
        <v>1229.5295059056057</v>
      </c>
      <c r="P682" s="9">
        <f t="shared" si="75"/>
        <v>488.30744827586204</v>
      </c>
    </row>
    <row r="683" spans="1:16" x14ac:dyDescent="0.25">
      <c r="A683" s="23" t="s">
        <v>9</v>
      </c>
      <c r="B683" s="23" t="s">
        <v>130</v>
      </c>
      <c r="C683" s="23" t="s">
        <v>131</v>
      </c>
      <c r="D683" s="16" t="s">
        <v>132</v>
      </c>
      <c r="E683" s="81" t="s">
        <v>489</v>
      </c>
      <c r="F683" s="23" t="s">
        <v>133</v>
      </c>
      <c r="G683" s="23" t="s">
        <v>490</v>
      </c>
      <c r="H683" s="23" t="s">
        <v>14</v>
      </c>
      <c r="I683" s="22">
        <v>760</v>
      </c>
      <c r="J683" s="22">
        <f t="shared" si="71"/>
        <v>1013.3333333333333</v>
      </c>
      <c r="K683" s="9">
        <v>371175.64</v>
      </c>
      <c r="L683" s="23" t="s">
        <v>57</v>
      </c>
      <c r="M683" s="17">
        <f t="shared" si="72"/>
        <v>2.8025355571698815E-2</v>
      </c>
      <c r="N683" s="17">
        <f t="shared" si="73"/>
        <v>2.8025355571698805E-2</v>
      </c>
      <c r="O683" s="68">
        <f t="shared" si="74"/>
        <v>920.63293053030577</v>
      </c>
      <c r="P683" s="9">
        <f t="shared" si="75"/>
        <v>488.38900000000001</v>
      </c>
    </row>
    <row r="684" spans="1:16" x14ac:dyDescent="0.25">
      <c r="A684" s="23" t="s">
        <v>9</v>
      </c>
      <c r="B684" s="23" t="s">
        <v>130</v>
      </c>
      <c r="C684" s="23" t="s">
        <v>131</v>
      </c>
      <c r="D684" s="16" t="s">
        <v>132</v>
      </c>
      <c r="E684" s="81" t="s">
        <v>489</v>
      </c>
      <c r="F684" s="23" t="s">
        <v>133</v>
      </c>
      <c r="G684" s="23" t="s">
        <v>490</v>
      </c>
      <c r="H684" s="23" t="s">
        <v>14</v>
      </c>
      <c r="I684" s="22">
        <v>111</v>
      </c>
      <c r="J684" s="22">
        <f t="shared" si="71"/>
        <v>148</v>
      </c>
      <c r="K684" s="9">
        <v>54241.88</v>
      </c>
      <c r="L684" s="23" t="s">
        <v>65</v>
      </c>
      <c r="M684" s="17">
        <f t="shared" si="72"/>
        <v>4.0931769321823274E-3</v>
      </c>
      <c r="N684" s="17">
        <f t="shared" si="73"/>
        <v>4.0931769321823257E-3</v>
      </c>
      <c r="O684" s="68">
        <f t="shared" si="74"/>
        <v>134.46086222218941</v>
      </c>
      <c r="P684" s="9">
        <f t="shared" si="75"/>
        <v>488.66558558558557</v>
      </c>
    </row>
    <row r="685" spans="1:16" x14ac:dyDescent="0.25">
      <c r="A685" s="23"/>
      <c r="B685" s="23"/>
      <c r="C685" s="23"/>
      <c r="D685" s="16"/>
      <c r="E685" s="81"/>
      <c r="F685" s="23"/>
      <c r="G685" s="23"/>
      <c r="H685" s="23"/>
      <c r="I685" s="24">
        <f>SUM(I636:I684)</f>
        <v>27118.3</v>
      </c>
      <c r="J685" s="24">
        <f>SUM(J636:J684)</f>
        <v>36157.733333333344</v>
      </c>
      <c r="K685" s="25"/>
      <c r="L685" s="44"/>
      <c r="M685" s="26">
        <f>SUM(M636:M684)</f>
        <v>1.0000000000000004</v>
      </c>
      <c r="N685" s="26">
        <f>SUM(N636:N684)</f>
        <v>0.99999999999999989</v>
      </c>
      <c r="O685" s="71">
        <f>SUM(O636:O684)</f>
        <v>32849.999999999985</v>
      </c>
      <c r="P685" s="9"/>
    </row>
    <row r="686" spans="1:16" x14ac:dyDescent="0.25">
      <c r="A686" s="23" t="s">
        <v>9</v>
      </c>
      <c r="B686" s="23" t="s">
        <v>130</v>
      </c>
      <c r="C686" s="23" t="s">
        <v>136</v>
      </c>
      <c r="D686" s="16" t="s">
        <v>137</v>
      </c>
      <c r="E686" s="81" t="s">
        <v>489</v>
      </c>
      <c r="F686" s="23" t="s">
        <v>133</v>
      </c>
      <c r="G686" s="23" t="s">
        <v>485</v>
      </c>
      <c r="H686" s="23" t="s">
        <v>14</v>
      </c>
      <c r="I686" s="22">
        <v>230</v>
      </c>
      <c r="J686" s="22">
        <f>I686/9*12</f>
        <v>306.66666666666669</v>
      </c>
      <c r="K686" s="9">
        <v>203998.3</v>
      </c>
      <c r="L686" s="23" t="s">
        <v>18</v>
      </c>
      <c r="M686" s="17">
        <f>I686/$I$706</f>
        <v>6.8425906643263021E-2</v>
      </c>
      <c r="N686" s="17">
        <f>J686/$J$706</f>
        <v>6.8425906643263035E-2</v>
      </c>
      <c r="O686" s="68">
        <f>3150*N686</f>
        <v>215.54160592627855</v>
      </c>
      <c r="P686" s="9">
        <f t="shared" si="75"/>
        <v>886.94913043478255</v>
      </c>
    </row>
    <row r="687" spans="1:16" x14ac:dyDescent="0.25">
      <c r="A687" s="23" t="s">
        <v>9</v>
      </c>
      <c r="B687" s="23" t="s">
        <v>130</v>
      </c>
      <c r="C687" s="23" t="s">
        <v>136</v>
      </c>
      <c r="D687" s="16" t="s">
        <v>137</v>
      </c>
      <c r="E687" s="81" t="s">
        <v>489</v>
      </c>
      <c r="F687" s="23" t="s">
        <v>133</v>
      </c>
      <c r="G687" s="23" t="s">
        <v>485</v>
      </c>
      <c r="H687" s="23" t="s">
        <v>14</v>
      </c>
      <c r="I687" s="22">
        <v>110</v>
      </c>
      <c r="J687" s="22">
        <f t="shared" ref="J687:J705" si="76">I687/9*12</f>
        <v>146.66666666666666</v>
      </c>
      <c r="K687" s="9">
        <v>97501.8</v>
      </c>
      <c r="L687" s="23" t="s">
        <v>21</v>
      </c>
      <c r="M687" s="17">
        <f t="shared" ref="M687:M705" si="77">I687/$I$706</f>
        <v>3.2725433611995355E-2</v>
      </c>
      <c r="N687" s="17">
        <f t="shared" ref="N687:N705" si="78">J687/$J$706</f>
        <v>3.2725433611995362E-2</v>
      </c>
      <c r="O687" s="68">
        <f t="shared" ref="O687:O705" si="79">3150*N687</f>
        <v>103.0851158777854</v>
      </c>
      <c r="P687" s="9">
        <f t="shared" si="75"/>
        <v>886.38</v>
      </c>
    </row>
    <row r="688" spans="1:16" x14ac:dyDescent="0.25">
      <c r="A688" s="23" t="s">
        <v>9</v>
      </c>
      <c r="B688" s="23" t="s">
        <v>130</v>
      </c>
      <c r="C688" s="23" t="s">
        <v>136</v>
      </c>
      <c r="D688" s="16" t="s">
        <v>137</v>
      </c>
      <c r="E688" s="81" t="s">
        <v>489</v>
      </c>
      <c r="F688" s="23" t="s">
        <v>133</v>
      </c>
      <c r="G688" s="23" t="s">
        <v>485</v>
      </c>
      <c r="H688" s="23" t="s">
        <v>14</v>
      </c>
      <c r="I688" s="22">
        <v>470</v>
      </c>
      <c r="J688" s="22">
        <f t="shared" si="76"/>
        <v>626.66666666666663</v>
      </c>
      <c r="K688" s="9">
        <v>416575.58</v>
      </c>
      <c r="L688" s="23" t="s">
        <v>23</v>
      </c>
      <c r="M688" s="17">
        <f t="shared" si="77"/>
        <v>0.13982685270579834</v>
      </c>
      <c r="N688" s="17">
        <f t="shared" si="78"/>
        <v>0.13982685270579837</v>
      </c>
      <c r="O688" s="68">
        <f t="shared" si="79"/>
        <v>440.45458602326482</v>
      </c>
      <c r="P688" s="9">
        <f t="shared" si="75"/>
        <v>886.33102127659583</v>
      </c>
    </row>
    <row r="689" spans="1:16" x14ac:dyDescent="0.25">
      <c r="A689" s="23" t="s">
        <v>9</v>
      </c>
      <c r="B689" s="23" t="s">
        <v>130</v>
      </c>
      <c r="C689" s="23" t="s">
        <v>136</v>
      </c>
      <c r="D689" s="16" t="s">
        <v>137</v>
      </c>
      <c r="E689" s="81" t="s">
        <v>489</v>
      </c>
      <c r="F689" s="23" t="s">
        <v>133</v>
      </c>
      <c r="G689" s="23" t="s">
        <v>485</v>
      </c>
      <c r="H689" s="23" t="s">
        <v>14</v>
      </c>
      <c r="I689" s="22">
        <v>24</v>
      </c>
      <c r="J689" s="22">
        <f t="shared" si="76"/>
        <v>32</v>
      </c>
      <c r="K689" s="9">
        <v>21342.42</v>
      </c>
      <c r="L689" s="23" t="s">
        <v>24</v>
      </c>
      <c r="M689" s="17">
        <f t="shared" si="77"/>
        <v>7.1400946062535322E-3</v>
      </c>
      <c r="N689" s="17">
        <f t="shared" si="78"/>
        <v>7.140094606253534E-3</v>
      </c>
      <c r="O689" s="68">
        <f t="shared" si="79"/>
        <v>22.491298009698632</v>
      </c>
      <c r="P689" s="9">
        <f t="shared" si="75"/>
        <v>889.26749999999993</v>
      </c>
    </row>
    <row r="690" spans="1:16" x14ac:dyDescent="0.25">
      <c r="A690" s="23" t="s">
        <v>9</v>
      </c>
      <c r="B690" s="23" t="s">
        <v>130</v>
      </c>
      <c r="C690" s="23" t="s">
        <v>136</v>
      </c>
      <c r="D690" s="16" t="s">
        <v>137</v>
      </c>
      <c r="E690" s="81" t="s">
        <v>489</v>
      </c>
      <c r="F690" s="23" t="s">
        <v>133</v>
      </c>
      <c r="G690" s="23" t="s">
        <v>485</v>
      </c>
      <c r="H690" s="23" t="s">
        <v>14</v>
      </c>
      <c r="I690" s="22">
        <v>70</v>
      </c>
      <c r="J690" s="22">
        <f t="shared" si="76"/>
        <v>93.333333333333329</v>
      </c>
      <c r="K690" s="9">
        <v>62316.1</v>
      </c>
      <c r="L690" s="23" t="s">
        <v>26</v>
      </c>
      <c r="M690" s="17">
        <f t="shared" si="77"/>
        <v>2.0825275934906136E-2</v>
      </c>
      <c r="N690" s="17">
        <f t="shared" si="78"/>
        <v>2.0825275934906139E-2</v>
      </c>
      <c r="O690" s="68">
        <f t="shared" si="79"/>
        <v>65.599619194954343</v>
      </c>
      <c r="P690" s="9">
        <f t="shared" si="75"/>
        <v>890.23</v>
      </c>
    </row>
    <row r="691" spans="1:16" x14ac:dyDescent="0.25">
      <c r="A691" s="23" t="s">
        <v>9</v>
      </c>
      <c r="B691" s="23" t="s">
        <v>130</v>
      </c>
      <c r="C691" s="23" t="s">
        <v>136</v>
      </c>
      <c r="D691" s="16" t="s">
        <v>137</v>
      </c>
      <c r="E691" s="81" t="s">
        <v>489</v>
      </c>
      <c r="F691" s="23" t="s">
        <v>133</v>
      </c>
      <c r="G691" s="23" t="s">
        <v>485</v>
      </c>
      <c r="H691" s="23" t="s">
        <v>14</v>
      </c>
      <c r="I691" s="22">
        <v>59</v>
      </c>
      <c r="J691" s="22">
        <f t="shared" si="76"/>
        <v>78.666666666666657</v>
      </c>
      <c r="K691" s="9">
        <v>52223.27</v>
      </c>
      <c r="L691" s="23" t="s">
        <v>30</v>
      </c>
      <c r="M691" s="17">
        <f t="shared" si="77"/>
        <v>1.7552732573706601E-2</v>
      </c>
      <c r="N691" s="17">
        <f t="shared" si="78"/>
        <v>1.7552732573706601E-2</v>
      </c>
      <c r="O691" s="68">
        <f t="shared" si="79"/>
        <v>55.291107607175796</v>
      </c>
      <c r="P691" s="9">
        <f t="shared" si="75"/>
        <v>885.1401694915254</v>
      </c>
    </row>
    <row r="692" spans="1:16" x14ac:dyDescent="0.25">
      <c r="A692" s="23" t="s">
        <v>9</v>
      </c>
      <c r="B692" s="23" t="s">
        <v>130</v>
      </c>
      <c r="C692" s="23" t="s">
        <v>136</v>
      </c>
      <c r="D692" s="16" t="s">
        <v>137</v>
      </c>
      <c r="E692" s="81" t="s">
        <v>489</v>
      </c>
      <c r="F692" s="23" t="s">
        <v>133</v>
      </c>
      <c r="G692" s="23" t="s">
        <v>485</v>
      </c>
      <c r="H692" s="23" t="s">
        <v>14</v>
      </c>
      <c r="I692" s="22">
        <v>142</v>
      </c>
      <c r="J692" s="22">
        <f t="shared" si="76"/>
        <v>189.33333333333334</v>
      </c>
      <c r="K692" s="9">
        <v>125996.86</v>
      </c>
      <c r="L692" s="23" t="s">
        <v>35</v>
      </c>
      <c r="M692" s="17">
        <f t="shared" si="77"/>
        <v>4.2245559753666735E-2</v>
      </c>
      <c r="N692" s="17">
        <f t="shared" si="78"/>
        <v>4.2245559753666742E-2</v>
      </c>
      <c r="O692" s="68">
        <f t="shared" si="79"/>
        <v>133.07351322405023</v>
      </c>
      <c r="P692" s="9">
        <f t="shared" si="75"/>
        <v>887.30183098591544</v>
      </c>
    </row>
    <row r="693" spans="1:16" x14ac:dyDescent="0.25">
      <c r="A693" s="23" t="s">
        <v>9</v>
      </c>
      <c r="B693" s="23" t="s">
        <v>130</v>
      </c>
      <c r="C693" s="23" t="s">
        <v>136</v>
      </c>
      <c r="D693" s="16" t="s">
        <v>137</v>
      </c>
      <c r="E693" s="81" t="s">
        <v>489</v>
      </c>
      <c r="F693" s="23" t="s">
        <v>133</v>
      </c>
      <c r="G693" s="23" t="s">
        <v>485</v>
      </c>
      <c r="H693" s="23" t="s">
        <v>14</v>
      </c>
      <c r="I693" s="22">
        <v>74</v>
      </c>
      <c r="J693" s="22">
        <f t="shared" si="76"/>
        <v>98.666666666666657</v>
      </c>
      <c r="K693" s="9">
        <v>65591.75</v>
      </c>
      <c r="L693" s="23" t="s">
        <v>36</v>
      </c>
      <c r="M693" s="17">
        <f t="shared" si="77"/>
        <v>2.2015291702615059E-2</v>
      </c>
      <c r="N693" s="17">
        <f t="shared" si="78"/>
        <v>2.2015291702615059E-2</v>
      </c>
      <c r="O693" s="68">
        <f t="shared" si="79"/>
        <v>69.348168863237433</v>
      </c>
      <c r="P693" s="9">
        <f t="shared" si="75"/>
        <v>886.375</v>
      </c>
    </row>
    <row r="694" spans="1:16" x14ac:dyDescent="0.25">
      <c r="A694" s="23" t="s">
        <v>9</v>
      </c>
      <c r="B694" s="23" t="s">
        <v>130</v>
      </c>
      <c r="C694" s="23" t="s">
        <v>136</v>
      </c>
      <c r="D694" s="16" t="s">
        <v>137</v>
      </c>
      <c r="E694" s="81" t="s">
        <v>489</v>
      </c>
      <c r="F694" s="23" t="s">
        <v>133</v>
      </c>
      <c r="G694" s="23" t="s">
        <v>485</v>
      </c>
      <c r="H694" s="23" t="s">
        <v>14</v>
      </c>
      <c r="I694" s="22">
        <v>220</v>
      </c>
      <c r="J694" s="22">
        <f t="shared" si="76"/>
        <v>293.33333333333331</v>
      </c>
      <c r="K694" s="9">
        <v>195365.5</v>
      </c>
      <c r="L694" s="23" t="s">
        <v>37</v>
      </c>
      <c r="M694" s="17">
        <f t="shared" si="77"/>
        <v>6.5450867223990711E-2</v>
      </c>
      <c r="N694" s="17">
        <f t="shared" si="78"/>
        <v>6.5450867223990725E-2</v>
      </c>
      <c r="O694" s="68">
        <f t="shared" si="79"/>
        <v>206.1702317555708</v>
      </c>
      <c r="P694" s="9">
        <f t="shared" si="75"/>
        <v>888.02499999999998</v>
      </c>
    </row>
    <row r="695" spans="1:16" x14ac:dyDescent="0.25">
      <c r="A695" s="23" t="s">
        <v>9</v>
      </c>
      <c r="B695" s="23" t="s">
        <v>130</v>
      </c>
      <c r="C695" s="23" t="s">
        <v>136</v>
      </c>
      <c r="D695" s="16" t="s">
        <v>137</v>
      </c>
      <c r="E695" s="81" t="s">
        <v>489</v>
      </c>
      <c r="F695" s="23" t="s">
        <v>133</v>
      </c>
      <c r="G695" s="23" t="s">
        <v>485</v>
      </c>
      <c r="H695" s="23" t="s">
        <v>14</v>
      </c>
      <c r="I695" s="22">
        <v>30</v>
      </c>
      <c r="J695" s="22">
        <f t="shared" si="76"/>
        <v>40</v>
      </c>
      <c r="K695" s="9">
        <v>26552.9</v>
      </c>
      <c r="L695" s="23" t="s">
        <v>38</v>
      </c>
      <c r="M695" s="17">
        <f t="shared" si="77"/>
        <v>8.9251182578169164E-3</v>
      </c>
      <c r="N695" s="17">
        <f t="shared" si="78"/>
        <v>8.9251182578169181E-3</v>
      </c>
      <c r="O695" s="68">
        <f t="shared" si="79"/>
        <v>28.114122512123291</v>
      </c>
      <c r="P695" s="9">
        <f t="shared" si="75"/>
        <v>885.09666666666669</v>
      </c>
    </row>
    <row r="696" spans="1:16" x14ac:dyDescent="0.25">
      <c r="A696" s="23" t="s">
        <v>9</v>
      </c>
      <c r="B696" s="23" t="s">
        <v>130</v>
      </c>
      <c r="C696" s="23" t="s">
        <v>136</v>
      </c>
      <c r="D696" s="16" t="s">
        <v>137</v>
      </c>
      <c r="E696" s="81" t="s">
        <v>489</v>
      </c>
      <c r="F696" s="23" t="s">
        <v>133</v>
      </c>
      <c r="G696" s="23" t="s">
        <v>485</v>
      </c>
      <c r="H696" s="23" t="s">
        <v>14</v>
      </c>
      <c r="I696" s="22">
        <v>1047</v>
      </c>
      <c r="J696" s="22">
        <f t="shared" si="76"/>
        <v>1396</v>
      </c>
      <c r="K696" s="9">
        <v>928359.41</v>
      </c>
      <c r="L696" s="23" t="s">
        <v>41</v>
      </c>
      <c r="M696" s="17">
        <f t="shared" si="77"/>
        <v>0.31148662719781034</v>
      </c>
      <c r="N696" s="17">
        <f t="shared" si="78"/>
        <v>0.3114866271978104</v>
      </c>
      <c r="O696" s="68">
        <f t="shared" si="79"/>
        <v>981.18287567310279</v>
      </c>
      <c r="P696" s="9">
        <f t="shared" si="75"/>
        <v>886.68520534861511</v>
      </c>
    </row>
    <row r="697" spans="1:16" x14ac:dyDescent="0.25">
      <c r="A697" s="23" t="s">
        <v>9</v>
      </c>
      <c r="B697" s="23" t="s">
        <v>130</v>
      </c>
      <c r="C697" s="23" t="s">
        <v>136</v>
      </c>
      <c r="D697" s="16" t="s">
        <v>137</v>
      </c>
      <c r="E697" s="81" t="s">
        <v>489</v>
      </c>
      <c r="F697" s="23" t="s">
        <v>133</v>
      </c>
      <c r="G697" s="23" t="s">
        <v>485</v>
      </c>
      <c r="H697" s="23" t="s">
        <v>14</v>
      </c>
      <c r="I697" s="22">
        <v>52</v>
      </c>
      <c r="J697" s="22">
        <f t="shared" si="76"/>
        <v>69.333333333333329</v>
      </c>
      <c r="K697" s="9">
        <v>46099.46</v>
      </c>
      <c r="L697" s="23" t="s">
        <v>44</v>
      </c>
      <c r="M697" s="17">
        <f t="shared" si="77"/>
        <v>1.5470204980215988E-2</v>
      </c>
      <c r="N697" s="17">
        <f t="shared" si="78"/>
        <v>1.547020498021599E-2</v>
      </c>
      <c r="O697" s="68">
        <f t="shared" si="79"/>
        <v>48.731145687680367</v>
      </c>
      <c r="P697" s="9">
        <f t="shared" si="75"/>
        <v>886.52807692307692</v>
      </c>
    </row>
    <row r="698" spans="1:16" x14ac:dyDescent="0.25">
      <c r="A698" s="23" t="s">
        <v>9</v>
      </c>
      <c r="B698" s="23" t="s">
        <v>130</v>
      </c>
      <c r="C698" s="23" t="s">
        <v>136</v>
      </c>
      <c r="D698" s="16" t="s">
        <v>137</v>
      </c>
      <c r="E698" s="81" t="s">
        <v>489</v>
      </c>
      <c r="F698" s="23" t="s">
        <v>133</v>
      </c>
      <c r="G698" s="23" t="s">
        <v>485</v>
      </c>
      <c r="H698" s="23" t="s">
        <v>14</v>
      </c>
      <c r="I698" s="22">
        <v>260</v>
      </c>
      <c r="J698" s="22">
        <f t="shared" si="76"/>
        <v>346.66666666666669</v>
      </c>
      <c r="K698" s="9">
        <v>230813</v>
      </c>
      <c r="L698" s="23" t="s">
        <v>45</v>
      </c>
      <c r="M698" s="17">
        <f t="shared" si="77"/>
        <v>7.7351024901079937E-2</v>
      </c>
      <c r="N698" s="17">
        <f t="shared" si="78"/>
        <v>7.7351024901079951E-2</v>
      </c>
      <c r="O698" s="68">
        <f t="shared" si="79"/>
        <v>243.65572843840184</v>
      </c>
      <c r="P698" s="9">
        <f t="shared" si="75"/>
        <v>887.74230769230769</v>
      </c>
    </row>
    <row r="699" spans="1:16" x14ac:dyDescent="0.25">
      <c r="A699" s="23" t="s">
        <v>9</v>
      </c>
      <c r="B699" s="23" t="s">
        <v>130</v>
      </c>
      <c r="C699" s="23" t="s">
        <v>136</v>
      </c>
      <c r="D699" s="16" t="s">
        <v>137</v>
      </c>
      <c r="E699" s="81" t="s">
        <v>489</v>
      </c>
      <c r="F699" s="23" t="s">
        <v>133</v>
      </c>
      <c r="G699" s="23" t="s">
        <v>485</v>
      </c>
      <c r="H699" s="23" t="s">
        <v>14</v>
      </c>
      <c r="I699" s="22">
        <v>228</v>
      </c>
      <c r="J699" s="22">
        <f t="shared" si="76"/>
        <v>304</v>
      </c>
      <c r="K699" s="9">
        <v>202294.84</v>
      </c>
      <c r="L699" s="23" t="s">
        <v>47</v>
      </c>
      <c r="M699" s="17">
        <f t="shared" si="77"/>
        <v>6.7830898759408564E-2</v>
      </c>
      <c r="N699" s="17">
        <f t="shared" si="78"/>
        <v>6.7830898759408578E-2</v>
      </c>
      <c r="O699" s="68">
        <f t="shared" si="79"/>
        <v>213.66733109213703</v>
      </c>
      <c r="P699" s="9">
        <f t="shared" si="75"/>
        <v>887.25807017543855</v>
      </c>
    </row>
    <row r="700" spans="1:16" x14ac:dyDescent="0.25">
      <c r="A700" s="23" t="s">
        <v>9</v>
      </c>
      <c r="B700" s="23" t="s">
        <v>130</v>
      </c>
      <c r="C700" s="23" t="s">
        <v>136</v>
      </c>
      <c r="D700" s="16" t="s">
        <v>137</v>
      </c>
      <c r="E700" s="81" t="s">
        <v>489</v>
      </c>
      <c r="F700" s="23" t="s">
        <v>133</v>
      </c>
      <c r="G700" s="23" t="s">
        <v>485</v>
      </c>
      <c r="H700" s="23" t="s">
        <v>14</v>
      </c>
      <c r="I700" s="22">
        <v>47</v>
      </c>
      <c r="J700" s="22">
        <f t="shared" si="76"/>
        <v>62.666666666666671</v>
      </c>
      <c r="K700" s="9">
        <v>41609.81</v>
      </c>
      <c r="L700" s="23" t="s">
        <v>63</v>
      </c>
      <c r="M700" s="17">
        <f t="shared" si="77"/>
        <v>1.3982685270579834E-2</v>
      </c>
      <c r="N700" s="17">
        <f t="shared" si="78"/>
        <v>1.3982685270579838E-2</v>
      </c>
      <c r="O700" s="68">
        <f t="shared" si="79"/>
        <v>44.045458602326491</v>
      </c>
      <c r="P700" s="9">
        <f t="shared" si="75"/>
        <v>885.31510638297868</v>
      </c>
    </row>
    <row r="701" spans="1:16" x14ac:dyDescent="0.25">
      <c r="A701" s="23" t="s">
        <v>9</v>
      </c>
      <c r="B701" s="23" t="s">
        <v>130</v>
      </c>
      <c r="C701" s="23" t="s">
        <v>136</v>
      </c>
      <c r="D701" s="16" t="s">
        <v>137</v>
      </c>
      <c r="E701" s="81" t="s">
        <v>489</v>
      </c>
      <c r="F701" s="23" t="s">
        <v>133</v>
      </c>
      <c r="G701" s="23" t="s">
        <v>485</v>
      </c>
      <c r="H701" s="23" t="s">
        <v>14</v>
      </c>
      <c r="I701" s="22">
        <v>143</v>
      </c>
      <c r="J701" s="22">
        <f t="shared" si="76"/>
        <v>190.66666666666669</v>
      </c>
      <c r="K701" s="9">
        <v>126871.69</v>
      </c>
      <c r="L701" s="23" t="s">
        <v>48</v>
      </c>
      <c r="M701" s="17">
        <f t="shared" si="77"/>
        <v>4.2543063695593963E-2</v>
      </c>
      <c r="N701" s="17">
        <f t="shared" si="78"/>
        <v>4.2543063695593977E-2</v>
      </c>
      <c r="O701" s="68">
        <f t="shared" si="79"/>
        <v>134.01065064112103</v>
      </c>
      <c r="P701" s="9">
        <f t="shared" ref="P701:P764" si="80">+K701/I701</f>
        <v>887.2146153846154</v>
      </c>
    </row>
    <row r="702" spans="1:16" x14ac:dyDescent="0.25">
      <c r="A702" s="23" t="s">
        <v>9</v>
      </c>
      <c r="B702" s="23" t="s">
        <v>130</v>
      </c>
      <c r="C702" s="23" t="s">
        <v>136</v>
      </c>
      <c r="D702" s="16" t="s">
        <v>137</v>
      </c>
      <c r="E702" s="81" t="s">
        <v>489</v>
      </c>
      <c r="F702" s="23" t="s">
        <v>133</v>
      </c>
      <c r="G702" s="23" t="s">
        <v>485</v>
      </c>
      <c r="H702" s="23" t="s">
        <v>14</v>
      </c>
      <c r="I702" s="22">
        <v>7</v>
      </c>
      <c r="J702" s="22">
        <f t="shared" si="76"/>
        <v>9.3333333333333339</v>
      </c>
      <c r="K702" s="9">
        <v>6177.71</v>
      </c>
      <c r="L702" s="23" t="s">
        <v>49</v>
      </c>
      <c r="M702" s="17">
        <f t="shared" si="77"/>
        <v>2.0825275934906137E-3</v>
      </c>
      <c r="N702" s="17">
        <f t="shared" si="78"/>
        <v>2.0825275934906141E-3</v>
      </c>
      <c r="O702" s="68">
        <f t="shared" si="79"/>
        <v>6.5599619194954348</v>
      </c>
      <c r="P702" s="9">
        <f t="shared" si="80"/>
        <v>882.53</v>
      </c>
    </row>
    <row r="703" spans="1:16" x14ac:dyDescent="0.25">
      <c r="A703" s="23" t="s">
        <v>9</v>
      </c>
      <c r="B703" s="23" t="s">
        <v>130</v>
      </c>
      <c r="C703" s="23" t="s">
        <v>136</v>
      </c>
      <c r="D703" s="16" t="s">
        <v>137</v>
      </c>
      <c r="E703" s="81" t="s">
        <v>489</v>
      </c>
      <c r="F703" s="23" t="s">
        <v>133</v>
      </c>
      <c r="G703" s="23" t="s">
        <v>485</v>
      </c>
      <c r="H703" s="23" t="s">
        <v>14</v>
      </c>
      <c r="I703" s="22">
        <v>46.3</v>
      </c>
      <c r="J703" s="22">
        <f t="shared" si="76"/>
        <v>61.733333333333327</v>
      </c>
      <c r="K703" s="9">
        <v>41138.339</v>
      </c>
      <c r="L703" s="23" t="s">
        <v>53</v>
      </c>
      <c r="M703" s="17">
        <f t="shared" si="77"/>
        <v>1.3774432511230773E-2</v>
      </c>
      <c r="N703" s="17">
        <f t="shared" si="78"/>
        <v>1.3774432511230774E-2</v>
      </c>
      <c r="O703" s="68">
        <f t="shared" si="79"/>
        <v>43.389462410376936</v>
      </c>
      <c r="P703" s="9">
        <f t="shared" si="80"/>
        <v>888.51704103671716</v>
      </c>
    </row>
    <row r="704" spans="1:16" x14ac:dyDescent="0.25">
      <c r="A704" s="23" t="s">
        <v>9</v>
      </c>
      <c r="B704" s="23" t="s">
        <v>130</v>
      </c>
      <c r="C704" s="23" t="s">
        <v>136</v>
      </c>
      <c r="D704" s="16" t="s">
        <v>137</v>
      </c>
      <c r="E704" s="81" t="s">
        <v>489</v>
      </c>
      <c r="F704" s="23" t="s">
        <v>133</v>
      </c>
      <c r="G704" s="23" t="s">
        <v>485</v>
      </c>
      <c r="H704" s="23" t="s">
        <v>14</v>
      </c>
      <c r="I704" s="22">
        <v>7</v>
      </c>
      <c r="J704" s="22">
        <f t="shared" si="76"/>
        <v>9.3333333333333339</v>
      </c>
      <c r="K704" s="9">
        <v>6208.51</v>
      </c>
      <c r="L704" s="23" t="s">
        <v>57</v>
      </c>
      <c r="M704" s="17">
        <f t="shared" si="77"/>
        <v>2.0825275934906137E-3</v>
      </c>
      <c r="N704" s="17">
        <f t="shared" si="78"/>
        <v>2.0825275934906141E-3</v>
      </c>
      <c r="O704" s="68">
        <f t="shared" si="79"/>
        <v>6.5599619194954348</v>
      </c>
      <c r="P704" s="9">
        <f t="shared" si="80"/>
        <v>886.93000000000006</v>
      </c>
    </row>
    <row r="705" spans="1:16" x14ac:dyDescent="0.25">
      <c r="A705" s="23" t="s">
        <v>9</v>
      </c>
      <c r="B705" s="23" t="s">
        <v>130</v>
      </c>
      <c r="C705" s="23" t="s">
        <v>136</v>
      </c>
      <c r="D705" s="16" t="s">
        <v>137</v>
      </c>
      <c r="E705" s="81" t="s">
        <v>489</v>
      </c>
      <c r="F705" s="23" t="s">
        <v>133</v>
      </c>
      <c r="G705" s="23" t="s">
        <v>485</v>
      </c>
      <c r="H705" s="23" t="s">
        <v>14</v>
      </c>
      <c r="I705" s="22">
        <v>95</v>
      </c>
      <c r="J705" s="22">
        <f t="shared" si="76"/>
        <v>126.66666666666666</v>
      </c>
      <c r="K705" s="9">
        <v>84317.75</v>
      </c>
      <c r="L705" s="23" t="s">
        <v>65</v>
      </c>
      <c r="M705" s="17">
        <f t="shared" si="77"/>
        <v>2.8262874483086901E-2</v>
      </c>
      <c r="N705" s="17">
        <f t="shared" si="78"/>
        <v>2.8262874483086904E-2</v>
      </c>
      <c r="O705" s="68">
        <f t="shared" si="79"/>
        <v>89.028054621723754</v>
      </c>
      <c r="P705" s="9">
        <f t="shared" si="80"/>
        <v>887.55526315789473</v>
      </c>
    </row>
    <row r="706" spans="1:16" x14ac:dyDescent="0.25">
      <c r="A706" s="23"/>
      <c r="B706" s="23"/>
      <c r="C706" s="23"/>
      <c r="D706" s="16"/>
      <c r="E706" s="81"/>
      <c r="F706" s="23"/>
      <c r="G706" s="23"/>
      <c r="H706" s="23"/>
      <c r="I706" s="24">
        <f>SUM(I686:I705)</f>
        <v>3361.3</v>
      </c>
      <c r="J706" s="24">
        <f>SUM(J686:J705)</f>
        <v>4481.7333333333327</v>
      </c>
      <c r="K706" s="25"/>
      <c r="L706" s="44"/>
      <c r="M706" s="26">
        <f>SUM(M686:M705)</f>
        <v>1</v>
      </c>
      <c r="N706" s="26">
        <f>SUM(N686:N705)</f>
        <v>1.0000000000000002</v>
      </c>
      <c r="O706" s="71">
        <f>SUM(O686:O705)</f>
        <v>3150</v>
      </c>
      <c r="P706" s="9"/>
    </row>
    <row r="707" spans="1:16" x14ac:dyDescent="0.25">
      <c r="A707" s="23" t="s">
        <v>9</v>
      </c>
      <c r="B707" s="23" t="s">
        <v>138</v>
      </c>
      <c r="C707" s="23" t="s">
        <v>139</v>
      </c>
      <c r="D707" s="16" t="s">
        <v>140</v>
      </c>
      <c r="E707" s="81" t="s">
        <v>459</v>
      </c>
      <c r="F707" s="23" t="s">
        <v>141</v>
      </c>
      <c r="G707" s="23" t="s">
        <v>483</v>
      </c>
      <c r="H707" s="23" t="s">
        <v>14</v>
      </c>
      <c r="I707" s="22">
        <v>15</v>
      </c>
      <c r="J707" s="22">
        <f>I707/9*12</f>
        <v>20</v>
      </c>
      <c r="K707" s="9">
        <v>8238.2999999999993</v>
      </c>
      <c r="L707" s="23" t="s">
        <v>20</v>
      </c>
      <c r="M707" s="17">
        <f>I707/$I$751</f>
        <v>2.5692938552768158E-3</v>
      </c>
      <c r="N707" s="17">
        <f>J707/$J$751</f>
        <v>2.5692938552768154E-3</v>
      </c>
      <c r="O707" s="68">
        <f>9000*N707</f>
        <v>23.12364469749134</v>
      </c>
      <c r="P707" s="9">
        <f t="shared" si="80"/>
        <v>549.21999999999991</v>
      </c>
    </row>
    <row r="708" spans="1:16" x14ac:dyDescent="0.25">
      <c r="A708" s="23" t="s">
        <v>9</v>
      </c>
      <c r="B708" s="23" t="s">
        <v>138</v>
      </c>
      <c r="C708" s="23" t="s">
        <v>139</v>
      </c>
      <c r="D708" s="16" t="s">
        <v>140</v>
      </c>
      <c r="E708" s="81" t="s">
        <v>459</v>
      </c>
      <c r="F708" s="23" t="s">
        <v>141</v>
      </c>
      <c r="G708" s="23" t="s">
        <v>483</v>
      </c>
      <c r="H708" s="23" t="s">
        <v>14</v>
      </c>
      <c r="I708" s="22">
        <v>9</v>
      </c>
      <c r="J708" s="22">
        <f t="shared" ref="J708:J750" si="81">I708/9*12</f>
        <v>12</v>
      </c>
      <c r="K708" s="9">
        <v>4942.9799999999996</v>
      </c>
      <c r="L708" s="23" t="s">
        <v>21</v>
      </c>
      <c r="M708" s="17">
        <f t="shared" ref="M708:M750" si="82">I708/$I$751</f>
        <v>1.5415763131660894E-3</v>
      </c>
      <c r="N708" s="17">
        <f t="shared" ref="N708:N750" si="83">J708/$J$751</f>
        <v>1.5415763131660892E-3</v>
      </c>
      <c r="O708" s="68">
        <f t="shared" ref="O708:O750" si="84">9000*N708</f>
        <v>13.874186818494803</v>
      </c>
      <c r="P708" s="9">
        <f t="shared" si="80"/>
        <v>549.21999999999991</v>
      </c>
    </row>
    <row r="709" spans="1:16" x14ac:dyDescent="0.25">
      <c r="A709" s="23" t="s">
        <v>9</v>
      </c>
      <c r="B709" s="23" t="s">
        <v>138</v>
      </c>
      <c r="C709" s="23" t="s">
        <v>139</v>
      </c>
      <c r="D709" s="16" t="s">
        <v>140</v>
      </c>
      <c r="E709" s="81" t="s">
        <v>459</v>
      </c>
      <c r="F709" s="23" t="s">
        <v>141</v>
      </c>
      <c r="G709" s="23" t="s">
        <v>483</v>
      </c>
      <c r="H709" s="23" t="s">
        <v>14</v>
      </c>
      <c r="I709" s="22">
        <v>3</v>
      </c>
      <c r="J709" s="22">
        <f t="shared" si="81"/>
        <v>4</v>
      </c>
      <c r="K709" s="9">
        <v>1647.66</v>
      </c>
      <c r="L709" s="23" t="s">
        <v>23</v>
      </c>
      <c r="M709" s="17">
        <f t="shared" si="82"/>
        <v>5.1385877105536307E-4</v>
      </c>
      <c r="N709" s="17">
        <f t="shared" si="83"/>
        <v>5.1385877105536307E-4</v>
      </c>
      <c r="O709" s="68">
        <f t="shared" si="84"/>
        <v>4.6247289394982678</v>
      </c>
      <c r="P709" s="9">
        <f t="shared" si="80"/>
        <v>549.22</v>
      </c>
    </row>
    <row r="710" spans="1:16" x14ac:dyDescent="0.25">
      <c r="A710" s="23" t="s">
        <v>9</v>
      </c>
      <c r="B710" s="23" t="s">
        <v>138</v>
      </c>
      <c r="C710" s="23" t="s">
        <v>139</v>
      </c>
      <c r="D710" s="16" t="s">
        <v>140</v>
      </c>
      <c r="E710" s="81" t="s">
        <v>459</v>
      </c>
      <c r="F710" s="23" t="s">
        <v>141</v>
      </c>
      <c r="G710" s="23" t="s">
        <v>483</v>
      </c>
      <c r="H710" s="23" t="s">
        <v>14</v>
      </c>
      <c r="I710" s="22">
        <v>1</v>
      </c>
      <c r="J710" s="22">
        <f t="shared" si="81"/>
        <v>1.3333333333333333</v>
      </c>
      <c r="K710" s="9">
        <v>549.22</v>
      </c>
      <c r="L710" s="23" t="s">
        <v>25</v>
      </c>
      <c r="M710" s="17">
        <f t="shared" si="82"/>
        <v>1.7128625701845438E-4</v>
      </c>
      <c r="N710" s="17">
        <f t="shared" si="83"/>
        <v>1.7128625701845433E-4</v>
      </c>
      <c r="O710" s="68">
        <f t="shared" si="84"/>
        <v>1.5415763131660889</v>
      </c>
      <c r="P710" s="9">
        <f t="shared" si="80"/>
        <v>549.22</v>
      </c>
    </row>
    <row r="711" spans="1:16" x14ac:dyDescent="0.25">
      <c r="A711" s="23" t="s">
        <v>9</v>
      </c>
      <c r="B711" s="23" t="s">
        <v>138</v>
      </c>
      <c r="C711" s="23" t="s">
        <v>139</v>
      </c>
      <c r="D711" s="16" t="s">
        <v>140</v>
      </c>
      <c r="E711" s="81" t="s">
        <v>459</v>
      </c>
      <c r="F711" s="23" t="s">
        <v>141</v>
      </c>
      <c r="G711" s="23" t="s">
        <v>483</v>
      </c>
      <c r="H711" s="23" t="s">
        <v>14</v>
      </c>
      <c r="I711" s="22">
        <v>2</v>
      </c>
      <c r="J711" s="22">
        <f t="shared" si="81"/>
        <v>2.6666666666666665</v>
      </c>
      <c r="K711" s="9">
        <v>414.62</v>
      </c>
      <c r="L711" s="23" t="s">
        <v>26</v>
      </c>
      <c r="M711" s="17">
        <f t="shared" si="82"/>
        <v>3.4257251403690877E-4</v>
      </c>
      <c r="N711" s="17">
        <f t="shared" si="83"/>
        <v>3.4257251403690866E-4</v>
      </c>
      <c r="O711" s="68">
        <f t="shared" si="84"/>
        <v>3.0831526263321778</v>
      </c>
      <c r="P711" s="75">
        <f t="shared" si="80"/>
        <v>207.31</v>
      </c>
    </row>
    <row r="712" spans="1:16" x14ac:dyDescent="0.25">
      <c r="A712" s="23" t="s">
        <v>9</v>
      </c>
      <c r="B712" s="23" t="s">
        <v>138</v>
      </c>
      <c r="C712" s="23" t="s">
        <v>139</v>
      </c>
      <c r="D712" s="16" t="s">
        <v>140</v>
      </c>
      <c r="E712" s="81" t="s">
        <v>459</v>
      </c>
      <c r="F712" s="23" t="s">
        <v>141</v>
      </c>
      <c r="G712" s="23" t="s">
        <v>483</v>
      </c>
      <c r="H712" s="23" t="s">
        <v>14</v>
      </c>
      <c r="I712" s="22">
        <v>24</v>
      </c>
      <c r="J712" s="22">
        <f t="shared" si="81"/>
        <v>32</v>
      </c>
      <c r="K712" s="9">
        <v>14087.64</v>
      </c>
      <c r="L712" s="23" t="s">
        <v>27</v>
      </c>
      <c r="M712" s="17">
        <f t="shared" si="82"/>
        <v>4.1108701684429046E-3</v>
      </c>
      <c r="N712" s="17">
        <f t="shared" si="83"/>
        <v>4.1108701684429046E-3</v>
      </c>
      <c r="O712" s="68">
        <f t="shared" si="84"/>
        <v>36.997831515986142</v>
      </c>
      <c r="P712" s="9">
        <f t="shared" si="80"/>
        <v>586.98500000000001</v>
      </c>
    </row>
    <row r="713" spans="1:16" x14ac:dyDescent="0.25">
      <c r="A713" s="23" t="s">
        <v>9</v>
      </c>
      <c r="B713" s="23" t="s">
        <v>138</v>
      </c>
      <c r="C713" s="23" t="s">
        <v>139</v>
      </c>
      <c r="D713" s="16" t="s">
        <v>140</v>
      </c>
      <c r="E713" s="81" t="s">
        <v>459</v>
      </c>
      <c r="F713" s="23" t="s">
        <v>141</v>
      </c>
      <c r="G713" s="23" t="s">
        <v>483</v>
      </c>
      <c r="H713" s="23" t="s">
        <v>14</v>
      </c>
      <c r="I713" s="22">
        <v>53</v>
      </c>
      <c r="J713" s="22">
        <f t="shared" si="81"/>
        <v>70.666666666666671</v>
      </c>
      <c r="K713" s="9">
        <v>29108.66</v>
      </c>
      <c r="L713" s="23" t="s">
        <v>33</v>
      </c>
      <c r="M713" s="17">
        <f t="shared" si="82"/>
        <v>9.0781716219780813E-3</v>
      </c>
      <c r="N713" s="17">
        <f t="shared" si="83"/>
        <v>9.0781716219780813E-3</v>
      </c>
      <c r="O713" s="68">
        <f t="shared" si="84"/>
        <v>81.703544597802733</v>
      </c>
      <c r="P713" s="9">
        <f t="shared" si="80"/>
        <v>549.22</v>
      </c>
    </row>
    <row r="714" spans="1:16" x14ac:dyDescent="0.25">
      <c r="A714" s="23" t="s">
        <v>9</v>
      </c>
      <c r="B714" s="23" t="s">
        <v>138</v>
      </c>
      <c r="C714" s="23" t="s">
        <v>139</v>
      </c>
      <c r="D714" s="16" t="s">
        <v>140</v>
      </c>
      <c r="E714" s="81" t="s">
        <v>459</v>
      </c>
      <c r="F714" s="23" t="s">
        <v>141</v>
      </c>
      <c r="G714" s="23" t="s">
        <v>483</v>
      </c>
      <c r="H714" s="23" t="s">
        <v>14</v>
      </c>
      <c r="I714" s="22">
        <v>37</v>
      </c>
      <c r="J714" s="22">
        <f t="shared" si="81"/>
        <v>49.333333333333329</v>
      </c>
      <c r="K714" s="9">
        <v>20321.14</v>
      </c>
      <c r="L714" s="23" t="s">
        <v>34</v>
      </c>
      <c r="M714" s="17">
        <f t="shared" si="82"/>
        <v>6.3375915096828116E-3</v>
      </c>
      <c r="N714" s="17">
        <f t="shared" si="83"/>
        <v>6.3375915096828099E-3</v>
      </c>
      <c r="O714" s="68">
        <f t="shared" si="84"/>
        <v>57.038323587145292</v>
      </c>
      <c r="P714" s="9">
        <f t="shared" si="80"/>
        <v>549.22</v>
      </c>
    </row>
    <row r="715" spans="1:16" x14ac:dyDescent="0.25">
      <c r="A715" s="23" t="s">
        <v>9</v>
      </c>
      <c r="B715" s="23" t="s">
        <v>138</v>
      </c>
      <c r="C715" s="23" t="s">
        <v>139</v>
      </c>
      <c r="D715" s="16" t="s">
        <v>140</v>
      </c>
      <c r="E715" s="81" t="s">
        <v>459</v>
      </c>
      <c r="F715" s="23" t="s">
        <v>141</v>
      </c>
      <c r="G715" s="23" t="s">
        <v>483</v>
      </c>
      <c r="H715" s="23" t="s">
        <v>14</v>
      </c>
      <c r="I715" s="22">
        <v>56</v>
      </c>
      <c r="J715" s="22">
        <f t="shared" si="81"/>
        <v>74.666666666666671</v>
      </c>
      <c r="K715" s="9">
        <v>30755.82</v>
      </c>
      <c r="L715" s="23" t="s">
        <v>36</v>
      </c>
      <c r="M715" s="17">
        <f t="shared" si="82"/>
        <v>9.5920303930334457E-3</v>
      </c>
      <c r="N715" s="17">
        <f t="shared" si="83"/>
        <v>9.592030393033444E-3</v>
      </c>
      <c r="O715" s="68">
        <f t="shared" si="84"/>
        <v>86.328273537301001</v>
      </c>
      <c r="P715" s="9">
        <f t="shared" si="80"/>
        <v>549.21107142857147</v>
      </c>
    </row>
    <row r="716" spans="1:16" x14ac:dyDescent="0.25">
      <c r="A716" s="23" t="s">
        <v>9</v>
      </c>
      <c r="B716" s="23" t="s">
        <v>138</v>
      </c>
      <c r="C716" s="23" t="s">
        <v>139</v>
      </c>
      <c r="D716" s="16" t="s">
        <v>140</v>
      </c>
      <c r="E716" s="81" t="s">
        <v>459</v>
      </c>
      <c r="F716" s="23" t="s">
        <v>141</v>
      </c>
      <c r="G716" s="23" t="s">
        <v>483</v>
      </c>
      <c r="H716" s="23" t="s">
        <v>14</v>
      </c>
      <c r="I716" s="22">
        <v>2</v>
      </c>
      <c r="J716" s="22">
        <f t="shared" si="81"/>
        <v>2.6666666666666665</v>
      </c>
      <c r="K716" s="9">
        <v>1357.18</v>
      </c>
      <c r="L716" s="23" t="s">
        <v>47</v>
      </c>
      <c r="M716" s="17">
        <f t="shared" si="82"/>
        <v>3.4257251403690877E-4</v>
      </c>
      <c r="N716" s="17">
        <f t="shared" si="83"/>
        <v>3.4257251403690866E-4</v>
      </c>
      <c r="O716" s="68">
        <f t="shared" si="84"/>
        <v>3.0831526263321778</v>
      </c>
      <c r="P716" s="9">
        <f t="shared" si="80"/>
        <v>678.59</v>
      </c>
    </row>
    <row r="717" spans="1:16" x14ac:dyDescent="0.25">
      <c r="A717" s="23" t="s">
        <v>9</v>
      </c>
      <c r="B717" s="23" t="s">
        <v>138</v>
      </c>
      <c r="C717" s="23" t="s">
        <v>139</v>
      </c>
      <c r="D717" s="16" t="s">
        <v>140</v>
      </c>
      <c r="E717" s="81" t="s">
        <v>459</v>
      </c>
      <c r="F717" s="23" t="s">
        <v>141</v>
      </c>
      <c r="G717" s="23" t="s">
        <v>483</v>
      </c>
      <c r="H717" s="23" t="s">
        <v>14</v>
      </c>
      <c r="I717" s="22">
        <v>76</v>
      </c>
      <c r="J717" s="22">
        <f t="shared" si="81"/>
        <v>101.33333333333334</v>
      </c>
      <c r="K717" s="9">
        <v>41740.720000000001</v>
      </c>
      <c r="L717" s="23" t="s">
        <v>51</v>
      </c>
      <c r="M717" s="17">
        <f t="shared" si="82"/>
        <v>1.3017755533402533E-2</v>
      </c>
      <c r="N717" s="17">
        <f t="shared" si="83"/>
        <v>1.3017755533402531E-2</v>
      </c>
      <c r="O717" s="68">
        <f t="shared" si="84"/>
        <v>117.15979980062278</v>
      </c>
      <c r="P717" s="9">
        <f t="shared" si="80"/>
        <v>549.22</v>
      </c>
    </row>
    <row r="718" spans="1:16" x14ac:dyDescent="0.25">
      <c r="A718" s="23" t="s">
        <v>9</v>
      </c>
      <c r="B718" s="23" t="s">
        <v>138</v>
      </c>
      <c r="C718" s="23" t="s">
        <v>142</v>
      </c>
      <c r="D718" s="16" t="s">
        <v>143</v>
      </c>
      <c r="E718" s="81" t="s">
        <v>459</v>
      </c>
      <c r="F718" s="23" t="s">
        <v>141</v>
      </c>
      <c r="G718" s="23" t="s">
        <v>483</v>
      </c>
      <c r="H718" s="23" t="s">
        <v>14</v>
      </c>
      <c r="I718" s="22">
        <v>89</v>
      </c>
      <c r="J718" s="22">
        <f t="shared" si="81"/>
        <v>118.66666666666667</v>
      </c>
      <c r="K718" s="9">
        <v>52218.080000000002</v>
      </c>
      <c r="L718" s="23" t="s">
        <v>15</v>
      </c>
      <c r="M718" s="17">
        <f t="shared" si="82"/>
        <v>1.524447687464244E-2</v>
      </c>
      <c r="N718" s="17">
        <f t="shared" si="83"/>
        <v>1.5244476874642438E-2</v>
      </c>
      <c r="O718" s="68">
        <f t="shared" si="84"/>
        <v>137.20029187178196</v>
      </c>
      <c r="P718" s="9">
        <f t="shared" si="80"/>
        <v>586.72</v>
      </c>
    </row>
    <row r="719" spans="1:16" x14ac:dyDescent="0.25">
      <c r="A719" s="23" t="s">
        <v>9</v>
      </c>
      <c r="B719" s="23" t="s">
        <v>138</v>
      </c>
      <c r="C719" s="23" t="s">
        <v>142</v>
      </c>
      <c r="D719" s="16" t="s">
        <v>143</v>
      </c>
      <c r="E719" s="81" t="s">
        <v>459</v>
      </c>
      <c r="F719" s="23" t="s">
        <v>141</v>
      </c>
      <c r="G719" s="23" t="s">
        <v>483</v>
      </c>
      <c r="H719" s="23" t="s">
        <v>14</v>
      </c>
      <c r="I719" s="22">
        <v>46</v>
      </c>
      <c r="J719" s="22">
        <f t="shared" si="81"/>
        <v>61.333333333333329</v>
      </c>
      <c r="K719" s="9">
        <v>26989.119999999999</v>
      </c>
      <c r="L719" s="23" t="s">
        <v>17</v>
      </c>
      <c r="M719" s="17">
        <f t="shared" si="82"/>
        <v>7.8791678228489013E-3</v>
      </c>
      <c r="N719" s="17">
        <f t="shared" si="83"/>
        <v>7.8791678228488995E-3</v>
      </c>
      <c r="O719" s="68">
        <f t="shared" si="84"/>
        <v>70.912510405640091</v>
      </c>
      <c r="P719" s="9">
        <f t="shared" si="80"/>
        <v>586.72</v>
      </c>
    </row>
    <row r="720" spans="1:16" x14ac:dyDescent="0.25">
      <c r="A720" s="23" t="s">
        <v>9</v>
      </c>
      <c r="B720" s="23" t="s">
        <v>138</v>
      </c>
      <c r="C720" s="23" t="s">
        <v>142</v>
      </c>
      <c r="D720" s="16" t="s">
        <v>143</v>
      </c>
      <c r="E720" s="81" t="s">
        <v>459</v>
      </c>
      <c r="F720" s="23" t="s">
        <v>141</v>
      </c>
      <c r="G720" s="23" t="s">
        <v>483</v>
      </c>
      <c r="H720" s="23" t="s">
        <v>14</v>
      </c>
      <c r="I720" s="22">
        <v>132</v>
      </c>
      <c r="J720" s="22">
        <f t="shared" si="81"/>
        <v>176</v>
      </c>
      <c r="K720" s="9">
        <v>77447.039999999994</v>
      </c>
      <c r="L720" s="23" t="s">
        <v>18</v>
      </c>
      <c r="M720" s="17">
        <f t="shared" si="82"/>
        <v>2.2609785926435977E-2</v>
      </c>
      <c r="N720" s="17">
        <f t="shared" si="83"/>
        <v>2.2609785926435973E-2</v>
      </c>
      <c r="O720" s="68">
        <f t="shared" si="84"/>
        <v>203.48807333792377</v>
      </c>
      <c r="P720" s="9">
        <f t="shared" si="80"/>
        <v>586.71999999999991</v>
      </c>
    </row>
    <row r="721" spans="1:16" x14ac:dyDescent="0.25">
      <c r="A721" s="23" t="s">
        <v>9</v>
      </c>
      <c r="B721" s="23" t="s">
        <v>138</v>
      </c>
      <c r="C721" s="23" t="s">
        <v>142</v>
      </c>
      <c r="D721" s="16" t="s">
        <v>143</v>
      </c>
      <c r="E721" s="81" t="s">
        <v>459</v>
      </c>
      <c r="F721" s="23" t="s">
        <v>141</v>
      </c>
      <c r="G721" s="23" t="s">
        <v>483</v>
      </c>
      <c r="H721" s="23" t="s">
        <v>14</v>
      </c>
      <c r="I721" s="22">
        <v>392</v>
      </c>
      <c r="J721" s="22">
        <f t="shared" si="81"/>
        <v>522.66666666666674</v>
      </c>
      <c r="K721" s="9">
        <v>229994.23999999999</v>
      </c>
      <c r="L721" s="23" t="s">
        <v>19</v>
      </c>
      <c r="M721" s="17">
        <f t="shared" si="82"/>
        <v>6.7144212751234111E-2</v>
      </c>
      <c r="N721" s="17">
        <f t="shared" si="83"/>
        <v>6.7144212751234111E-2</v>
      </c>
      <c r="O721" s="68">
        <f t="shared" si="84"/>
        <v>604.29791476110699</v>
      </c>
      <c r="P721" s="9">
        <f t="shared" si="80"/>
        <v>586.72</v>
      </c>
    </row>
    <row r="722" spans="1:16" x14ac:dyDescent="0.25">
      <c r="A722" s="23" t="s">
        <v>9</v>
      </c>
      <c r="B722" s="23" t="s">
        <v>138</v>
      </c>
      <c r="C722" s="23" t="s">
        <v>142</v>
      </c>
      <c r="D722" s="16" t="s">
        <v>143</v>
      </c>
      <c r="E722" s="81" t="s">
        <v>459</v>
      </c>
      <c r="F722" s="23" t="s">
        <v>141</v>
      </c>
      <c r="G722" s="23" t="s">
        <v>483</v>
      </c>
      <c r="H722" s="23" t="s">
        <v>14</v>
      </c>
      <c r="I722" s="22">
        <v>179</v>
      </c>
      <c r="J722" s="22">
        <f t="shared" si="81"/>
        <v>238.66666666666669</v>
      </c>
      <c r="K722" s="9">
        <v>105022.88</v>
      </c>
      <c r="L722" s="23" t="s">
        <v>20</v>
      </c>
      <c r="M722" s="17">
        <f t="shared" si="82"/>
        <v>3.0660240006303331E-2</v>
      </c>
      <c r="N722" s="17">
        <f t="shared" si="83"/>
        <v>3.0660240006303331E-2</v>
      </c>
      <c r="O722" s="68">
        <f t="shared" si="84"/>
        <v>275.94216005672996</v>
      </c>
      <c r="P722" s="9">
        <f t="shared" si="80"/>
        <v>586.72</v>
      </c>
    </row>
    <row r="723" spans="1:16" x14ac:dyDescent="0.25">
      <c r="A723" s="23" t="s">
        <v>9</v>
      </c>
      <c r="B723" s="23" t="s">
        <v>138</v>
      </c>
      <c r="C723" s="23" t="s">
        <v>142</v>
      </c>
      <c r="D723" s="16" t="s">
        <v>143</v>
      </c>
      <c r="E723" s="81" t="s">
        <v>459</v>
      </c>
      <c r="F723" s="23" t="s">
        <v>141</v>
      </c>
      <c r="G723" s="23" t="s">
        <v>483</v>
      </c>
      <c r="H723" s="23" t="s">
        <v>14</v>
      </c>
      <c r="I723" s="22">
        <v>130</v>
      </c>
      <c r="J723" s="22">
        <f t="shared" si="81"/>
        <v>173.33333333333334</v>
      </c>
      <c r="K723" s="9">
        <v>76273.600000000006</v>
      </c>
      <c r="L723" s="23" t="s">
        <v>21</v>
      </c>
      <c r="M723" s="17">
        <f t="shared" si="82"/>
        <v>2.2267213412399067E-2</v>
      </c>
      <c r="N723" s="17">
        <f t="shared" si="83"/>
        <v>2.2267213412399067E-2</v>
      </c>
      <c r="O723" s="68">
        <f t="shared" si="84"/>
        <v>200.40492071159161</v>
      </c>
      <c r="P723" s="9">
        <f t="shared" si="80"/>
        <v>586.72</v>
      </c>
    </row>
    <row r="724" spans="1:16" x14ac:dyDescent="0.25">
      <c r="A724" s="23" t="s">
        <v>9</v>
      </c>
      <c r="B724" s="23" t="s">
        <v>138</v>
      </c>
      <c r="C724" s="23" t="s">
        <v>142</v>
      </c>
      <c r="D724" s="16" t="s">
        <v>143</v>
      </c>
      <c r="E724" s="81" t="s">
        <v>459</v>
      </c>
      <c r="F724" s="23" t="s">
        <v>141</v>
      </c>
      <c r="G724" s="23" t="s">
        <v>483</v>
      </c>
      <c r="H724" s="23" t="s">
        <v>14</v>
      </c>
      <c r="I724" s="22">
        <v>280</v>
      </c>
      <c r="J724" s="22">
        <f t="shared" si="81"/>
        <v>373.33333333333331</v>
      </c>
      <c r="K724" s="9">
        <v>164281.60000000001</v>
      </c>
      <c r="L724" s="23" t="s">
        <v>22</v>
      </c>
      <c r="M724" s="17">
        <f t="shared" si="82"/>
        <v>4.7960151965167223E-2</v>
      </c>
      <c r="N724" s="17">
        <f t="shared" si="83"/>
        <v>4.7960151965167216E-2</v>
      </c>
      <c r="O724" s="68">
        <f t="shared" si="84"/>
        <v>431.64136768650496</v>
      </c>
      <c r="P724" s="9">
        <f t="shared" si="80"/>
        <v>586.72</v>
      </c>
    </row>
    <row r="725" spans="1:16" x14ac:dyDescent="0.25">
      <c r="A725" s="23" t="s">
        <v>9</v>
      </c>
      <c r="B725" s="23" t="s">
        <v>138</v>
      </c>
      <c r="C725" s="23" t="s">
        <v>142</v>
      </c>
      <c r="D725" s="16" t="s">
        <v>143</v>
      </c>
      <c r="E725" s="81" t="s">
        <v>459</v>
      </c>
      <c r="F725" s="23" t="s">
        <v>141</v>
      </c>
      <c r="G725" s="23" t="s">
        <v>483</v>
      </c>
      <c r="H725" s="23" t="s">
        <v>14</v>
      </c>
      <c r="I725" s="22">
        <v>863</v>
      </c>
      <c r="J725" s="22">
        <f t="shared" si="81"/>
        <v>1150.6666666666665</v>
      </c>
      <c r="K725" s="9">
        <v>506339.36</v>
      </c>
      <c r="L725" s="23" t="s">
        <v>23</v>
      </c>
      <c r="M725" s="17">
        <f t="shared" si="82"/>
        <v>0.14782003980692612</v>
      </c>
      <c r="N725" s="17">
        <f t="shared" si="83"/>
        <v>0.14782003980692607</v>
      </c>
      <c r="O725" s="68">
        <f t="shared" si="84"/>
        <v>1330.3803582623345</v>
      </c>
      <c r="P725" s="9">
        <f t="shared" si="80"/>
        <v>586.72</v>
      </c>
    </row>
    <row r="726" spans="1:16" x14ac:dyDescent="0.25">
      <c r="A726" s="23" t="s">
        <v>9</v>
      </c>
      <c r="B726" s="23" t="s">
        <v>138</v>
      </c>
      <c r="C726" s="23" t="s">
        <v>142</v>
      </c>
      <c r="D726" s="16" t="s">
        <v>143</v>
      </c>
      <c r="E726" s="81" t="s">
        <v>459</v>
      </c>
      <c r="F726" s="23" t="s">
        <v>141</v>
      </c>
      <c r="G726" s="23" t="s">
        <v>483</v>
      </c>
      <c r="H726" s="23" t="s">
        <v>14</v>
      </c>
      <c r="I726" s="22">
        <v>100</v>
      </c>
      <c r="J726" s="22">
        <f t="shared" si="81"/>
        <v>133.33333333333331</v>
      </c>
      <c r="K726" s="9">
        <v>58672</v>
      </c>
      <c r="L726" s="23" t="s">
        <v>24</v>
      </c>
      <c r="M726" s="17">
        <f t="shared" si="82"/>
        <v>1.7128625701845437E-2</v>
      </c>
      <c r="N726" s="17">
        <f t="shared" si="83"/>
        <v>1.712862570184543E-2</v>
      </c>
      <c r="O726" s="68">
        <f t="shared" si="84"/>
        <v>154.15763131660887</v>
      </c>
      <c r="P726" s="9">
        <f t="shared" si="80"/>
        <v>586.72</v>
      </c>
    </row>
    <row r="727" spans="1:16" x14ac:dyDescent="0.25">
      <c r="A727" s="23" t="s">
        <v>9</v>
      </c>
      <c r="B727" s="23" t="s">
        <v>138</v>
      </c>
      <c r="C727" s="23" t="s">
        <v>142</v>
      </c>
      <c r="D727" s="16" t="s">
        <v>143</v>
      </c>
      <c r="E727" s="81" t="s">
        <v>459</v>
      </c>
      <c r="F727" s="23" t="s">
        <v>141</v>
      </c>
      <c r="G727" s="23" t="s">
        <v>483</v>
      </c>
      <c r="H727" s="23" t="s">
        <v>14</v>
      </c>
      <c r="I727" s="22">
        <v>514</v>
      </c>
      <c r="J727" s="22">
        <f t="shared" si="81"/>
        <v>685.33333333333337</v>
      </c>
      <c r="K727" s="9">
        <v>301574.08</v>
      </c>
      <c r="L727" s="23" t="s">
        <v>25</v>
      </c>
      <c r="M727" s="17">
        <f t="shared" si="82"/>
        <v>8.8041136107485554E-2</v>
      </c>
      <c r="N727" s="17">
        <f t="shared" si="83"/>
        <v>8.804113610748554E-2</v>
      </c>
      <c r="O727" s="68">
        <f t="shared" si="84"/>
        <v>792.37022496736984</v>
      </c>
      <c r="P727" s="9">
        <f t="shared" si="80"/>
        <v>586.72</v>
      </c>
    </row>
    <row r="728" spans="1:16" x14ac:dyDescent="0.25">
      <c r="A728" s="23" t="s">
        <v>9</v>
      </c>
      <c r="B728" s="23" t="s">
        <v>138</v>
      </c>
      <c r="C728" s="23" t="s">
        <v>142</v>
      </c>
      <c r="D728" s="16" t="s">
        <v>143</v>
      </c>
      <c r="E728" s="81" t="s">
        <v>459</v>
      </c>
      <c r="F728" s="23" t="s">
        <v>141</v>
      </c>
      <c r="G728" s="23" t="s">
        <v>483</v>
      </c>
      <c r="H728" s="23" t="s">
        <v>14</v>
      </c>
      <c r="I728" s="22">
        <v>81</v>
      </c>
      <c r="J728" s="22">
        <f t="shared" si="81"/>
        <v>108</v>
      </c>
      <c r="K728" s="9">
        <v>47524.32</v>
      </c>
      <c r="L728" s="23" t="s">
        <v>26</v>
      </c>
      <c r="M728" s="17">
        <f t="shared" si="82"/>
        <v>1.3874186818494803E-2</v>
      </c>
      <c r="N728" s="17">
        <f t="shared" si="83"/>
        <v>1.3874186818494802E-2</v>
      </c>
      <c r="O728" s="68">
        <f t="shared" si="84"/>
        <v>124.86768136645321</v>
      </c>
      <c r="P728" s="9">
        <f t="shared" si="80"/>
        <v>586.72</v>
      </c>
    </row>
    <row r="729" spans="1:16" x14ac:dyDescent="0.25">
      <c r="A729" s="23" t="s">
        <v>9</v>
      </c>
      <c r="B729" s="23" t="s">
        <v>138</v>
      </c>
      <c r="C729" s="23" t="s">
        <v>142</v>
      </c>
      <c r="D729" s="16" t="s">
        <v>143</v>
      </c>
      <c r="E729" s="81" t="s">
        <v>459</v>
      </c>
      <c r="F729" s="23" t="s">
        <v>141</v>
      </c>
      <c r="G729" s="23" t="s">
        <v>483</v>
      </c>
      <c r="H729" s="23" t="s">
        <v>14</v>
      </c>
      <c r="I729" s="22">
        <v>20</v>
      </c>
      <c r="J729" s="22">
        <f t="shared" si="81"/>
        <v>26.666666666666668</v>
      </c>
      <c r="K729" s="9">
        <v>11734.4</v>
      </c>
      <c r="L729" s="23" t="s">
        <v>27</v>
      </c>
      <c r="M729" s="17">
        <f t="shared" si="82"/>
        <v>3.4257251403690876E-3</v>
      </c>
      <c r="N729" s="17">
        <f t="shared" si="83"/>
        <v>3.4257251403690871E-3</v>
      </c>
      <c r="O729" s="68">
        <f t="shared" si="84"/>
        <v>30.831526263321784</v>
      </c>
      <c r="P729" s="9">
        <f t="shared" si="80"/>
        <v>586.72</v>
      </c>
    </row>
    <row r="730" spans="1:16" x14ac:dyDescent="0.25">
      <c r="A730" s="23" t="s">
        <v>9</v>
      </c>
      <c r="B730" s="23" t="s">
        <v>138</v>
      </c>
      <c r="C730" s="23" t="s">
        <v>142</v>
      </c>
      <c r="D730" s="16" t="s">
        <v>143</v>
      </c>
      <c r="E730" s="81" t="s">
        <v>459</v>
      </c>
      <c r="F730" s="23" t="s">
        <v>141</v>
      </c>
      <c r="G730" s="23" t="s">
        <v>483</v>
      </c>
      <c r="H730" s="23" t="s">
        <v>14</v>
      </c>
      <c r="I730" s="22">
        <v>63.18</v>
      </c>
      <c r="J730" s="22">
        <f t="shared" si="81"/>
        <v>84.24</v>
      </c>
      <c r="K730" s="9">
        <v>37068.969599999997</v>
      </c>
      <c r="L730" s="23" t="s">
        <v>28</v>
      </c>
      <c r="M730" s="17">
        <f t="shared" si="82"/>
        <v>1.0821865718425947E-2</v>
      </c>
      <c r="N730" s="17">
        <f t="shared" si="83"/>
        <v>1.0821865718425945E-2</v>
      </c>
      <c r="O730" s="68">
        <f t="shared" si="84"/>
        <v>97.396791465833502</v>
      </c>
      <c r="P730" s="9">
        <f t="shared" si="80"/>
        <v>586.71999999999991</v>
      </c>
    </row>
    <row r="731" spans="1:16" x14ac:dyDescent="0.25">
      <c r="A731" s="23" t="s">
        <v>9</v>
      </c>
      <c r="B731" s="23" t="s">
        <v>138</v>
      </c>
      <c r="C731" s="23" t="s">
        <v>142</v>
      </c>
      <c r="D731" s="16" t="s">
        <v>143</v>
      </c>
      <c r="E731" s="81" t="s">
        <v>459</v>
      </c>
      <c r="F731" s="23" t="s">
        <v>141</v>
      </c>
      <c r="G731" s="23" t="s">
        <v>483</v>
      </c>
      <c r="H731" s="23" t="s">
        <v>14</v>
      </c>
      <c r="I731" s="22">
        <v>28</v>
      </c>
      <c r="J731" s="22">
        <f t="shared" si="81"/>
        <v>37.333333333333336</v>
      </c>
      <c r="K731" s="9">
        <v>15828.16</v>
      </c>
      <c r="L731" s="23" t="s">
        <v>29</v>
      </c>
      <c r="M731" s="17">
        <f t="shared" si="82"/>
        <v>4.7960151965167229E-3</v>
      </c>
      <c r="N731" s="17">
        <f t="shared" si="83"/>
        <v>4.796015196516722E-3</v>
      </c>
      <c r="O731" s="68">
        <f t="shared" si="84"/>
        <v>43.164136768650501</v>
      </c>
      <c r="P731" s="9">
        <f t="shared" si="80"/>
        <v>565.29142857142858</v>
      </c>
    </row>
    <row r="732" spans="1:16" x14ac:dyDescent="0.25">
      <c r="A732" s="23" t="s">
        <v>9</v>
      </c>
      <c r="B732" s="23" t="s">
        <v>138</v>
      </c>
      <c r="C732" s="23" t="s">
        <v>142</v>
      </c>
      <c r="D732" s="16" t="s">
        <v>143</v>
      </c>
      <c r="E732" s="81" t="s">
        <v>459</v>
      </c>
      <c r="F732" s="23" t="s">
        <v>141</v>
      </c>
      <c r="G732" s="23" t="s">
        <v>483</v>
      </c>
      <c r="H732" s="23" t="s">
        <v>14</v>
      </c>
      <c r="I732" s="22">
        <v>89</v>
      </c>
      <c r="J732" s="22">
        <f t="shared" si="81"/>
        <v>118.66666666666667</v>
      </c>
      <c r="K732" s="9">
        <v>52218.080000000002</v>
      </c>
      <c r="L732" s="23" t="s">
        <v>30</v>
      </c>
      <c r="M732" s="17">
        <f t="shared" si="82"/>
        <v>1.524447687464244E-2</v>
      </c>
      <c r="N732" s="17">
        <f t="shared" si="83"/>
        <v>1.5244476874642438E-2</v>
      </c>
      <c r="O732" s="68">
        <f t="shared" si="84"/>
        <v>137.20029187178196</v>
      </c>
      <c r="P732" s="9">
        <f t="shared" si="80"/>
        <v>586.72</v>
      </c>
    </row>
    <row r="733" spans="1:16" x14ac:dyDescent="0.25">
      <c r="A733" s="23" t="s">
        <v>9</v>
      </c>
      <c r="B733" s="23" t="s">
        <v>138</v>
      </c>
      <c r="C733" s="23" t="s">
        <v>142</v>
      </c>
      <c r="D733" s="16" t="s">
        <v>143</v>
      </c>
      <c r="E733" s="81" t="s">
        <v>459</v>
      </c>
      <c r="F733" s="23" t="s">
        <v>141</v>
      </c>
      <c r="G733" s="23" t="s">
        <v>483</v>
      </c>
      <c r="H733" s="23" t="s">
        <v>14</v>
      </c>
      <c r="I733" s="22">
        <v>314</v>
      </c>
      <c r="J733" s="22">
        <f t="shared" si="81"/>
        <v>418.66666666666663</v>
      </c>
      <c r="K733" s="9">
        <v>184230.08</v>
      </c>
      <c r="L733" s="23" t="s">
        <v>31</v>
      </c>
      <c r="M733" s="17">
        <f t="shared" si="82"/>
        <v>5.3783884703794672E-2</v>
      </c>
      <c r="N733" s="17">
        <f t="shared" si="83"/>
        <v>5.3783884703794659E-2</v>
      </c>
      <c r="O733" s="68">
        <f t="shared" si="84"/>
        <v>484.05496233415192</v>
      </c>
      <c r="P733" s="9">
        <f t="shared" si="80"/>
        <v>586.71999999999991</v>
      </c>
    </row>
    <row r="734" spans="1:16" x14ac:dyDescent="0.25">
      <c r="A734" s="23" t="s">
        <v>9</v>
      </c>
      <c r="B734" s="23" t="s">
        <v>138</v>
      </c>
      <c r="C734" s="23" t="s">
        <v>142</v>
      </c>
      <c r="D734" s="16" t="s">
        <v>143</v>
      </c>
      <c r="E734" s="81" t="s">
        <v>459</v>
      </c>
      <c r="F734" s="23" t="s">
        <v>141</v>
      </c>
      <c r="G734" s="23" t="s">
        <v>483</v>
      </c>
      <c r="H734" s="23" t="s">
        <v>14</v>
      </c>
      <c r="I734" s="22">
        <v>21</v>
      </c>
      <c r="J734" s="22">
        <f t="shared" si="81"/>
        <v>28</v>
      </c>
      <c r="K734" s="9">
        <v>12283.62</v>
      </c>
      <c r="L734" s="23" t="s">
        <v>34</v>
      </c>
      <c r="M734" s="17">
        <f t="shared" si="82"/>
        <v>3.5970113973875419E-3</v>
      </c>
      <c r="N734" s="17">
        <f t="shared" si="83"/>
        <v>3.5970113973875411E-3</v>
      </c>
      <c r="O734" s="68">
        <f t="shared" si="84"/>
        <v>32.373102576487867</v>
      </c>
      <c r="P734" s="9">
        <f t="shared" si="80"/>
        <v>584.93428571428581</v>
      </c>
    </row>
    <row r="735" spans="1:16" x14ac:dyDescent="0.25">
      <c r="A735" s="23" t="s">
        <v>9</v>
      </c>
      <c r="B735" s="23" t="s">
        <v>138</v>
      </c>
      <c r="C735" s="23" t="s">
        <v>142</v>
      </c>
      <c r="D735" s="16" t="s">
        <v>143</v>
      </c>
      <c r="E735" s="81" t="s">
        <v>459</v>
      </c>
      <c r="F735" s="23" t="s">
        <v>141</v>
      </c>
      <c r="G735" s="23" t="s">
        <v>483</v>
      </c>
      <c r="H735" s="23" t="s">
        <v>14</v>
      </c>
      <c r="I735" s="22">
        <v>33</v>
      </c>
      <c r="J735" s="22">
        <f t="shared" si="81"/>
        <v>44</v>
      </c>
      <c r="K735" s="9">
        <v>19249.259999999998</v>
      </c>
      <c r="L735" s="23" t="s">
        <v>35</v>
      </c>
      <c r="M735" s="17">
        <f t="shared" si="82"/>
        <v>5.6524464816089942E-3</v>
      </c>
      <c r="N735" s="17">
        <f t="shared" si="83"/>
        <v>5.6524464816089933E-3</v>
      </c>
      <c r="O735" s="68">
        <f t="shared" si="84"/>
        <v>50.872018334480941</v>
      </c>
      <c r="P735" s="9">
        <f t="shared" si="80"/>
        <v>583.31090909090904</v>
      </c>
    </row>
    <row r="736" spans="1:16" x14ac:dyDescent="0.25">
      <c r="A736" s="23" t="s">
        <v>9</v>
      </c>
      <c r="B736" s="23" t="s">
        <v>138</v>
      </c>
      <c r="C736" s="23" t="s">
        <v>142</v>
      </c>
      <c r="D736" s="16" t="s">
        <v>143</v>
      </c>
      <c r="E736" s="81" t="s">
        <v>459</v>
      </c>
      <c r="F736" s="23" t="s">
        <v>141</v>
      </c>
      <c r="G736" s="23" t="s">
        <v>483</v>
      </c>
      <c r="H736" s="23" t="s">
        <v>14</v>
      </c>
      <c r="I736" s="22">
        <v>52</v>
      </c>
      <c r="J736" s="22">
        <f t="shared" si="81"/>
        <v>69.333333333333329</v>
      </c>
      <c r="K736" s="9">
        <v>30508.92</v>
      </c>
      <c r="L736" s="23" t="s">
        <v>36</v>
      </c>
      <c r="M736" s="17">
        <f t="shared" si="82"/>
        <v>8.9068853649596266E-3</v>
      </c>
      <c r="N736" s="17">
        <f t="shared" si="83"/>
        <v>8.9068853649596248E-3</v>
      </c>
      <c r="O736" s="68">
        <f t="shared" si="84"/>
        <v>80.161968284636629</v>
      </c>
      <c r="P736" s="9">
        <f t="shared" si="80"/>
        <v>586.70999999999992</v>
      </c>
    </row>
    <row r="737" spans="1:16" x14ac:dyDescent="0.25">
      <c r="A737" s="23" t="s">
        <v>9</v>
      </c>
      <c r="B737" s="23" t="s">
        <v>138</v>
      </c>
      <c r="C737" s="23" t="s">
        <v>142</v>
      </c>
      <c r="D737" s="16" t="s">
        <v>143</v>
      </c>
      <c r="E737" s="81" t="s">
        <v>459</v>
      </c>
      <c r="F737" s="23" t="s">
        <v>141</v>
      </c>
      <c r="G737" s="23" t="s">
        <v>483</v>
      </c>
      <c r="H737" s="23" t="s">
        <v>14</v>
      </c>
      <c r="I737" s="22">
        <v>173</v>
      </c>
      <c r="J737" s="22">
        <f t="shared" si="81"/>
        <v>230.66666666666666</v>
      </c>
      <c r="K737" s="9">
        <v>101502.56</v>
      </c>
      <c r="L737" s="23" t="s">
        <v>40</v>
      </c>
      <c r="M737" s="17">
        <f t="shared" si="82"/>
        <v>2.9632522464192606E-2</v>
      </c>
      <c r="N737" s="17">
        <f t="shared" si="83"/>
        <v>2.9632522464192599E-2</v>
      </c>
      <c r="O737" s="68">
        <f t="shared" si="84"/>
        <v>266.69270217773339</v>
      </c>
      <c r="P737" s="9">
        <f t="shared" si="80"/>
        <v>586.72</v>
      </c>
    </row>
    <row r="738" spans="1:16" x14ac:dyDescent="0.25">
      <c r="A738" s="23" t="s">
        <v>9</v>
      </c>
      <c r="B738" s="23" t="s">
        <v>138</v>
      </c>
      <c r="C738" s="23" t="s">
        <v>142</v>
      </c>
      <c r="D738" s="16" t="s">
        <v>143</v>
      </c>
      <c r="E738" s="81" t="s">
        <v>459</v>
      </c>
      <c r="F738" s="23" t="s">
        <v>141</v>
      </c>
      <c r="G738" s="23" t="s">
        <v>483</v>
      </c>
      <c r="H738" s="23" t="s">
        <v>14</v>
      </c>
      <c r="I738" s="22">
        <v>680</v>
      </c>
      <c r="J738" s="22">
        <f t="shared" si="81"/>
        <v>906.66666666666674</v>
      </c>
      <c r="K738" s="9">
        <v>398969.59999999998</v>
      </c>
      <c r="L738" s="23" t="s">
        <v>41</v>
      </c>
      <c r="M738" s="17">
        <f t="shared" si="82"/>
        <v>0.11647465477254898</v>
      </c>
      <c r="N738" s="17">
        <f t="shared" si="83"/>
        <v>0.11647465477254897</v>
      </c>
      <c r="O738" s="68">
        <f t="shared" si="84"/>
        <v>1048.2718929529408</v>
      </c>
      <c r="P738" s="9">
        <f t="shared" si="80"/>
        <v>586.71999999999991</v>
      </c>
    </row>
    <row r="739" spans="1:16" x14ac:dyDescent="0.25">
      <c r="A739" s="23" t="s">
        <v>9</v>
      </c>
      <c r="B739" s="23" t="s">
        <v>138</v>
      </c>
      <c r="C739" s="23" t="s">
        <v>142</v>
      </c>
      <c r="D739" s="16" t="s">
        <v>143</v>
      </c>
      <c r="E739" s="81" t="s">
        <v>459</v>
      </c>
      <c r="F739" s="23" t="s">
        <v>141</v>
      </c>
      <c r="G739" s="23" t="s">
        <v>483</v>
      </c>
      <c r="H739" s="23" t="s">
        <v>14</v>
      </c>
      <c r="I739" s="22">
        <v>500</v>
      </c>
      <c r="J739" s="22">
        <f t="shared" si="81"/>
        <v>666.66666666666674</v>
      </c>
      <c r="K739" s="9">
        <v>293360</v>
      </c>
      <c r="L739" s="23" t="s">
        <v>42</v>
      </c>
      <c r="M739" s="17">
        <f t="shared" si="82"/>
        <v>8.5643128509227187E-2</v>
      </c>
      <c r="N739" s="17">
        <f t="shared" si="83"/>
        <v>8.5643128509227187E-2</v>
      </c>
      <c r="O739" s="68">
        <f t="shared" si="84"/>
        <v>770.78815658304472</v>
      </c>
      <c r="P739" s="9">
        <f t="shared" si="80"/>
        <v>586.72</v>
      </c>
    </row>
    <row r="740" spans="1:16" x14ac:dyDescent="0.25">
      <c r="A740" s="23" t="s">
        <v>9</v>
      </c>
      <c r="B740" s="23" t="s">
        <v>138</v>
      </c>
      <c r="C740" s="23" t="s">
        <v>142</v>
      </c>
      <c r="D740" s="16" t="s">
        <v>143</v>
      </c>
      <c r="E740" s="81" t="s">
        <v>459</v>
      </c>
      <c r="F740" s="23" t="s">
        <v>141</v>
      </c>
      <c r="G740" s="23" t="s">
        <v>483</v>
      </c>
      <c r="H740" s="23" t="s">
        <v>14</v>
      </c>
      <c r="I740" s="22">
        <v>5</v>
      </c>
      <c r="J740" s="22">
        <f t="shared" si="81"/>
        <v>6.666666666666667</v>
      </c>
      <c r="K740" s="9">
        <v>2933.6</v>
      </c>
      <c r="L740" s="23" t="s">
        <v>43</v>
      </c>
      <c r="M740" s="17">
        <f t="shared" si="82"/>
        <v>8.5643128509227189E-4</v>
      </c>
      <c r="N740" s="17">
        <f t="shared" si="83"/>
        <v>8.5643128509227178E-4</v>
      </c>
      <c r="O740" s="68">
        <f t="shared" si="84"/>
        <v>7.707881565830446</v>
      </c>
      <c r="P740" s="9">
        <f t="shared" si="80"/>
        <v>586.72</v>
      </c>
    </row>
    <row r="741" spans="1:16" x14ac:dyDescent="0.25">
      <c r="A741" s="23" t="s">
        <v>9</v>
      </c>
      <c r="B741" s="23" t="s">
        <v>138</v>
      </c>
      <c r="C741" s="23" t="s">
        <v>142</v>
      </c>
      <c r="D741" s="16" t="s">
        <v>143</v>
      </c>
      <c r="E741" s="81" t="s">
        <v>459</v>
      </c>
      <c r="F741" s="23" t="s">
        <v>141</v>
      </c>
      <c r="G741" s="23" t="s">
        <v>483</v>
      </c>
      <c r="H741" s="23" t="s">
        <v>14</v>
      </c>
      <c r="I741" s="22">
        <v>260</v>
      </c>
      <c r="J741" s="22">
        <f t="shared" si="81"/>
        <v>346.66666666666669</v>
      </c>
      <c r="K741" s="9">
        <v>152547.20000000001</v>
      </c>
      <c r="L741" s="23" t="s">
        <v>45</v>
      </c>
      <c r="M741" s="17">
        <f t="shared" si="82"/>
        <v>4.4534426824798135E-2</v>
      </c>
      <c r="N741" s="17">
        <f t="shared" si="83"/>
        <v>4.4534426824798135E-2</v>
      </c>
      <c r="O741" s="68">
        <f t="shared" si="84"/>
        <v>400.80984142318323</v>
      </c>
      <c r="P741" s="9">
        <f t="shared" si="80"/>
        <v>586.72</v>
      </c>
    </row>
    <row r="742" spans="1:16" x14ac:dyDescent="0.25">
      <c r="A742" s="23" t="s">
        <v>9</v>
      </c>
      <c r="B742" s="23" t="s">
        <v>138</v>
      </c>
      <c r="C742" s="23" t="s">
        <v>142</v>
      </c>
      <c r="D742" s="16" t="s">
        <v>143</v>
      </c>
      <c r="E742" s="81" t="s">
        <v>459</v>
      </c>
      <c r="F742" s="23" t="s">
        <v>141</v>
      </c>
      <c r="G742" s="23" t="s">
        <v>483</v>
      </c>
      <c r="H742" s="23" t="s">
        <v>14</v>
      </c>
      <c r="I742" s="22">
        <v>103</v>
      </c>
      <c r="J742" s="22">
        <f t="shared" si="81"/>
        <v>137.33333333333334</v>
      </c>
      <c r="K742" s="9">
        <v>60432.160000000003</v>
      </c>
      <c r="L742" s="23" t="s">
        <v>46</v>
      </c>
      <c r="M742" s="17">
        <f t="shared" si="82"/>
        <v>1.7642484472900802E-2</v>
      </c>
      <c r="N742" s="17">
        <f t="shared" si="83"/>
        <v>1.7642484472900798E-2</v>
      </c>
      <c r="O742" s="68">
        <f t="shared" si="84"/>
        <v>158.78236025610718</v>
      </c>
      <c r="P742" s="9">
        <f t="shared" si="80"/>
        <v>586.72</v>
      </c>
    </row>
    <row r="743" spans="1:16" x14ac:dyDescent="0.25">
      <c r="A743" s="23" t="s">
        <v>9</v>
      </c>
      <c r="B743" s="23" t="s">
        <v>138</v>
      </c>
      <c r="C743" s="23" t="s">
        <v>142</v>
      </c>
      <c r="D743" s="16" t="s">
        <v>143</v>
      </c>
      <c r="E743" s="81" t="s">
        <v>459</v>
      </c>
      <c r="F743" s="23" t="s">
        <v>141</v>
      </c>
      <c r="G743" s="23" t="s">
        <v>483</v>
      </c>
      <c r="H743" s="23" t="s">
        <v>14</v>
      </c>
      <c r="I743" s="22">
        <v>44</v>
      </c>
      <c r="J743" s="22">
        <f t="shared" si="81"/>
        <v>58.666666666666671</v>
      </c>
      <c r="K743" s="9">
        <v>25815.68</v>
      </c>
      <c r="L743" s="23" t="s">
        <v>47</v>
      </c>
      <c r="M743" s="17">
        <f t="shared" si="82"/>
        <v>7.5365953088119926E-3</v>
      </c>
      <c r="N743" s="17">
        <f t="shared" si="83"/>
        <v>7.5365953088119917E-3</v>
      </c>
      <c r="O743" s="68">
        <f t="shared" si="84"/>
        <v>67.829357779307927</v>
      </c>
      <c r="P743" s="9">
        <f t="shared" si="80"/>
        <v>586.72</v>
      </c>
    </row>
    <row r="744" spans="1:16" x14ac:dyDescent="0.25">
      <c r="A744" s="23" t="s">
        <v>9</v>
      </c>
      <c r="B744" s="23" t="s">
        <v>138</v>
      </c>
      <c r="C744" s="23" t="s">
        <v>142</v>
      </c>
      <c r="D744" s="16" t="s">
        <v>143</v>
      </c>
      <c r="E744" s="81" t="s">
        <v>459</v>
      </c>
      <c r="F744" s="23" t="s">
        <v>141</v>
      </c>
      <c r="G744" s="23" t="s">
        <v>483</v>
      </c>
      <c r="H744" s="23" t="s">
        <v>14</v>
      </c>
      <c r="I744" s="22">
        <v>20</v>
      </c>
      <c r="J744" s="22">
        <f t="shared" si="81"/>
        <v>26.666666666666668</v>
      </c>
      <c r="K744" s="9">
        <v>11734.4</v>
      </c>
      <c r="L744" s="23" t="s">
        <v>49</v>
      </c>
      <c r="M744" s="17">
        <f t="shared" si="82"/>
        <v>3.4257251403690876E-3</v>
      </c>
      <c r="N744" s="17">
        <f t="shared" si="83"/>
        <v>3.4257251403690871E-3</v>
      </c>
      <c r="O744" s="68">
        <f t="shared" si="84"/>
        <v>30.831526263321784</v>
      </c>
      <c r="P744" s="9">
        <f t="shared" si="80"/>
        <v>586.72</v>
      </c>
    </row>
    <row r="745" spans="1:16" x14ac:dyDescent="0.25">
      <c r="A745" s="23" t="s">
        <v>9</v>
      </c>
      <c r="B745" s="23" t="s">
        <v>138</v>
      </c>
      <c r="C745" s="23" t="s">
        <v>142</v>
      </c>
      <c r="D745" s="16" t="s">
        <v>143</v>
      </c>
      <c r="E745" s="81" t="s">
        <v>459</v>
      </c>
      <c r="F745" s="23" t="s">
        <v>141</v>
      </c>
      <c r="G745" s="23" t="s">
        <v>483</v>
      </c>
      <c r="H745" s="23" t="s">
        <v>14</v>
      </c>
      <c r="I745" s="22">
        <v>4</v>
      </c>
      <c r="J745" s="22">
        <f t="shared" si="81"/>
        <v>5.333333333333333</v>
      </c>
      <c r="K745" s="9">
        <v>2196.88</v>
      </c>
      <c r="L745" s="23" t="s">
        <v>50</v>
      </c>
      <c r="M745" s="17">
        <f t="shared" si="82"/>
        <v>6.8514502807381754E-4</v>
      </c>
      <c r="N745" s="17">
        <f t="shared" si="83"/>
        <v>6.8514502807381732E-4</v>
      </c>
      <c r="O745" s="68">
        <f t="shared" si="84"/>
        <v>6.1663052526643556</v>
      </c>
      <c r="P745" s="9">
        <f t="shared" si="80"/>
        <v>549.22</v>
      </c>
    </row>
    <row r="746" spans="1:16" x14ac:dyDescent="0.25">
      <c r="A746" s="23" t="s">
        <v>9</v>
      </c>
      <c r="B746" s="23" t="s">
        <v>138</v>
      </c>
      <c r="C746" s="23" t="s">
        <v>142</v>
      </c>
      <c r="D746" s="16" t="s">
        <v>143</v>
      </c>
      <c r="E746" s="81" t="s">
        <v>459</v>
      </c>
      <c r="F746" s="23" t="s">
        <v>141</v>
      </c>
      <c r="G746" s="23" t="s">
        <v>483</v>
      </c>
      <c r="H746" s="23" t="s">
        <v>14</v>
      </c>
      <c r="I746" s="22">
        <v>45</v>
      </c>
      <c r="J746" s="22">
        <f t="shared" si="81"/>
        <v>60</v>
      </c>
      <c r="K746" s="9">
        <v>10350.450000000001</v>
      </c>
      <c r="L746" s="23" t="s">
        <v>52</v>
      </c>
      <c r="M746" s="17">
        <f t="shared" si="82"/>
        <v>7.7078815658304465E-3</v>
      </c>
      <c r="N746" s="17">
        <f t="shared" si="83"/>
        <v>7.7078815658304456E-3</v>
      </c>
      <c r="O746" s="68">
        <f t="shared" si="84"/>
        <v>69.370934092474016</v>
      </c>
      <c r="P746" s="9">
        <f t="shared" si="80"/>
        <v>230.01000000000002</v>
      </c>
    </row>
    <row r="747" spans="1:16" x14ac:dyDescent="0.25">
      <c r="A747" s="23" t="s">
        <v>9</v>
      </c>
      <c r="B747" s="23" t="s">
        <v>138</v>
      </c>
      <c r="C747" s="23" t="s">
        <v>142</v>
      </c>
      <c r="D747" s="16" t="s">
        <v>143</v>
      </c>
      <c r="E747" s="81" t="s">
        <v>459</v>
      </c>
      <c r="F747" s="23" t="s">
        <v>141</v>
      </c>
      <c r="G747" s="23" t="s">
        <v>483</v>
      </c>
      <c r="H747" s="23" t="s">
        <v>14</v>
      </c>
      <c r="I747" s="22">
        <v>124</v>
      </c>
      <c r="J747" s="22">
        <f t="shared" si="81"/>
        <v>165.33333333333334</v>
      </c>
      <c r="K747" s="9">
        <v>72753.279999999999</v>
      </c>
      <c r="L747" s="23" t="s">
        <v>53</v>
      </c>
      <c r="M747" s="17">
        <f t="shared" si="82"/>
        <v>2.1239495870288342E-2</v>
      </c>
      <c r="N747" s="17">
        <f t="shared" si="83"/>
        <v>2.1239495870288339E-2</v>
      </c>
      <c r="O747" s="68">
        <f t="shared" si="84"/>
        <v>191.15546283259505</v>
      </c>
      <c r="P747" s="9">
        <f t="shared" si="80"/>
        <v>586.72</v>
      </c>
    </row>
    <row r="748" spans="1:16" x14ac:dyDescent="0.25">
      <c r="A748" s="23" t="s">
        <v>9</v>
      </c>
      <c r="B748" s="23" t="s">
        <v>138</v>
      </c>
      <c r="C748" s="23" t="s">
        <v>142</v>
      </c>
      <c r="D748" s="16" t="s">
        <v>143</v>
      </c>
      <c r="E748" s="81" t="s">
        <v>459</v>
      </c>
      <c r="F748" s="23" t="s">
        <v>141</v>
      </c>
      <c r="G748" s="23" t="s">
        <v>483</v>
      </c>
      <c r="H748" s="23" t="s">
        <v>14</v>
      </c>
      <c r="I748" s="22">
        <v>1</v>
      </c>
      <c r="J748" s="22">
        <f t="shared" si="81"/>
        <v>1.3333333333333333</v>
      </c>
      <c r="K748" s="9">
        <v>586.72</v>
      </c>
      <c r="L748" s="23" t="s">
        <v>144</v>
      </c>
      <c r="M748" s="17">
        <f t="shared" si="82"/>
        <v>1.7128625701845438E-4</v>
      </c>
      <c r="N748" s="17">
        <f t="shared" si="83"/>
        <v>1.7128625701845433E-4</v>
      </c>
      <c r="O748" s="68">
        <f t="shared" si="84"/>
        <v>1.5415763131660889</v>
      </c>
      <c r="P748" s="9">
        <f t="shared" si="80"/>
        <v>586.72</v>
      </c>
    </row>
    <row r="749" spans="1:16" x14ac:dyDescent="0.25">
      <c r="A749" s="23" t="s">
        <v>9</v>
      </c>
      <c r="B749" s="23" t="s">
        <v>138</v>
      </c>
      <c r="C749" s="23" t="s">
        <v>142</v>
      </c>
      <c r="D749" s="16" t="s">
        <v>143</v>
      </c>
      <c r="E749" s="81" t="s">
        <v>459</v>
      </c>
      <c r="F749" s="23" t="s">
        <v>141</v>
      </c>
      <c r="G749" s="23" t="s">
        <v>483</v>
      </c>
      <c r="H749" s="23" t="s">
        <v>14</v>
      </c>
      <c r="I749" s="22">
        <v>122</v>
      </c>
      <c r="J749" s="22">
        <f t="shared" si="81"/>
        <v>162.66666666666666</v>
      </c>
      <c r="K749" s="9">
        <v>71579.839999999997</v>
      </c>
      <c r="L749" s="23" t="s">
        <v>56</v>
      </c>
      <c r="M749" s="17">
        <f t="shared" si="82"/>
        <v>2.0896923356251432E-2</v>
      </c>
      <c r="N749" s="17">
        <f t="shared" si="83"/>
        <v>2.0896923356251429E-2</v>
      </c>
      <c r="O749" s="68">
        <f t="shared" si="84"/>
        <v>188.07231020626287</v>
      </c>
      <c r="P749" s="9">
        <f t="shared" si="80"/>
        <v>586.72</v>
      </c>
    </row>
    <row r="750" spans="1:16" x14ac:dyDescent="0.25">
      <c r="A750" s="23" t="s">
        <v>9</v>
      </c>
      <c r="B750" s="23" t="s">
        <v>138</v>
      </c>
      <c r="C750" s="23" t="s">
        <v>142</v>
      </c>
      <c r="D750" s="16" t="s">
        <v>143</v>
      </c>
      <c r="E750" s="81" t="s">
        <v>459</v>
      </c>
      <c r="F750" s="23" t="s">
        <v>141</v>
      </c>
      <c r="G750" s="23" t="s">
        <v>483</v>
      </c>
      <c r="H750" s="23" t="s">
        <v>14</v>
      </c>
      <c r="I750" s="22">
        <v>53</v>
      </c>
      <c r="J750" s="22">
        <f t="shared" si="81"/>
        <v>70.666666666666671</v>
      </c>
      <c r="K750" s="9">
        <v>31096.16</v>
      </c>
      <c r="L750" s="23" t="s">
        <v>65</v>
      </c>
      <c r="M750" s="17">
        <f t="shared" si="82"/>
        <v>9.0781716219780813E-3</v>
      </c>
      <c r="N750" s="17">
        <f t="shared" si="83"/>
        <v>9.0781716219780813E-3</v>
      </c>
      <c r="O750" s="68">
        <f t="shared" si="84"/>
        <v>81.703544597802733</v>
      </c>
      <c r="P750" s="9">
        <f t="shared" si="80"/>
        <v>586.72</v>
      </c>
    </row>
    <row r="751" spans="1:16" x14ac:dyDescent="0.25">
      <c r="A751" s="23"/>
      <c r="B751" s="23"/>
      <c r="C751" s="23"/>
      <c r="D751" s="16"/>
      <c r="E751" s="81"/>
      <c r="F751" s="23"/>
      <c r="G751" s="23"/>
      <c r="H751" s="23"/>
      <c r="I751" s="24">
        <f>SUM(I707:I750)</f>
        <v>5838.18</v>
      </c>
      <c r="J751" s="24">
        <f>SUM(J707:J750)</f>
        <v>7784.2400000000016</v>
      </c>
      <c r="K751" s="25"/>
      <c r="L751" s="44"/>
      <c r="M751" s="26">
        <f>SUM(M707:M750)</f>
        <v>1.0000000000000002</v>
      </c>
      <c r="N751" s="26">
        <f>SUM(N707:N750)</f>
        <v>1</v>
      </c>
      <c r="O751" s="71">
        <f>SUM(O707:O750)</f>
        <v>9000</v>
      </c>
      <c r="P751" s="9"/>
    </row>
    <row r="752" spans="1:16" x14ac:dyDescent="0.25">
      <c r="A752" s="23" t="s">
        <v>9</v>
      </c>
      <c r="B752" s="23" t="s">
        <v>138</v>
      </c>
      <c r="C752" s="23" t="s">
        <v>145</v>
      </c>
      <c r="D752" s="16" t="s">
        <v>146</v>
      </c>
      <c r="E752" s="81" t="s">
        <v>459</v>
      </c>
      <c r="F752" s="23" t="s">
        <v>141</v>
      </c>
      <c r="G752" s="23" t="s">
        <v>482</v>
      </c>
      <c r="H752" s="23" t="s">
        <v>14</v>
      </c>
      <c r="I752" s="22">
        <v>1</v>
      </c>
      <c r="J752" s="22">
        <f>I752/9*12</f>
        <v>1.3333333333333333</v>
      </c>
      <c r="K752" s="9">
        <v>1220.0899999999999</v>
      </c>
      <c r="L752" s="23" t="s">
        <v>17</v>
      </c>
      <c r="M752" s="17">
        <f>I752/$I$809</f>
        <v>5.1363521729594676E-5</v>
      </c>
      <c r="N752" s="17">
        <f>J752/$J$809</f>
        <v>5.1363521729594697E-5</v>
      </c>
      <c r="O752" s="68">
        <f>21000*N752</f>
        <v>1.0786339563214886</v>
      </c>
      <c r="P752" s="9">
        <f t="shared" si="80"/>
        <v>1220.0899999999999</v>
      </c>
    </row>
    <row r="753" spans="1:16" x14ac:dyDescent="0.25">
      <c r="A753" s="23" t="s">
        <v>9</v>
      </c>
      <c r="B753" s="23" t="s">
        <v>138</v>
      </c>
      <c r="C753" s="23" t="s">
        <v>145</v>
      </c>
      <c r="D753" s="16" t="s">
        <v>146</v>
      </c>
      <c r="E753" s="81" t="s">
        <v>459</v>
      </c>
      <c r="F753" s="23" t="s">
        <v>141</v>
      </c>
      <c r="G753" s="23" t="s">
        <v>482</v>
      </c>
      <c r="H753" s="23" t="s">
        <v>14</v>
      </c>
      <c r="I753" s="22">
        <v>1</v>
      </c>
      <c r="J753" s="22">
        <f t="shared" ref="J753:J808" si="85">I753/9*12</f>
        <v>1.3333333333333333</v>
      </c>
      <c r="K753" s="9">
        <v>1220.0899999999999</v>
      </c>
      <c r="L753" s="23" t="s">
        <v>23</v>
      </c>
      <c r="M753" s="17">
        <f t="shared" ref="M753:M808" si="86">I753/$I$809</f>
        <v>5.1363521729594676E-5</v>
      </c>
      <c r="N753" s="17">
        <f t="shared" ref="N753:N808" si="87">J753/$J$809</f>
        <v>5.1363521729594697E-5</v>
      </c>
      <c r="O753" s="68">
        <f t="shared" ref="O753:O808" si="88">21000*N753</f>
        <v>1.0786339563214886</v>
      </c>
      <c r="P753" s="9">
        <f t="shared" si="80"/>
        <v>1220.0899999999999</v>
      </c>
    </row>
    <row r="754" spans="1:16" x14ac:dyDescent="0.25">
      <c r="A754" s="23" t="s">
        <v>9</v>
      </c>
      <c r="B754" s="23" t="s">
        <v>138</v>
      </c>
      <c r="C754" s="23" t="s">
        <v>145</v>
      </c>
      <c r="D754" s="16" t="s">
        <v>146</v>
      </c>
      <c r="E754" s="81" t="s">
        <v>459</v>
      </c>
      <c r="F754" s="23" t="s">
        <v>141</v>
      </c>
      <c r="G754" s="23" t="s">
        <v>482</v>
      </c>
      <c r="H754" s="23" t="s">
        <v>14</v>
      </c>
      <c r="I754" s="22">
        <v>1</v>
      </c>
      <c r="J754" s="22">
        <f t="shared" si="85"/>
        <v>1.3333333333333333</v>
      </c>
      <c r="K754" s="9">
        <v>1220.0899999999999</v>
      </c>
      <c r="L754" s="23" t="s">
        <v>25</v>
      </c>
      <c r="M754" s="17">
        <f t="shared" si="86"/>
        <v>5.1363521729594676E-5</v>
      </c>
      <c r="N754" s="17">
        <f t="shared" si="87"/>
        <v>5.1363521729594697E-5</v>
      </c>
      <c r="O754" s="68">
        <f t="shared" si="88"/>
        <v>1.0786339563214886</v>
      </c>
      <c r="P754" s="9">
        <f t="shared" si="80"/>
        <v>1220.0899999999999</v>
      </c>
    </row>
    <row r="755" spans="1:16" x14ac:dyDescent="0.25">
      <c r="A755" s="23" t="s">
        <v>9</v>
      </c>
      <c r="B755" s="23" t="s">
        <v>138</v>
      </c>
      <c r="C755" s="23" t="s">
        <v>145</v>
      </c>
      <c r="D755" s="16" t="s">
        <v>146</v>
      </c>
      <c r="E755" s="81" t="s">
        <v>459</v>
      </c>
      <c r="F755" s="23" t="s">
        <v>141</v>
      </c>
      <c r="G755" s="23" t="s">
        <v>482</v>
      </c>
      <c r="H755" s="23" t="s">
        <v>14</v>
      </c>
      <c r="I755" s="22">
        <v>12</v>
      </c>
      <c r="J755" s="22">
        <f t="shared" si="85"/>
        <v>16</v>
      </c>
      <c r="K755" s="9">
        <v>14641.08</v>
      </c>
      <c r="L755" s="23" t="s">
        <v>31</v>
      </c>
      <c r="M755" s="17">
        <f t="shared" si="86"/>
        <v>6.1636226075513609E-4</v>
      </c>
      <c r="N755" s="17">
        <f t="shared" si="87"/>
        <v>6.1636226075513641E-4</v>
      </c>
      <c r="O755" s="68">
        <f t="shared" si="88"/>
        <v>12.943607475857865</v>
      </c>
      <c r="P755" s="9">
        <f t="shared" si="80"/>
        <v>1220.0899999999999</v>
      </c>
    </row>
    <row r="756" spans="1:16" x14ac:dyDescent="0.25">
      <c r="A756" s="23" t="s">
        <v>9</v>
      </c>
      <c r="B756" s="23" t="s">
        <v>138</v>
      </c>
      <c r="C756" s="23" t="s">
        <v>145</v>
      </c>
      <c r="D756" s="16" t="s">
        <v>146</v>
      </c>
      <c r="E756" s="81" t="s">
        <v>459</v>
      </c>
      <c r="F756" s="23" t="s">
        <v>141</v>
      </c>
      <c r="G756" s="23" t="s">
        <v>482</v>
      </c>
      <c r="H756" s="23" t="s">
        <v>14</v>
      </c>
      <c r="I756" s="22">
        <v>2</v>
      </c>
      <c r="J756" s="22">
        <f t="shared" si="85"/>
        <v>2.6666666666666665</v>
      </c>
      <c r="K756" s="9">
        <v>2440.1799999999998</v>
      </c>
      <c r="L756" s="23" t="s">
        <v>68</v>
      </c>
      <c r="M756" s="17">
        <f t="shared" si="86"/>
        <v>1.0272704345918935E-4</v>
      </c>
      <c r="N756" s="17">
        <f t="shared" si="87"/>
        <v>1.0272704345918939E-4</v>
      </c>
      <c r="O756" s="68">
        <f t="shared" si="88"/>
        <v>2.1572679126429772</v>
      </c>
      <c r="P756" s="9">
        <f t="shared" si="80"/>
        <v>1220.0899999999999</v>
      </c>
    </row>
    <row r="757" spans="1:16" x14ac:dyDescent="0.25">
      <c r="A757" s="23" t="s">
        <v>9</v>
      </c>
      <c r="B757" s="23" t="s">
        <v>138</v>
      </c>
      <c r="C757" s="23" t="s">
        <v>145</v>
      </c>
      <c r="D757" s="16" t="s">
        <v>146</v>
      </c>
      <c r="E757" s="81" t="s">
        <v>459</v>
      </c>
      <c r="F757" s="23" t="s">
        <v>141</v>
      </c>
      <c r="G757" s="23" t="s">
        <v>482</v>
      </c>
      <c r="H757" s="23" t="s">
        <v>14</v>
      </c>
      <c r="I757" s="22">
        <v>9</v>
      </c>
      <c r="J757" s="22">
        <f t="shared" si="85"/>
        <v>12</v>
      </c>
      <c r="K757" s="9">
        <v>10980.81</v>
      </c>
      <c r="L757" s="23" t="s">
        <v>52</v>
      </c>
      <c r="M757" s="17">
        <f t="shared" si="86"/>
        <v>4.6227169556635207E-4</v>
      </c>
      <c r="N757" s="17">
        <f t="shared" si="87"/>
        <v>4.6227169556635234E-4</v>
      </c>
      <c r="O757" s="68">
        <f t="shared" si="88"/>
        <v>9.7077056068933985</v>
      </c>
      <c r="P757" s="9">
        <f t="shared" si="80"/>
        <v>1220.0899999999999</v>
      </c>
    </row>
    <row r="758" spans="1:16" x14ac:dyDescent="0.25">
      <c r="A758" s="23" t="s">
        <v>9</v>
      </c>
      <c r="B758" s="23" t="s">
        <v>138</v>
      </c>
      <c r="C758" s="23" t="s">
        <v>145</v>
      </c>
      <c r="D758" s="16" t="s">
        <v>146</v>
      </c>
      <c r="E758" s="81" t="s">
        <v>459</v>
      </c>
      <c r="F758" s="23" t="s">
        <v>141</v>
      </c>
      <c r="G758" s="23" t="s">
        <v>482</v>
      </c>
      <c r="H758" s="23" t="s">
        <v>14</v>
      </c>
      <c r="I758" s="22">
        <v>12</v>
      </c>
      <c r="J758" s="22">
        <f t="shared" si="85"/>
        <v>16</v>
      </c>
      <c r="K758" s="9">
        <v>14641.08</v>
      </c>
      <c r="L758" s="23" t="s">
        <v>54</v>
      </c>
      <c r="M758" s="17">
        <f t="shared" si="86"/>
        <v>6.1636226075513609E-4</v>
      </c>
      <c r="N758" s="17">
        <f t="shared" si="87"/>
        <v>6.1636226075513641E-4</v>
      </c>
      <c r="O758" s="68">
        <f t="shared" si="88"/>
        <v>12.943607475857865</v>
      </c>
      <c r="P758" s="9">
        <f t="shared" si="80"/>
        <v>1220.0899999999999</v>
      </c>
    </row>
    <row r="759" spans="1:16" x14ac:dyDescent="0.25">
      <c r="A759" s="23" t="s">
        <v>9</v>
      </c>
      <c r="B759" s="23" t="s">
        <v>138</v>
      </c>
      <c r="C759" s="23" t="s">
        <v>145</v>
      </c>
      <c r="D759" s="16" t="s">
        <v>146</v>
      </c>
      <c r="E759" s="81" t="s">
        <v>459</v>
      </c>
      <c r="F759" s="23" t="s">
        <v>141</v>
      </c>
      <c r="G759" s="23" t="s">
        <v>482</v>
      </c>
      <c r="H759" s="23" t="s">
        <v>14</v>
      </c>
      <c r="I759" s="22">
        <v>1</v>
      </c>
      <c r="J759" s="22">
        <f t="shared" si="85"/>
        <v>1.3333333333333333</v>
      </c>
      <c r="K759" s="9">
        <v>1220.0899999999999</v>
      </c>
      <c r="L759" s="23" t="s">
        <v>56</v>
      </c>
      <c r="M759" s="17">
        <f t="shared" si="86"/>
        <v>5.1363521729594676E-5</v>
      </c>
      <c r="N759" s="17">
        <f t="shared" si="87"/>
        <v>5.1363521729594697E-5</v>
      </c>
      <c r="O759" s="68">
        <f t="shared" si="88"/>
        <v>1.0786339563214886</v>
      </c>
      <c r="P759" s="9">
        <f t="shared" si="80"/>
        <v>1220.0899999999999</v>
      </c>
    </row>
    <row r="760" spans="1:16" x14ac:dyDescent="0.25">
      <c r="A760" s="23" t="s">
        <v>9</v>
      </c>
      <c r="B760" s="23" t="s">
        <v>138</v>
      </c>
      <c r="C760" s="23" t="s">
        <v>147</v>
      </c>
      <c r="D760" s="16" t="s">
        <v>148</v>
      </c>
      <c r="E760" s="81" t="s">
        <v>459</v>
      </c>
      <c r="F760" s="23" t="s">
        <v>141</v>
      </c>
      <c r="G760" s="23" t="s">
        <v>482</v>
      </c>
      <c r="H760" s="23" t="s">
        <v>14</v>
      </c>
      <c r="I760" s="22">
        <v>1</v>
      </c>
      <c r="J760" s="22">
        <f t="shared" si="85"/>
        <v>1.3333333333333333</v>
      </c>
      <c r="K760" s="9">
        <v>1220.0899999999999</v>
      </c>
      <c r="L760" s="23" t="s">
        <v>43</v>
      </c>
      <c r="M760" s="17">
        <f t="shared" si="86"/>
        <v>5.1363521729594676E-5</v>
      </c>
      <c r="N760" s="17">
        <f t="shared" si="87"/>
        <v>5.1363521729594697E-5</v>
      </c>
      <c r="O760" s="68">
        <f t="shared" si="88"/>
        <v>1.0786339563214886</v>
      </c>
      <c r="P760" s="9">
        <f t="shared" si="80"/>
        <v>1220.0899999999999</v>
      </c>
    </row>
    <row r="761" spans="1:16" x14ac:dyDescent="0.25">
      <c r="A761" s="23" t="s">
        <v>9</v>
      </c>
      <c r="B761" s="23" t="s">
        <v>138</v>
      </c>
      <c r="C761" s="23" t="s">
        <v>149</v>
      </c>
      <c r="D761" s="16" t="s">
        <v>150</v>
      </c>
      <c r="E761" s="81" t="s">
        <v>459</v>
      </c>
      <c r="F761" s="23" t="s">
        <v>141</v>
      </c>
      <c r="G761" s="23" t="s">
        <v>482</v>
      </c>
      <c r="H761" s="23" t="s">
        <v>14</v>
      </c>
      <c r="I761" s="22">
        <v>66.84</v>
      </c>
      <c r="J761" s="22">
        <f t="shared" si="85"/>
        <v>89.12</v>
      </c>
      <c r="K761" s="9">
        <v>127018.72560000001</v>
      </c>
      <c r="L761" s="23" t="s">
        <v>15</v>
      </c>
      <c r="M761" s="17">
        <f t="shared" si="86"/>
        <v>3.4331377924061083E-3</v>
      </c>
      <c r="N761" s="17">
        <f t="shared" si="87"/>
        <v>3.4331377924061101E-3</v>
      </c>
      <c r="O761" s="68">
        <f t="shared" si="88"/>
        <v>72.095893640528317</v>
      </c>
      <c r="P761" s="9">
        <f t="shared" si="80"/>
        <v>1900.34</v>
      </c>
    </row>
    <row r="762" spans="1:16" x14ac:dyDescent="0.25">
      <c r="A762" s="23" t="s">
        <v>9</v>
      </c>
      <c r="B762" s="23" t="s">
        <v>138</v>
      </c>
      <c r="C762" s="23" t="s">
        <v>149</v>
      </c>
      <c r="D762" s="16" t="s">
        <v>150</v>
      </c>
      <c r="E762" s="81" t="s">
        <v>459</v>
      </c>
      <c r="F762" s="23" t="s">
        <v>141</v>
      </c>
      <c r="G762" s="23" t="s">
        <v>482</v>
      </c>
      <c r="H762" s="23" t="s">
        <v>14</v>
      </c>
      <c r="I762" s="22">
        <v>23.4</v>
      </c>
      <c r="J762" s="22">
        <f t="shared" si="85"/>
        <v>31.199999999999996</v>
      </c>
      <c r="K762" s="9">
        <v>44467.955999999998</v>
      </c>
      <c r="L762" s="23" t="s">
        <v>16</v>
      </c>
      <c r="M762" s="17">
        <f t="shared" si="86"/>
        <v>1.2019064084725153E-3</v>
      </c>
      <c r="N762" s="17">
        <f t="shared" si="87"/>
        <v>1.2019064084725158E-3</v>
      </c>
      <c r="O762" s="68">
        <f t="shared" si="88"/>
        <v>25.240034577922831</v>
      </c>
      <c r="P762" s="9">
        <f t="shared" si="80"/>
        <v>1900.3400000000001</v>
      </c>
    </row>
    <row r="763" spans="1:16" x14ac:dyDescent="0.25">
      <c r="A763" s="23" t="s">
        <v>9</v>
      </c>
      <c r="B763" s="23" t="s">
        <v>138</v>
      </c>
      <c r="C763" s="23" t="s">
        <v>149</v>
      </c>
      <c r="D763" s="16" t="s">
        <v>150</v>
      </c>
      <c r="E763" s="81" t="s">
        <v>459</v>
      </c>
      <c r="F763" s="23" t="s">
        <v>141</v>
      </c>
      <c r="G763" s="23" t="s">
        <v>482</v>
      </c>
      <c r="H763" s="23" t="s">
        <v>14</v>
      </c>
      <c r="I763" s="22">
        <v>61</v>
      </c>
      <c r="J763" s="22">
        <f t="shared" si="85"/>
        <v>81.333333333333329</v>
      </c>
      <c r="K763" s="9">
        <v>115920.74</v>
      </c>
      <c r="L763" s="23" t="s">
        <v>17</v>
      </c>
      <c r="M763" s="17">
        <f t="shared" si="86"/>
        <v>3.1331748255052751E-3</v>
      </c>
      <c r="N763" s="17">
        <f t="shared" si="87"/>
        <v>3.1331748255052768E-3</v>
      </c>
      <c r="O763" s="68">
        <f t="shared" si="88"/>
        <v>65.79667133561081</v>
      </c>
      <c r="P763" s="9">
        <f t="shared" si="80"/>
        <v>1900.3400000000001</v>
      </c>
    </row>
    <row r="764" spans="1:16" x14ac:dyDescent="0.25">
      <c r="A764" s="23" t="s">
        <v>9</v>
      </c>
      <c r="B764" s="23" t="s">
        <v>138</v>
      </c>
      <c r="C764" s="23" t="s">
        <v>149</v>
      </c>
      <c r="D764" s="16" t="s">
        <v>150</v>
      </c>
      <c r="E764" s="81" t="s">
        <v>459</v>
      </c>
      <c r="F764" s="23" t="s">
        <v>141</v>
      </c>
      <c r="G764" s="23" t="s">
        <v>482</v>
      </c>
      <c r="H764" s="23" t="s">
        <v>14</v>
      </c>
      <c r="I764" s="22">
        <v>1024</v>
      </c>
      <c r="J764" s="22">
        <f t="shared" si="85"/>
        <v>1365.3333333333333</v>
      </c>
      <c r="K764" s="9">
        <v>1945947.87</v>
      </c>
      <c r="L764" s="23" t="s">
        <v>18</v>
      </c>
      <c r="M764" s="17">
        <f t="shared" si="86"/>
        <v>5.2596246251104949E-2</v>
      </c>
      <c r="N764" s="17">
        <f t="shared" si="87"/>
        <v>5.2596246251104969E-2</v>
      </c>
      <c r="O764" s="68">
        <f t="shared" si="88"/>
        <v>1104.5211712732043</v>
      </c>
      <c r="P764" s="9">
        <f t="shared" si="80"/>
        <v>1900.3397167968751</v>
      </c>
    </row>
    <row r="765" spans="1:16" x14ac:dyDescent="0.25">
      <c r="A765" s="23" t="s">
        <v>9</v>
      </c>
      <c r="B765" s="23" t="s">
        <v>138</v>
      </c>
      <c r="C765" s="23" t="s">
        <v>149</v>
      </c>
      <c r="D765" s="16" t="s">
        <v>150</v>
      </c>
      <c r="E765" s="81" t="s">
        <v>459</v>
      </c>
      <c r="F765" s="23" t="s">
        <v>141</v>
      </c>
      <c r="G765" s="23" t="s">
        <v>482</v>
      </c>
      <c r="H765" s="23" t="s">
        <v>14</v>
      </c>
      <c r="I765" s="22">
        <v>80</v>
      </c>
      <c r="J765" s="22">
        <f t="shared" si="85"/>
        <v>106.66666666666667</v>
      </c>
      <c r="K765" s="9">
        <v>152027.20000000001</v>
      </c>
      <c r="L765" s="23" t="s">
        <v>19</v>
      </c>
      <c r="M765" s="17">
        <f t="shared" si="86"/>
        <v>4.1090817383675742E-3</v>
      </c>
      <c r="N765" s="17">
        <f t="shared" si="87"/>
        <v>4.1090817383675768E-3</v>
      </c>
      <c r="O765" s="68">
        <f t="shared" si="88"/>
        <v>86.290716505719118</v>
      </c>
      <c r="P765" s="9">
        <f t="shared" ref="P765:P828" si="89">+K765/I765</f>
        <v>1900.3400000000001</v>
      </c>
    </row>
    <row r="766" spans="1:16" x14ac:dyDescent="0.25">
      <c r="A766" s="23" t="s">
        <v>9</v>
      </c>
      <c r="B766" s="23" t="s">
        <v>138</v>
      </c>
      <c r="C766" s="23" t="s">
        <v>149</v>
      </c>
      <c r="D766" s="16" t="s">
        <v>150</v>
      </c>
      <c r="E766" s="81" t="s">
        <v>459</v>
      </c>
      <c r="F766" s="23" t="s">
        <v>141</v>
      </c>
      <c r="G766" s="23" t="s">
        <v>482</v>
      </c>
      <c r="H766" s="23" t="s">
        <v>14</v>
      </c>
      <c r="I766" s="22">
        <v>366</v>
      </c>
      <c r="J766" s="22">
        <f t="shared" si="85"/>
        <v>488</v>
      </c>
      <c r="K766" s="9">
        <v>541787.93999999994</v>
      </c>
      <c r="L766" s="23" t="s">
        <v>20</v>
      </c>
      <c r="M766" s="17">
        <f t="shared" si="86"/>
        <v>1.8799048953031652E-2</v>
      </c>
      <c r="N766" s="17">
        <f t="shared" si="87"/>
        <v>1.8799048953031663E-2</v>
      </c>
      <c r="O766" s="68">
        <f t="shared" si="88"/>
        <v>394.78002801366495</v>
      </c>
      <c r="P766" s="9">
        <f t="shared" si="89"/>
        <v>1480.2949180327867</v>
      </c>
    </row>
    <row r="767" spans="1:16" x14ac:dyDescent="0.25">
      <c r="A767" s="23" t="s">
        <v>9</v>
      </c>
      <c r="B767" s="23" t="s">
        <v>138</v>
      </c>
      <c r="C767" s="23" t="s">
        <v>149</v>
      </c>
      <c r="D767" s="16" t="s">
        <v>150</v>
      </c>
      <c r="E767" s="81" t="s">
        <v>459</v>
      </c>
      <c r="F767" s="23" t="s">
        <v>141</v>
      </c>
      <c r="G767" s="23" t="s">
        <v>482</v>
      </c>
      <c r="H767" s="23" t="s">
        <v>14</v>
      </c>
      <c r="I767" s="22">
        <v>170</v>
      </c>
      <c r="J767" s="22">
        <f t="shared" si="85"/>
        <v>226.66666666666669</v>
      </c>
      <c r="K767" s="9">
        <v>323057.8</v>
      </c>
      <c r="L767" s="23" t="s">
        <v>21</v>
      </c>
      <c r="M767" s="17">
        <f t="shared" si="86"/>
        <v>8.7317986940310954E-3</v>
      </c>
      <c r="N767" s="17">
        <f t="shared" si="87"/>
        <v>8.7317986940311006E-3</v>
      </c>
      <c r="O767" s="68">
        <f t="shared" si="88"/>
        <v>183.36777257465312</v>
      </c>
      <c r="P767" s="9">
        <f t="shared" si="89"/>
        <v>1900.34</v>
      </c>
    </row>
    <row r="768" spans="1:16" x14ac:dyDescent="0.25">
      <c r="A768" s="23" t="s">
        <v>9</v>
      </c>
      <c r="B768" s="23" t="s">
        <v>138</v>
      </c>
      <c r="C768" s="23" t="s">
        <v>149</v>
      </c>
      <c r="D768" s="16" t="s">
        <v>150</v>
      </c>
      <c r="E768" s="81" t="s">
        <v>459</v>
      </c>
      <c r="F768" s="23" t="s">
        <v>141</v>
      </c>
      <c r="G768" s="23" t="s">
        <v>482</v>
      </c>
      <c r="H768" s="23" t="s">
        <v>14</v>
      </c>
      <c r="I768" s="22">
        <v>1011.6</v>
      </c>
      <c r="J768" s="22">
        <f t="shared" si="85"/>
        <v>1348.8000000000002</v>
      </c>
      <c r="K768" s="9">
        <v>1919447.024</v>
      </c>
      <c r="L768" s="23" t="s">
        <v>22</v>
      </c>
      <c r="M768" s="17">
        <f t="shared" si="86"/>
        <v>5.1959338581657973E-2</v>
      </c>
      <c r="N768" s="17">
        <f t="shared" si="87"/>
        <v>5.1959338581658007E-2</v>
      </c>
      <c r="O768" s="68">
        <f t="shared" si="88"/>
        <v>1091.1461102148182</v>
      </c>
      <c r="P768" s="9">
        <f t="shared" si="89"/>
        <v>1897.4367576117043</v>
      </c>
    </row>
    <row r="769" spans="1:16" x14ac:dyDescent="0.25">
      <c r="A769" s="23" t="s">
        <v>9</v>
      </c>
      <c r="B769" s="23" t="s">
        <v>138</v>
      </c>
      <c r="C769" s="23" t="s">
        <v>149</v>
      </c>
      <c r="D769" s="16" t="s">
        <v>150</v>
      </c>
      <c r="E769" s="81" t="s">
        <v>459</v>
      </c>
      <c r="F769" s="23" t="s">
        <v>141</v>
      </c>
      <c r="G769" s="23" t="s">
        <v>482</v>
      </c>
      <c r="H769" s="23" t="s">
        <v>14</v>
      </c>
      <c r="I769" s="22">
        <v>1527</v>
      </c>
      <c r="J769" s="22">
        <f t="shared" si="85"/>
        <v>2036</v>
      </c>
      <c r="K769" s="9">
        <v>2901819.18</v>
      </c>
      <c r="L769" s="23" t="s">
        <v>23</v>
      </c>
      <c r="M769" s="17">
        <f t="shared" si="86"/>
        <v>7.8432097681091065E-2</v>
      </c>
      <c r="N769" s="17">
        <f t="shared" si="87"/>
        <v>7.8432097681091106E-2</v>
      </c>
      <c r="O769" s="68">
        <f t="shared" si="88"/>
        <v>1647.0740513029132</v>
      </c>
      <c r="P769" s="9">
        <f t="shared" si="89"/>
        <v>1900.3400000000001</v>
      </c>
    </row>
    <row r="770" spans="1:16" x14ac:dyDescent="0.25">
      <c r="A770" s="23" t="s">
        <v>9</v>
      </c>
      <c r="B770" s="23" t="s">
        <v>138</v>
      </c>
      <c r="C770" s="23" t="s">
        <v>149</v>
      </c>
      <c r="D770" s="16" t="s">
        <v>150</v>
      </c>
      <c r="E770" s="81" t="s">
        <v>459</v>
      </c>
      <c r="F770" s="23" t="s">
        <v>141</v>
      </c>
      <c r="G770" s="23" t="s">
        <v>482</v>
      </c>
      <c r="H770" s="23" t="s">
        <v>14</v>
      </c>
      <c r="I770" s="22">
        <v>522</v>
      </c>
      <c r="J770" s="22">
        <f t="shared" si="85"/>
        <v>696</v>
      </c>
      <c r="K770" s="9">
        <v>991977.48</v>
      </c>
      <c r="L770" s="23" t="s">
        <v>24</v>
      </c>
      <c r="M770" s="17">
        <f t="shared" si="86"/>
        <v>2.6811758342848421E-2</v>
      </c>
      <c r="N770" s="17">
        <f t="shared" si="87"/>
        <v>2.6811758342848435E-2</v>
      </c>
      <c r="O770" s="68">
        <f t="shared" si="88"/>
        <v>563.04692519981711</v>
      </c>
      <c r="P770" s="9">
        <f t="shared" si="89"/>
        <v>1900.34</v>
      </c>
    </row>
    <row r="771" spans="1:16" x14ac:dyDescent="0.25">
      <c r="A771" s="23" t="s">
        <v>9</v>
      </c>
      <c r="B771" s="23" t="s">
        <v>138</v>
      </c>
      <c r="C771" s="23" t="s">
        <v>149</v>
      </c>
      <c r="D771" s="16" t="s">
        <v>150</v>
      </c>
      <c r="E771" s="81" t="s">
        <v>459</v>
      </c>
      <c r="F771" s="23" t="s">
        <v>141</v>
      </c>
      <c r="G771" s="23" t="s">
        <v>482</v>
      </c>
      <c r="H771" s="23" t="s">
        <v>14</v>
      </c>
      <c r="I771" s="22">
        <v>1087.44</v>
      </c>
      <c r="J771" s="22">
        <f t="shared" si="85"/>
        <v>1449.92</v>
      </c>
      <c r="K771" s="9">
        <v>2066505.7296</v>
      </c>
      <c r="L771" s="23" t="s">
        <v>25</v>
      </c>
      <c r="M771" s="17">
        <f t="shared" si="86"/>
        <v>5.5854748069630436E-2</v>
      </c>
      <c r="N771" s="17">
        <f t="shared" si="87"/>
        <v>5.5854748069630464E-2</v>
      </c>
      <c r="O771" s="68">
        <f t="shared" si="88"/>
        <v>1172.9497094622398</v>
      </c>
      <c r="P771" s="9">
        <f t="shared" si="89"/>
        <v>1900.34</v>
      </c>
    </row>
    <row r="772" spans="1:16" x14ac:dyDescent="0.25">
      <c r="A772" s="23" t="s">
        <v>9</v>
      </c>
      <c r="B772" s="23" t="s">
        <v>138</v>
      </c>
      <c r="C772" s="23" t="s">
        <v>149</v>
      </c>
      <c r="D772" s="16" t="s">
        <v>150</v>
      </c>
      <c r="E772" s="81" t="s">
        <v>459</v>
      </c>
      <c r="F772" s="23" t="s">
        <v>141</v>
      </c>
      <c r="G772" s="23" t="s">
        <v>482</v>
      </c>
      <c r="H772" s="23" t="s">
        <v>14</v>
      </c>
      <c r="I772" s="22">
        <v>94.6</v>
      </c>
      <c r="J772" s="22">
        <f t="shared" si="85"/>
        <v>126.13333333333333</v>
      </c>
      <c r="K772" s="9">
        <v>179772.16399999999</v>
      </c>
      <c r="L772" s="23" t="s">
        <v>26</v>
      </c>
      <c r="M772" s="17">
        <f t="shared" si="86"/>
        <v>4.8589891556196562E-3</v>
      </c>
      <c r="N772" s="17">
        <f t="shared" si="87"/>
        <v>4.8589891556196588E-3</v>
      </c>
      <c r="O772" s="68">
        <f t="shared" si="88"/>
        <v>102.03877226801283</v>
      </c>
      <c r="P772" s="9">
        <f t="shared" si="89"/>
        <v>1900.34</v>
      </c>
    </row>
    <row r="773" spans="1:16" x14ac:dyDescent="0.25">
      <c r="A773" s="23" t="s">
        <v>9</v>
      </c>
      <c r="B773" s="23" t="s">
        <v>138</v>
      </c>
      <c r="C773" s="23" t="s">
        <v>149</v>
      </c>
      <c r="D773" s="16" t="s">
        <v>150</v>
      </c>
      <c r="E773" s="81" t="s">
        <v>459</v>
      </c>
      <c r="F773" s="23" t="s">
        <v>141</v>
      </c>
      <c r="G773" s="23" t="s">
        <v>482</v>
      </c>
      <c r="H773" s="23" t="s">
        <v>14</v>
      </c>
      <c r="I773" s="22">
        <v>146</v>
      </c>
      <c r="J773" s="22">
        <f t="shared" si="85"/>
        <v>194.66666666666666</v>
      </c>
      <c r="K773" s="9">
        <v>277449.64</v>
      </c>
      <c r="L773" s="23" t="s">
        <v>27</v>
      </c>
      <c r="M773" s="17">
        <f t="shared" si="86"/>
        <v>7.4990741725208228E-3</v>
      </c>
      <c r="N773" s="17">
        <f t="shared" si="87"/>
        <v>7.4990741725208263E-3</v>
      </c>
      <c r="O773" s="68">
        <f t="shared" si="88"/>
        <v>157.48055762293734</v>
      </c>
      <c r="P773" s="9">
        <f t="shared" si="89"/>
        <v>1900.3400000000001</v>
      </c>
    </row>
    <row r="774" spans="1:16" x14ac:dyDescent="0.25">
      <c r="A774" s="23" t="s">
        <v>9</v>
      </c>
      <c r="B774" s="23" t="s">
        <v>138</v>
      </c>
      <c r="C774" s="23" t="s">
        <v>149</v>
      </c>
      <c r="D774" s="16" t="s">
        <v>150</v>
      </c>
      <c r="E774" s="81" t="s">
        <v>459</v>
      </c>
      <c r="F774" s="23" t="s">
        <v>141</v>
      </c>
      <c r="G774" s="23" t="s">
        <v>482</v>
      </c>
      <c r="H774" s="23" t="s">
        <v>14</v>
      </c>
      <c r="I774" s="22">
        <v>384.45</v>
      </c>
      <c r="J774" s="22">
        <f t="shared" si="85"/>
        <v>512.6</v>
      </c>
      <c r="K774" s="9">
        <v>730585.71299999999</v>
      </c>
      <c r="L774" s="23" t="s">
        <v>28</v>
      </c>
      <c r="M774" s="17">
        <f t="shared" si="86"/>
        <v>1.9746705928942673E-2</v>
      </c>
      <c r="N774" s="17">
        <f t="shared" si="87"/>
        <v>1.9746705928942683E-2</v>
      </c>
      <c r="O774" s="68">
        <f t="shared" si="88"/>
        <v>414.68082450779633</v>
      </c>
      <c r="P774" s="9">
        <f t="shared" si="89"/>
        <v>1900.34</v>
      </c>
    </row>
    <row r="775" spans="1:16" x14ac:dyDescent="0.25">
      <c r="A775" s="23" t="s">
        <v>9</v>
      </c>
      <c r="B775" s="23" t="s">
        <v>138</v>
      </c>
      <c r="C775" s="23" t="s">
        <v>149</v>
      </c>
      <c r="D775" s="16" t="s">
        <v>150</v>
      </c>
      <c r="E775" s="81" t="s">
        <v>459</v>
      </c>
      <c r="F775" s="23" t="s">
        <v>141</v>
      </c>
      <c r="G775" s="23" t="s">
        <v>482</v>
      </c>
      <c r="H775" s="23" t="s">
        <v>14</v>
      </c>
      <c r="I775" s="22">
        <v>71</v>
      </c>
      <c r="J775" s="22">
        <f t="shared" si="85"/>
        <v>94.666666666666671</v>
      </c>
      <c r="K775" s="9">
        <v>134924.14000000001</v>
      </c>
      <c r="L775" s="23" t="s">
        <v>29</v>
      </c>
      <c r="M775" s="17">
        <f t="shared" si="86"/>
        <v>3.6468100428012221E-3</v>
      </c>
      <c r="N775" s="17">
        <f t="shared" si="87"/>
        <v>3.6468100428012243E-3</v>
      </c>
      <c r="O775" s="68">
        <f t="shared" si="88"/>
        <v>76.583010898825705</v>
      </c>
      <c r="P775" s="9">
        <f t="shared" si="89"/>
        <v>1900.3400000000001</v>
      </c>
    </row>
    <row r="776" spans="1:16" x14ac:dyDescent="0.25">
      <c r="A776" s="23" t="s">
        <v>9</v>
      </c>
      <c r="B776" s="23" t="s">
        <v>138</v>
      </c>
      <c r="C776" s="23" t="s">
        <v>149</v>
      </c>
      <c r="D776" s="16" t="s">
        <v>150</v>
      </c>
      <c r="E776" s="81" t="s">
        <v>459</v>
      </c>
      <c r="F776" s="23" t="s">
        <v>141</v>
      </c>
      <c r="G776" s="23" t="s">
        <v>482</v>
      </c>
      <c r="H776" s="23" t="s">
        <v>14</v>
      </c>
      <c r="I776" s="22">
        <v>251</v>
      </c>
      <c r="J776" s="22">
        <f t="shared" si="85"/>
        <v>334.66666666666669</v>
      </c>
      <c r="K776" s="9">
        <v>476985.34</v>
      </c>
      <c r="L776" s="23" t="s">
        <v>30</v>
      </c>
      <c r="M776" s="17">
        <f t="shared" si="86"/>
        <v>1.2892243954128264E-2</v>
      </c>
      <c r="N776" s="17">
        <f t="shared" si="87"/>
        <v>1.2892243954128271E-2</v>
      </c>
      <c r="O776" s="68">
        <f t="shared" si="88"/>
        <v>270.73712303669367</v>
      </c>
      <c r="P776" s="9">
        <f t="shared" si="89"/>
        <v>1900.3400000000001</v>
      </c>
    </row>
    <row r="777" spans="1:16" x14ac:dyDescent="0.25">
      <c r="A777" s="23" t="s">
        <v>9</v>
      </c>
      <c r="B777" s="23" t="s">
        <v>138</v>
      </c>
      <c r="C777" s="23" t="s">
        <v>149</v>
      </c>
      <c r="D777" s="16" t="s">
        <v>150</v>
      </c>
      <c r="E777" s="81" t="s">
        <v>459</v>
      </c>
      <c r="F777" s="23" t="s">
        <v>141</v>
      </c>
      <c r="G777" s="23" t="s">
        <v>482</v>
      </c>
      <c r="H777" s="23" t="s">
        <v>14</v>
      </c>
      <c r="I777" s="22">
        <v>397</v>
      </c>
      <c r="J777" s="22">
        <f t="shared" si="85"/>
        <v>529.33333333333337</v>
      </c>
      <c r="K777" s="9">
        <v>754434.98</v>
      </c>
      <c r="L777" s="23" t="s">
        <v>31</v>
      </c>
      <c r="M777" s="17">
        <f t="shared" si="86"/>
        <v>2.0391318126649086E-2</v>
      </c>
      <c r="N777" s="17">
        <f t="shared" si="87"/>
        <v>2.0391318126649099E-2</v>
      </c>
      <c r="O777" s="68">
        <f t="shared" si="88"/>
        <v>428.21768065963107</v>
      </c>
      <c r="P777" s="9">
        <f t="shared" si="89"/>
        <v>1900.34</v>
      </c>
    </row>
    <row r="778" spans="1:16" x14ac:dyDescent="0.25">
      <c r="A778" s="23" t="s">
        <v>9</v>
      </c>
      <c r="B778" s="23" t="s">
        <v>138</v>
      </c>
      <c r="C778" s="23" t="s">
        <v>149</v>
      </c>
      <c r="D778" s="16" t="s">
        <v>150</v>
      </c>
      <c r="E778" s="81" t="s">
        <v>459</v>
      </c>
      <c r="F778" s="23" t="s">
        <v>141</v>
      </c>
      <c r="G778" s="23" t="s">
        <v>482</v>
      </c>
      <c r="H778" s="23" t="s">
        <v>14</v>
      </c>
      <c r="I778" s="22">
        <v>291</v>
      </c>
      <c r="J778" s="22">
        <f t="shared" si="85"/>
        <v>388</v>
      </c>
      <c r="K778" s="9">
        <v>552998.93999999994</v>
      </c>
      <c r="L778" s="23" t="s">
        <v>32</v>
      </c>
      <c r="M778" s="17">
        <f t="shared" si="86"/>
        <v>1.4946784823312052E-2</v>
      </c>
      <c r="N778" s="17">
        <f t="shared" si="87"/>
        <v>1.4946784823312059E-2</v>
      </c>
      <c r="O778" s="68">
        <f t="shared" si="88"/>
        <v>313.88248128955325</v>
      </c>
      <c r="P778" s="9">
        <f t="shared" si="89"/>
        <v>1900.34</v>
      </c>
    </row>
    <row r="779" spans="1:16" x14ac:dyDescent="0.25">
      <c r="A779" s="23" t="s">
        <v>9</v>
      </c>
      <c r="B779" s="23" t="s">
        <v>138</v>
      </c>
      <c r="C779" s="23" t="s">
        <v>149</v>
      </c>
      <c r="D779" s="16" t="s">
        <v>150</v>
      </c>
      <c r="E779" s="81" t="s">
        <v>459</v>
      </c>
      <c r="F779" s="23" t="s">
        <v>141</v>
      </c>
      <c r="G779" s="23" t="s">
        <v>482</v>
      </c>
      <c r="H779" s="23" t="s">
        <v>14</v>
      </c>
      <c r="I779" s="22">
        <v>93</v>
      </c>
      <c r="J779" s="22">
        <f t="shared" si="85"/>
        <v>124</v>
      </c>
      <c r="K779" s="9">
        <v>176731.62</v>
      </c>
      <c r="L779" s="23" t="s">
        <v>62</v>
      </c>
      <c r="M779" s="17">
        <f t="shared" si="86"/>
        <v>4.776807520852305E-3</v>
      </c>
      <c r="N779" s="17">
        <f t="shared" si="87"/>
        <v>4.7768075208523076E-3</v>
      </c>
      <c r="O779" s="68">
        <f t="shared" si="88"/>
        <v>100.31295793789846</v>
      </c>
      <c r="P779" s="9">
        <f t="shared" si="89"/>
        <v>1900.34</v>
      </c>
    </row>
    <row r="780" spans="1:16" x14ac:dyDescent="0.25">
      <c r="A780" s="23" t="s">
        <v>9</v>
      </c>
      <c r="B780" s="23" t="s">
        <v>138</v>
      </c>
      <c r="C780" s="23" t="s">
        <v>149</v>
      </c>
      <c r="D780" s="16" t="s">
        <v>150</v>
      </c>
      <c r="E780" s="81" t="s">
        <v>459</v>
      </c>
      <c r="F780" s="23" t="s">
        <v>141</v>
      </c>
      <c r="G780" s="23" t="s">
        <v>482</v>
      </c>
      <c r="H780" s="23" t="s">
        <v>14</v>
      </c>
      <c r="I780" s="22">
        <v>172</v>
      </c>
      <c r="J780" s="22">
        <f t="shared" si="85"/>
        <v>229.33333333333331</v>
      </c>
      <c r="K780" s="9">
        <v>326858.48</v>
      </c>
      <c r="L780" s="23" t="s">
        <v>33</v>
      </c>
      <c r="M780" s="17">
        <f t="shared" si="86"/>
        <v>8.8345257374902852E-3</v>
      </c>
      <c r="N780" s="17">
        <f t="shared" si="87"/>
        <v>8.8345257374902886E-3</v>
      </c>
      <c r="O780" s="68">
        <f t="shared" si="88"/>
        <v>185.52504048729605</v>
      </c>
      <c r="P780" s="9">
        <f t="shared" si="89"/>
        <v>1900.34</v>
      </c>
    </row>
    <row r="781" spans="1:16" x14ac:dyDescent="0.25">
      <c r="A781" s="23" t="s">
        <v>9</v>
      </c>
      <c r="B781" s="23" t="s">
        <v>138</v>
      </c>
      <c r="C781" s="23" t="s">
        <v>149</v>
      </c>
      <c r="D781" s="16" t="s">
        <v>150</v>
      </c>
      <c r="E781" s="81" t="s">
        <v>459</v>
      </c>
      <c r="F781" s="23" t="s">
        <v>141</v>
      </c>
      <c r="G781" s="23" t="s">
        <v>482</v>
      </c>
      <c r="H781" s="23" t="s">
        <v>14</v>
      </c>
      <c r="I781" s="22">
        <v>272</v>
      </c>
      <c r="J781" s="22">
        <f t="shared" si="85"/>
        <v>362.66666666666663</v>
      </c>
      <c r="K781" s="9">
        <v>516892.48</v>
      </c>
      <c r="L781" s="23" t="s">
        <v>34</v>
      </c>
      <c r="M781" s="17">
        <f t="shared" si="86"/>
        <v>1.3970877910449752E-2</v>
      </c>
      <c r="N781" s="17">
        <f t="shared" si="87"/>
        <v>1.3970877910449759E-2</v>
      </c>
      <c r="O781" s="68">
        <f t="shared" si="88"/>
        <v>293.38843611944492</v>
      </c>
      <c r="P781" s="9">
        <f t="shared" si="89"/>
        <v>1900.34</v>
      </c>
    </row>
    <row r="782" spans="1:16" x14ac:dyDescent="0.25">
      <c r="A782" s="23" t="s">
        <v>9</v>
      </c>
      <c r="B782" s="23" t="s">
        <v>138</v>
      </c>
      <c r="C782" s="23" t="s">
        <v>149</v>
      </c>
      <c r="D782" s="16" t="s">
        <v>150</v>
      </c>
      <c r="E782" s="81" t="s">
        <v>459</v>
      </c>
      <c r="F782" s="23" t="s">
        <v>141</v>
      </c>
      <c r="G782" s="23" t="s">
        <v>482</v>
      </c>
      <c r="H782" s="23" t="s">
        <v>14</v>
      </c>
      <c r="I782" s="22">
        <v>261</v>
      </c>
      <c r="J782" s="22">
        <f t="shared" si="85"/>
        <v>348</v>
      </c>
      <c r="K782" s="9">
        <v>495988.74</v>
      </c>
      <c r="L782" s="23" t="s">
        <v>35</v>
      </c>
      <c r="M782" s="17">
        <f t="shared" si="86"/>
        <v>1.3405879171424211E-2</v>
      </c>
      <c r="N782" s="17">
        <f t="shared" si="87"/>
        <v>1.3405879171424218E-2</v>
      </c>
      <c r="O782" s="68">
        <f t="shared" si="88"/>
        <v>281.52346259990856</v>
      </c>
      <c r="P782" s="9">
        <f t="shared" si="89"/>
        <v>1900.34</v>
      </c>
    </row>
    <row r="783" spans="1:16" x14ac:dyDescent="0.25">
      <c r="A783" s="23" t="s">
        <v>9</v>
      </c>
      <c r="B783" s="23" t="s">
        <v>138</v>
      </c>
      <c r="C783" s="23" t="s">
        <v>149</v>
      </c>
      <c r="D783" s="16" t="s">
        <v>150</v>
      </c>
      <c r="E783" s="81" t="s">
        <v>459</v>
      </c>
      <c r="F783" s="23" t="s">
        <v>141</v>
      </c>
      <c r="G783" s="23" t="s">
        <v>482</v>
      </c>
      <c r="H783" s="23" t="s">
        <v>14</v>
      </c>
      <c r="I783" s="22">
        <v>248</v>
      </c>
      <c r="J783" s="22">
        <f t="shared" si="85"/>
        <v>330.66666666666669</v>
      </c>
      <c r="K783" s="9">
        <v>471281.84</v>
      </c>
      <c r="L783" s="23" t="s">
        <v>36</v>
      </c>
      <c r="M783" s="17">
        <f t="shared" si="86"/>
        <v>1.273815338893948E-2</v>
      </c>
      <c r="N783" s="17">
        <f t="shared" si="87"/>
        <v>1.2738153388939487E-2</v>
      </c>
      <c r="O783" s="68">
        <f t="shared" si="88"/>
        <v>267.50122116772923</v>
      </c>
      <c r="P783" s="9">
        <f t="shared" si="89"/>
        <v>1900.3300000000002</v>
      </c>
    </row>
    <row r="784" spans="1:16" x14ac:dyDescent="0.25">
      <c r="A784" s="23" t="s">
        <v>9</v>
      </c>
      <c r="B784" s="23" t="s">
        <v>138</v>
      </c>
      <c r="C784" s="23" t="s">
        <v>149</v>
      </c>
      <c r="D784" s="16" t="s">
        <v>150</v>
      </c>
      <c r="E784" s="81" t="s">
        <v>459</v>
      </c>
      <c r="F784" s="23" t="s">
        <v>141</v>
      </c>
      <c r="G784" s="23" t="s">
        <v>482</v>
      </c>
      <c r="H784" s="23" t="s">
        <v>14</v>
      </c>
      <c r="I784" s="22">
        <v>624</v>
      </c>
      <c r="J784" s="22">
        <f t="shared" si="85"/>
        <v>832</v>
      </c>
      <c r="K784" s="9">
        <v>1185812.1599999999</v>
      </c>
      <c r="L784" s="23" t="s">
        <v>37</v>
      </c>
      <c r="M784" s="17">
        <f t="shared" si="86"/>
        <v>3.2050837559267076E-2</v>
      </c>
      <c r="N784" s="17">
        <f t="shared" si="87"/>
        <v>3.2050837559267097E-2</v>
      </c>
      <c r="O784" s="68">
        <f t="shared" si="88"/>
        <v>673.067588744609</v>
      </c>
      <c r="P784" s="9">
        <f t="shared" si="89"/>
        <v>1900.34</v>
      </c>
    </row>
    <row r="785" spans="1:16" x14ac:dyDescent="0.25">
      <c r="A785" s="23" t="s">
        <v>9</v>
      </c>
      <c r="B785" s="23" t="s">
        <v>138</v>
      </c>
      <c r="C785" s="23" t="s">
        <v>149</v>
      </c>
      <c r="D785" s="16" t="s">
        <v>150</v>
      </c>
      <c r="E785" s="81" t="s">
        <v>459</v>
      </c>
      <c r="F785" s="23" t="s">
        <v>141</v>
      </c>
      <c r="G785" s="23" t="s">
        <v>482</v>
      </c>
      <c r="H785" s="23" t="s">
        <v>14</v>
      </c>
      <c r="I785" s="22">
        <v>120</v>
      </c>
      <c r="J785" s="22">
        <f t="shared" si="85"/>
        <v>160</v>
      </c>
      <c r="K785" s="9">
        <v>228040.8</v>
      </c>
      <c r="L785" s="23" t="s">
        <v>38</v>
      </c>
      <c r="M785" s="17">
        <f t="shared" si="86"/>
        <v>6.1636226075513613E-3</v>
      </c>
      <c r="N785" s="17">
        <f t="shared" si="87"/>
        <v>6.1636226075513639E-3</v>
      </c>
      <c r="O785" s="68">
        <f t="shared" si="88"/>
        <v>129.43607475857866</v>
      </c>
      <c r="P785" s="9">
        <f t="shared" si="89"/>
        <v>1900.34</v>
      </c>
    </row>
    <row r="786" spans="1:16" x14ac:dyDescent="0.25">
      <c r="A786" s="23" t="s">
        <v>9</v>
      </c>
      <c r="B786" s="23" t="s">
        <v>138</v>
      </c>
      <c r="C786" s="23" t="s">
        <v>149</v>
      </c>
      <c r="D786" s="16" t="s">
        <v>150</v>
      </c>
      <c r="E786" s="81" t="s">
        <v>459</v>
      </c>
      <c r="F786" s="23" t="s">
        <v>141</v>
      </c>
      <c r="G786" s="23" t="s">
        <v>482</v>
      </c>
      <c r="H786" s="23" t="s">
        <v>14</v>
      </c>
      <c r="I786" s="22">
        <v>196</v>
      </c>
      <c r="J786" s="22">
        <f t="shared" si="85"/>
        <v>261.33333333333337</v>
      </c>
      <c r="K786" s="9">
        <v>372466.64</v>
      </c>
      <c r="L786" s="23" t="s">
        <v>39</v>
      </c>
      <c r="M786" s="17">
        <f t="shared" si="86"/>
        <v>1.0067250259000557E-2</v>
      </c>
      <c r="N786" s="17">
        <f t="shared" si="87"/>
        <v>1.0067250259000564E-2</v>
      </c>
      <c r="O786" s="68">
        <f t="shared" si="88"/>
        <v>211.41225543901183</v>
      </c>
      <c r="P786" s="9">
        <f t="shared" si="89"/>
        <v>1900.3400000000001</v>
      </c>
    </row>
    <row r="787" spans="1:16" x14ac:dyDescent="0.25">
      <c r="A787" s="23" t="s">
        <v>9</v>
      </c>
      <c r="B787" s="23" t="s">
        <v>138</v>
      </c>
      <c r="C787" s="23" t="s">
        <v>149</v>
      </c>
      <c r="D787" s="16" t="s">
        <v>150</v>
      </c>
      <c r="E787" s="81" t="s">
        <v>459</v>
      </c>
      <c r="F787" s="23" t="s">
        <v>141</v>
      </c>
      <c r="G787" s="23" t="s">
        <v>482</v>
      </c>
      <c r="H787" s="23" t="s">
        <v>14</v>
      </c>
      <c r="I787" s="22">
        <v>362</v>
      </c>
      <c r="J787" s="22">
        <f t="shared" si="85"/>
        <v>482.66666666666663</v>
      </c>
      <c r="K787" s="9">
        <v>687923.08</v>
      </c>
      <c r="L787" s="23" t="s">
        <v>40</v>
      </c>
      <c r="M787" s="17">
        <f t="shared" si="86"/>
        <v>1.8593594866113273E-2</v>
      </c>
      <c r="N787" s="17">
        <f t="shared" si="87"/>
        <v>1.859359486611328E-2</v>
      </c>
      <c r="O787" s="68">
        <f t="shared" si="88"/>
        <v>390.4654921883789</v>
      </c>
      <c r="P787" s="9">
        <f t="shared" si="89"/>
        <v>1900.34</v>
      </c>
    </row>
    <row r="788" spans="1:16" x14ac:dyDescent="0.25">
      <c r="A788" s="23" t="s">
        <v>9</v>
      </c>
      <c r="B788" s="23" t="s">
        <v>138</v>
      </c>
      <c r="C788" s="23" t="s">
        <v>149</v>
      </c>
      <c r="D788" s="16" t="s">
        <v>150</v>
      </c>
      <c r="E788" s="81" t="s">
        <v>459</v>
      </c>
      <c r="F788" s="23" t="s">
        <v>141</v>
      </c>
      <c r="G788" s="23" t="s">
        <v>482</v>
      </c>
      <c r="H788" s="23" t="s">
        <v>14</v>
      </c>
      <c r="I788" s="22">
        <v>2956</v>
      </c>
      <c r="J788" s="22">
        <f t="shared" si="85"/>
        <v>3941.3333333333335</v>
      </c>
      <c r="K788" s="9">
        <v>5617405.04</v>
      </c>
      <c r="L788" s="23" t="s">
        <v>41</v>
      </c>
      <c r="M788" s="17">
        <f t="shared" si="86"/>
        <v>0.15183057023268187</v>
      </c>
      <c r="N788" s="17">
        <f t="shared" si="87"/>
        <v>0.15183057023268196</v>
      </c>
      <c r="O788" s="68">
        <f t="shared" si="88"/>
        <v>3188.4419748863211</v>
      </c>
      <c r="P788" s="9">
        <f t="shared" si="89"/>
        <v>1900.34</v>
      </c>
    </row>
    <row r="789" spans="1:16" x14ac:dyDescent="0.25">
      <c r="A789" s="23" t="s">
        <v>9</v>
      </c>
      <c r="B789" s="23" t="s">
        <v>138</v>
      </c>
      <c r="C789" s="23" t="s">
        <v>149</v>
      </c>
      <c r="D789" s="16" t="s">
        <v>150</v>
      </c>
      <c r="E789" s="81" t="s">
        <v>459</v>
      </c>
      <c r="F789" s="23" t="s">
        <v>141</v>
      </c>
      <c r="G789" s="23" t="s">
        <v>482</v>
      </c>
      <c r="H789" s="23" t="s">
        <v>14</v>
      </c>
      <c r="I789" s="22">
        <v>2026</v>
      </c>
      <c r="J789" s="22">
        <f t="shared" si="85"/>
        <v>2701.3333333333335</v>
      </c>
      <c r="K789" s="9">
        <v>3850088.84</v>
      </c>
      <c r="L789" s="23" t="s">
        <v>42</v>
      </c>
      <c r="M789" s="17">
        <f t="shared" si="86"/>
        <v>0.10406249502415882</v>
      </c>
      <c r="N789" s="17">
        <f t="shared" si="87"/>
        <v>0.10406249502415887</v>
      </c>
      <c r="O789" s="68">
        <f t="shared" si="88"/>
        <v>2185.3123955073365</v>
      </c>
      <c r="P789" s="9">
        <f t="shared" si="89"/>
        <v>1900.34</v>
      </c>
    </row>
    <row r="790" spans="1:16" x14ac:dyDescent="0.25">
      <c r="A790" s="23" t="s">
        <v>9</v>
      </c>
      <c r="B790" s="23" t="s">
        <v>138</v>
      </c>
      <c r="C790" s="23" t="s">
        <v>149</v>
      </c>
      <c r="D790" s="16" t="s">
        <v>150</v>
      </c>
      <c r="E790" s="81" t="s">
        <v>459</v>
      </c>
      <c r="F790" s="23" t="s">
        <v>141</v>
      </c>
      <c r="G790" s="23" t="s">
        <v>482</v>
      </c>
      <c r="H790" s="23" t="s">
        <v>14</v>
      </c>
      <c r="I790" s="22">
        <v>149</v>
      </c>
      <c r="J790" s="22">
        <f t="shared" si="85"/>
        <v>198.66666666666669</v>
      </c>
      <c r="K790" s="9">
        <v>283150.65999999997</v>
      </c>
      <c r="L790" s="23" t="s">
        <v>43</v>
      </c>
      <c r="M790" s="17">
        <f t="shared" si="86"/>
        <v>7.6531647377096066E-3</v>
      </c>
      <c r="N790" s="17">
        <f t="shared" si="87"/>
        <v>7.6531647377096118E-3</v>
      </c>
      <c r="O790" s="68">
        <f t="shared" si="88"/>
        <v>160.71645949190184</v>
      </c>
      <c r="P790" s="9">
        <f t="shared" si="89"/>
        <v>1900.34</v>
      </c>
    </row>
    <row r="791" spans="1:16" x14ac:dyDescent="0.25">
      <c r="A791" s="23" t="s">
        <v>9</v>
      </c>
      <c r="B791" s="23" t="s">
        <v>138</v>
      </c>
      <c r="C791" s="23" t="s">
        <v>149</v>
      </c>
      <c r="D791" s="16" t="s">
        <v>150</v>
      </c>
      <c r="E791" s="81" t="s">
        <v>459</v>
      </c>
      <c r="F791" s="23" t="s">
        <v>141</v>
      </c>
      <c r="G791" s="23" t="s">
        <v>482</v>
      </c>
      <c r="H791" s="23" t="s">
        <v>14</v>
      </c>
      <c r="I791" s="22">
        <v>111</v>
      </c>
      <c r="J791" s="22">
        <f t="shared" si="85"/>
        <v>148</v>
      </c>
      <c r="K791" s="9">
        <v>210937.74</v>
      </c>
      <c r="L791" s="23" t="s">
        <v>44</v>
      </c>
      <c r="M791" s="17">
        <f t="shared" si="86"/>
        <v>5.7013509119850092E-3</v>
      </c>
      <c r="N791" s="17">
        <f t="shared" si="87"/>
        <v>5.7013509119850118E-3</v>
      </c>
      <c r="O791" s="68">
        <f t="shared" si="88"/>
        <v>119.72836915168524</v>
      </c>
      <c r="P791" s="9">
        <f t="shared" si="89"/>
        <v>1900.34</v>
      </c>
    </row>
    <row r="792" spans="1:16" x14ac:dyDescent="0.25">
      <c r="A792" s="23" t="s">
        <v>9</v>
      </c>
      <c r="B792" s="23" t="s">
        <v>138</v>
      </c>
      <c r="C792" s="23" t="s">
        <v>149</v>
      </c>
      <c r="D792" s="16" t="s">
        <v>150</v>
      </c>
      <c r="E792" s="81" t="s">
        <v>459</v>
      </c>
      <c r="F792" s="23" t="s">
        <v>141</v>
      </c>
      <c r="G792" s="23" t="s">
        <v>482</v>
      </c>
      <c r="H792" s="23" t="s">
        <v>14</v>
      </c>
      <c r="I792" s="22">
        <v>623</v>
      </c>
      <c r="J792" s="22">
        <f t="shared" si="85"/>
        <v>830.66666666666674</v>
      </c>
      <c r="K792" s="9">
        <v>1183911.82</v>
      </c>
      <c r="L792" s="23" t="s">
        <v>45</v>
      </c>
      <c r="M792" s="17">
        <f t="shared" si="86"/>
        <v>3.199947403753748E-2</v>
      </c>
      <c r="N792" s="17">
        <f t="shared" si="87"/>
        <v>3.1999474037537501E-2</v>
      </c>
      <c r="O792" s="68">
        <f t="shared" si="88"/>
        <v>671.98895478828751</v>
      </c>
      <c r="P792" s="9">
        <f t="shared" si="89"/>
        <v>1900.3400000000001</v>
      </c>
    </row>
    <row r="793" spans="1:16" x14ac:dyDescent="0.25">
      <c r="A793" s="23" t="s">
        <v>9</v>
      </c>
      <c r="B793" s="23" t="s">
        <v>138</v>
      </c>
      <c r="C793" s="23" t="s">
        <v>149</v>
      </c>
      <c r="D793" s="16" t="s">
        <v>150</v>
      </c>
      <c r="E793" s="81" t="s">
        <v>459</v>
      </c>
      <c r="F793" s="23" t="s">
        <v>141</v>
      </c>
      <c r="G793" s="23" t="s">
        <v>482</v>
      </c>
      <c r="H793" s="23" t="s">
        <v>14</v>
      </c>
      <c r="I793" s="22">
        <v>226</v>
      </c>
      <c r="J793" s="22">
        <f t="shared" si="85"/>
        <v>301.33333333333331</v>
      </c>
      <c r="K793" s="9">
        <v>429476.84</v>
      </c>
      <c r="L793" s="23" t="s">
        <v>46</v>
      </c>
      <c r="M793" s="17">
        <f t="shared" si="86"/>
        <v>1.1608155910888396E-2</v>
      </c>
      <c r="N793" s="17">
        <f t="shared" si="87"/>
        <v>1.1608155910888401E-2</v>
      </c>
      <c r="O793" s="68">
        <f t="shared" si="88"/>
        <v>243.77127412865642</v>
      </c>
      <c r="P793" s="9">
        <f t="shared" si="89"/>
        <v>1900.3400000000001</v>
      </c>
    </row>
    <row r="794" spans="1:16" x14ac:dyDescent="0.25">
      <c r="A794" s="23" t="s">
        <v>9</v>
      </c>
      <c r="B794" s="23" t="s">
        <v>138</v>
      </c>
      <c r="C794" s="23" t="s">
        <v>149</v>
      </c>
      <c r="D794" s="16" t="s">
        <v>150</v>
      </c>
      <c r="E794" s="81" t="s">
        <v>459</v>
      </c>
      <c r="F794" s="23" t="s">
        <v>141</v>
      </c>
      <c r="G794" s="23" t="s">
        <v>482</v>
      </c>
      <c r="H794" s="23" t="s">
        <v>14</v>
      </c>
      <c r="I794" s="22">
        <v>567</v>
      </c>
      <c r="J794" s="22">
        <f t="shared" si="85"/>
        <v>756</v>
      </c>
      <c r="K794" s="9">
        <v>1077492.78</v>
      </c>
      <c r="L794" s="23" t="s">
        <v>47</v>
      </c>
      <c r="M794" s="17">
        <f t="shared" si="86"/>
        <v>2.9123116820680181E-2</v>
      </c>
      <c r="N794" s="17">
        <f t="shared" si="87"/>
        <v>2.9123116820680195E-2</v>
      </c>
      <c r="O794" s="68">
        <f t="shared" si="88"/>
        <v>611.58545323428405</v>
      </c>
      <c r="P794" s="9">
        <f t="shared" si="89"/>
        <v>1900.3400000000001</v>
      </c>
    </row>
    <row r="795" spans="1:16" x14ac:dyDescent="0.25">
      <c r="A795" s="23" t="s">
        <v>9</v>
      </c>
      <c r="B795" s="23" t="s">
        <v>138</v>
      </c>
      <c r="C795" s="23" t="s">
        <v>149</v>
      </c>
      <c r="D795" s="16" t="s">
        <v>150</v>
      </c>
      <c r="E795" s="81" t="s">
        <v>459</v>
      </c>
      <c r="F795" s="23" t="s">
        <v>141</v>
      </c>
      <c r="G795" s="23" t="s">
        <v>482</v>
      </c>
      <c r="H795" s="23" t="s">
        <v>14</v>
      </c>
      <c r="I795" s="22">
        <v>73</v>
      </c>
      <c r="J795" s="22">
        <f t="shared" si="85"/>
        <v>97.333333333333329</v>
      </c>
      <c r="K795" s="9">
        <v>138724.82</v>
      </c>
      <c r="L795" s="23" t="s">
        <v>63</v>
      </c>
      <c r="M795" s="17">
        <f t="shared" si="86"/>
        <v>3.7495370862604114E-3</v>
      </c>
      <c r="N795" s="17">
        <f t="shared" si="87"/>
        <v>3.7495370862604131E-3</v>
      </c>
      <c r="O795" s="68">
        <f t="shared" si="88"/>
        <v>78.74027881146867</v>
      </c>
      <c r="P795" s="9">
        <f t="shared" si="89"/>
        <v>1900.3400000000001</v>
      </c>
    </row>
    <row r="796" spans="1:16" x14ac:dyDescent="0.25">
      <c r="A796" s="23" t="s">
        <v>9</v>
      </c>
      <c r="B796" s="23" t="s">
        <v>138</v>
      </c>
      <c r="C796" s="23" t="s">
        <v>149</v>
      </c>
      <c r="D796" s="16" t="s">
        <v>150</v>
      </c>
      <c r="E796" s="81" t="s">
        <v>459</v>
      </c>
      <c r="F796" s="23" t="s">
        <v>141</v>
      </c>
      <c r="G796" s="23" t="s">
        <v>482</v>
      </c>
      <c r="H796" s="23" t="s">
        <v>14</v>
      </c>
      <c r="I796" s="22">
        <v>364</v>
      </c>
      <c r="J796" s="22">
        <f t="shared" si="85"/>
        <v>485.33333333333331</v>
      </c>
      <c r="K796" s="9">
        <v>691723.76</v>
      </c>
      <c r="L796" s="23" t="s">
        <v>48</v>
      </c>
      <c r="M796" s="17">
        <f t="shared" si="86"/>
        <v>1.8696321909572461E-2</v>
      </c>
      <c r="N796" s="17">
        <f t="shared" si="87"/>
        <v>1.8696321909572471E-2</v>
      </c>
      <c r="O796" s="68">
        <f t="shared" si="88"/>
        <v>392.62276010102192</v>
      </c>
      <c r="P796" s="9">
        <f t="shared" si="89"/>
        <v>1900.34</v>
      </c>
    </row>
    <row r="797" spans="1:16" x14ac:dyDescent="0.25">
      <c r="A797" s="23" t="s">
        <v>9</v>
      </c>
      <c r="B797" s="23" t="s">
        <v>138</v>
      </c>
      <c r="C797" s="23" t="s">
        <v>149</v>
      </c>
      <c r="D797" s="16" t="s">
        <v>150</v>
      </c>
      <c r="E797" s="81" t="s">
        <v>459</v>
      </c>
      <c r="F797" s="23" t="s">
        <v>141</v>
      </c>
      <c r="G797" s="23" t="s">
        <v>482</v>
      </c>
      <c r="H797" s="23" t="s">
        <v>14</v>
      </c>
      <c r="I797" s="22">
        <v>75</v>
      </c>
      <c r="J797" s="22">
        <f t="shared" si="85"/>
        <v>100</v>
      </c>
      <c r="K797" s="9">
        <v>142525.5</v>
      </c>
      <c r="L797" s="23" t="s">
        <v>68</v>
      </c>
      <c r="M797" s="17">
        <f t="shared" si="86"/>
        <v>3.8522641297196007E-3</v>
      </c>
      <c r="N797" s="17">
        <f t="shared" si="87"/>
        <v>3.8522641297196029E-3</v>
      </c>
      <c r="O797" s="68">
        <f t="shared" si="88"/>
        <v>80.897546724111663</v>
      </c>
      <c r="P797" s="9">
        <f t="shared" si="89"/>
        <v>1900.34</v>
      </c>
    </row>
    <row r="798" spans="1:16" x14ac:dyDescent="0.25">
      <c r="A798" s="23" t="s">
        <v>9</v>
      </c>
      <c r="B798" s="23" t="s">
        <v>138</v>
      </c>
      <c r="C798" s="23" t="s">
        <v>149</v>
      </c>
      <c r="D798" s="16" t="s">
        <v>150</v>
      </c>
      <c r="E798" s="81" t="s">
        <v>459</v>
      </c>
      <c r="F798" s="23" t="s">
        <v>141</v>
      </c>
      <c r="G798" s="23" t="s">
        <v>482</v>
      </c>
      <c r="H798" s="23" t="s">
        <v>14</v>
      </c>
      <c r="I798" s="22">
        <v>133</v>
      </c>
      <c r="J798" s="22">
        <f t="shared" si="85"/>
        <v>177.33333333333334</v>
      </c>
      <c r="K798" s="9">
        <v>252745.22</v>
      </c>
      <c r="L798" s="23" t="s">
        <v>49</v>
      </c>
      <c r="M798" s="17">
        <f t="shared" si="86"/>
        <v>6.8313483900360921E-3</v>
      </c>
      <c r="N798" s="17">
        <f t="shared" si="87"/>
        <v>6.8313483900360955E-3</v>
      </c>
      <c r="O798" s="68">
        <f t="shared" si="88"/>
        <v>143.45831619075801</v>
      </c>
      <c r="P798" s="9">
        <f t="shared" si="89"/>
        <v>1900.34</v>
      </c>
    </row>
    <row r="799" spans="1:16" x14ac:dyDescent="0.25">
      <c r="A799" s="23" t="s">
        <v>9</v>
      </c>
      <c r="B799" s="23" t="s">
        <v>138</v>
      </c>
      <c r="C799" s="23" t="s">
        <v>149</v>
      </c>
      <c r="D799" s="16" t="s">
        <v>150</v>
      </c>
      <c r="E799" s="81" t="s">
        <v>459</v>
      </c>
      <c r="F799" s="23" t="s">
        <v>141</v>
      </c>
      <c r="G799" s="23" t="s">
        <v>482</v>
      </c>
      <c r="H799" s="23" t="s">
        <v>14</v>
      </c>
      <c r="I799" s="22">
        <v>173</v>
      </c>
      <c r="J799" s="22">
        <f t="shared" si="85"/>
        <v>230.66666666666666</v>
      </c>
      <c r="K799" s="9">
        <v>328758.82</v>
      </c>
      <c r="L799" s="23" t="s">
        <v>50</v>
      </c>
      <c r="M799" s="17">
        <f t="shared" si="86"/>
        <v>8.8858892592198792E-3</v>
      </c>
      <c r="N799" s="17">
        <f t="shared" si="87"/>
        <v>8.8858892592198827E-3</v>
      </c>
      <c r="O799" s="68">
        <f t="shared" si="88"/>
        <v>186.60367444361754</v>
      </c>
      <c r="P799" s="9">
        <f t="shared" si="89"/>
        <v>1900.3400000000001</v>
      </c>
    </row>
    <row r="800" spans="1:16" x14ac:dyDescent="0.25">
      <c r="A800" s="23" t="s">
        <v>9</v>
      </c>
      <c r="B800" s="23" t="s">
        <v>138</v>
      </c>
      <c r="C800" s="23" t="s">
        <v>149</v>
      </c>
      <c r="D800" s="16" t="s">
        <v>150</v>
      </c>
      <c r="E800" s="81" t="s">
        <v>459</v>
      </c>
      <c r="F800" s="23" t="s">
        <v>141</v>
      </c>
      <c r="G800" s="23" t="s">
        <v>482</v>
      </c>
      <c r="H800" s="23" t="s">
        <v>14</v>
      </c>
      <c r="I800" s="22">
        <v>389</v>
      </c>
      <c r="J800" s="22">
        <f t="shared" si="85"/>
        <v>518.66666666666663</v>
      </c>
      <c r="K800" s="9">
        <v>739232.26</v>
      </c>
      <c r="L800" s="23" t="s">
        <v>51</v>
      </c>
      <c r="M800" s="17">
        <f t="shared" si="86"/>
        <v>1.998040995281233E-2</v>
      </c>
      <c r="N800" s="17">
        <f t="shared" si="87"/>
        <v>1.9980409952812337E-2</v>
      </c>
      <c r="O800" s="68">
        <f t="shared" si="88"/>
        <v>419.5886090090591</v>
      </c>
      <c r="P800" s="9">
        <f t="shared" si="89"/>
        <v>1900.34</v>
      </c>
    </row>
    <row r="801" spans="1:16" x14ac:dyDescent="0.25">
      <c r="A801" s="23" t="s">
        <v>9</v>
      </c>
      <c r="B801" s="23" t="s">
        <v>138</v>
      </c>
      <c r="C801" s="23" t="s">
        <v>149</v>
      </c>
      <c r="D801" s="16" t="s">
        <v>150</v>
      </c>
      <c r="E801" s="81" t="s">
        <v>459</v>
      </c>
      <c r="F801" s="23" t="s">
        <v>141</v>
      </c>
      <c r="G801" s="23" t="s">
        <v>482</v>
      </c>
      <c r="H801" s="23" t="s">
        <v>14</v>
      </c>
      <c r="I801" s="22">
        <v>490.4</v>
      </c>
      <c r="J801" s="22">
        <f t="shared" si="85"/>
        <v>653.86666666666667</v>
      </c>
      <c r="K801" s="9">
        <v>931926.73600000003</v>
      </c>
      <c r="L801" s="23" t="s">
        <v>52</v>
      </c>
      <c r="M801" s="17">
        <f t="shared" si="86"/>
        <v>2.518867105619323E-2</v>
      </c>
      <c r="N801" s="17">
        <f t="shared" si="87"/>
        <v>2.5188671056193244E-2</v>
      </c>
      <c r="O801" s="68">
        <f t="shared" si="88"/>
        <v>528.96209218005811</v>
      </c>
      <c r="P801" s="9">
        <f t="shared" si="89"/>
        <v>1900.3400000000001</v>
      </c>
    </row>
    <row r="802" spans="1:16" x14ac:dyDescent="0.25">
      <c r="A802" s="23" t="s">
        <v>9</v>
      </c>
      <c r="B802" s="23" t="s">
        <v>138</v>
      </c>
      <c r="C802" s="23" t="s">
        <v>149</v>
      </c>
      <c r="D802" s="16" t="s">
        <v>150</v>
      </c>
      <c r="E802" s="81" t="s">
        <v>459</v>
      </c>
      <c r="F802" s="23" t="s">
        <v>141</v>
      </c>
      <c r="G802" s="23" t="s">
        <v>482</v>
      </c>
      <c r="H802" s="23" t="s">
        <v>14</v>
      </c>
      <c r="I802" s="22">
        <v>98.34</v>
      </c>
      <c r="J802" s="22">
        <f t="shared" si="85"/>
        <v>131.12</v>
      </c>
      <c r="K802" s="9">
        <v>186879.4356</v>
      </c>
      <c r="L802" s="23" t="s">
        <v>53</v>
      </c>
      <c r="M802" s="17">
        <f t="shared" si="86"/>
        <v>5.0510887268883408E-3</v>
      </c>
      <c r="N802" s="17">
        <f t="shared" si="87"/>
        <v>5.0510887268883434E-3</v>
      </c>
      <c r="O802" s="68">
        <f t="shared" si="88"/>
        <v>106.07286326465521</v>
      </c>
      <c r="P802" s="9">
        <f t="shared" si="89"/>
        <v>1900.34</v>
      </c>
    </row>
    <row r="803" spans="1:16" x14ac:dyDescent="0.25">
      <c r="A803" s="23" t="s">
        <v>9</v>
      </c>
      <c r="B803" s="23" t="s">
        <v>138</v>
      </c>
      <c r="C803" s="23" t="s">
        <v>149</v>
      </c>
      <c r="D803" s="16" t="s">
        <v>150</v>
      </c>
      <c r="E803" s="81" t="s">
        <v>459</v>
      </c>
      <c r="F803" s="23" t="s">
        <v>141</v>
      </c>
      <c r="G803" s="23" t="s">
        <v>482</v>
      </c>
      <c r="H803" s="23" t="s">
        <v>14</v>
      </c>
      <c r="I803" s="22">
        <v>34</v>
      </c>
      <c r="J803" s="22">
        <f t="shared" si="85"/>
        <v>45.333333333333329</v>
      </c>
      <c r="K803" s="9">
        <v>64611.56</v>
      </c>
      <c r="L803" s="23" t="s">
        <v>54</v>
      </c>
      <c r="M803" s="17">
        <f t="shared" si="86"/>
        <v>1.746359738806219E-3</v>
      </c>
      <c r="N803" s="17">
        <f t="shared" si="87"/>
        <v>1.7463597388062198E-3</v>
      </c>
      <c r="O803" s="68">
        <f t="shared" si="88"/>
        <v>36.673554514930615</v>
      </c>
      <c r="P803" s="9">
        <f t="shared" si="89"/>
        <v>1900.34</v>
      </c>
    </row>
    <row r="804" spans="1:16" x14ac:dyDescent="0.25">
      <c r="A804" s="23" t="s">
        <v>9</v>
      </c>
      <c r="B804" s="23" t="s">
        <v>138</v>
      </c>
      <c r="C804" s="23" t="s">
        <v>149</v>
      </c>
      <c r="D804" s="16" t="s">
        <v>150</v>
      </c>
      <c r="E804" s="81" t="s">
        <v>459</v>
      </c>
      <c r="F804" s="23" t="s">
        <v>141</v>
      </c>
      <c r="G804" s="23" t="s">
        <v>482</v>
      </c>
      <c r="H804" s="23" t="s">
        <v>14</v>
      </c>
      <c r="I804" s="22">
        <v>200</v>
      </c>
      <c r="J804" s="22">
        <f t="shared" si="85"/>
        <v>266.66666666666663</v>
      </c>
      <c r="K804" s="9">
        <v>380066.47</v>
      </c>
      <c r="L804" s="23" t="s">
        <v>55</v>
      </c>
      <c r="M804" s="17">
        <f t="shared" si="86"/>
        <v>1.0272704345918935E-2</v>
      </c>
      <c r="N804" s="17">
        <f t="shared" si="87"/>
        <v>1.027270434591894E-2</v>
      </c>
      <c r="O804" s="68">
        <f t="shared" si="88"/>
        <v>215.72679126429773</v>
      </c>
      <c r="P804" s="9">
        <f t="shared" si="89"/>
        <v>1900.3323499999999</v>
      </c>
    </row>
    <row r="805" spans="1:16" x14ac:dyDescent="0.25">
      <c r="A805" s="23" t="s">
        <v>9</v>
      </c>
      <c r="B805" s="23" t="s">
        <v>138</v>
      </c>
      <c r="C805" s="23" t="s">
        <v>149</v>
      </c>
      <c r="D805" s="16" t="s">
        <v>150</v>
      </c>
      <c r="E805" s="81" t="s">
        <v>459</v>
      </c>
      <c r="F805" s="23" t="s">
        <v>141</v>
      </c>
      <c r="G805" s="23" t="s">
        <v>482</v>
      </c>
      <c r="H805" s="23" t="s">
        <v>14</v>
      </c>
      <c r="I805" s="22">
        <v>1</v>
      </c>
      <c r="J805" s="22">
        <f t="shared" si="85"/>
        <v>1.3333333333333333</v>
      </c>
      <c r="K805" s="9">
        <v>1900.34</v>
      </c>
      <c r="L805" s="23" t="s">
        <v>144</v>
      </c>
      <c r="M805" s="17">
        <f t="shared" si="86"/>
        <v>5.1363521729594676E-5</v>
      </c>
      <c r="N805" s="17">
        <f t="shared" si="87"/>
        <v>5.1363521729594697E-5</v>
      </c>
      <c r="O805" s="68">
        <f t="shared" si="88"/>
        <v>1.0786339563214886</v>
      </c>
      <c r="P805" s="9">
        <f t="shared" si="89"/>
        <v>1900.34</v>
      </c>
    </row>
    <row r="806" spans="1:16" x14ac:dyDescent="0.25">
      <c r="A806" s="23" t="s">
        <v>9</v>
      </c>
      <c r="B806" s="23" t="s">
        <v>138</v>
      </c>
      <c r="C806" s="23" t="s">
        <v>149</v>
      </c>
      <c r="D806" s="16" t="s">
        <v>150</v>
      </c>
      <c r="E806" s="81" t="s">
        <v>459</v>
      </c>
      <c r="F806" s="23" t="s">
        <v>141</v>
      </c>
      <c r="G806" s="23" t="s">
        <v>482</v>
      </c>
      <c r="H806" s="23" t="s">
        <v>14</v>
      </c>
      <c r="I806" s="22">
        <v>597</v>
      </c>
      <c r="J806" s="22">
        <f t="shared" si="85"/>
        <v>796</v>
      </c>
      <c r="K806" s="9">
        <v>1134502.98</v>
      </c>
      <c r="L806" s="23" t="s">
        <v>56</v>
      </c>
      <c r="M806" s="17">
        <f t="shared" si="86"/>
        <v>3.0664022472568022E-2</v>
      </c>
      <c r="N806" s="17">
        <f t="shared" si="87"/>
        <v>3.0664022472568036E-2</v>
      </c>
      <c r="O806" s="68">
        <f t="shared" si="88"/>
        <v>643.94447192392875</v>
      </c>
      <c r="P806" s="9">
        <f t="shared" si="89"/>
        <v>1900.34</v>
      </c>
    </row>
    <row r="807" spans="1:16" x14ac:dyDescent="0.25">
      <c r="A807" s="23" t="s">
        <v>9</v>
      </c>
      <c r="B807" s="23" t="s">
        <v>138</v>
      </c>
      <c r="C807" s="23" t="s">
        <v>149</v>
      </c>
      <c r="D807" s="16" t="s">
        <v>150</v>
      </c>
      <c r="E807" s="81" t="s">
        <v>459</v>
      </c>
      <c r="F807" s="23" t="s">
        <v>141</v>
      </c>
      <c r="G807" s="23" t="s">
        <v>482</v>
      </c>
      <c r="H807" s="23" t="s">
        <v>14</v>
      </c>
      <c r="I807" s="22">
        <v>49</v>
      </c>
      <c r="J807" s="22">
        <f t="shared" si="85"/>
        <v>65.333333333333343</v>
      </c>
      <c r="K807" s="9">
        <v>93116.66</v>
      </c>
      <c r="L807" s="23" t="s">
        <v>57</v>
      </c>
      <c r="M807" s="17">
        <f t="shared" si="86"/>
        <v>2.5168125647501392E-3</v>
      </c>
      <c r="N807" s="17">
        <f t="shared" si="87"/>
        <v>2.516812564750141E-3</v>
      </c>
      <c r="O807" s="68">
        <f t="shared" si="88"/>
        <v>52.853063859752957</v>
      </c>
      <c r="P807" s="9">
        <f t="shared" si="89"/>
        <v>1900.3400000000001</v>
      </c>
    </row>
    <row r="808" spans="1:16" x14ac:dyDescent="0.25">
      <c r="A808" s="23" t="s">
        <v>9</v>
      </c>
      <c r="B808" s="23" t="s">
        <v>138</v>
      </c>
      <c r="C808" s="23" t="s">
        <v>149</v>
      </c>
      <c r="D808" s="16" t="s">
        <v>150</v>
      </c>
      <c r="E808" s="81" t="s">
        <v>459</v>
      </c>
      <c r="F808" s="23" t="s">
        <v>141</v>
      </c>
      <c r="G808" s="23" t="s">
        <v>482</v>
      </c>
      <c r="H808" s="23" t="s">
        <v>14</v>
      </c>
      <c r="I808" s="22">
        <v>172</v>
      </c>
      <c r="J808" s="22">
        <f t="shared" si="85"/>
        <v>229.33333333333331</v>
      </c>
      <c r="K808" s="9">
        <v>326858.48</v>
      </c>
      <c r="L808" s="23" t="s">
        <v>65</v>
      </c>
      <c r="M808" s="17">
        <f t="shared" si="86"/>
        <v>8.8345257374902852E-3</v>
      </c>
      <c r="N808" s="17">
        <f t="shared" si="87"/>
        <v>8.8345257374902886E-3</v>
      </c>
      <c r="O808" s="68">
        <f t="shared" si="88"/>
        <v>185.52504048729605</v>
      </c>
      <c r="P808" s="9">
        <f t="shared" si="89"/>
        <v>1900.34</v>
      </c>
    </row>
    <row r="809" spans="1:16" x14ac:dyDescent="0.25">
      <c r="A809" s="23"/>
      <c r="B809" s="23"/>
      <c r="C809" s="23"/>
      <c r="D809" s="16"/>
      <c r="E809" s="81"/>
      <c r="F809" s="23"/>
      <c r="G809" s="23"/>
      <c r="H809" s="23"/>
      <c r="I809" s="24">
        <f>SUM(I752:I808)</f>
        <v>19469.070000000003</v>
      </c>
      <c r="J809" s="24">
        <f>SUM(J752:J808)</f>
        <v>25958.759999999991</v>
      </c>
      <c r="K809" s="25"/>
      <c r="L809" s="44"/>
      <c r="M809" s="26">
        <f>SUM(M752:M808)</f>
        <v>0.99999999999999989</v>
      </c>
      <c r="N809" s="26">
        <f>SUM(N752:N808)</f>
        <v>1.0000000000000002</v>
      </c>
      <c r="O809" s="71">
        <f>SUM(O752:O808)</f>
        <v>21000.000000000011</v>
      </c>
      <c r="P809" s="9"/>
    </row>
    <row r="810" spans="1:16" x14ac:dyDescent="0.25">
      <c r="A810" s="23" t="s">
        <v>9</v>
      </c>
      <c r="B810" s="23" t="s">
        <v>151</v>
      </c>
      <c r="C810" s="23" t="s">
        <v>152</v>
      </c>
      <c r="D810" s="16" t="s">
        <v>153</v>
      </c>
      <c r="E810" s="81" t="s">
        <v>461</v>
      </c>
      <c r="F810" s="23" t="s">
        <v>154</v>
      </c>
      <c r="G810" s="23" t="s">
        <v>491</v>
      </c>
      <c r="H810" s="23" t="s">
        <v>14</v>
      </c>
      <c r="I810" s="22">
        <v>7</v>
      </c>
      <c r="J810" s="22">
        <f>I810/9*12</f>
        <v>9.3333333333333339</v>
      </c>
      <c r="K810" s="9">
        <v>17307.29</v>
      </c>
      <c r="L810" s="23" t="s">
        <v>15</v>
      </c>
      <c r="M810" s="17">
        <f>I810/$I$851</f>
        <v>2.2282349196243831E-3</v>
      </c>
      <c r="N810" s="17">
        <f>J810/$J$851</f>
        <v>2.2282349196243835E-3</v>
      </c>
      <c r="O810" s="68">
        <f>3600*N810</f>
        <v>8.0216457106477801</v>
      </c>
      <c r="P810" s="9">
        <f t="shared" si="89"/>
        <v>2472.4700000000003</v>
      </c>
    </row>
    <row r="811" spans="1:16" x14ac:dyDescent="0.25">
      <c r="A811" s="23" t="s">
        <v>9</v>
      </c>
      <c r="B811" s="23" t="s">
        <v>151</v>
      </c>
      <c r="C811" s="23" t="s">
        <v>152</v>
      </c>
      <c r="D811" s="16" t="s">
        <v>153</v>
      </c>
      <c r="E811" s="81" t="s">
        <v>461</v>
      </c>
      <c r="F811" s="23" t="s">
        <v>154</v>
      </c>
      <c r="G811" s="23" t="s">
        <v>491</v>
      </c>
      <c r="H811" s="23" t="s">
        <v>14</v>
      </c>
      <c r="I811" s="22">
        <v>6</v>
      </c>
      <c r="J811" s="22">
        <f t="shared" ref="J811:J850" si="90">I811/9*12</f>
        <v>8</v>
      </c>
      <c r="K811" s="9">
        <v>14856.27</v>
      </c>
      <c r="L811" s="23" t="s">
        <v>17</v>
      </c>
      <c r="M811" s="17">
        <f t="shared" ref="M811:M850" si="91">I811/$I$851</f>
        <v>1.9099156453923284E-3</v>
      </c>
      <c r="N811" s="17">
        <f t="shared" ref="N811:N850" si="92">J811/$J$851</f>
        <v>1.9099156453923289E-3</v>
      </c>
      <c r="O811" s="68">
        <f t="shared" ref="O811:O850" si="93">3600*N811</f>
        <v>6.8756963234123836</v>
      </c>
      <c r="P811" s="9">
        <f t="shared" si="89"/>
        <v>2476.0450000000001</v>
      </c>
    </row>
    <row r="812" spans="1:16" x14ac:dyDescent="0.25">
      <c r="A812" s="23" t="s">
        <v>9</v>
      </c>
      <c r="B812" s="23" t="s">
        <v>151</v>
      </c>
      <c r="C812" s="23" t="s">
        <v>152</v>
      </c>
      <c r="D812" s="16" t="s">
        <v>153</v>
      </c>
      <c r="E812" s="81" t="s">
        <v>461</v>
      </c>
      <c r="F812" s="23" t="s">
        <v>154</v>
      </c>
      <c r="G812" s="23" t="s">
        <v>491</v>
      </c>
      <c r="H812" s="23" t="s">
        <v>14</v>
      </c>
      <c r="I812" s="22">
        <v>107</v>
      </c>
      <c r="J812" s="22">
        <f t="shared" si="90"/>
        <v>142.66666666666669</v>
      </c>
      <c r="K812" s="9">
        <v>265433.74</v>
      </c>
      <c r="L812" s="23" t="s">
        <v>18</v>
      </c>
      <c r="M812" s="17">
        <f t="shared" si="91"/>
        <v>3.406016234282986E-2</v>
      </c>
      <c r="N812" s="17">
        <f t="shared" si="92"/>
        <v>3.4060162342829867E-2</v>
      </c>
      <c r="O812" s="68">
        <f t="shared" si="93"/>
        <v>122.61658443418752</v>
      </c>
      <c r="P812" s="9">
        <f t="shared" si="89"/>
        <v>2480.6891588785047</v>
      </c>
    </row>
    <row r="813" spans="1:16" x14ac:dyDescent="0.25">
      <c r="A813" s="23" t="s">
        <v>9</v>
      </c>
      <c r="B813" s="23" t="s">
        <v>151</v>
      </c>
      <c r="C813" s="23" t="s">
        <v>152</v>
      </c>
      <c r="D813" s="16" t="s">
        <v>153</v>
      </c>
      <c r="E813" s="81" t="s">
        <v>461</v>
      </c>
      <c r="F813" s="23" t="s">
        <v>154</v>
      </c>
      <c r="G813" s="23" t="s">
        <v>491</v>
      </c>
      <c r="H813" s="23" t="s">
        <v>14</v>
      </c>
      <c r="I813" s="22">
        <v>17</v>
      </c>
      <c r="J813" s="22">
        <f t="shared" si="90"/>
        <v>22.666666666666664</v>
      </c>
      <c r="K813" s="9">
        <v>42225.04</v>
      </c>
      <c r="L813" s="23" t="s">
        <v>19</v>
      </c>
      <c r="M813" s="17">
        <f t="shared" si="91"/>
        <v>5.4114276619449311E-3</v>
      </c>
      <c r="N813" s="17">
        <f t="shared" si="92"/>
        <v>5.4114276619449311E-3</v>
      </c>
      <c r="O813" s="68">
        <f t="shared" si="93"/>
        <v>19.481139583001752</v>
      </c>
      <c r="P813" s="9">
        <f t="shared" si="89"/>
        <v>2483.8258823529413</v>
      </c>
    </row>
    <row r="814" spans="1:16" x14ac:dyDescent="0.25">
      <c r="A814" s="23" t="s">
        <v>9</v>
      </c>
      <c r="B814" s="23" t="s">
        <v>151</v>
      </c>
      <c r="C814" s="23" t="s">
        <v>152</v>
      </c>
      <c r="D814" s="16" t="s">
        <v>153</v>
      </c>
      <c r="E814" s="81" t="s">
        <v>461</v>
      </c>
      <c r="F814" s="23" t="s">
        <v>154</v>
      </c>
      <c r="G814" s="23" t="s">
        <v>491</v>
      </c>
      <c r="H814" s="23" t="s">
        <v>14</v>
      </c>
      <c r="I814" s="22">
        <v>62</v>
      </c>
      <c r="J814" s="22">
        <f t="shared" si="90"/>
        <v>82.666666666666671</v>
      </c>
      <c r="K814" s="9">
        <v>153614.89000000001</v>
      </c>
      <c r="L814" s="23" t="s">
        <v>20</v>
      </c>
      <c r="M814" s="17">
        <f t="shared" si="91"/>
        <v>1.9735795002387396E-2</v>
      </c>
      <c r="N814" s="17">
        <f t="shared" si="92"/>
        <v>1.97357950023874E-2</v>
      </c>
      <c r="O814" s="68">
        <f t="shared" si="93"/>
        <v>71.048862008594639</v>
      </c>
      <c r="P814" s="9">
        <f t="shared" si="89"/>
        <v>2477.6595161290325</v>
      </c>
    </row>
    <row r="815" spans="1:16" x14ac:dyDescent="0.25">
      <c r="A815" s="23" t="s">
        <v>9</v>
      </c>
      <c r="B815" s="23" t="s">
        <v>151</v>
      </c>
      <c r="C815" s="23" t="s">
        <v>152</v>
      </c>
      <c r="D815" s="16" t="s">
        <v>153</v>
      </c>
      <c r="E815" s="81" t="s">
        <v>461</v>
      </c>
      <c r="F815" s="23" t="s">
        <v>154</v>
      </c>
      <c r="G815" s="23" t="s">
        <v>491</v>
      </c>
      <c r="H815" s="23" t="s">
        <v>14</v>
      </c>
      <c r="I815" s="22">
        <v>64</v>
      </c>
      <c r="J815" s="22">
        <f t="shared" si="90"/>
        <v>85.333333333333329</v>
      </c>
      <c r="K815" s="9">
        <v>158624.18</v>
      </c>
      <c r="L815" s="23" t="s">
        <v>21</v>
      </c>
      <c r="M815" s="17">
        <f t="shared" si="91"/>
        <v>2.0372433550851506E-2</v>
      </c>
      <c r="N815" s="17">
        <f t="shared" si="92"/>
        <v>2.0372433550851506E-2</v>
      </c>
      <c r="O815" s="68">
        <f t="shared" si="93"/>
        <v>73.34076078306542</v>
      </c>
      <c r="P815" s="9">
        <f t="shared" si="89"/>
        <v>2478.5028124999999</v>
      </c>
    </row>
    <row r="816" spans="1:16" x14ac:dyDescent="0.25">
      <c r="A816" s="23" t="s">
        <v>9</v>
      </c>
      <c r="B816" s="23" t="s">
        <v>151</v>
      </c>
      <c r="C816" s="23" t="s">
        <v>152</v>
      </c>
      <c r="D816" s="16" t="s">
        <v>153</v>
      </c>
      <c r="E816" s="81" t="s">
        <v>461</v>
      </c>
      <c r="F816" s="23" t="s">
        <v>154</v>
      </c>
      <c r="G816" s="23" t="s">
        <v>491</v>
      </c>
      <c r="H816" s="23" t="s">
        <v>14</v>
      </c>
      <c r="I816" s="22">
        <v>209</v>
      </c>
      <c r="J816" s="22">
        <f t="shared" si="90"/>
        <v>278.66666666666663</v>
      </c>
      <c r="K816" s="9">
        <v>518569.48</v>
      </c>
      <c r="L816" s="23" t="s">
        <v>22</v>
      </c>
      <c r="M816" s="17">
        <f t="shared" si="91"/>
        <v>6.652872831449945E-2</v>
      </c>
      <c r="N816" s="17">
        <f t="shared" si="92"/>
        <v>6.652872831449945E-2</v>
      </c>
      <c r="O816" s="68">
        <f t="shared" si="93"/>
        <v>239.50342193219802</v>
      </c>
      <c r="P816" s="9">
        <f t="shared" si="89"/>
        <v>2481.193684210526</v>
      </c>
    </row>
    <row r="817" spans="1:16" x14ac:dyDescent="0.25">
      <c r="A817" s="23" t="s">
        <v>9</v>
      </c>
      <c r="B817" s="23" t="s">
        <v>151</v>
      </c>
      <c r="C817" s="23" t="s">
        <v>152</v>
      </c>
      <c r="D817" s="16" t="s">
        <v>153</v>
      </c>
      <c r="E817" s="81" t="s">
        <v>461</v>
      </c>
      <c r="F817" s="23" t="s">
        <v>154</v>
      </c>
      <c r="G817" s="23" t="s">
        <v>491</v>
      </c>
      <c r="H817" s="23" t="s">
        <v>14</v>
      </c>
      <c r="I817" s="22">
        <v>241</v>
      </c>
      <c r="J817" s="22">
        <f t="shared" si="90"/>
        <v>321.33333333333337</v>
      </c>
      <c r="K817" s="9">
        <v>597366.77</v>
      </c>
      <c r="L817" s="23" t="s">
        <v>23</v>
      </c>
      <c r="M817" s="17">
        <f t="shared" si="91"/>
        <v>7.6714945089925199E-2</v>
      </c>
      <c r="N817" s="17">
        <f t="shared" si="92"/>
        <v>7.6714945089925213E-2</v>
      </c>
      <c r="O817" s="68">
        <f t="shared" si="93"/>
        <v>276.17380232373074</v>
      </c>
      <c r="P817" s="9">
        <f t="shared" si="89"/>
        <v>2478.7002904564315</v>
      </c>
    </row>
    <row r="818" spans="1:16" x14ac:dyDescent="0.25">
      <c r="A818" s="23" t="s">
        <v>9</v>
      </c>
      <c r="B818" s="23" t="s">
        <v>151</v>
      </c>
      <c r="C818" s="23" t="s">
        <v>152</v>
      </c>
      <c r="D818" s="16" t="s">
        <v>153</v>
      </c>
      <c r="E818" s="81" t="s">
        <v>461</v>
      </c>
      <c r="F818" s="23" t="s">
        <v>154</v>
      </c>
      <c r="G818" s="23" t="s">
        <v>491</v>
      </c>
      <c r="H818" s="23" t="s">
        <v>14</v>
      </c>
      <c r="I818" s="22">
        <v>57</v>
      </c>
      <c r="J818" s="22">
        <f t="shared" si="90"/>
        <v>76</v>
      </c>
      <c r="K818" s="9">
        <v>141359.79</v>
      </c>
      <c r="L818" s="23" t="s">
        <v>24</v>
      </c>
      <c r="M818" s="17">
        <f t="shared" si="91"/>
        <v>1.8144198631227119E-2</v>
      </c>
      <c r="N818" s="17">
        <f t="shared" si="92"/>
        <v>1.8144198631227123E-2</v>
      </c>
      <c r="O818" s="68">
        <f t="shared" si="93"/>
        <v>65.319115072417645</v>
      </c>
      <c r="P818" s="9">
        <f t="shared" si="89"/>
        <v>2479.996315789474</v>
      </c>
    </row>
    <row r="819" spans="1:16" x14ac:dyDescent="0.25">
      <c r="A819" s="23" t="s">
        <v>9</v>
      </c>
      <c r="B819" s="23" t="s">
        <v>151</v>
      </c>
      <c r="C819" s="23" t="s">
        <v>152</v>
      </c>
      <c r="D819" s="16" t="s">
        <v>153</v>
      </c>
      <c r="E819" s="81" t="s">
        <v>461</v>
      </c>
      <c r="F819" s="23" t="s">
        <v>154</v>
      </c>
      <c r="G819" s="23" t="s">
        <v>491</v>
      </c>
      <c r="H819" s="23" t="s">
        <v>14</v>
      </c>
      <c r="I819" s="22">
        <v>606</v>
      </c>
      <c r="J819" s="22">
        <f t="shared" si="90"/>
        <v>808</v>
      </c>
      <c r="K819" s="9">
        <v>1502049.12</v>
      </c>
      <c r="L819" s="23" t="s">
        <v>25</v>
      </c>
      <c r="M819" s="17">
        <f t="shared" si="91"/>
        <v>0.19290148018462519</v>
      </c>
      <c r="N819" s="17">
        <f t="shared" si="92"/>
        <v>0.19290148018462522</v>
      </c>
      <c r="O819" s="68">
        <f t="shared" si="93"/>
        <v>694.44532866465079</v>
      </c>
      <c r="P819" s="9">
        <f t="shared" si="89"/>
        <v>2478.6289108910892</v>
      </c>
    </row>
    <row r="820" spans="1:16" x14ac:dyDescent="0.25">
      <c r="A820" s="23" t="s">
        <v>9</v>
      </c>
      <c r="B820" s="23" t="s">
        <v>151</v>
      </c>
      <c r="C820" s="23" t="s">
        <v>152</v>
      </c>
      <c r="D820" s="16" t="s">
        <v>153</v>
      </c>
      <c r="E820" s="81" t="s">
        <v>461</v>
      </c>
      <c r="F820" s="23" t="s">
        <v>154</v>
      </c>
      <c r="G820" s="23" t="s">
        <v>491</v>
      </c>
      <c r="H820" s="23" t="s">
        <v>14</v>
      </c>
      <c r="I820" s="22">
        <v>25.5</v>
      </c>
      <c r="J820" s="22">
        <f t="shared" si="90"/>
        <v>34</v>
      </c>
      <c r="K820" s="9">
        <v>63187.41</v>
      </c>
      <c r="L820" s="23" t="s">
        <v>26</v>
      </c>
      <c r="M820" s="17">
        <f t="shared" si="91"/>
        <v>8.1171414929173957E-3</v>
      </c>
      <c r="N820" s="17">
        <f t="shared" si="92"/>
        <v>8.1171414929173975E-3</v>
      </c>
      <c r="O820" s="68">
        <f t="shared" si="93"/>
        <v>29.22170937450263</v>
      </c>
      <c r="P820" s="9">
        <f t="shared" si="89"/>
        <v>2477.9376470588236</v>
      </c>
    </row>
    <row r="821" spans="1:16" x14ac:dyDescent="0.25">
      <c r="A821" s="23" t="s">
        <v>9</v>
      </c>
      <c r="B821" s="23" t="s">
        <v>151</v>
      </c>
      <c r="C821" s="23" t="s">
        <v>152</v>
      </c>
      <c r="D821" s="16" t="s">
        <v>153</v>
      </c>
      <c r="E821" s="81" t="s">
        <v>461</v>
      </c>
      <c r="F821" s="23" t="s">
        <v>154</v>
      </c>
      <c r="G821" s="23" t="s">
        <v>491</v>
      </c>
      <c r="H821" s="23" t="s">
        <v>14</v>
      </c>
      <c r="I821" s="22">
        <v>107</v>
      </c>
      <c r="J821" s="22">
        <f t="shared" si="90"/>
        <v>142.66666666666669</v>
      </c>
      <c r="K821" s="9">
        <v>265776.94</v>
      </c>
      <c r="L821" s="23" t="s">
        <v>28</v>
      </c>
      <c r="M821" s="17">
        <f t="shared" si="91"/>
        <v>3.406016234282986E-2</v>
      </c>
      <c r="N821" s="17">
        <f t="shared" si="92"/>
        <v>3.4060162342829867E-2</v>
      </c>
      <c r="O821" s="68">
        <f t="shared" si="93"/>
        <v>122.61658443418752</v>
      </c>
      <c r="P821" s="9">
        <f t="shared" si="89"/>
        <v>2483.8966355140187</v>
      </c>
    </row>
    <row r="822" spans="1:16" x14ac:dyDescent="0.25">
      <c r="A822" s="23" t="s">
        <v>9</v>
      </c>
      <c r="B822" s="23" t="s">
        <v>151</v>
      </c>
      <c r="C822" s="23" t="s">
        <v>152</v>
      </c>
      <c r="D822" s="16" t="s">
        <v>153</v>
      </c>
      <c r="E822" s="81" t="s">
        <v>461</v>
      </c>
      <c r="F822" s="23" t="s">
        <v>154</v>
      </c>
      <c r="G822" s="23" t="s">
        <v>491</v>
      </c>
      <c r="H822" s="23" t="s">
        <v>14</v>
      </c>
      <c r="I822" s="22">
        <v>56</v>
      </c>
      <c r="J822" s="22">
        <f t="shared" si="90"/>
        <v>74.666666666666671</v>
      </c>
      <c r="K822" s="9">
        <v>138908.76999999999</v>
      </c>
      <c r="L822" s="23" t="s">
        <v>31</v>
      </c>
      <c r="M822" s="17">
        <f t="shared" si="91"/>
        <v>1.7825879356995065E-2</v>
      </c>
      <c r="N822" s="17">
        <f t="shared" si="92"/>
        <v>1.7825879356995068E-2</v>
      </c>
      <c r="O822" s="68">
        <f t="shared" si="93"/>
        <v>64.173165685182241</v>
      </c>
      <c r="P822" s="9">
        <f t="shared" si="89"/>
        <v>2480.5137499999996</v>
      </c>
    </row>
    <row r="823" spans="1:16" x14ac:dyDescent="0.25">
      <c r="A823" s="23" t="s">
        <v>9</v>
      </c>
      <c r="B823" s="23" t="s">
        <v>151</v>
      </c>
      <c r="C823" s="23" t="s">
        <v>152</v>
      </c>
      <c r="D823" s="16" t="s">
        <v>153</v>
      </c>
      <c r="E823" s="81" t="s">
        <v>461</v>
      </c>
      <c r="F823" s="23" t="s">
        <v>154</v>
      </c>
      <c r="G823" s="23" t="s">
        <v>491</v>
      </c>
      <c r="H823" s="23" t="s">
        <v>14</v>
      </c>
      <c r="I823" s="22">
        <v>44</v>
      </c>
      <c r="J823" s="22">
        <f t="shared" si="90"/>
        <v>58.666666666666671</v>
      </c>
      <c r="K823" s="9">
        <v>108969.84</v>
      </c>
      <c r="L823" s="23" t="s">
        <v>32</v>
      </c>
      <c r="M823" s="17">
        <f t="shared" si="91"/>
        <v>1.4006048066210409E-2</v>
      </c>
      <c r="N823" s="17">
        <f t="shared" si="92"/>
        <v>1.4006048066210412E-2</v>
      </c>
      <c r="O823" s="68">
        <f t="shared" si="93"/>
        <v>50.421773038357486</v>
      </c>
      <c r="P823" s="9">
        <f t="shared" si="89"/>
        <v>2476.5872727272726</v>
      </c>
    </row>
    <row r="824" spans="1:16" x14ac:dyDescent="0.25">
      <c r="A824" s="23" t="s">
        <v>9</v>
      </c>
      <c r="B824" s="23" t="s">
        <v>151</v>
      </c>
      <c r="C824" s="23" t="s">
        <v>152</v>
      </c>
      <c r="D824" s="16" t="s">
        <v>153</v>
      </c>
      <c r="E824" s="81" t="s">
        <v>461</v>
      </c>
      <c r="F824" s="23" t="s">
        <v>154</v>
      </c>
      <c r="G824" s="23" t="s">
        <v>491</v>
      </c>
      <c r="H824" s="23" t="s">
        <v>14</v>
      </c>
      <c r="I824" s="22">
        <v>36</v>
      </c>
      <c r="J824" s="22">
        <f t="shared" si="90"/>
        <v>48</v>
      </c>
      <c r="K824" s="9">
        <v>89008.92</v>
      </c>
      <c r="L824" s="23" t="s">
        <v>34</v>
      </c>
      <c r="M824" s="17">
        <f t="shared" si="91"/>
        <v>1.1459493872353971E-2</v>
      </c>
      <c r="N824" s="17">
        <f t="shared" si="92"/>
        <v>1.1459493872353973E-2</v>
      </c>
      <c r="O824" s="68">
        <f t="shared" si="93"/>
        <v>41.254177940474307</v>
      </c>
      <c r="P824" s="9">
        <f t="shared" si="89"/>
        <v>2472.4699999999998</v>
      </c>
    </row>
    <row r="825" spans="1:16" x14ac:dyDescent="0.25">
      <c r="A825" s="23" t="s">
        <v>9</v>
      </c>
      <c r="B825" s="23" t="s">
        <v>151</v>
      </c>
      <c r="C825" s="23" t="s">
        <v>152</v>
      </c>
      <c r="D825" s="16" t="s">
        <v>153</v>
      </c>
      <c r="E825" s="81" t="s">
        <v>461</v>
      </c>
      <c r="F825" s="23" t="s">
        <v>154</v>
      </c>
      <c r="G825" s="23" t="s">
        <v>491</v>
      </c>
      <c r="H825" s="23" t="s">
        <v>14</v>
      </c>
      <c r="I825" s="22">
        <v>78</v>
      </c>
      <c r="J825" s="22">
        <f t="shared" si="90"/>
        <v>104</v>
      </c>
      <c r="K825" s="9">
        <v>193303.11</v>
      </c>
      <c r="L825" s="23" t="s">
        <v>35</v>
      </c>
      <c r="M825" s="17">
        <f t="shared" si="91"/>
        <v>2.4828903390100271E-2</v>
      </c>
      <c r="N825" s="17">
        <f t="shared" si="92"/>
        <v>2.4828903390100274E-2</v>
      </c>
      <c r="O825" s="68">
        <f t="shared" si="93"/>
        <v>89.384052204360984</v>
      </c>
      <c r="P825" s="9">
        <f t="shared" si="89"/>
        <v>2478.2449999999999</v>
      </c>
    </row>
    <row r="826" spans="1:16" x14ac:dyDescent="0.25">
      <c r="A826" s="23" t="s">
        <v>9</v>
      </c>
      <c r="B826" s="23" t="s">
        <v>151</v>
      </c>
      <c r="C826" s="23" t="s">
        <v>152</v>
      </c>
      <c r="D826" s="16" t="s">
        <v>153</v>
      </c>
      <c r="E826" s="81" t="s">
        <v>461</v>
      </c>
      <c r="F826" s="23" t="s">
        <v>154</v>
      </c>
      <c r="G826" s="23" t="s">
        <v>491</v>
      </c>
      <c r="H826" s="23" t="s">
        <v>14</v>
      </c>
      <c r="I826" s="22">
        <v>41</v>
      </c>
      <c r="J826" s="22">
        <f t="shared" si="90"/>
        <v>54.666666666666664</v>
      </c>
      <c r="K826" s="9">
        <v>101842.76</v>
      </c>
      <c r="L826" s="23" t="s">
        <v>36</v>
      </c>
      <c r="M826" s="17">
        <f t="shared" si="91"/>
        <v>1.3051090243514245E-2</v>
      </c>
      <c r="N826" s="17">
        <f t="shared" si="92"/>
        <v>1.3051090243514247E-2</v>
      </c>
      <c r="O826" s="68">
        <f t="shared" si="93"/>
        <v>46.983924876651287</v>
      </c>
      <c r="P826" s="9">
        <f t="shared" si="89"/>
        <v>2483.969756097561</v>
      </c>
    </row>
    <row r="827" spans="1:16" x14ac:dyDescent="0.25">
      <c r="A827" s="23" t="s">
        <v>9</v>
      </c>
      <c r="B827" s="23" t="s">
        <v>151</v>
      </c>
      <c r="C827" s="23" t="s">
        <v>152</v>
      </c>
      <c r="D827" s="16" t="s">
        <v>153</v>
      </c>
      <c r="E827" s="81" t="s">
        <v>461</v>
      </c>
      <c r="F827" s="23" t="s">
        <v>154</v>
      </c>
      <c r="G827" s="23" t="s">
        <v>491</v>
      </c>
      <c r="H827" s="23" t="s">
        <v>14</v>
      </c>
      <c r="I827" s="22">
        <v>117</v>
      </c>
      <c r="J827" s="22">
        <f t="shared" si="90"/>
        <v>156</v>
      </c>
      <c r="K827" s="9">
        <v>290630.34000000003</v>
      </c>
      <c r="L827" s="23" t="s">
        <v>37</v>
      </c>
      <c r="M827" s="17">
        <f t="shared" si="91"/>
        <v>3.7243355085150406E-2</v>
      </c>
      <c r="N827" s="17">
        <f t="shared" si="92"/>
        <v>3.7243355085150413E-2</v>
      </c>
      <c r="O827" s="68">
        <f t="shared" si="93"/>
        <v>134.07607830654149</v>
      </c>
      <c r="P827" s="9">
        <f t="shared" si="89"/>
        <v>2484.0200000000004</v>
      </c>
    </row>
    <row r="828" spans="1:16" x14ac:dyDescent="0.25">
      <c r="A828" s="23" t="s">
        <v>9</v>
      </c>
      <c r="B828" s="23" t="s">
        <v>151</v>
      </c>
      <c r="C828" s="23" t="s">
        <v>152</v>
      </c>
      <c r="D828" s="16" t="s">
        <v>153</v>
      </c>
      <c r="E828" s="81" t="s">
        <v>461</v>
      </c>
      <c r="F828" s="23" t="s">
        <v>154</v>
      </c>
      <c r="G828" s="23" t="s">
        <v>491</v>
      </c>
      <c r="H828" s="23" t="s">
        <v>14</v>
      </c>
      <c r="I828" s="22">
        <v>36</v>
      </c>
      <c r="J828" s="22">
        <f t="shared" si="90"/>
        <v>48</v>
      </c>
      <c r="K828" s="9">
        <v>89266.32</v>
      </c>
      <c r="L828" s="23" t="s">
        <v>38</v>
      </c>
      <c r="M828" s="17">
        <f t="shared" si="91"/>
        <v>1.1459493872353971E-2</v>
      </c>
      <c r="N828" s="17">
        <f t="shared" si="92"/>
        <v>1.1459493872353973E-2</v>
      </c>
      <c r="O828" s="68">
        <f t="shared" si="93"/>
        <v>41.254177940474307</v>
      </c>
      <c r="P828" s="9">
        <f t="shared" si="89"/>
        <v>2479.6200000000003</v>
      </c>
    </row>
    <row r="829" spans="1:16" x14ac:dyDescent="0.25">
      <c r="A829" s="23" t="s">
        <v>9</v>
      </c>
      <c r="B829" s="23" t="s">
        <v>151</v>
      </c>
      <c r="C829" s="23" t="s">
        <v>152</v>
      </c>
      <c r="D829" s="16" t="s">
        <v>153</v>
      </c>
      <c r="E829" s="81" t="s">
        <v>461</v>
      </c>
      <c r="F829" s="23" t="s">
        <v>154</v>
      </c>
      <c r="G829" s="23" t="s">
        <v>491</v>
      </c>
      <c r="H829" s="23" t="s">
        <v>14</v>
      </c>
      <c r="I829" s="22">
        <v>26</v>
      </c>
      <c r="J829" s="22">
        <f t="shared" si="90"/>
        <v>34.666666666666664</v>
      </c>
      <c r="K829" s="9">
        <v>64455.82</v>
      </c>
      <c r="L829" s="23" t="s">
        <v>39</v>
      </c>
      <c r="M829" s="17">
        <f t="shared" si="91"/>
        <v>8.2763011300334231E-3</v>
      </c>
      <c r="N829" s="17">
        <f t="shared" si="92"/>
        <v>8.2763011300334248E-3</v>
      </c>
      <c r="O829" s="68">
        <f t="shared" si="93"/>
        <v>29.794684068120329</v>
      </c>
      <c r="P829" s="9">
        <f t="shared" ref="P829:P892" si="94">+K829/I829</f>
        <v>2479.0700000000002</v>
      </c>
    </row>
    <row r="830" spans="1:16" x14ac:dyDescent="0.25">
      <c r="A830" s="23" t="s">
        <v>9</v>
      </c>
      <c r="B830" s="23" t="s">
        <v>151</v>
      </c>
      <c r="C830" s="23" t="s">
        <v>152</v>
      </c>
      <c r="D830" s="16" t="s">
        <v>153</v>
      </c>
      <c r="E830" s="81" t="s">
        <v>461</v>
      </c>
      <c r="F830" s="23" t="s">
        <v>154</v>
      </c>
      <c r="G830" s="23" t="s">
        <v>491</v>
      </c>
      <c r="H830" s="23" t="s">
        <v>14</v>
      </c>
      <c r="I830" s="22">
        <v>57</v>
      </c>
      <c r="J830" s="22">
        <f t="shared" si="90"/>
        <v>76</v>
      </c>
      <c r="K830" s="9">
        <v>141424.14000000001</v>
      </c>
      <c r="L830" s="23" t="s">
        <v>40</v>
      </c>
      <c r="M830" s="17">
        <f t="shared" si="91"/>
        <v>1.8144198631227119E-2</v>
      </c>
      <c r="N830" s="17">
        <f t="shared" si="92"/>
        <v>1.8144198631227123E-2</v>
      </c>
      <c r="O830" s="68">
        <f t="shared" si="93"/>
        <v>65.319115072417645</v>
      </c>
      <c r="P830" s="9">
        <f t="shared" si="94"/>
        <v>2481.125263157895</v>
      </c>
    </row>
    <row r="831" spans="1:16" x14ac:dyDescent="0.25">
      <c r="A831" s="23" t="s">
        <v>9</v>
      </c>
      <c r="B831" s="23" t="s">
        <v>151</v>
      </c>
      <c r="C831" s="23" t="s">
        <v>152</v>
      </c>
      <c r="D831" s="16" t="s">
        <v>153</v>
      </c>
      <c r="E831" s="81" t="s">
        <v>461</v>
      </c>
      <c r="F831" s="23" t="s">
        <v>154</v>
      </c>
      <c r="G831" s="23" t="s">
        <v>491</v>
      </c>
      <c r="H831" s="23" t="s">
        <v>14</v>
      </c>
      <c r="I831" s="22">
        <v>243</v>
      </c>
      <c r="J831" s="22">
        <f t="shared" si="90"/>
        <v>324</v>
      </c>
      <c r="K831" s="9">
        <v>602654.91</v>
      </c>
      <c r="L831" s="23" t="s">
        <v>41</v>
      </c>
      <c r="M831" s="17">
        <f t="shared" si="91"/>
        <v>7.7351583638389301E-2</v>
      </c>
      <c r="N831" s="17">
        <f t="shared" si="92"/>
        <v>7.7351583638389315E-2</v>
      </c>
      <c r="O831" s="68">
        <f t="shared" si="93"/>
        <v>278.46570109820152</v>
      </c>
      <c r="P831" s="9">
        <f t="shared" si="94"/>
        <v>2480.0613580246913</v>
      </c>
    </row>
    <row r="832" spans="1:16" x14ac:dyDescent="0.25">
      <c r="A832" s="23" t="s">
        <v>9</v>
      </c>
      <c r="B832" s="23" t="s">
        <v>151</v>
      </c>
      <c r="C832" s="23" t="s">
        <v>152</v>
      </c>
      <c r="D832" s="16" t="s">
        <v>153</v>
      </c>
      <c r="E832" s="81" t="s">
        <v>461</v>
      </c>
      <c r="F832" s="23" t="s">
        <v>154</v>
      </c>
      <c r="G832" s="23" t="s">
        <v>491</v>
      </c>
      <c r="H832" s="23" t="s">
        <v>14</v>
      </c>
      <c r="I832" s="22">
        <v>311</v>
      </c>
      <c r="J832" s="22">
        <f t="shared" si="90"/>
        <v>414.66666666666669</v>
      </c>
      <c r="K832" s="9">
        <v>771319.12</v>
      </c>
      <c r="L832" s="23" t="s">
        <v>42</v>
      </c>
      <c r="M832" s="17">
        <f t="shared" si="91"/>
        <v>9.8997294286169032E-2</v>
      </c>
      <c r="N832" s="17">
        <f t="shared" si="92"/>
        <v>9.8997294286169046E-2</v>
      </c>
      <c r="O832" s="68">
        <f t="shared" si="93"/>
        <v>356.39025943020857</v>
      </c>
      <c r="P832" s="9">
        <f t="shared" si="94"/>
        <v>2480.1257877813505</v>
      </c>
    </row>
    <row r="833" spans="1:16" x14ac:dyDescent="0.25">
      <c r="A833" s="23" t="s">
        <v>9</v>
      </c>
      <c r="B833" s="23" t="s">
        <v>151</v>
      </c>
      <c r="C833" s="23" t="s">
        <v>152</v>
      </c>
      <c r="D833" s="16" t="s">
        <v>153</v>
      </c>
      <c r="E833" s="81" t="s">
        <v>461</v>
      </c>
      <c r="F833" s="23" t="s">
        <v>154</v>
      </c>
      <c r="G833" s="23" t="s">
        <v>491</v>
      </c>
      <c r="H833" s="23" t="s">
        <v>14</v>
      </c>
      <c r="I833" s="22">
        <v>2</v>
      </c>
      <c r="J833" s="22">
        <f t="shared" si="90"/>
        <v>2.6666666666666665</v>
      </c>
      <c r="K833" s="9">
        <v>4944.9399999999996</v>
      </c>
      <c r="L833" s="23" t="s">
        <v>43</v>
      </c>
      <c r="M833" s="17">
        <f t="shared" si="91"/>
        <v>6.3663854846410955E-4</v>
      </c>
      <c r="N833" s="17">
        <f t="shared" si="92"/>
        <v>6.3663854846410955E-4</v>
      </c>
      <c r="O833" s="68">
        <f t="shared" si="93"/>
        <v>2.2918987744707944</v>
      </c>
      <c r="P833" s="9">
        <f t="shared" si="94"/>
        <v>2472.4699999999998</v>
      </c>
    </row>
    <row r="834" spans="1:16" x14ac:dyDescent="0.25">
      <c r="A834" s="23" t="s">
        <v>9</v>
      </c>
      <c r="B834" s="23" t="s">
        <v>151</v>
      </c>
      <c r="C834" s="23" t="s">
        <v>152</v>
      </c>
      <c r="D834" s="16" t="s">
        <v>153</v>
      </c>
      <c r="E834" s="81" t="s">
        <v>461</v>
      </c>
      <c r="F834" s="23" t="s">
        <v>154</v>
      </c>
      <c r="G834" s="23" t="s">
        <v>491</v>
      </c>
      <c r="H834" s="23" t="s">
        <v>14</v>
      </c>
      <c r="I834" s="22">
        <v>27</v>
      </c>
      <c r="J834" s="22">
        <f t="shared" si="90"/>
        <v>36</v>
      </c>
      <c r="K834" s="9">
        <v>66971.19</v>
      </c>
      <c r="L834" s="23" t="s">
        <v>45</v>
      </c>
      <c r="M834" s="17">
        <f t="shared" si="91"/>
        <v>8.5946204042654777E-3</v>
      </c>
      <c r="N834" s="17">
        <f t="shared" si="92"/>
        <v>8.5946204042654795E-3</v>
      </c>
      <c r="O834" s="68">
        <f t="shared" si="93"/>
        <v>30.940633455355727</v>
      </c>
      <c r="P834" s="9">
        <f t="shared" si="94"/>
        <v>2480.4144444444446</v>
      </c>
    </row>
    <row r="835" spans="1:16" x14ac:dyDescent="0.25">
      <c r="A835" s="23" t="s">
        <v>9</v>
      </c>
      <c r="B835" s="23" t="s">
        <v>151</v>
      </c>
      <c r="C835" s="23" t="s">
        <v>152</v>
      </c>
      <c r="D835" s="16" t="s">
        <v>153</v>
      </c>
      <c r="E835" s="81" t="s">
        <v>461</v>
      </c>
      <c r="F835" s="23" t="s">
        <v>154</v>
      </c>
      <c r="G835" s="23" t="s">
        <v>491</v>
      </c>
      <c r="H835" s="23" t="s">
        <v>14</v>
      </c>
      <c r="I835" s="22">
        <v>18</v>
      </c>
      <c r="J835" s="22">
        <f t="shared" si="90"/>
        <v>24</v>
      </c>
      <c r="K835" s="9">
        <v>44718.96</v>
      </c>
      <c r="L835" s="23" t="s">
        <v>46</v>
      </c>
      <c r="M835" s="17">
        <f t="shared" si="91"/>
        <v>5.7297469361769857E-3</v>
      </c>
      <c r="N835" s="17">
        <f t="shared" si="92"/>
        <v>5.7297469361769866E-3</v>
      </c>
      <c r="O835" s="68">
        <f t="shared" si="93"/>
        <v>20.627088970237153</v>
      </c>
      <c r="P835" s="9">
        <f t="shared" si="94"/>
        <v>2484.3866666666668</v>
      </c>
    </row>
    <row r="836" spans="1:16" x14ac:dyDescent="0.25">
      <c r="A836" s="23" t="s">
        <v>9</v>
      </c>
      <c r="B836" s="23" t="s">
        <v>151</v>
      </c>
      <c r="C836" s="23" t="s">
        <v>152</v>
      </c>
      <c r="D836" s="16" t="s">
        <v>153</v>
      </c>
      <c r="E836" s="81" t="s">
        <v>461</v>
      </c>
      <c r="F836" s="23" t="s">
        <v>154</v>
      </c>
      <c r="G836" s="23" t="s">
        <v>491</v>
      </c>
      <c r="H836" s="23" t="s">
        <v>14</v>
      </c>
      <c r="I836" s="22">
        <v>24</v>
      </c>
      <c r="J836" s="22">
        <f t="shared" si="90"/>
        <v>32</v>
      </c>
      <c r="K836" s="9">
        <v>59360.73</v>
      </c>
      <c r="L836" s="23" t="s">
        <v>47</v>
      </c>
      <c r="M836" s="17">
        <f t="shared" si="91"/>
        <v>7.6396625815693137E-3</v>
      </c>
      <c r="N836" s="17">
        <f t="shared" si="92"/>
        <v>7.6396625815693155E-3</v>
      </c>
      <c r="O836" s="68">
        <f t="shared" si="93"/>
        <v>27.502785293649534</v>
      </c>
      <c r="P836" s="9">
        <f t="shared" si="94"/>
        <v>2473.36375</v>
      </c>
    </row>
    <row r="837" spans="1:16" x14ac:dyDescent="0.25">
      <c r="A837" s="23" t="s">
        <v>9</v>
      </c>
      <c r="B837" s="23" t="s">
        <v>151</v>
      </c>
      <c r="C837" s="23" t="s">
        <v>152</v>
      </c>
      <c r="D837" s="16" t="s">
        <v>153</v>
      </c>
      <c r="E837" s="81" t="s">
        <v>461</v>
      </c>
      <c r="F837" s="23" t="s">
        <v>154</v>
      </c>
      <c r="G837" s="23" t="s">
        <v>491</v>
      </c>
      <c r="H837" s="23" t="s">
        <v>14</v>
      </c>
      <c r="I837" s="22">
        <v>11</v>
      </c>
      <c r="J837" s="22">
        <f t="shared" si="90"/>
        <v>14.666666666666668</v>
      </c>
      <c r="K837" s="9">
        <v>27240.07</v>
      </c>
      <c r="L837" s="23" t="s">
        <v>63</v>
      </c>
      <c r="M837" s="17">
        <f t="shared" si="91"/>
        <v>3.5015120165526022E-3</v>
      </c>
      <c r="N837" s="17">
        <f t="shared" si="92"/>
        <v>3.5015120165526031E-3</v>
      </c>
      <c r="O837" s="68">
        <f t="shared" si="93"/>
        <v>12.605443259589372</v>
      </c>
      <c r="P837" s="9">
        <f t="shared" si="94"/>
        <v>2476.37</v>
      </c>
    </row>
    <row r="838" spans="1:16" x14ac:dyDescent="0.25">
      <c r="A838" s="23" t="s">
        <v>9</v>
      </c>
      <c r="B838" s="23" t="s">
        <v>151</v>
      </c>
      <c r="C838" s="23" t="s">
        <v>152</v>
      </c>
      <c r="D838" s="16" t="s">
        <v>153</v>
      </c>
      <c r="E838" s="81" t="s">
        <v>461</v>
      </c>
      <c r="F838" s="23" t="s">
        <v>154</v>
      </c>
      <c r="G838" s="23" t="s">
        <v>491</v>
      </c>
      <c r="H838" s="23" t="s">
        <v>14</v>
      </c>
      <c r="I838" s="22">
        <v>11</v>
      </c>
      <c r="J838" s="22">
        <f t="shared" si="90"/>
        <v>14.666666666666668</v>
      </c>
      <c r="K838" s="9">
        <v>27282.97</v>
      </c>
      <c r="L838" s="23" t="s">
        <v>48</v>
      </c>
      <c r="M838" s="17">
        <f t="shared" si="91"/>
        <v>3.5015120165526022E-3</v>
      </c>
      <c r="N838" s="17">
        <f t="shared" si="92"/>
        <v>3.5015120165526031E-3</v>
      </c>
      <c r="O838" s="68">
        <f t="shared" si="93"/>
        <v>12.605443259589372</v>
      </c>
      <c r="P838" s="9">
        <f t="shared" si="94"/>
        <v>2480.27</v>
      </c>
    </row>
    <row r="839" spans="1:16" x14ac:dyDescent="0.25">
      <c r="A839" s="23" t="s">
        <v>9</v>
      </c>
      <c r="B839" s="23" t="s">
        <v>151</v>
      </c>
      <c r="C839" s="23" t="s">
        <v>152</v>
      </c>
      <c r="D839" s="16" t="s">
        <v>153</v>
      </c>
      <c r="E839" s="81" t="s">
        <v>461</v>
      </c>
      <c r="F839" s="23" t="s">
        <v>154</v>
      </c>
      <c r="G839" s="23" t="s">
        <v>491</v>
      </c>
      <c r="H839" s="23" t="s">
        <v>14</v>
      </c>
      <c r="I839" s="22">
        <v>8</v>
      </c>
      <c r="J839" s="22">
        <f t="shared" si="90"/>
        <v>10.666666666666666</v>
      </c>
      <c r="K839" s="9">
        <v>19779.759999999998</v>
      </c>
      <c r="L839" s="23" t="s">
        <v>68</v>
      </c>
      <c r="M839" s="17">
        <f t="shared" si="91"/>
        <v>2.5465541938564382E-3</v>
      </c>
      <c r="N839" s="17">
        <f t="shared" si="92"/>
        <v>2.5465541938564382E-3</v>
      </c>
      <c r="O839" s="68">
        <f t="shared" si="93"/>
        <v>9.1675950978831775</v>
      </c>
      <c r="P839" s="9">
        <f t="shared" si="94"/>
        <v>2472.4699999999998</v>
      </c>
    </row>
    <row r="840" spans="1:16" x14ac:dyDescent="0.25">
      <c r="A840" s="23" t="s">
        <v>9</v>
      </c>
      <c r="B840" s="23" t="s">
        <v>151</v>
      </c>
      <c r="C840" s="23" t="s">
        <v>152</v>
      </c>
      <c r="D840" s="16" t="s">
        <v>153</v>
      </c>
      <c r="E840" s="81" t="s">
        <v>461</v>
      </c>
      <c r="F840" s="23" t="s">
        <v>154</v>
      </c>
      <c r="G840" s="23" t="s">
        <v>491</v>
      </c>
      <c r="H840" s="23" t="s">
        <v>14</v>
      </c>
      <c r="I840" s="22">
        <v>25</v>
      </c>
      <c r="J840" s="22">
        <f t="shared" si="90"/>
        <v>33.333333333333329</v>
      </c>
      <c r="K840" s="9">
        <v>62219.3</v>
      </c>
      <c r="L840" s="23" t="s">
        <v>49</v>
      </c>
      <c r="M840" s="17">
        <f t="shared" si="91"/>
        <v>7.9579818558013684E-3</v>
      </c>
      <c r="N840" s="17">
        <f t="shared" si="92"/>
        <v>7.9579818558013684E-3</v>
      </c>
      <c r="O840" s="68">
        <f t="shared" si="93"/>
        <v>28.648734680884925</v>
      </c>
      <c r="P840" s="9">
        <f t="shared" si="94"/>
        <v>2488.7719999999999</v>
      </c>
    </row>
    <row r="841" spans="1:16" x14ac:dyDescent="0.25">
      <c r="A841" s="23" t="s">
        <v>9</v>
      </c>
      <c r="B841" s="23" t="s">
        <v>151</v>
      </c>
      <c r="C841" s="23" t="s">
        <v>152</v>
      </c>
      <c r="D841" s="16" t="s">
        <v>153</v>
      </c>
      <c r="E841" s="81" t="s">
        <v>461</v>
      </c>
      <c r="F841" s="23" t="s">
        <v>154</v>
      </c>
      <c r="G841" s="23" t="s">
        <v>491</v>
      </c>
      <c r="H841" s="23" t="s">
        <v>14</v>
      </c>
      <c r="I841" s="22">
        <v>87</v>
      </c>
      <c r="J841" s="22">
        <f t="shared" si="90"/>
        <v>116</v>
      </c>
      <c r="K841" s="9">
        <v>215812.74</v>
      </c>
      <c r="L841" s="23" t="s">
        <v>50</v>
      </c>
      <c r="M841" s="17">
        <f t="shared" si="91"/>
        <v>2.7693776858188763E-2</v>
      </c>
      <c r="N841" s="17">
        <f t="shared" si="92"/>
        <v>2.7693776858188766E-2</v>
      </c>
      <c r="O841" s="68">
        <f t="shared" si="93"/>
        <v>99.697596689479553</v>
      </c>
      <c r="P841" s="9">
        <f t="shared" si="94"/>
        <v>2480.6062068965516</v>
      </c>
    </row>
    <row r="842" spans="1:16" x14ac:dyDescent="0.25">
      <c r="A842" s="23" t="s">
        <v>9</v>
      </c>
      <c r="B842" s="23" t="s">
        <v>151</v>
      </c>
      <c r="C842" s="23" t="s">
        <v>152</v>
      </c>
      <c r="D842" s="16" t="s">
        <v>153</v>
      </c>
      <c r="E842" s="81" t="s">
        <v>461</v>
      </c>
      <c r="F842" s="23" t="s">
        <v>154</v>
      </c>
      <c r="G842" s="23" t="s">
        <v>491</v>
      </c>
      <c r="H842" s="23" t="s">
        <v>14</v>
      </c>
      <c r="I842" s="22">
        <v>99</v>
      </c>
      <c r="J842" s="22">
        <f t="shared" si="90"/>
        <v>132</v>
      </c>
      <c r="K842" s="9">
        <v>245396.58</v>
      </c>
      <c r="L842" s="23" t="s">
        <v>51</v>
      </c>
      <c r="M842" s="17">
        <f t="shared" si="91"/>
        <v>3.1513608148973422E-2</v>
      </c>
      <c r="N842" s="17">
        <f t="shared" si="92"/>
        <v>3.1513608148973422E-2</v>
      </c>
      <c r="O842" s="68">
        <f t="shared" si="93"/>
        <v>113.44898933630432</v>
      </c>
      <c r="P842" s="9">
        <f t="shared" si="94"/>
        <v>2478.7533333333331</v>
      </c>
    </row>
    <row r="843" spans="1:16" x14ac:dyDescent="0.25">
      <c r="A843" s="23" t="s">
        <v>9</v>
      </c>
      <c r="B843" s="23" t="s">
        <v>151</v>
      </c>
      <c r="C843" s="23" t="s">
        <v>152</v>
      </c>
      <c r="D843" s="16" t="s">
        <v>153</v>
      </c>
      <c r="E843" s="81" t="s">
        <v>461</v>
      </c>
      <c r="F843" s="23" t="s">
        <v>154</v>
      </c>
      <c r="G843" s="23" t="s">
        <v>491</v>
      </c>
      <c r="H843" s="23" t="s">
        <v>14</v>
      </c>
      <c r="I843" s="22">
        <v>69</v>
      </c>
      <c r="J843" s="22">
        <f t="shared" si="90"/>
        <v>92</v>
      </c>
      <c r="K843" s="9">
        <v>170836.38</v>
      </c>
      <c r="L843" s="23" t="s">
        <v>52</v>
      </c>
      <c r="M843" s="17">
        <f t="shared" si="91"/>
        <v>2.1964029922011779E-2</v>
      </c>
      <c r="N843" s="17">
        <f t="shared" si="92"/>
        <v>2.1964029922011782E-2</v>
      </c>
      <c r="O843" s="68">
        <f t="shared" si="93"/>
        <v>79.070507719242414</v>
      </c>
      <c r="P843" s="9">
        <f t="shared" si="94"/>
        <v>2475.8895652173915</v>
      </c>
    </row>
    <row r="844" spans="1:16" x14ac:dyDescent="0.25">
      <c r="A844" s="23" t="s">
        <v>9</v>
      </c>
      <c r="B844" s="23" t="s">
        <v>151</v>
      </c>
      <c r="C844" s="23" t="s">
        <v>152</v>
      </c>
      <c r="D844" s="16" t="s">
        <v>153</v>
      </c>
      <c r="E844" s="81" t="s">
        <v>461</v>
      </c>
      <c r="F844" s="23" t="s">
        <v>154</v>
      </c>
      <c r="G844" s="23" t="s">
        <v>491</v>
      </c>
      <c r="H844" s="23" t="s">
        <v>14</v>
      </c>
      <c r="I844" s="22">
        <v>2</v>
      </c>
      <c r="J844" s="22">
        <f t="shared" si="90"/>
        <v>2.6666666666666665</v>
      </c>
      <c r="K844" s="9">
        <v>4944.9399999999996</v>
      </c>
      <c r="L844" s="23" t="s">
        <v>155</v>
      </c>
      <c r="M844" s="17">
        <f t="shared" si="91"/>
        <v>6.3663854846410955E-4</v>
      </c>
      <c r="N844" s="17">
        <f t="shared" si="92"/>
        <v>6.3663854846410955E-4</v>
      </c>
      <c r="O844" s="68">
        <f t="shared" si="93"/>
        <v>2.2918987744707944</v>
      </c>
      <c r="P844" s="9">
        <f t="shared" si="94"/>
        <v>2472.4699999999998</v>
      </c>
    </row>
    <row r="845" spans="1:16" x14ac:dyDescent="0.25">
      <c r="A845" s="23" t="s">
        <v>9</v>
      </c>
      <c r="B845" s="23" t="s">
        <v>151</v>
      </c>
      <c r="C845" s="23" t="s">
        <v>152</v>
      </c>
      <c r="D845" s="16" t="s">
        <v>153</v>
      </c>
      <c r="E845" s="81" t="s">
        <v>461</v>
      </c>
      <c r="F845" s="23" t="s">
        <v>154</v>
      </c>
      <c r="G845" s="23" t="s">
        <v>491</v>
      </c>
      <c r="H845" s="23" t="s">
        <v>14</v>
      </c>
      <c r="I845" s="22">
        <v>61</v>
      </c>
      <c r="J845" s="22">
        <f t="shared" si="90"/>
        <v>81.333333333333329</v>
      </c>
      <c r="K845" s="9">
        <v>151120.97</v>
      </c>
      <c r="L845" s="23" t="s">
        <v>53</v>
      </c>
      <c r="M845" s="17">
        <f t="shared" si="91"/>
        <v>1.9417475728155338E-2</v>
      </c>
      <c r="N845" s="17">
        <f t="shared" si="92"/>
        <v>1.9417475728155342E-2</v>
      </c>
      <c r="O845" s="68">
        <f t="shared" si="93"/>
        <v>69.902912621359235</v>
      </c>
      <c r="P845" s="9">
        <f t="shared" si="94"/>
        <v>2477.392950819672</v>
      </c>
    </row>
    <row r="846" spans="1:16" x14ac:dyDescent="0.25">
      <c r="A846" s="23" t="s">
        <v>9</v>
      </c>
      <c r="B846" s="23" t="s">
        <v>151</v>
      </c>
      <c r="C846" s="23" t="s">
        <v>152</v>
      </c>
      <c r="D846" s="16" t="s">
        <v>153</v>
      </c>
      <c r="E846" s="81" t="s">
        <v>461</v>
      </c>
      <c r="F846" s="23" t="s">
        <v>154</v>
      </c>
      <c r="G846" s="23" t="s">
        <v>491</v>
      </c>
      <c r="H846" s="23" t="s">
        <v>14</v>
      </c>
      <c r="I846" s="22">
        <v>7</v>
      </c>
      <c r="J846" s="22">
        <f t="shared" si="90"/>
        <v>9.3333333333333339</v>
      </c>
      <c r="K846" s="9">
        <v>17457.439999999999</v>
      </c>
      <c r="L846" s="23" t="s">
        <v>54</v>
      </c>
      <c r="M846" s="17">
        <f t="shared" si="91"/>
        <v>2.2282349196243831E-3</v>
      </c>
      <c r="N846" s="17">
        <f t="shared" si="92"/>
        <v>2.2282349196243835E-3</v>
      </c>
      <c r="O846" s="68">
        <f t="shared" si="93"/>
        <v>8.0216457106477801</v>
      </c>
      <c r="P846" s="9">
        <f t="shared" si="94"/>
        <v>2493.9199999999996</v>
      </c>
    </row>
    <row r="847" spans="1:16" x14ac:dyDescent="0.25">
      <c r="A847" s="23" t="s">
        <v>9</v>
      </c>
      <c r="B847" s="23" t="s">
        <v>151</v>
      </c>
      <c r="C847" s="23" t="s">
        <v>152</v>
      </c>
      <c r="D847" s="16" t="s">
        <v>153</v>
      </c>
      <c r="E847" s="81" t="s">
        <v>461</v>
      </c>
      <c r="F847" s="23" t="s">
        <v>154</v>
      </c>
      <c r="G847" s="23" t="s">
        <v>491</v>
      </c>
      <c r="H847" s="23" t="s">
        <v>14</v>
      </c>
      <c r="I847" s="22">
        <v>9</v>
      </c>
      <c r="J847" s="22">
        <f t="shared" si="90"/>
        <v>12</v>
      </c>
      <c r="K847" s="9">
        <v>22252.23</v>
      </c>
      <c r="L847" s="23" t="s">
        <v>55</v>
      </c>
      <c r="M847" s="17">
        <f t="shared" si="91"/>
        <v>2.8648734680884929E-3</v>
      </c>
      <c r="N847" s="17">
        <f t="shared" si="92"/>
        <v>2.8648734680884933E-3</v>
      </c>
      <c r="O847" s="68">
        <f t="shared" si="93"/>
        <v>10.313544485118577</v>
      </c>
      <c r="P847" s="9">
        <f t="shared" si="94"/>
        <v>2472.4699999999998</v>
      </c>
    </row>
    <row r="848" spans="1:16" x14ac:dyDescent="0.25">
      <c r="A848" s="23" t="s">
        <v>9</v>
      </c>
      <c r="B848" s="23" t="s">
        <v>151</v>
      </c>
      <c r="C848" s="23" t="s">
        <v>152</v>
      </c>
      <c r="D848" s="16" t="s">
        <v>153</v>
      </c>
      <c r="E848" s="81" t="s">
        <v>461</v>
      </c>
      <c r="F848" s="23" t="s">
        <v>154</v>
      </c>
      <c r="G848" s="23" t="s">
        <v>491</v>
      </c>
      <c r="H848" s="23" t="s">
        <v>14</v>
      </c>
      <c r="I848" s="22">
        <v>69</v>
      </c>
      <c r="J848" s="22">
        <f t="shared" si="90"/>
        <v>92</v>
      </c>
      <c r="K848" s="9">
        <v>170857.83</v>
      </c>
      <c r="L848" s="23" t="s">
        <v>56</v>
      </c>
      <c r="M848" s="17">
        <f t="shared" si="91"/>
        <v>2.1964029922011779E-2</v>
      </c>
      <c r="N848" s="17">
        <f t="shared" si="92"/>
        <v>2.1964029922011782E-2</v>
      </c>
      <c r="O848" s="68">
        <f t="shared" si="93"/>
        <v>79.070507719242414</v>
      </c>
      <c r="P848" s="9">
        <f t="shared" si="94"/>
        <v>2476.2004347826087</v>
      </c>
    </row>
    <row r="849" spans="1:16" x14ac:dyDescent="0.25">
      <c r="A849" s="23" t="s">
        <v>9</v>
      </c>
      <c r="B849" s="23" t="s">
        <v>151</v>
      </c>
      <c r="C849" s="23" t="s">
        <v>152</v>
      </c>
      <c r="D849" s="16" t="s">
        <v>153</v>
      </c>
      <c r="E849" s="81" t="s">
        <v>461</v>
      </c>
      <c r="F849" s="23" t="s">
        <v>154</v>
      </c>
      <c r="G849" s="23" t="s">
        <v>491</v>
      </c>
      <c r="H849" s="23" t="s">
        <v>14</v>
      </c>
      <c r="I849" s="22">
        <v>47</v>
      </c>
      <c r="J849" s="22">
        <f t="shared" si="90"/>
        <v>62.666666666666671</v>
      </c>
      <c r="K849" s="9">
        <v>116720.89</v>
      </c>
      <c r="L849" s="23" t="s">
        <v>57</v>
      </c>
      <c r="M849" s="17">
        <f t="shared" si="91"/>
        <v>1.4961005888906573E-2</v>
      </c>
      <c r="N849" s="17">
        <f t="shared" si="92"/>
        <v>1.4961005888906576E-2</v>
      </c>
      <c r="O849" s="68">
        <f t="shared" si="93"/>
        <v>53.859621200063671</v>
      </c>
      <c r="P849" s="9">
        <f t="shared" si="94"/>
        <v>2483.4231914893617</v>
      </c>
    </row>
    <row r="850" spans="1:16" x14ac:dyDescent="0.25">
      <c r="A850" s="23" t="s">
        <v>9</v>
      </c>
      <c r="B850" s="23" t="s">
        <v>151</v>
      </c>
      <c r="C850" s="23" t="s">
        <v>152</v>
      </c>
      <c r="D850" s="16" t="s">
        <v>153</v>
      </c>
      <c r="E850" s="81" t="s">
        <v>461</v>
      </c>
      <c r="F850" s="23" t="s">
        <v>154</v>
      </c>
      <c r="G850" s="23" t="s">
        <v>491</v>
      </c>
      <c r="H850" s="23" t="s">
        <v>14</v>
      </c>
      <c r="I850" s="22">
        <v>12</v>
      </c>
      <c r="J850" s="22">
        <f t="shared" si="90"/>
        <v>16</v>
      </c>
      <c r="K850" s="9">
        <v>29669.64</v>
      </c>
      <c r="L850" s="23" t="s">
        <v>65</v>
      </c>
      <c r="M850" s="17">
        <f t="shared" si="91"/>
        <v>3.8198312907846569E-3</v>
      </c>
      <c r="N850" s="17">
        <f t="shared" si="92"/>
        <v>3.8198312907846577E-3</v>
      </c>
      <c r="O850" s="68">
        <f t="shared" si="93"/>
        <v>13.751392646824767</v>
      </c>
      <c r="P850" s="9">
        <f t="shared" si="94"/>
        <v>2472.4699999999998</v>
      </c>
    </row>
    <row r="851" spans="1:16" x14ac:dyDescent="0.25">
      <c r="A851" s="23"/>
      <c r="B851" s="23"/>
      <c r="C851" s="23"/>
      <c r="D851" s="16"/>
      <c r="E851" s="81"/>
      <c r="F851" s="23"/>
      <c r="G851" s="23"/>
      <c r="H851" s="23"/>
      <c r="I851" s="24">
        <f>SUM(I810:I850)</f>
        <v>3141.5</v>
      </c>
      <c r="J851" s="24">
        <f>SUM(J810:J850)</f>
        <v>4188.6666666666661</v>
      </c>
      <c r="K851" s="25"/>
      <c r="L851" s="44"/>
      <c r="M851" s="26">
        <f>SUM(M810:M850)</f>
        <v>0.99999999999999989</v>
      </c>
      <c r="N851" s="26">
        <f>SUM(N810:N850)</f>
        <v>1</v>
      </c>
      <c r="O851" s="71">
        <f>SUM(O810:O850)</f>
        <v>3600</v>
      </c>
      <c r="P851" s="9"/>
    </row>
    <row r="852" spans="1:16" x14ac:dyDescent="0.25">
      <c r="A852" s="23" t="s">
        <v>9</v>
      </c>
      <c r="B852" s="23" t="s">
        <v>156</v>
      </c>
      <c r="C852" s="23" t="s">
        <v>157</v>
      </c>
      <c r="D852" s="16" t="s">
        <v>158</v>
      </c>
      <c r="E852" s="81" t="s">
        <v>460</v>
      </c>
      <c r="F852" s="23" t="s">
        <v>159</v>
      </c>
      <c r="G852" s="23" t="s">
        <v>483</v>
      </c>
      <c r="H852" s="23" t="s">
        <v>14</v>
      </c>
      <c r="I852" s="22">
        <v>4</v>
      </c>
      <c r="J852" s="22">
        <f>I852/9*12</f>
        <v>5.333333333333333</v>
      </c>
      <c r="K852" s="9">
        <v>22011.4</v>
      </c>
      <c r="L852" s="23" t="s">
        <v>17</v>
      </c>
      <c r="M852" s="17">
        <f>I852/$I$859</f>
        <v>2.072538860103627E-2</v>
      </c>
      <c r="N852" s="17">
        <f>J852/$J$859</f>
        <v>2.0725388601036267E-2</v>
      </c>
      <c r="O852" s="68">
        <f>120*N852</f>
        <v>2.4870466321243518</v>
      </c>
      <c r="P852" s="9">
        <f t="shared" si="94"/>
        <v>5502.85</v>
      </c>
    </row>
    <row r="853" spans="1:16" x14ac:dyDescent="0.25">
      <c r="A853" s="23" t="s">
        <v>9</v>
      </c>
      <c r="B853" s="23" t="s">
        <v>156</v>
      </c>
      <c r="C853" s="23" t="s">
        <v>157</v>
      </c>
      <c r="D853" s="16" t="s">
        <v>158</v>
      </c>
      <c r="E853" s="81" t="s">
        <v>460</v>
      </c>
      <c r="F853" s="23" t="s">
        <v>159</v>
      </c>
      <c r="G853" s="23" t="s">
        <v>483</v>
      </c>
      <c r="H853" s="23" t="s">
        <v>14</v>
      </c>
      <c r="I853" s="22">
        <v>6</v>
      </c>
      <c r="J853" s="22">
        <f t="shared" ref="J853:J865" si="95">I853/9*12</f>
        <v>8</v>
      </c>
      <c r="K853" s="9">
        <v>34472.519999999997</v>
      </c>
      <c r="L853" s="23" t="s">
        <v>20</v>
      </c>
      <c r="M853" s="17">
        <f t="shared" ref="M853:M858" si="96">I853/$I$859</f>
        <v>3.1088082901554404E-2</v>
      </c>
      <c r="N853" s="17">
        <f t="shared" ref="N853:N858" si="97">J853/$J$859</f>
        <v>3.10880829015544E-2</v>
      </c>
      <c r="O853" s="68">
        <f t="shared" ref="O853:O858" si="98">120*N853</f>
        <v>3.730569948186528</v>
      </c>
      <c r="P853" s="9">
        <f t="shared" si="94"/>
        <v>5745.4199999999992</v>
      </c>
    </row>
    <row r="854" spans="1:16" x14ac:dyDescent="0.25">
      <c r="A854" s="23" t="s">
        <v>9</v>
      </c>
      <c r="B854" s="23" t="s">
        <v>156</v>
      </c>
      <c r="C854" s="23" t="s">
        <v>157</v>
      </c>
      <c r="D854" s="16" t="s">
        <v>158</v>
      </c>
      <c r="E854" s="81" t="s">
        <v>460</v>
      </c>
      <c r="F854" s="23" t="s">
        <v>159</v>
      </c>
      <c r="G854" s="23" t="s">
        <v>483</v>
      </c>
      <c r="H854" s="23" t="s">
        <v>14</v>
      </c>
      <c r="I854" s="22">
        <v>3</v>
      </c>
      <c r="J854" s="22">
        <f t="shared" si="95"/>
        <v>4</v>
      </c>
      <c r="K854" s="9">
        <v>17236.259999999998</v>
      </c>
      <c r="L854" s="23" t="s">
        <v>22</v>
      </c>
      <c r="M854" s="17">
        <f t="shared" si="96"/>
        <v>1.5544041450777202E-2</v>
      </c>
      <c r="N854" s="17">
        <f t="shared" si="97"/>
        <v>1.55440414507772E-2</v>
      </c>
      <c r="O854" s="68">
        <f t="shared" si="98"/>
        <v>1.865284974093264</v>
      </c>
      <c r="P854" s="9">
        <f t="shared" si="94"/>
        <v>5745.4199999999992</v>
      </c>
    </row>
    <row r="855" spans="1:16" x14ac:dyDescent="0.25">
      <c r="A855" s="23" t="s">
        <v>9</v>
      </c>
      <c r="B855" s="23" t="s">
        <v>156</v>
      </c>
      <c r="C855" s="23" t="s">
        <v>157</v>
      </c>
      <c r="D855" s="16" t="s">
        <v>158</v>
      </c>
      <c r="E855" s="81" t="s">
        <v>460</v>
      </c>
      <c r="F855" s="23" t="s">
        <v>159</v>
      </c>
      <c r="G855" s="23" t="s">
        <v>483</v>
      </c>
      <c r="H855" s="23" t="s">
        <v>14</v>
      </c>
      <c r="I855" s="22">
        <v>149</v>
      </c>
      <c r="J855" s="22">
        <f t="shared" si="95"/>
        <v>198.66666666666669</v>
      </c>
      <c r="K855" s="9">
        <v>856067.58</v>
      </c>
      <c r="L855" s="23" t="s">
        <v>25</v>
      </c>
      <c r="M855" s="17">
        <f t="shared" si="96"/>
        <v>0.772020725388601</v>
      </c>
      <c r="N855" s="17">
        <f t="shared" si="97"/>
        <v>0.772020725388601</v>
      </c>
      <c r="O855" s="68">
        <f t="shared" si="98"/>
        <v>92.642487046632127</v>
      </c>
      <c r="P855" s="9">
        <f t="shared" si="94"/>
        <v>5745.42</v>
      </c>
    </row>
    <row r="856" spans="1:16" x14ac:dyDescent="0.25">
      <c r="A856" s="23" t="s">
        <v>9</v>
      </c>
      <c r="B856" s="23" t="s">
        <v>156</v>
      </c>
      <c r="C856" s="23" t="s">
        <v>157</v>
      </c>
      <c r="D856" s="16" t="s">
        <v>158</v>
      </c>
      <c r="E856" s="81" t="s">
        <v>460</v>
      </c>
      <c r="F856" s="23" t="s">
        <v>159</v>
      </c>
      <c r="G856" s="23" t="s">
        <v>483</v>
      </c>
      <c r="H856" s="23" t="s">
        <v>14</v>
      </c>
      <c r="I856" s="22">
        <v>2</v>
      </c>
      <c r="J856" s="22">
        <f t="shared" si="95"/>
        <v>2.6666666666666665</v>
      </c>
      <c r="K856" s="9">
        <v>11005.7</v>
      </c>
      <c r="L856" s="23" t="s">
        <v>26</v>
      </c>
      <c r="M856" s="17">
        <f t="shared" si="96"/>
        <v>1.0362694300518135E-2</v>
      </c>
      <c r="N856" s="17">
        <f t="shared" si="97"/>
        <v>1.0362694300518133E-2</v>
      </c>
      <c r="O856" s="68">
        <f t="shared" si="98"/>
        <v>1.2435233160621759</v>
      </c>
      <c r="P856" s="9">
        <f t="shared" si="94"/>
        <v>5502.85</v>
      </c>
    </row>
    <row r="857" spans="1:16" x14ac:dyDescent="0.25">
      <c r="A857" s="23" t="s">
        <v>9</v>
      </c>
      <c r="B857" s="23" t="s">
        <v>156</v>
      </c>
      <c r="C857" s="23" t="s">
        <v>157</v>
      </c>
      <c r="D857" s="16" t="s">
        <v>158</v>
      </c>
      <c r="E857" s="81" t="s">
        <v>460</v>
      </c>
      <c r="F857" s="23" t="s">
        <v>159</v>
      </c>
      <c r="G857" s="23" t="s">
        <v>483</v>
      </c>
      <c r="H857" s="23" t="s">
        <v>14</v>
      </c>
      <c r="I857" s="22">
        <v>1</v>
      </c>
      <c r="J857" s="22">
        <f t="shared" si="95"/>
        <v>1.3333333333333333</v>
      </c>
      <c r="K857" s="9">
        <v>5745.42</v>
      </c>
      <c r="L857" s="23" t="s">
        <v>52</v>
      </c>
      <c r="M857" s="17">
        <f t="shared" si="96"/>
        <v>5.1813471502590676E-3</v>
      </c>
      <c r="N857" s="17">
        <f t="shared" si="97"/>
        <v>5.1813471502590667E-3</v>
      </c>
      <c r="O857" s="68">
        <f t="shared" si="98"/>
        <v>0.62176165803108796</v>
      </c>
      <c r="P857" s="9">
        <f t="shared" si="94"/>
        <v>5745.42</v>
      </c>
    </row>
    <row r="858" spans="1:16" x14ac:dyDescent="0.25">
      <c r="A858" s="23" t="s">
        <v>9</v>
      </c>
      <c r="B858" s="23" t="s">
        <v>156</v>
      </c>
      <c r="C858" s="23" t="s">
        <v>157</v>
      </c>
      <c r="D858" s="16" t="s">
        <v>158</v>
      </c>
      <c r="E858" s="81" t="s">
        <v>460</v>
      </c>
      <c r="F858" s="23" t="s">
        <v>159</v>
      </c>
      <c r="G858" s="23" t="s">
        <v>483</v>
      </c>
      <c r="H858" s="23" t="s">
        <v>14</v>
      </c>
      <c r="I858" s="22">
        <v>28</v>
      </c>
      <c r="J858" s="22">
        <f t="shared" si="95"/>
        <v>37.333333333333336</v>
      </c>
      <c r="K858" s="9">
        <v>160871.76</v>
      </c>
      <c r="L858" s="23" t="s">
        <v>53</v>
      </c>
      <c r="M858" s="17">
        <f t="shared" si="96"/>
        <v>0.14507772020725387</v>
      </c>
      <c r="N858" s="17">
        <f t="shared" si="97"/>
        <v>0.14507772020725387</v>
      </c>
      <c r="O858" s="68">
        <f t="shared" si="98"/>
        <v>17.409326424870464</v>
      </c>
      <c r="P858" s="9">
        <f t="shared" si="94"/>
        <v>5745.42</v>
      </c>
    </row>
    <row r="859" spans="1:16" x14ac:dyDescent="0.25">
      <c r="A859" s="23"/>
      <c r="B859" s="23"/>
      <c r="C859" s="23"/>
      <c r="D859" s="16"/>
      <c r="E859" s="81"/>
      <c r="F859" s="23"/>
      <c r="G859" s="23"/>
      <c r="H859" s="23"/>
      <c r="I859" s="24">
        <f>SUM(I852:I858)</f>
        <v>193</v>
      </c>
      <c r="J859" s="24">
        <f>SUM(J852:J858)</f>
        <v>257.33333333333337</v>
      </c>
      <c r="K859" s="25"/>
      <c r="L859" s="44"/>
      <c r="M859" s="26">
        <f>SUM(M852:M858)</f>
        <v>1</v>
      </c>
      <c r="N859" s="26">
        <f>SUM(N852:N858)</f>
        <v>1</v>
      </c>
      <c r="O859" s="71">
        <f>SUM(O852:O858)</f>
        <v>120</v>
      </c>
      <c r="P859" s="9"/>
    </row>
    <row r="860" spans="1:16" x14ac:dyDescent="0.25">
      <c r="A860" s="23" t="s">
        <v>9</v>
      </c>
      <c r="B860" s="23" t="s">
        <v>156</v>
      </c>
      <c r="C860" s="23" t="s">
        <v>160</v>
      </c>
      <c r="D860" s="16" t="s">
        <v>161</v>
      </c>
      <c r="E860" s="81" t="s">
        <v>460</v>
      </c>
      <c r="F860" s="23" t="s">
        <v>159</v>
      </c>
      <c r="G860" s="23" t="s">
        <v>492</v>
      </c>
      <c r="H860" s="23" t="s">
        <v>14</v>
      </c>
      <c r="I860" s="22">
        <v>2</v>
      </c>
      <c r="J860" s="22">
        <f t="shared" si="95"/>
        <v>2.6666666666666665</v>
      </c>
      <c r="K860" s="9">
        <v>22035.66</v>
      </c>
      <c r="L860" s="23" t="s">
        <v>15</v>
      </c>
      <c r="M860" s="17">
        <f>I860/$I$866</f>
        <v>1.4814814814814815E-2</v>
      </c>
      <c r="N860" s="17">
        <f>J860/$J$866</f>
        <v>1.4814814814814814E-2</v>
      </c>
      <c r="O860" s="68">
        <f>100*N860</f>
        <v>1.4814814814814814</v>
      </c>
      <c r="P860" s="9">
        <f t="shared" si="94"/>
        <v>11017.83</v>
      </c>
    </row>
    <row r="861" spans="1:16" x14ac:dyDescent="0.25">
      <c r="A861" s="23" t="s">
        <v>9</v>
      </c>
      <c r="B861" s="23" t="s">
        <v>156</v>
      </c>
      <c r="C861" s="23" t="s">
        <v>160</v>
      </c>
      <c r="D861" s="16" t="s">
        <v>161</v>
      </c>
      <c r="E861" s="81" t="s">
        <v>460</v>
      </c>
      <c r="F861" s="23" t="s">
        <v>159</v>
      </c>
      <c r="G861" s="23" t="s">
        <v>492</v>
      </c>
      <c r="H861" s="23" t="s">
        <v>14</v>
      </c>
      <c r="I861" s="22">
        <v>2</v>
      </c>
      <c r="J861" s="22">
        <f t="shared" si="95"/>
        <v>2.6666666666666665</v>
      </c>
      <c r="K861" s="9">
        <v>22035.66</v>
      </c>
      <c r="L861" s="23" t="s">
        <v>20</v>
      </c>
      <c r="M861" s="17">
        <f t="shared" ref="M861:M865" si="99">I861/$I$866</f>
        <v>1.4814814814814815E-2</v>
      </c>
      <c r="N861" s="17">
        <f t="shared" ref="N861:N865" si="100">J861/$J$866</f>
        <v>1.4814814814814814E-2</v>
      </c>
      <c r="O861" s="68">
        <f t="shared" ref="O861:O865" si="101">100*N861</f>
        <v>1.4814814814814814</v>
      </c>
      <c r="P861" s="9">
        <f t="shared" si="94"/>
        <v>11017.83</v>
      </c>
    </row>
    <row r="862" spans="1:16" x14ac:dyDescent="0.25">
      <c r="A862" s="23" t="s">
        <v>9</v>
      </c>
      <c r="B862" s="23" t="s">
        <v>156</v>
      </c>
      <c r="C862" s="23" t="s">
        <v>160</v>
      </c>
      <c r="D862" s="16" t="s">
        <v>161</v>
      </c>
      <c r="E862" s="81" t="s">
        <v>460</v>
      </c>
      <c r="F862" s="23" t="s">
        <v>159</v>
      </c>
      <c r="G862" s="23" t="s">
        <v>492</v>
      </c>
      <c r="H862" s="23" t="s">
        <v>14</v>
      </c>
      <c r="I862" s="22">
        <v>29</v>
      </c>
      <c r="J862" s="22">
        <f t="shared" si="95"/>
        <v>38.666666666666671</v>
      </c>
      <c r="K862" s="9">
        <v>319377.59999999998</v>
      </c>
      <c r="L862" s="23" t="s">
        <v>24</v>
      </c>
      <c r="M862" s="17">
        <f t="shared" si="99"/>
        <v>0.21481481481481482</v>
      </c>
      <c r="N862" s="17">
        <f t="shared" si="100"/>
        <v>0.21481481481481485</v>
      </c>
      <c r="O862" s="68">
        <f t="shared" si="101"/>
        <v>21.481481481481485</v>
      </c>
      <c r="P862" s="9">
        <f t="shared" si="94"/>
        <v>11013.020689655172</v>
      </c>
    </row>
    <row r="863" spans="1:16" x14ac:dyDescent="0.25">
      <c r="A863" s="23" t="s">
        <v>9</v>
      </c>
      <c r="B863" s="23" t="s">
        <v>156</v>
      </c>
      <c r="C863" s="23" t="s">
        <v>160</v>
      </c>
      <c r="D863" s="16" t="s">
        <v>161</v>
      </c>
      <c r="E863" s="81" t="s">
        <v>460</v>
      </c>
      <c r="F863" s="23" t="s">
        <v>159</v>
      </c>
      <c r="G863" s="23" t="s">
        <v>492</v>
      </c>
      <c r="H863" s="23" t="s">
        <v>14</v>
      </c>
      <c r="I863" s="22">
        <v>82</v>
      </c>
      <c r="J863" s="22">
        <f t="shared" si="95"/>
        <v>109.33333333333333</v>
      </c>
      <c r="K863" s="9">
        <v>903462.06</v>
      </c>
      <c r="L863" s="23" t="s">
        <v>25</v>
      </c>
      <c r="M863" s="17">
        <f t="shared" si="99"/>
        <v>0.6074074074074074</v>
      </c>
      <c r="N863" s="17">
        <f t="shared" si="100"/>
        <v>0.6074074074074074</v>
      </c>
      <c r="O863" s="68">
        <f t="shared" si="101"/>
        <v>60.74074074074074</v>
      </c>
      <c r="P863" s="9">
        <f t="shared" si="94"/>
        <v>11017.83</v>
      </c>
    </row>
    <row r="864" spans="1:16" x14ac:dyDescent="0.25">
      <c r="A864" s="23" t="s">
        <v>9</v>
      </c>
      <c r="B864" s="23" t="s">
        <v>156</v>
      </c>
      <c r="C864" s="23" t="s">
        <v>160</v>
      </c>
      <c r="D864" s="16" t="s">
        <v>161</v>
      </c>
      <c r="E864" s="81" t="s">
        <v>460</v>
      </c>
      <c r="F864" s="23" t="s">
        <v>159</v>
      </c>
      <c r="G864" s="23" t="s">
        <v>492</v>
      </c>
      <c r="H864" s="23" t="s">
        <v>14</v>
      </c>
      <c r="I864" s="22">
        <v>6</v>
      </c>
      <c r="J864" s="22">
        <f t="shared" si="95"/>
        <v>8</v>
      </c>
      <c r="K864" s="9">
        <v>65409.24</v>
      </c>
      <c r="L864" s="23" t="s">
        <v>26</v>
      </c>
      <c r="M864" s="17">
        <f t="shared" si="99"/>
        <v>4.4444444444444446E-2</v>
      </c>
      <c r="N864" s="17">
        <f t="shared" si="100"/>
        <v>4.4444444444444446E-2</v>
      </c>
      <c r="O864" s="68">
        <f t="shared" si="101"/>
        <v>4.4444444444444446</v>
      </c>
      <c r="P864" s="9">
        <f t="shared" si="94"/>
        <v>10901.539999999999</v>
      </c>
    </row>
    <row r="865" spans="1:16" x14ac:dyDescent="0.25">
      <c r="A865" s="23" t="s">
        <v>9</v>
      </c>
      <c r="B865" s="23" t="s">
        <v>156</v>
      </c>
      <c r="C865" s="23" t="s">
        <v>160</v>
      </c>
      <c r="D865" s="16" t="s">
        <v>161</v>
      </c>
      <c r="E865" s="81" t="s">
        <v>460</v>
      </c>
      <c r="F865" s="23" t="s">
        <v>159</v>
      </c>
      <c r="G865" s="23" t="s">
        <v>492</v>
      </c>
      <c r="H865" s="23" t="s">
        <v>14</v>
      </c>
      <c r="I865" s="22">
        <v>14</v>
      </c>
      <c r="J865" s="22">
        <f t="shared" si="95"/>
        <v>18.666666666666668</v>
      </c>
      <c r="K865" s="9">
        <v>154249.62</v>
      </c>
      <c r="L865" s="23" t="s">
        <v>53</v>
      </c>
      <c r="M865" s="17">
        <f t="shared" si="99"/>
        <v>0.1037037037037037</v>
      </c>
      <c r="N865" s="17">
        <f t="shared" si="100"/>
        <v>0.10370370370370371</v>
      </c>
      <c r="O865" s="68">
        <f t="shared" si="101"/>
        <v>10.370370370370372</v>
      </c>
      <c r="P865" s="9">
        <f t="shared" si="94"/>
        <v>11017.83</v>
      </c>
    </row>
    <row r="866" spans="1:16" x14ac:dyDescent="0.25">
      <c r="A866" s="23"/>
      <c r="B866" s="23"/>
      <c r="C866" s="23"/>
      <c r="D866" s="16"/>
      <c r="E866" s="81"/>
      <c r="F866" s="23"/>
      <c r="G866" s="23"/>
      <c r="H866" s="23"/>
      <c r="I866" s="24">
        <f>SUM(I860:I865)</f>
        <v>135</v>
      </c>
      <c r="J866" s="24">
        <f>SUM(J860:J865)</f>
        <v>180</v>
      </c>
      <c r="K866" s="25"/>
      <c r="L866" s="44"/>
      <c r="M866" s="26">
        <f>SUM(M860:M865)</f>
        <v>1</v>
      </c>
      <c r="N866" s="26">
        <f>SUM(N860:N865)</f>
        <v>1</v>
      </c>
      <c r="O866" s="71">
        <f>SUM(O860:O865)</f>
        <v>100</v>
      </c>
      <c r="P866" s="9"/>
    </row>
    <row r="867" spans="1:16" x14ac:dyDescent="0.25">
      <c r="A867" s="23" t="s">
        <v>9</v>
      </c>
      <c r="B867" s="23" t="s">
        <v>162</v>
      </c>
      <c r="C867" s="23" t="s">
        <v>163</v>
      </c>
      <c r="D867" s="16" t="s">
        <v>164</v>
      </c>
      <c r="E867" s="81" t="s">
        <v>495</v>
      </c>
      <c r="F867" s="23" t="s">
        <v>501</v>
      </c>
      <c r="G867" s="23" t="s">
        <v>494</v>
      </c>
      <c r="H867" s="23" t="s">
        <v>14</v>
      </c>
      <c r="I867" s="22">
        <v>2024</v>
      </c>
      <c r="J867" s="22">
        <f>I867/9*12</f>
        <v>2698.6666666666665</v>
      </c>
      <c r="K867" s="9">
        <v>616112.82999999996</v>
      </c>
      <c r="L867" s="23" t="s">
        <v>18</v>
      </c>
      <c r="M867" s="17">
        <f>I867/$I$908</f>
        <v>2.8150302587936316E-2</v>
      </c>
      <c r="N867" s="17">
        <f>J867/$J$908</f>
        <v>2.8150302587936316E-2</v>
      </c>
      <c r="O867" s="68">
        <f>72000*N867</f>
        <v>2026.8217863314148</v>
      </c>
      <c r="P867" s="9">
        <f t="shared" si="94"/>
        <v>304.40357213438733</v>
      </c>
    </row>
    <row r="868" spans="1:16" x14ac:dyDescent="0.25">
      <c r="A868" s="23" t="s">
        <v>9</v>
      </c>
      <c r="B868" s="23" t="s">
        <v>162</v>
      </c>
      <c r="C868" s="23" t="s">
        <v>163</v>
      </c>
      <c r="D868" s="16" t="s">
        <v>164</v>
      </c>
      <c r="E868" s="81" t="s">
        <v>495</v>
      </c>
      <c r="F868" s="23" t="s">
        <v>501</v>
      </c>
      <c r="G868" s="23" t="s">
        <v>494</v>
      </c>
      <c r="H868" s="23" t="s">
        <v>14</v>
      </c>
      <c r="I868" s="22">
        <v>544</v>
      </c>
      <c r="J868" s="22">
        <f t="shared" ref="J868:J907" si="102">I868/9*12</f>
        <v>725.33333333333326</v>
      </c>
      <c r="K868" s="9">
        <v>133508.48000000001</v>
      </c>
      <c r="L868" s="23" t="s">
        <v>20</v>
      </c>
      <c r="M868" s="17">
        <f t="shared" ref="M868:M907" si="103">I868/$I$908</f>
        <v>7.5660892331212235E-3</v>
      </c>
      <c r="N868" s="17">
        <f t="shared" ref="N868:N907" si="104">J868/$J$908</f>
        <v>7.5660892331212226E-3</v>
      </c>
      <c r="O868" s="68">
        <f t="shared" ref="O868:O907" si="105">72000*N868</f>
        <v>544.75842478472805</v>
      </c>
      <c r="P868" s="9">
        <f t="shared" si="94"/>
        <v>245.42000000000002</v>
      </c>
    </row>
    <row r="869" spans="1:16" x14ac:dyDescent="0.25">
      <c r="A869" s="23" t="s">
        <v>9</v>
      </c>
      <c r="B869" s="23" t="s">
        <v>162</v>
      </c>
      <c r="C869" s="23" t="s">
        <v>163</v>
      </c>
      <c r="D869" s="16" t="s">
        <v>164</v>
      </c>
      <c r="E869" s="81" t="s">
        <v>495</v>
      </c>
      <c r="F869" s="23" t="s">
        <v>501</v>
      </c>
      <c r="G869" s="23" t="s">
        <v>494</v>
      </c>
      <c r="H869" s="23" t="s">
        <v>14</v>
      </c>
      <c r="I869" s="22">
        <v>704</v>
      </c>
      <c r="J869" s="22">
        <f t="shared" si="102"/>
        <v>938.66666666666674</v>
      </c>
      <c r="K869" s="9">
        <v>172775.67999999999</v>
      </c>
      <c r="L869" s="23" t="s">
        <v>22</v>
      </c>
      <c r="M869" s="17">
        <f t="shared" si="103"/>
        <v>9.7914095958039366E-3</v>
      </c>
      <c r="N869" s="17">
        <f t="shared" si="104"/>
        <v>9.7914095958039366E-3</v>
      </c>
      <c r="O869" s="68">
        <f t="shared" si="105"/>
        <v>704.98149089788342</v>
      </c>
      <c r="P869" s="9">
        <f t="shared" si="94"/>
        <v>245.42</v>
      </c>
    </row>
    <row r="870" spans="1:16" x14ac:dyDescent="0.25">
      <c r="A870" s="23" t="s">
        <v>9</v>
      </c>
      <c r="B870" s="23" t="s">
        <v>162</v>
      </c>
      <c r="C870" s="23" t="s">
        <v>163</v>
      </c>
      <c r="D870" s="16" t="s">
        <v>164</v>
      </c>
      <c r="E870" s="81" t="s">
        <v>495</v>
      </c>
      <c r="F870" s="23" t="s">
        <v>501</v>
      </c>
      <c r="G870" s="23" t="s">
        <v>494</v>
      </c>
      <c r="H870" s="23" t="s">
        <v>14</v>
      </c>
      <c r="I870" s="22">
        <v>1487</v>
      </c>
      <c r="J870" s="22">
        <f t="shared" si="102"/>
        <v>1982.6666666666667</v>
      </c>
      <c r="K870" s="9">
        <v>427871.89</v>
      </c>
      <c r="L870" s="23" t="s">
        <v>23</v>
      </c>
      <c r="M870" s="17">
        <f t="shared" si="103"/>
        <v>2.0681571120682463E-2</v>
      </c>
      <c r="N870" s="17">
        <f t="shared" si="104"/>
        <v>2.0681571120682463E-2</v>
      </c>
      <c r="O870" s="68">
        <f t="shared" si="105"/>
        <v>1489.0731206891373</v>
      </c>
      <c r="P870" s="9">
        <f t="shared" si="94"/>
        <v>287.74168796234028</v>
      </c>
    </row>
    <row r="871" spans="1:16" x14ac:dyDescent="0.25">
      <c r="A871" s="23" t="s">
        <v>9</v>
      </c>
      <c r="B871" s="23" t="s">
        <v>162</v>
      </c>
      <c r="C871" s="23" t="s">
        <v>163</v>
      </c>
      <c r="D871" s="16" t="s">
        <v>164</v>
      </c>
      <c r="E871" s="81" t="s">
        <v>495</v>
      </c>
      <c r="F871" s="23" t="s">
        <v>501</v>
      </c>
      <c r="G871" s="23" t="s">
        <v>494</v>
      </c>
      <c r="H871" s="23" t="s">
        <v>14</v>
      </c>
      <c r="I871" s="22">
        <v>4979</v>
      </c>
      <c r="J871" s="22">
        <f t="shared" si="102"/>
        <v>6638.6666666666661</v>
      </c>
      <c r="K871" s="9">
        <v>1342969.93</v>
      </c>
      <c r="L871" s="23" t="s">
        <v>25</v>
      </c>
      <c r="M871" s="17">
        <f t="shared" si="103"/>
        <v>6.9249188036232673E-2</v>
      </c>
      <c r="N871" s="17">
        <f t="shared" si="104"/>
        <v>6.9249188036232659E-2</v>
      </c>
      <c r="O871" s="68">
        <f t="shared" si="105"/>
        <v>4985.9415386087512</v>
      </c>
      <c r="P871" s="9">
        <f t="shared" si="94"/>
        <v>269.72683872263508</v>
      </c>
    </row>
    <row r="872" spans="1:16" x14ac:dyDescent="0.25">
      <c r="A872" s="23" t="s">
        <v>9</v>
      </c>
      <c r="B872" s="23" t="s">
        <v>162</v>
      </c>
      <c r="C872" s="23" t="s">
        <v>163</v>
      </c>
      <c r="D872" s="16" t="s">
        <v>164</v>
      </c>
      <c r="E872" s="81" t="s">
        <v>495</v>
      </c>
      <c r="F872" s="23" t="s">
        <v>501</v>
      </c>
      <c r="G872" s="23" t="s">
        <v>494</v>
      </c>
      <c r="H872" s="23" t="s">
        <v>14</v>
      </c>
      <c r="I872" s="22">
        <v>229</v>
      </c>
      <c r="J872" s="22">
        <f t="shared" si="102"/>
        <v>305.33333333333331</v>
      </c>
      <c r="K872" s="9">
        <v>67934.33</v>
      </c>
      <c r="L872" s="23" t="s">
        <v>27</v>
      </c>
      <c r="M872" s="17">
        <f t="shared" si="103"/>
        <v>3.1849897690896327E-3</v>
      </c>
      <c r="N872" s="17">
        <f t="shared" si="104"/>
        <v>3.1849897690896323E-3</v>
      </c>
      <c r="O872" s="68">
        <f t="shared" si="105"/>
        <v>229.31926337445353</v>
      </c>
      <c r="P872" s="9">
        <f t="shared" si="94"/>
        <v>296.65646288209609</v>
      </c>
    </row>
    <row r="873" spans="1:16" x14ac:dyDescent="0.25">
      <c r="A873" s="23" t="s">
        <v>9</v>
      </c>
      <c r="B873" s="23" t="s">
        <v>162</v>
      </c>
      <c r="C873" s="23" t="s">
        <v>163</v>
      </c>
      <c r="D873" s="16" t="s">
        <v>164</v>
      </c>
      <c r="E873" s="81" t="s">
        <v>495</v>
      </c>
      <c r="F873" s="23" t="s">
        <v>501</v>
      </c>
      <c r="G873" s="23" t="s">
        <v>494</v>
      </c>
      <c r="H873" s="23" t="s">
        <v>14</v>
      </c>
      <c r="I873" s="22">
        <v>327</v>
      </c>
      <c r="J873" s="22">
        <f t="shared" si="102"/>
        <v>436</v>
      </c>
      <c r="K873" s="9">
        <v>88457.34</v>
      </c>
      <c r="L873" s="23" t="s">
        <v>29</v>
      </c>
      <c r="M873" s="17">
        <f t="shared" si="103"/>
        <v>4.5479984912327942E-3</v>
      </c>
      <c r="N873" s="17">
        <f t="shared" si="104"/>
        <v>4.5479984912327942E-3</v>
      </c>
      <c r="O873" s="68">
        <f t="shared" si="105"/>
        <v>327.45589136876117</v>
      </c>
      <c r="P873" s="9">
        <f t="shared" si="94"/>
        <v>270.51174311926604</v>
      </c>
    </row>
    <row r="874" spans="1:16" x14ac:dyDescent="0.25">
      <c r="A874" s="23" t="s">
        <v>9</v>
      </c>
      <c r="B874" s="23" t="s">
        <v>162</v>
      </c>
      <c r="C874" s="23" t="s">
        <v>163</v>
      </c>
      <c r="D874" s="16" t="s">
        <v>164</v>
      </c>
      <c r="E874" s="81" t="s">
        <v>495</v>
      </c>
      <c r="F874" s="23" t="s">
        <v>501</v>
      </c>
      <c r="G874" s="23" t="s">
        <v>494</v>
      </c>
      <c r="H874" s="23" t="s">
        <v>14</v>
      </c>
      <c r="I874" s="22">
        <v>60</v>
      </c>
      <c r="J874" s="22">
        <f t="shared" si="102"/>
        <v>80</v>
      </c>
      <c r="K874" s="9">
        <v>14725.2</v>
      </c>
      <c r="L874" s="23" t="s">
        <v>30</v>
      </c>
      <c r="M874" s="17">
        <f t="shared" si="103"/>
        <v>8.3449513600601731E-4</v>
      </c>
      <c r="N874" s="17">
        <f t="shared" si="104"/>
        <v>8.3449513600601731E-4</v>
      </c>
      <c r="O874" s="68">
        <f t="shared" si="105"/>
        <v>60.083649792433249</v>
      </c>
      <c r="P874" s="9">
        <f t="shared" si="94"/>
        <v>245.42000000000002</v>
      </c>
    </row>
    <row r="875" spans="1:16" x14ac:dyDescent="0.25">
      <c r="A875" s="23" t="s">
        <v>9</v>
      </c>
      <c r="B875" s="23" t="s">
        <v>162</v>
      </c>
      <c r="C875" s="23" t="s">
        <v>163</v>
      </c>
      <c r="D875" s="16" t="s">
        <v>164</v>
      </c>
      <c r="E875" s="81" t="s">
        <v>495</v>
      </c>
      <c r="F875" s="23" t="s">
        <v>501</v>
      </c>
      <c r="G875" s="23" t="s">
        <v>494</v>
      </c>
      <c r="H875" s="23" t="s">
        <v>14</v>
      </c>
      <c r="I875" s="22">
        <v>6067</v>
      </c>
      <c r="J875" s="22">
        <f t="shared" si="102"/>
        <v>8089.333333333333</v>
      </c>
      <c r="K875" s="9">
        <v>1586885.69</v>
      </c>
      <c r="L875" s="23" t="s">
        <v>31</v>
      </c>
      <c r="M875" s="17">
        <f t="shared" si="103"/>
        <v>8.4381366502475116E-2</v>
      </c>
      <c r="N875" s="17">
        <f t="shared" si="104"/>
        <v>8.4381366502475116E-2</v>
      </c>
      <c r="O875" s="68">
        <f t="shared" si="105"/>
        <v>6075.4583881782082</v>
      </c>
      <c r="P875" s="9">
        <f t="shared" si="94"/>
        <v>261.5601928465469</v>
      </c>
    </row>
    <row r="876" spans="1:16" x14ac:dyDescent="0.25">
      <c r="A876" s="23" t="s">
        <v>9</v>
      </c>
      <c r="B876" s="23" t="s">
        <v>162</v>
      </c>
      <c r="C876" s="23" t="s">
        <v>163</v>
      </c>
      <c r="D876" s="16" t="s">
        <v>164</v>
      </c>
      <c r="E876" s="81" t="s">
        <v>495</v>
      </c>
      <c r="F876" s="23" t="s">
        <v>501</v>
      </c>
      <c r="G876" s="23" t="s">
        <v>494</v>
      </c>
      <c r="H876" s="23" t="s">
        <v>14</v>
      </c>
      <c r="I876" s="22">
        <v>1524</v>
      </c>
      <c r="J876" s="22">
        <f t="shared" si="102"/>
        <v>2032</v>
      </c>
      <c r="K876" s="9">
        <v>374026.84</v>
      </c>
      <c r="L876" s="23" t="s">
        <v>32</v>
      </c>
      <c r="M876" s="17">
        <f t="shared" si="103"/>
        <v>2.119617645455284E-2</v>
      </c>
      <c r="N876" s="17">
        <f t="shared" si="104"/>
        <v>2.119617645455284E-2</v>
      </c>
      <c r="O876" s="68">
        <f t="shared" si="105"/>
        <v>1526.1247047278046</v>
      </c>
      <c r="P876" s="9">
        <f t="shared" si="94"/>
        <v>245.42443569553808</v>
      </c>
    </row>
    <row r="877" spans="1:16" x14ac:dyDescent="0.25">
      <c r="A877" s="23" t="s">
        <v>9</v>
      </c>
      <c r="B877" s="23" t="s">
        <v>162</v>
      </c>
      <c r="C877" s="23" t="s">
        <v>163</v>
      </c>
      <c r="D877" s="16" t="s">
        <v>164</v>
      </c>
      <c r="E877" s="81" t="s">
        <v>495</v>
      </c>
      <c r="F877" s="23" t="s">
        <v>501</v>
      </c>
      <c r="G877" s="23" t="s">
        <v>494</v>
      </c>
      <c r="H877" s="23" t="s">
        <v>14</v>
      </c>
      <c r="I877" s="22">
        <v>752</v>
      </c>
      <c r="J877" s="22">
        <f t="shared" si="102"/>
        <v>1002.6666666666667</v>
      </c>
      <c r="K877" s="9">
        <v>209088.79</v>
      </c>
      <c r="L877" s="23" t="s">
        <v>33</v>
      </c>
      <c r="M877" s="17">
        <f t="shared" si="103"/>
        <v>1.045900570460875E-2</v>
      </c>
      <c r="N877" s="17">
        <f t="shared" si="104"/>
        <v>1.045900570460875E-2</v>
      </c>
      <c r="O877" s="68">
        <f t="shared" si="105"/>
        <v>753.04841073183002</v>
      </c>
      <c r="P877" s="9">
        <f t="shared" si="94"/>
        <v>278.04360372340426</v>
      </c>
    </row>
    <row r="878" spans="1:16" x14ac:dyDescent="0.25">
      <c r="A878" s="23" t="s">
        <v>9</v>
      </c>
      <c r="B878" s="23" t="s">
        <v>162</v>
      </c>
      <c r="C878" s="23" t="s">
        <v>163</v>
      </c>
      <c r="D878" s="16" t="s">
        <v>164</v>
      </c>
      <c r="E878" s="81" t="s">
        <v>495</v>
      </c>
      <c r="F878" s="23" t="s">
        <v>501</v>
      </c>
      <c r="G878" s="23" t="s">
        <v>494</v>
      </c>
      <c r="H878" s="23" t="s">
        <v>14</v>
      </c>
      <c r="I878" s="22">
        <v>50</v>
      </c>
      <c r="J878" s="22">
        <f t="shared" si="102"/>
        <v>66.666666666666657</v>
      </c>
      <c r="K878" s="9">
        <v>7287.5</v>
      </c>
      <c r="L878" s="23" t="s">
        <v>35</v>
      </c>
      <c r="M878" s="17">
        <f t="shared" si="103"/>
        <v>6.9541261333834774E-4</v>
      </c>
      <c r="N878" s="17">
        <f t="shared" si="104"/>
        <v>6.9541261333834763E-4</v>
      </c>
      <c r="O878" s="68">
        <f t="shared" si="105"/>
        <v>50.069708160361031</v>
      </c>
      <c r="P878" s="9">
        <f t="shared" si="94"/>
        <v>145.75</v>
      </c>
    </row>
    <row r="879" spans="1:16" x14ac:dyDescent="0.25">
      <c r="A879" s="23" t="s">
        <v>9</v>
      </c>
      <c r="B879" s="23" t="s">
        <v>162</v>
      </c>
      <c r="C879" s="23" t="s">
        <v>163</v>
      </c>
      <c r="D879" s="16" t="s">
        <v>164</v>
      </c>
      <c r="E879" s="81" t="s">
        <v>495</v>
      </c>
      <c r="F879" s="23" t="s">
        <v>501</v>
      </c>
      <c r="G879" s="23" t="s">
        <v>494</v>
      </c>
      <c r="H879" s="23" t="s">
        <v>14</v>
      </c>
      <c r="I879" s="22">
        <v>4045</v>
      </c>
      <c r="J879" s="22">
        <f t="shared" si="102"/>
        <v>5393.3333333333339</v>
      </c>
      <c r="K879" s="9">
        <v>992689.9</v>
      </c>
      <c r="L879" s="23" t="s">
        <v>36</v>
      </c>
      <c r="M879" s="17">
        <f t="shared" si="103"/>
        <v>5.6258880419072337E-2</v>
      </c>
      <c r="N879" s="17">
        <f t="shared" si="104"/>
        <v>5.6258880419072337E-2</v>
      </c>
      <c r="O879" s="68">
        <f t="shared" si="105"/>
        <v>4050.6393901732081</v>
      </c>
      <c r="P879" s="9">
        <f t="shared" si="94"/>
        <v>245.41159456118666</v>
      </c>
    </row>
    <row r="880" spans="1:16" x14ac:dyDescent="0.25">
      <c r="A880" s="23" t="s">
        <v>9</v>
      </c>
      <c r="B880" s="23" t="s">
        <v>162</v>
      </c>
      <c r="C880" s="23" t="s">
        <v>163</v>
      </c>
      <c r="D880" s="16" t="s">
        <v>164</v>
      </c>
      <c r="E880" s="81" t="s">
        <v>495</v>
      </c>
      <c r="F880" s="23" t="s">
        <v>501</v>
      </c>
      <c r="G880" s="23" t="s">
        <v>494</v>
      </c>
      <c r="H880" s="23" t="s">
        <v>14</v>
      </c>
      <c r="I880" s="22">
        <v>1704</v>
      </c>
      <c r="J880" s="22">
        <f t="shared" si="102"/>
        <v>2272</v>
      </c>
      <c r="K880" s="9">
        <v>481866.48</v>
      </c>
      <c r="L880" s="23" t="s">
        <v>39</v>
      </c>
      <c r="M880" s="17">
        <f t="shared" si="103"/>
        <v>2.3699661862570894E-2</v>
      </c>
      <c r="N880" s="17">
        <f t="shared" si="104"/>
        <v>2.369966186257089E-2</v>
      </c>
      <c r="O880" s="68">
        <f t="shared" si="105"/>
        <v>1706.3756541051041</v>
      </c>
      <c r="P880" s="9">
        <f t="shared" si="94"/>
        <v>282.78549295774644</v>
      </c>
    </row>
    <row r="881" spans="1:16" x14ac:dyDescent="0.25">
      <c r="A881" s="23" t="s">
        <v>9</v>
      </c>
      <c r="B881" s="23" t="s">
        <v>162</v>
      </c>
      <c r="C881" s="23" t="s">
        <v>163</v>
      </c>
      <c r="D881" s="16" t="s">
        <v>164</v>
      </c>
      <c r="E881" s="81" t="s">
        <v>495</v>
      </c>
      <c r="F881" s="23" t="s">
        <v>501</v>
      </c>
      <c r="G881" s="23" t="s">
        <v>494</v>
      </c>
      <c r="H881" s="23" t="s">
        <v>14</v>
      </c>
      <c r="I881" s="22">
        <v>390</v>
      </c>
      <c r="J881" s="22">
        <f t="shared" si="102"/>
        <v>520</v>
      </c>
      <c r="K881" s="9">
        <v>95713.8</v>
      </c>
      <c r="L881" s="23" t="s">
        <v>40</v>
      </c>
      <c r="M881" s="17">
        <f t="shared" si="103"/>
        <v>5.4242183840391128E-3</v>
      </c>
      <c r="N881" s="17">
        <f t="shared" si="104"/>
        <v>5.4242183840391128E-3</v>
      </c>
      <c r="O881" s="68">
        <f t="shared" si="105"/>
        <v>390.5437236508161</v>
      </c>
      <c r="P881" s="9">
        <f t="shared" si="94"/>
        <v>245.42000000000002</v>
      </c>
    </row>
    <row r="882" spans="1:16" x14ac:dyDescent="0.25">
      <c r="A882" s="23" t="s">
        <v>9</v>
      </c>
      <c r="B882" s="23" t="s">
        <v>162</v>
      </c>
      <c r="C882" s="23" t="s">
        <v>163</v>
      </c>
      <c r="D882" s="16" t="s">
        <v>164</v>
      </c>
      <c r="E882" s="81" t="s">
        <v>495</v>
      </c>
      <c r="F882" s="23" t="s">
        <v>501</v>
      </c>
      <c r="G882" s="23" t="s">
        <v>494</v>
      </c>
      <c r="H882" s="23" t="s">
        <v>14</v>
      </c>
      <c r="I882" s="22">
        <v>824</v>
      </c>
      <c r="J882" s="22">
        <f t="shared" si="102"/>
        <v>1098.6666666666667</v>
      </c>
      <c r="K882" s="9">
        <v>215198.26</v>
      </c>
      <c r="L882" s="23" t="s">
        <v>41</v>
      </c>
      <c r="M882" s="17">
        <f t="shared" si="103"/>
        <v>1.1460399867815971E-2</v>
      </c>
      <c r="N882" s="17">
        <f t="shared" si="104"/>
        <v>1.1460399867815971E-2</v>
      </c>
      <c r="O882" s="68">
        <f t="shared" si="105"/>
        <v>825.14879048274997</v>
      </c>
      <c r="P882" s="9">
        <f t="shared" si="94"/>
        <v>261.16293689320389</v>
      </c>
    </row>
    <row r="883" spans="1:16" x14ac:dyDescent="0.25">
      <c r="A883" s="23" t="s">
        <v>9</v>
      </c>
      <c r="B883" s="23" t="s">
        <v>162</v>
      </c>
      <c r="C883" s="23" t="s">
        <v>163</v>
      </c>
      <c r="D883" s="16" t="s">
        <v>164</v>
      </c>
      <c r="E883" s="81" t="s">
        <v>495</v>
      </c>
      <c r="F883" s="23" t="s">
        <v>501</v>
      </c>
      <c r="G883" s="23" t="s">
        <v>494</v>
      </c>
      <c r="H883" s="23" t="s">
        <v>14</v>
      </c>
      <c r="I883" s="22">
        <f>32109</f>
        <v>32109</v>
      </c>
      <c r="J883" s="22">
        <f t="shared" si="102"/>
        <v>42812</v>
      </c>
      <c r="K883" s="9">
        <v>8653844.2899999991</v>
      </c>
      <c r="L883" s="23" t="s">
        <v>42</v>
      </c>
      <c r="M883" s="17">
        <f t="shared" si="103"/>
        <v>0.44658007203362016</v>
      </c>
      <c r="N883" s="17">
        <f t="shared" si="104"/>
        <v>0.44658007203362016</v>
      </c>
      <c r="O883" s="68">
        <f t="shared" si="105"/>
        <v>32153.765186420653</v>
      </c>
      <c r="P883" s="9">
        <f t="shared" si="94"/>
        <v>269.51459995639851</v>
      </c>
    </row>
    <row r="884" spans="1:16" x14ac:dyDescent="0.25">
      <c r="A884" s="23" t="s">
        <v>9</v>
      </c>
      <c r="B884" s="23" t="s">
        <v>162</v>
      </c>
      <c r="C884" s="23" t="s">
        <v>163</v>
      </c>
      <c r="D884" s="16" t="s">
        <v>164</v>
      </c>
      <c r="E884" s="81" t="s">
        <v>495</v>
      </c>
      <c r="F884" s="23" t="s">
        <v>501</v>
      </c>
      <c r="G884" s="23" t="s">
        <v>494</v>
      </c>
      <c r="H884" s="23" t="s">
        <v>14</v>
      </c>
      <c r="I884" s="22">
        <v>20</v>
      </c>
      <c r="J884" s="22">
        <f t="shared" si="102"/>
        <v>26.666666666666668</v>
      </c>
      <c r="K884" s="9">
        <v>4908.3999999999996</v>
      </c>
      <c r="L884" s="23" t="s">
        <v>43</v>
      </c>
      <c r="M884" s="17">
        <f t="shared" si="103"/>
        <v>2.7816504533533908E-4</v>
      </c>
      <c r="N884" s="17">
        <f t="shared" si="104"/>
        <v>2.7816504533533908E-4</v>
      </c>
      <c r="O884" s="68">
        <f t="shared" si="105"/>
        <v>20.027883264144414</v>
      </c>
      <c r="P884" s="9">
        <f t="shared" si="94"/>
        <v>245.42</v>
      </c>
    </row>
    <row r="885" spans="1:16" x14ac:dyDescent="0.25">
      <c r="A885" s="23" t="s">
        <v>9</v>
      </c>
      <c r="B885" s="23" t="s">
        <v>162</v>
      </c>
      <c r="C885" s="23" t="s">
        <v>163</v>
      </c>
      <c r="D885" s="16" t="s">
        <v>164</v>
      </c>
      <c r="E885" s="81" t="s">
        <v>495</v>
      </c>
      <c r="F885" s="23" t="s">
        <v>501</v>
      </c>
      <c r="G885" s="23" t="s">
        <v>494</v>
      </c>
      <c r="H885" s="23" t="s">
        <v>14</v>
      </c>
      <c r="I885" s="22">
        <v>716</v>
      </c>
      <c r="J885" s="22">
        <f t="shared" si="102"/>
        <v>954.66666666666674</v>
      </c>
      <c r="K885" s="9">
        <v>171237.17</v>
      </c>
      <c r="L885" s="23" t="s">
        <v>44</v>
      </c>
      <c r="M885" s="17">
        <f t="shared" si="103"/>
        <v>9.9583086230051396E-3</v>
      </c>
      <c r="N885" s="17">
        <f t="shared" si="104"/>
        <v>9.9583086230051396E-3</v>
      </c>
      <c r="O885" s="68">
        <f t="shared" si="105"/>
        <v>716.99822085637004</v>
      </c>
      <c r="P885" s="9">
        <f t="shared" si="94"/>
        <v>239.15805865921789</v>
      </c>
    </row>
    <row r="886" spans="1:16" x14ac:dyDescent="0.25">
      <c r="A886" s="23" t="s">
        <v>9</v>
      </c>
      <c r="B886" s="23" t="s">
        <v>162</v>
      </c>
      <c r="C886" s="23" t="s">
        <v>163</v>
      </c>
      <c r="D886" s="16" t="s">
        <v>164</v>
      </c>
      <c r="E886" s="81" t="s">
        <v>495</v>
      </c>
      <c r="F886" s="23" t="s">
        <v>501</v>
      </c>
      <c r="G886" s="23" t="s">
        <v>494</v>
      </c>
      <c r="H886" s="23" t="s">
        <v>14</v>
      </c>
      <c r="I886" s="22">
        <v>1441</v>
      </c>
      <c r="J886" s="22">
        <f t="shared" si="102"/>
        <v>1921.3333333333335</v>
      </c>
      <c r="K886" s="9">
        <v>353650.22</v>
      </c>
      <c r="L886" s="23" t="s">
        <v>45</v>
      </c>
      <c r="M886" s="17">
        <f t="shared" si="103"/>
        <v>2.0041791516411184E-2</v>
      </c>
      <c r="N886" s="17">
        <f t="shared" si="104"/>
        <v>2.0041791516411184E-2</v>
      </c>
      <c r="O886" s="68">
        <f t="shared" si="105"/>
        <v>1443.0089891816053</v>
      </c>
      <c r="P886" s="9">
        <f t="shared" si="94"/>
        <v>245.42</v>
      </c>
    </row>
    <row r="887" spans="1:16" x14ac:dyDescent="0.25">
      <c r="A887" s="23" t="s">
        <v>9</v>
      </c>
      <c r="B887" s="23" t="s">
        <v>162</v>
      </c>
      <c r="C887" s="23" t="s">
        <v>163</v>
      </c>
      <c r="D887" s="16" t="s">
        <v>164</v>
      </c>
      <c r="E887" s="81" t="s">
        <v>495</v>
      </c>
      <c r="F887" s="23" t="s">
        <v>501</v>
      </c>
      <c r="G887" s="23" t="s">
        <v>494</v>
      </c>
      <c r="H887" s="23" t="s">
        <v>14</v>
      </c>
      <c r="I887" s="22">
        <v>1877</v>
      </c>
      <c r="J887" s="22">
        <f t="shared" si="102"/>
        <v>2502.6666666666665</v>
      </c>
      <c r="K887" s="9">
        <v>369806.54</v>
      </c>
      <c r="L887" s="23" t="s">
        <v>46</v>
      </c>
      <c r="M887" s="17">
        <f t="shared" si="103"/>
        <v>2.6105789504721574E-2</v>
      </c>
      <c r="N887" s="17">
        <f t="shared" si="104"/>
        <v>2.6105789504721571E-2</v>
      </c>
      <c r="O887" s="68">
        <f t="shared" si="105"/>
        <v>1879.6168443399531</v>
      </c>
      <c r="P887" s="9">
        <f t="shared" si="94"/>
        <v>197.01999999999998</v>
      </c>
    </row>
    <row r="888" spans="1:16" x14ac:dyDescent="0.25">
      <c r="A888" s="23" t="s">
        <v>9</v>
      </c>
      <c r="B888" s="23" t="s">
        <v>162</v>
      </c>
      <c r="C888" s="23" t="s">
        <v>163</v>
      </c>
      <c r="D888" s="16" t="s">
        <v>164</v>
      </c>
      <c r="E888" s="81" t="s">
        <v>495</v>
      </c>
      <c r="F888" s="23" t="s">
        <v>501</v>
      </c>
      <c r="G888" s="23" t="s">
        <v>494</v>
      </c>
      <c r="H888" s="23" t="s">
        <v>14</v>
      </c>
      <c r="I888" s="22">
        <v>13</v>
      </c>
      <c r="J888" s="22">
        <f t="shared" si="102"/>
        <v>17.333333333333332</v>
      </c>
      <c r="K888" s="9">
        <v>3190.46</v>
      </c>
      <c r="L888" s="23" t="s">
        <v>47</v>
      </c>
      <c r="M888" s="17">
        <f t="shared" si="103"/>
        <v>1.8080727946797042E-4</v>
      </c>
      <c r="N888" s="17">
        <f t="shared" si="104"/>
        <v>1.8080727946797039E-4</v>
      </c>
      <c r="O888" s="68">
        <f t="shared" si="105"/>
        <v>13.018124121693868</v>
      </c>
      <c r="P888" s="9">
        <f t="shared" si="94"/>
        <v>245.42000000000002</v>
      </c>
    </row>
    <row r="889" spans="1:16" x14ac:dyDescent="0.25">
      <c r="A889" s="23" t="s">
        <v>9</v>
      </c>
      <c r="B889" s="23" t="s">
        <v>162</v>
      </c>
      <c r="C889" s="23" t="s">
        <v>163</v>
      </c>
      <c r="D889" s="16" t="s">
        <v>164</v>
      </c>
      <c r="E889" s="81" t="s">
        <v>495</v>
      </c>
      <c r="F889" s="23" t="s">
        <v>501</v>
      </c>
      <c r="G889" s="23" t="s">
        <v>494</v>
      </c>
      <c r="H889" s="23" t="s">
        <v>14</v>
      </c>
      <c r="I889" s="22">
        <v>251</v>
      </c>
      <c r="J889" s="22">
        <f t="shared" si="102"/>
        <v>334.66666666666669</v>
      </c>
      <c r="K889" s="9">
        <v>67918.27</v>
      </c>
      <c r="L889" s="23" t="s">
        <v>48</v>
      </c>
      <c r="M889" s="17">
        <f t="shared" si="103"/>
        <v>3.4909713189585057E-3</v>
      </c>
      <c r="N889" s="17">
        <f t="shared" si="104"/>
        <v>3.4909713189585057E-3</v>
      </c>
      <c r="O889" s="68">
        <f t="shared" si="105"/>
        <v>251.34993496501241</v>
      </c>
      <c r="P889" s="9">
        <f t="shared" si="94"/>
        <v>270.59071713147409</v>
      </c>
    </row>
    <row r="890" spans="1:16" x14ac:dyDescent="0.25">
      <c r="A890" s="23" t="s">
        <v>9</v>
      </c>
      <c r="B890" s="23" t="s">
        <v>162</v>
      </c>
      <c r="C890" s="23" t="s">
        <v>163</v>
      </c>
      <c r="D890" s="16" t="s">
        <v>164</v>
      </c>
      <c r="E890" s="81" t="s">
        <v>495</v>
      </c>
      <c r="F890" s="23" t="s">
        <v>501</v>
      </c>
      <c r="G890" s="23" t="s">
        <v>494</v>
      </c>
      <c r="H890" s="23" t="s">
        <v>14</v>
      </c>
      <c r="I890" s="22">
        <v>1719</v>
      </c>
      <c r="J890" s="22">
        <f t="shared" si="102"/>
        <v>2292</v>
      </c>
      <c r="K890" s="9">
        <v>449025.62</v>
      </c>
      <c r="L890" s="23" t="s">
        <v>68</v>
      </c>
      <c r="M890" s="17">
        <f t="shared" si="103"/>
        <v>2.3908285646572398E-2</v>
      </c>
      <c r="N890" s="17">
        <f t="shared" si="104"/>
        <v>2.3908285646572394E-2</v>
      </c>
      <c r="O890" s="68">
        <f t="shared" si="105"/>
        <v>1721.3965665532123</v>
      </c>
      <c r="P890" s="9">
        <f t="shared" si="94"/>
        <v>261.21327515997672</v>
      </c>
    </row>
    <row r="891" spans="1:16" x14ac:dyDescent="0.25">
      <c r="A891" s="23" t="s">
        <v>9</v>
      </c>
      <c r="B891" s="23" t="s">
        <v>162</v>
      </c>
      <c r="C891" s="23" t="s">
        <v>163</v>
      </c>
      <c r="D891" s="16" t="s">
        <v>164</v>
      </c>
      <c r="E891" s="81" t="s">
        <v>495</v>
      </c>
      <c r="F891" s="23" t="s">
        <v>501</v>
      </c>
      <c r="G891" s="23" t="s">
        <v>494</v>
      </c>
      <c r="H891" s="23" t="s">
        <v>14</v>
      </c>
      <c r="I891" s="22">
        <v>10</v>
      </c>
      <c r="J891" s="22">
        <f t="shared" si="102"/>
        <v>13.333333333333334</v>
      </c>
      <c r="K891" s="9">
        <v>2454.1999999999998</v>
      </c>
      <c r="L891" s="23" t="s">
        <v>49</v>
      </c>
      <c r="M891" s="17">
        <f t="shared" si="103"/>
        <v>1.3908252266766954E-4</v>
      </c>
      <c r="N891" s="17">
        <f t="shared" si="104"/>
        <v>1.3908252266766954E-4</v>
      </c>
      <c r="O891" s="68">
        <f t="shared" si="105"/>
        <v>10.013941632072207</v>
      </c>
      <c r="P891" s="9">
        <f t="shared" si="94"/>
        <v>245.42</v>
      </c>
    </row>
    <row r="892" spans="1:16" x14ac:dyDescent="0.25">
      <c r="A892" s="23" t="s">
        <v>9</v>
      </c>
      <c r="B892" s="23" t="s">
        <v>162</v>
      </c>
      <c r="C892" s="23" t="s">
        <v>163</v>
      </c>
      <c r="D892" s="16" t="s">
        <v>164</v>
      </c>
      <c r="E892" s="81" t="s">
        <v>495</v>
      </c>
      <c r="F892" s="23" t="s">
        <v>501</v>
      </c>
      <c r="G892" s="23" t="s">
        <v>494</v>
      </c>
      <c r="H892" s="23" t="s">
        <v>14</v>
      </c>
      <c r="I892" s="22">
        <v>2758</v>
      </c>
      <c r="J892" s="22">
        <f t="shared" si="102"/>
        <v>3677.3333333333335</v>
      </c>
      <c r="K892" s="9">
        <v>711411.41</v>
      </c>
      <c r="L892" s="23" t="s">
        <v>51</v>
      </c>
      <c r="M892" s="17">
        <f t="shared" si="103"/>
        <v>3.8358959751743263E-2</v>
      </c>
      <c r="N892" s="17">
        <f t="shared" si="104"/>
        <v>3.8358959751743263E-2</v>
      </c>
      <c r="O892" s="68">
        <f t="shared" si="105"/>
        <v>2761.845102125515</v>
      </c>
      <c r="P892" s="9">
        <f t="shared" si="94"/>
        <v>257.94467367657722</v>
      </c>
    </row>
    <row r="893" spans="1:16" x14ac:dyDescent="0.25">
      <c r="A893" s="23" t="s">
        <v>9</v>
      </c>
      <c r="B893" s="23" t="s">
        <v>162</v>
      </c>
      <c r="C893" s="23" t="s">
        <v>163</v>
      </c>
      <c r="D893" s="16" t="s">
        <v>164</v>
      </c>
      <c r="E893" s="81" t="s">
        <v>495</v>
      </c>
      <c r="F893" s="23" t="s">
        <v>501</v>
      </c>
      <c r="G893" s="23" t="s">
        <v>494</v>
      </c>
      <c r="H893" s="23" t="s">
        <v>14</v>
      </c>
      <c r="I893" s="22">
        <v>13</v>
      </c>
      <c r="J893" s="22">
        <f t="shared" si="102"/>
        <v>17.333333333333332</v>
      </c>
      <c r="K893" s="9">
        <v>3190.46</v>
      </c>
      <c r="L893" s="23" t="s">
        <v>52</v>
      </c>
      <c r="M893" s="17">
        <f t="shared" si="103"/>
        <v>1.8080727946797042E-4</v>
      </c>
      <c r="N893" s="17">
        <f t="shared" si="104"/>
        <v>1.8080727946797039E-4</v>
      </c>
      <c r="O893" s="68">
        <f t="shared" si="105"/>
        <v>13.018124121693868</v>
      </c>
      <c r="P893" s="9">
        <f t="shared" ref="P893:P956" si="106">+K893/I893</f>
        <v>245.42000000000002</v>
      </c>
    </row>
    <row r="894" spans="1:16" x14ac:dyDescent="0.25">
      <c r="A894" s="23" t="s">
        <v>9</v>
      </c>
      <c r="B894" s="23" t="s">
        <v>162</v>
      </c>
      <c r="C894" s="23" t="s">
        <v>163</v>
      </c>
      <c r="D894" s="16" t="s">
        <v>164</v>
      </c>
      <c r="E894" s="81" t="s">
        <v>495</v>
      </c>
      <c r="F894" s="23" t="s">
        <v>501</v>
      </c>
      <c r="G894" s="23" t="s">
        <v>494</v>
      </c>
      <c r="H894" s="23" t="s">
        <v>14</v>
      </c>
      <c r="I894" s="22">
        <v>70</v>
      </c>
      <c r="J894" s="22">
        <f t="shared" si="102"/>
        <v>93.333333333333329</v>
      </c>
      <c r="K894" s="9">
        <v>17179.400000000001</v>
      </c>
      <c r="L894" s="23" t="s">
        <v>55</v>
      </c>
      <c r="M894" s="17">
        <f t="shared" si="103"/>
        <v>9.7357765867368687E-4</v>
      </c>
      <c r="N894" s="17">
        <f t="shared" si="104"/>
        <v>9.7357765867368677E-4</v>
      </c>
      <c r="O894" s="68">
        <f t="shared" si="105"/>
        <v>70.097591424505453</v>
      </c>
      <c r="P894" s="9">
        <f t="shared" si="106"/>
        <v>245.42000000000002</v>
      </c>
    </row>
    <row r="895" spans="1:16" x14ac:dyDescent="0.25">
      <c r="A895" s="23" t="s">
        <v>9</v>
      </c>
      <c r="B895" s="23" t="s">
        <v>162</v>
      </c>
      <c r="C895" s="23" t="s">
        <v>163</v>
      </c>
      <c r="D895" s="16" t="s">
        <v>164</v>
      </c>
      <c r="E895" s="81" t="s">
        <v>495</v>
      </c>
      <c r="F895" s="23" t="s">
        <v>501</v>
      </c>
      <c r="G895" s="23" t="s">
        <v>494</v>
      </c>
      <c r="H895" s="23" t="s">
        <v>14</v>
      </c>
      <c r="I895" s="22">
        <v>1590</v>
      </c>
      <c r="J895" s="22">
        <f t="shared" si="102"/>
        <v>2120</v>
      </c>
      <c r="K895" s="9">
        <v>390217.8</v>
      </c>
      <c r="L895" s="23" t="s">
        <v>56</v>
      </c>
      <c r="M895" s="17">
        <f t="shared" si="103"/>
        <v>2.2114121104159459E-2</v>
      </c>
      <c r="N895" s="17">
        <f t="shared" si="104"/>
        <v>2.2114121104159459E-2</v>
      </c>
      <c r="O895" s="68">
        <f t="shared" si="105"/>
        <v>1592.2167194994811</v>
      </c>
      <c r="P895" s="9">
        <f t="shared" si="106"/>
        <v>245.42</v>
      </c>
    </row>
    <row r="896" spans="1:16" x14ac:dyDescent="0.25">
      <c r="A896" s="23" t="s">
        <v>9</v>
      </c>
      <c r="B896" s="23" t="s">
        <v>162</v>
      </c>
      <c r="C896" s="23" t="s">
        <v>163</v>
      </c>
      <c r="D896" s="16" t="s">
        <v>164</v>
      </c>
      <c r="E896" s="81" t="s">
        <v>495</v>
      </c>
      <c r="F896" s="23" t="s">
        <v>501</v>
      </c>
      <c r="G896" s="23" t="s">
        <v>494</v>
      </c>
      <c r="H896" s="23" t="s">
        <v>14</v>
      </c>
      <c r="I896" s="22">
        <v>53</v>
      </c>
      <c r="J896" s="22">
        <f t="shared" si="102"/>
        <v>70.666666666666671</v>
      </c>
      <c r="K896" s="9">
        <v>17355.91</v>
      </c>
      <c r="L896" s="23" t="s">
        <v>57</v>
      </c>
      <c r="M896" s="17">
        <f t="shared" si="103"/>
        <v>7.3713737013864859E-4</v>
      </c>
      <c r="N896" s="17">
        <f t="shared" si="104"/>
        <v>7.3713737013864869E-4</v>
      </c>
      <c r="O896" s="68">
        <f t="shared" si="105"/>
        <v>53.073890649982708</v>
      </c>
      <c r="P896" s="9">
        <f t="shared" si="106"/>
        <v>327.46999999999997</v>
      </c>
    </row>
    <row r="897" spans="1:16" x14ac:dyDescent="0.25">
      <c r="A897" s="23" t="s">
        <v>9</v>
      </c>
      <c r="B897" s="23" t="s">
        <v>162</v>
      </c>
      <c r="C897" s="23" t="s">
        <v>163</v>
      </c>
      <c r="D897" s="16" t="s">
        <v>164</v>
      </c>
      <c r="E897" s="81" t="s">
        <v>495</v>
      </c>
      <c r="F897" s="23" t="s">
        <v>501</v>
      </c>
      <c r="G897" s="23" t="s">
        <v>494</v>
      </c>
      <c r="H897" s="23" t="s">
        <v>14</v>
      </c>
      <c r="I897" s="22">
        <v>1491</v>
      </c>
      <c r="J897" s="22">
        <f t="shared" si="102"/>
        <v>1988</v>
      </c>
      <c r="K897" s="9">
        <v>402433.47</v>
      </c>
      <c r="L897" s="23" t="s">
        <v>65</v>
      </c>
      <c r="M897" s="17">
        <f t="shared" si="103"/>
        <v>2.0737204129749529E-2</v>
      </c>
      <c r="N897" s="17">
        <f t="shared" si="104"/>
        <v>2.0737204129749529E-2</v>
      </c>
      <c r="O897" s="68">
        <f t="shared" si="105"/>
        <v>1493.0786973419661</v>
      </c>
      <c r="P897" s="9">
        <f t="shared" si="106"/>
        <v>269.908430583501</v>
      </c>
    </row>
    <row r="898" spans="1:16" x14ac:dyDescent="0.25">
      <c r="A898" s="23" t="s">
        <v>9</v>
      </c>
      <c r="B898" s="23" t="s">
        <v>162</v>
      </c>
      <c r="C898" s="23" t="s">
        <v>166</v>
      </c>
      <c r="D898" s="16" t="s">
        <v>167</v>
      </c>
      <c r="E898" s="81" t="s">
        <v>495</v>
      </c>
      <c r="F898" s="23" t="s">
        <v>501</v>
      </c>
      <c r="G898" s="23" t="s">
        <v>494</v>
      </c>
      <c r="H898" s="23" t="s">
        <v>14</v>
      </c>
      <c r="I898" s="22">
        <v>10</v>
      </c>
      <c r="J898" s="22">
        <f t="shared" si="102"/>
        <v>13.333333333333334</v>
      </c>
      <c r="K898" s="9">
        <v>2011.18</v>
      </c>
      <c r="L898" s="23" t="s">
        <v>25</v>
      </c>
      <c r="M898" s="17">
        <f t="shared" si="103"/>
        <v>1.3908252266766954E-4</v>
      </c>
      <c r="N898" s="17">
        <f t="shared" si="104"/>
        <v>1.3908252266766954E-4</v>
      </c>
      <c r="O898" s="68">
        <f t="shared" si="105"/>
        <v>10.013941632072207</v>
      </c>
      <c r="P898" s="9">
        <f t="shared" si="106"/>
        <v>201.11799999999999</v>
      </c>
    </row>
    <row r="899" spans="1:16" x14ac:dyDescent="0.25">
      <c r="A899" s="23" t="s">
        <v>9</v>
      </c>
      <c r="B899" s="23" t="s">
        <v>162</v>
      </c>
      <c r="C899" s="23" t="s">
        <v>166</v>
      </c>
      <c r="D899" s="16" t="s">
        <v>167</v>
      </c>
      <c r="E899" s="81" t="s">
        <v>495</v>
      </c>
      <c r="F899" s="23" t="s">
        <v>501</v>
      </c>
      <c r="G899" s="23" t="s">
        <v>494</v>
      </c>
      <c r="H899" s="23" t="s">
        <v>14</v>
      </c>
      <c r="I899" s="22">
        <v>8</v>
      </c>
      <c r="J899" s="22">
        <f t="shared" si="102"/>
        <v>10.666666666666666</v>
      </c>
      <c r="K899" s="9">
        <v>1576.16</v>
      </c>
      <c r="L899" s="23" t="s">
        <v>29</v>
      </c>
      <c r="M899" s="17">
        <f t="shared" si="103"/>
        <v>1.1126601813413565E-4</v>
      </c>
      <c r="N899" s="17">
        <f t="shared" si="104"/>
        <v>1.1126601813413563E-4</v>
      </c>
      <c r="O899" s="68">
        <f t="shared" si="105"/>
        <v>8.011153305657766</v>
      </c>
      <c r="P899" s="9">
        <f t="shared" si="106"/>
        <v>197.02</v>
      </c>
    </row>
    <row r="900" spans="1:16" x14ac:dyDescent="0.25">
      <c r="A900" s="23" t="s">
        <v>9</v>
      </c>
      <c r="B900" s="23" t="s">
        <v>162</v>
      </c>
      <c r="C900" s="23" t="s">
        <v>166</v>
      </c>
      <c r="D900" s="16" t="s">
        <v>167</v>
      </c>
      <c r="E900" s="81" t="s">
        <v>495</v>
      </c>
      <c r="F900" s="23" t="s">
        <v>501</v>
      </c>
      <c r="G900" s="23" t="s">
        <v>494</v>
      </c>
      <c r="H900" s="23" t="s">
        <v>14</v>
      </c>
      <c r="I900" s="22">
        <v>518</v>
      </c>
      <c r="J900" s="22">
        <f t="shared" si="102"/>
        <v>690.66666666666674</v>
      </c>
      <c r="K900" s="9">
        <v>102056.36</v>
      </c>
      <c r="L900" s="23" t="s">
        <v>31</v>
      </c>
      <c r="M900" s="17">
        <f t="shared" si="103"/>
        <v>7.2044746741852829E-3</v>
      </c>
      <c r="N900" s="17">
        <f t="shared" si="104"/>
        <v>7.2044746741852838E-3</v>
      </c>
      <c r="O900" s="68">
        <f t="shared" si="105"/>
        <v>518.72217654134045</v>
      </c>
      <c r="P900" s="9">
        <f t="shared" si="106"/>
        <v>197.02</v>
      </c>
    </row>
    <row r="901" spans="1:16" x14ac:dyDescent="0.25">
      <c r="A901" s="23" t="s">
        <v>9</v>
      </c>
      <c r="B901" s="23" t="s">
        <v>162</v>
      </c>
      <c r="C901" s="23" t="s">
        <v>166</v>
      </c>
      <c r="D901" s="16" t="s">
        <v>167</v>
      </c>
      <c r="E901" s="81" t="s">
        <v>495</v>
      </c>
      <c r="F901" s="23" t="s">
        <v>501</v>
      </c>
      <c r="G901" s="23" t="s">
        <v>494</v>
      </c>
      <c r="H901" s="23" t="s">
        <v>14</v>
      </c>
      <c r="I901" s="22">
        <v>3</v>
      </c>
      <c r="J901" s="22">
        <f t="shared" si="102"/>
        <v>4</v>
      </c>
      <c r="K901" s="9">
        <v>714</v>
      </c>
      <c r="L901" s="23" t="s">
        <v>41</v>
      </c>
      <c r="M901" s="17">
        <f t="shared" si="103"/>
        <v>4.1724756800300869E-5</v>
      </c>
      <c r="N901" s="17">
        <f t="shared" si="104"/>
        <v>4.1724756800300863E-5</v>
      </c>
      <c r="O901" s="68">
        <f t="shared" si="105"/>
        <v>3.004182489621662</v>
      </c>
      <c r="P901" s="9">
        <f t="shared" si="106"/>
        <v>238</v>
      </c>
    </row>
    <row r="902" spans="1:16" x14ac:dyDescent="0.25">
      <c r="A902" s="23" t="s">
        <v>9</v>
      </c>
      <c r="B902" s="23" t="s">
        <v>162</v>
      </c>
      <c r="C902" s="23" t="s">
        <v>166</v>
      </c>
      <c r="D902" s="16" t="s">
        <v>167</v>
      </c>
      <c r="E902" s="81" t="s">
        <v>495</v>
      </c>
      <c r="F902" s="23" t="s">
        <v>501</v>
      </c>
      <c r="G902" s="23" t="s">
        <v>494</v>
      </c>
      <c r="H902" s="23" t="s">
        <v>14</v>
      </c>
      <c r="I902" s="22">
        <v>1232</v>
      </c>
      <c r="J902" s="22">
        <f t="shared" si="102"/>
        <v>1642.6666666666665</v>
      </c>
      <c r="K902" s="9">
        <v>413584.11</v>
      </c>
      <c r="L902" s="23" t="s">
        <v>46</v>
      </c>
      <c r="M902" s="17">
        <f t="shared" si="103"/>
        <v>1.713496679265689E-2</v>
      </c>
      <c r="N902" s="17">
        <f t="shared" si="104"/>
        <v>1.7134966792656886E-2</v>
      </c>
      <c r="O902" s="68">
        <f t="shared" si="105"/>
        <v>1233.7176090712958</v>
      </c>
      <c r="P902" s="9">
        <f t="shared" si="106"/>
        <v>335.70138798701299</v>
      </c>
    </row>
    <row r="903" spans="1:16" x14ac:dyDescent="0.25">
      <c r="A903" s="23" t="s">
        <v>9</v>
      </c>
      <c r="B903" s="23" t="s">
        <v>162</v>
      </c>
      <c r="C903" s="23" t="s">
        <v>166</v>
      </c>
      <c r="D903" s="16" t="s">
        <v>167</v>
      </c>
      <c r="E903" s="81" t="s">
        <v>495</v>
      </c>
      <c r="F903" s="23" t="s">
        <v>501</v>
      </c>
      <c r="G903" s="23" t="s">
        <v>494</v>
      </c>
      <c r="H903" s="23" t="s">
        <v>14</v>
      </c>
      <c r="I903" s="22">
        <v>24</v>
      </c>
      <c r="J903" s="22">
        <f t="shared" si="102"/>
        <v>32</v>
      </c>
      <c r="K903" s="9">
        <v>5616.81</v>
      </c>
      <c r="L903" s="23" t="s">
        <v>68</v>
      </c>
      <c r="M903" s="17">
        <f t="shared" si="103"/>
        <v>3.3379805440240695E-4</v>
      </c>
      <c r="N903" s="17">
        <f t="shared" si="104"/>
        <v>3.337980544024069E-4</v>
      </c>
      <c r="O903" s="68">
        <f t="shared" si="105"/>
        <v>24.033459916973296</v>
      </c>
      <c r="P903" s="9">
        <f t="shared" si="106"/>
        <v>234.03375000000003</v>
      </c>
    </row>
    <row r="904" spans="1:16" x14ac:dyDescent="0.25">
      <c r="A904" s="23" t="s">
        <v>9</v>
      </c>
      <c r="B904" s="23" t="s">
        <v>162</v>
      </c>
      <c r="C904" s="23" t="s">
        <v>166</v>
      </c>
      <c r="D904" s="16" t="s">
        <v>167</v>
      </c>
      <c r="E904" s="81" t="s">
        <v>495</v>
      </c>
      <c r="F904" s="23" t="s">
        <v>501</v>
      </c>
      <c r="G904" s="23" t="s">
        <v>494</v>
      </c>
      <c r="H904" s="23" t="s">
        <v>14</v>
      </c>
      <c r="I904" s="22">
        <v>37</v>
      </c>
      <c r="J904" s="22">
        <f t="shared" si="102"/>
        <v>49.333333333333329</v>
      </c>
      <c r="K904" s="9">
        <v>7371.7</v>
      </c>
      <c r="L904" s="23" t="s">
        <v>51</v>
      </c>
      <c r="M904" s="17">
        <f t="shared" si="103"/>
        <v>5.1460533387037732E-4</v>
      </c>
      <c r="N904" s="17">
        <f t="shared" si="104"/>
        <v>5.1460533387037732E-4</v>
      </c>
      <c r="O904" s="68">
        <f t="shared" si="105"/>
        <v>37.051584038667166</v>
      </c>
      <c r="P904" s="9">
        <f t="shared" si="106"/>
        <v>199.23513513513512</v>
      </c>
    </row>
    <row r="905" spans="1:16" x14ac:dyDescent="0.25">
      <c r="A905" s="23" t="s">
        <v>9</v>
      </c>
      <c r="B905" s="23" t="s">
        <v>162</v>
      </c>
      <c r="C905" s="23" t="s">
        <v>166</v>
      </c>
      <c r="D905" s="16" t="s">
        <v>167</v>
      </c>
      <c r="E905" s="81" t="s">
        <v>495</v>
      </c>
      <c r="F905" s="23" t="s">
        <v>501</v>
      </c>
      <c r="G905" s="23" t="s">
        <v>494</v>
      </c>
      <c r="H905" s="23" t="s">
        <v>14</v>
      </c>
      <c r="I905" s="22">
        <v>29.76</v>
      </c>
      <c r="J905" s="22">
        <f t="shared" si="102"/>
        <v>39.68</v>
      </c>
      <c r="K905" s="9">
        <v>5945.2752</v>
      </c>
      <c r="L905" s="23" t="s">
        <v>52</v>
      </c>
      <c r="M905" s="17">
        <f t="shared" si="103"/>
        <v>4.1390958745898463E-4</v>
      </c>
      <c r="N905" s="17">
        <f t="shared" si="104"/>
        <v>4.1390958745898457E-4</v>
      </c>
      <c r="O905" s="68">
        <f t="shared" si="105"/>
        <v>29.80149029704689</v>
      </c>
      <c r="P905" s="9">
        <f t="shared" si="106"/>
        <v>199.77403225806449</v>
      </c>
    </row>
    <row r="906" spans="1:16" x14ac:dyDescent="0.25">
      <c r="A906" s="23" t="s">
        <v>9</v>
      </c>
      <c r="B906" s="23" t="s">
        <v>162</v>
      </c>
      <c r="C906" s="23" t="s">
        <v>166</v>
      </c>
      <c r="D906" s="16" t="s">
        <v>167</v>
      </c>
      <c r="E906" s="81" t="s">
        <v>495</v>
      </c>
      <c r="F906" s="23" t="s">
        <v>501</v>
      </c>
      <c r="G906" s="23" t="s">
        <v>494</v>
      </c>
      <c r="H906" s="23" t="s">
        <v>14</v>
      </c>
      <c r="I906" s="22">
        <v>194</v>
      </c>
      <c r="J906" s="22">
        <f t="shared" si="102"/>
        <v>258.66666666666669</v>
      </c>
      <c r="K906" s="9">
        <v>76123.960000000006</v>
      </c>
      <c r="L906" s="23" t="s">
        <v>54</v>
      </c>
      <c r="M906" s="17">
        <f t="shared" si="103"/>
        <v>2.6982009397527895E-3</v>
      </c>
      <c r="N906" s="17">
        <f t="shared" si="104"/>
        <v>2.6982009397527895E-3</v>
      </c>
      <c r="O906" s="68">
        <f t="shared" si="105"/>
        <v>194.27046766220084</v>
      </c>
      <c r="P906" s="9">
        <f t="shared" si="106"/>
        <v>392.39154639175263</v>
      </c>
    </row>
    <row r="907" spans="1:16" x14ac:dyDescent="0.25">
      <c r="A907" s="95" t="s">
        <v>9</v>
      </c>
      <c r="B907" s="95" t="s">
        <v>162</v>
      </c>
      <c r="C907" s="95" t="s">
        <v>168</v>
      </c>
      <c r="D907" s="90" t="s">
        <v>169</v>
      </c>
      <c r="E907" s="91" t="s">
        <v>495</v>
      </c>
      <c r="F907" s="23" t="s">
        <v>501</v>
      </c>
      <c r="G907" s="95" t="s">
        <v>494</v>
      </c>
      <c r="H907" s="95" t="s">
        <v>170</v>
      </c>
      <c r="I907" s="96">
        <v>3</v>
      </c>
      <c r="J907" s="96">
        <f t="shared" si="102"/>
        <v>4</v>
      </c>
      <c r="K907" s="94">
        <v>591.05999999999995</v>
      </c>
      <c r="L907" s="95" t="s">
        <v>46</v>
      </c>
      <c r="M907" s="21">
        <f t="shared" si="103"/>
        <v>4.1724756800300869E-5</v>
      </c>
      <c r="N907" s="21">
        <f t="shared" si="104"/>
        <v>4.1724756800300863E-5</v>
      </c>
      <c r="O907" s="68">
        <f t="shared" si="105"/>
        <v>3.004182489621662</v>
      </c>
      <c r="P907" s="9">
        <f t="shared" si="106"/>
        <v>197.01999999999998</v>
      </c>
    </row>
    <row r="908" spans="1:16" x14ac:dyDescent="0.25">
      <c r="A908" s="23"/>
      <c r="B908" s="23"/>
      <c r="C908" s="23"/>
      <c r="D908" s="16"/>
      <c r="E908" s="81"/>
      <c r="F908" s="23"/>
      <c r="G908" s="23"/>
      <c r="H908" s="23"/>
      <c r="I908" s="24">
        <f>SUM(I867:I907)</f>
        <v>71899.759999999995</v>
      </c>
      <c r="J908" s="24">
        <f>SUM(J867:J907)</f>
        <v>95866.346666666665</v>
      </c>
      <c r="K908" s="25"/>
      <c r="L908" s="44"/>
      <c r="M908" s="26">
        <f>SUM(M867:M907)</f>
        <v>1.0000000000000002</v>
      </c>
      <c r="N908" s="26">
        <f>SUM(N867:N907)</f>
        <v>1.0000000000000002</v>
      </c>
      <c r="O908" s="71">
        <f>SUM(O867:O907)</f>
        <v>71999.999999999971</v>
      </c>
      <c r="P908" s="9"/>
    </row>
    <row r="909" spans="1:16" x14ac:dyDescent="0.25">
      <c r="A909" s="95" t="s">
        <v>9</v>
      </c>
      <c r="B909" s="95" t="s">
        <v>162</v>
      </c>
      <c r="C909" s="95" t="s">
        <v>171</v>
      </c>
      <c r="D909" s="90" t="s">
        <v>172</v>
      </c>
      <c r="E909" s="91" t="s">
        <v>496</v>
      </c>
      <c r="F909" s="95" t="s">
        <v>502</v>
      </c>
      <c r="G909" s="95" t="s">
        <v>497</v>
      </c>
      <c r="H909" s="95" t="s">
        <v>14</v>
      </c>
      <c r="I909" s="96">
        <v>15</v>
      </c>
      <c r="J909" s="96">
        <f>I909/9*12</f>
        <v>20</v>
      </c>
      <c r="K909" s="94">
        <v>29700</v>
      </c>
      <c r="L909" s="95" t="s">
        <v>40</v>
      </c>
      <c r="M909" s="21">
        <f>I909/$I$965</f>
        <v>2.2836629039514216E-3</v>
      </c>
      <c r="N909" s="21">
        <f>J909/$J$965</f>
        <v>2.2836629039514216E-3</v>
      </c>
      <c r="O909" s="68">
        <f>9000*N909</f>
        <v>20.552966135562794</v>
      </c>
      <c r="P909" s="9">
        <f t="shared" si="106"/>
        <v>1980</v>
      </c>
    </row>
    <row r="910" spans="1:16" x14ac:dyDescent="0.25">
      <c r="A910" s="95" t="s">
        <v>9</v>
      </c>
      <c r="B910" s="95" t="s">
        <v>162</v>
      </c>
      <c r="C910" s="95" t="s">
        <v>171</v>
      </c>
      <c r="D910" s="90" t="s">
        <v>172</v>
      </c>
      <c r="E910" s="91" t="s">
        <v>496</v>
      </c>
      <c r="F910" s="95" t="s">
        <v>502</v>
      </c>
      <c r="G910" s="95" t="s">
        <v>497</v>
      </c>
      <c r="H910" s="95" t="s">
        <v>14</v>
      </c>
      <c r="I910" s="96">
        <v>0.19</v>
      </c>
      <c r="J910" s="96">
        <f t="shared" ref="J910:J964" si="107">I910/9*12</f>
        <v>0.25333333333333335</v>
      </c>
      <c r="K910" s="94">
        <v>272.59780000000001</v>
      </c>
      <c r="L910" s="95" t="s">
        <v>53</v>
      </c>
      <c r="M910" s="21">
        <f t="shared" ref="M910:M964" si="108">I910/$I$965</f>
        <v>2.8926396783384676E-5</v>
      </c>
      <c r="N910" s="21">
        <f t="shared" ref="N910:N964" si="109">J910/$J$965</f>
        <v>2.892639678338468E-5</v>
      </c>
      <c r="O910" s="68">
        <f t="shared" ref="O910:O964" si="110">9000*N910</f>
        <v>0.26033757105046212</v>
      </c>
      <c r="P910" s="9">
        <f t="shared" si="106"/>
        <v>1434.7252631578947</v>
      </c>
    </row>
    <row r="911" spans="1:16" x14ac:dyDescent="0.25">
      <c r="A911" s="95" t="s">
        <v>9</v>
      </c>
      <c r="B911" s="95" t="s">
        <v>162</v>
      </c>
      <c r="C911" s="95" t="s">
        <v>171</v>
      </c>
      <c r="D911" s="90" t="s">
        <v>172</v>
      </c>
      <c r="E911" s="91" t="s">
        <v>496</v>
      </c>
      <c r="F911" s="95" t="s">
        <v>502</v>
      </c>
      <c r="G911" s="95" t="s">
        <v>497</v>
      </c>
      <c r="H911" s="95" t="s">
        <v>14</v>
      </c>
      <c r="I911" s="96">
        <v>6</v>
      </c>
      <c r="J911" s="96">
        <f t="shared" si="107"/>
        <v>8</v>
      </c>
      <c r="K911" s="94">
        <v>11752.56</v>
      </c>
      <c r="L911" s="95" t="s">
        <v>54</v>
      </c>
      <c r="M911" s="21">
        <f t="shared" si="108"/>
        <v>9.1346516158056872E-4</v>
      </c>
      <c r="N911" s="21">
        <f t="shared" si="109"/>
        <v>9.1346516158056872E-4</v>
      </c>
      <c r="O911" s="68">
        <f t="shared" si="110"/>
        <v>8.2211864542251192</v>
      </c>
      <c r="P911" s="9">
        <f t="shared" si="106"/>
        <v>1958.76</v>
      </c>
    </row>
    <row r="912" spans="1:16" x14ac:dyDescent="0.25">
      <c r="A912" s="23" t="s">
        <v>9</v>
      </c>
      <c r="B912" s="23" t="s">
        <v>162</v>
      </c>
      <c r="C912" s="23" t="s">
        <v>173</v>
      </c>
      <c r="D912" s="16" t="s">
        <v>174</v>
      </c>
      <c r="E912" s="91" t="s">
        <v>496</v>
      </c>
      <c r="F912" s="95" t="s">
        <v>502</v>
      </c>
      <c r="G912" s="95" t="s">
        <v>497</v>
      </c>
      <c r="H912" s="23" t="s">
        <v>14</v>
      </c>
      <c r="I912" s="22">
        <v>27.51</v>
      </c>
      <c r="J912" s="22">
        <f t="shared" si="107"/>
        <v>36.68</v>
      </c>
      <c r="K912" s="9">
        <v>54077.479500000001</v>
      </c>
      <c r="L912" s="23" t="s">
        <v>18</v>
      </c>
      <c r="M912" s="17">
        <f t="shared" si="108"/>
        <v>4.1882377658469076E-3</v>
      </c>
      <c r="N912" s="17">
        <f t="shared" si="109"/>
        <v>4.1882377658469076E-3</v>
      </c>
      <c r="O912" s="68">
        <f t="shared" si="110"/>
        <v>37.694139892622168</v>
      </c>
      <c r="P912" s="9">
        <f t="shared" si="106"/>
        <v>1965.7389858233369</v>
      </c>
    </row>
    <row r="913" spans="1:16" x14ac:dyDescent="0.25">
      <c r="A913" s="23" t="s">
        <v>9</v>
      </c>
      <c r="B913" s="23" t="s">
        <v>162</v>
      </c>
      <c r="C913" s="23" t="s">
        <v>173</v>
      </c>
      <c r="D913" s="16" t="s">
        <v>174</v>
      </c>
      <c r="E913" s="91" t="s">
        <v>496</v>
      </c>
      <c r="F913" s="95" t="s">
        <v>502</v>
      </c>
      <c r="G913" s="95" t="s">
        <v>497</v>
      </c>
      <c r="H913" s="23" t="s">
        <v>14</v>
      </c>
      <c r="I913" s="22">
        <v>666.99599999999998</v>
      </c>
      <c r="J913" s="22">
        <f t="shared" si="107"/>
        <v>889.32799999999997</v>
      </c>
      <c r="K913" s="9">
        <v>1310410.2132000001</v>
      </c>
      <c r="L913" s="23" t="s">
        <v>20</v>
      </c>
      <c r="M913" s="17">
        <f t="shared" si="108"/>
        <v>0.1015462681522655</v>
      </c>
      <c r="N913" s="17">
        <f t="shared" si="109"/>
        <v>0.1015462681522655</v>
      </c>
      <c r="O913" s="68">
        <f t="shared" si="110"/>
        <v>913.91641337038948</v>
      </c>
      <c r="P913" s="9">
        <f t="shared" si="106"/>
        <v>1964.6447852760739</v>
      </c>
    </row>
    <row r="914" spans="1:16" x14ac:dyDescent="0.25">
      <c r="A914" s="23" t="s">
        <v>9</v>
      </c>
      <c r="B914" s="23" t="s">
        <v>162</v>
      </c>
      <c r="C914" s="23" t="s">
        <v>173</v>
      </c>
      <c r="D914" s="16" t="s">
        <v>174</v>
      </c>
      <c r="E914" s="91" t="s">
        <v>496</v>
      </c>
      <c r="F914" s="95" t="s">
        <v>502</v>
      </c>
      <c r="G914" s="95" t="s">
        <v>497</v>
      </c>
      <c r="H914" s="23" t="s">
        <v>14</v>
      </c>
      <c r="I914" s="22">
        <v>494.87700000000001</v>
      </c>
      <c r="J914" s="22">
        <f t="shared" si="107"/>
        <v>659.83600000000001</v>
      </c>
      <c r="K914" s="9">
        <v>971418.80715000001</v>
      </c>
      <c r="L914" s="23" t="s">
        <v>22</v>
      </c>
      <c r="M914" s="17">
        <f t="shared" si="108"/>
        <v>7.534214979458452E-2</v>
      </c>
      <c r="N914" s="17">
        <f t="shared" si="109"/>
        <v>7.534214979458452E-2</v>
      </c>
      <c r="O914" s="68">
        <f t="shared" si="110"/>
        <v>678.07934815126066</v>
      </c>
      <c r="P914" s="9">
        <f t="shared" si="106"/>
        <v>1962.95</v>
      </c>
    </row>
    <row r="915" spans="1:16" x14ac:dyDescent="0.25">
      <c r="A915" s="23" t="s">
        <v>9</v>
      </c>
      <c r="B915" s="23" t="s">
        <v>162</v>
      </c>
      <c r="C915" s="23" t="s">
        <v>173</v>
      </c>
      <c r="D915" s="16" t="s">
        <v>174</v>
      </c>
      <c r="E915" s="91" t="s">
        <v>496</v>
      </c>
      <c r="F915" s="95" t="s">
        <v>502</v>
      </c>
      <c r="G915" s="95" t="s">
        <v>497</v>
      </c>
      <c r="H915" s="23" t="s">
        <v>14</v>
      </c>
      <c r="I915" s="22">
        <v>370.14400000000001</v>
      </c>
      <c r="J915" s="22">
        <f t="shared" si="107"/>
        <v>493.52533333333338</v>
      </c>
      <c r="K915" s="9">
        <v>726574.16480000003</v>
      </c>
      <c r="L915" s="23" t="s">
        <v>23</v>
      </c>
      <c r="M915" s="17">
        <f t="shared" si="108"/>
        <v>5.635227479467967E-2</v>
      </c>
      <c r="N915" s="17">
        <f t="shared" si="109"/>
        <v>5.6352274794679677E-2</v>
      </c>
      <c r="O915" s="68">
        <f t="shared" si="110"/>
        <v>507.1704731521171</v>
      </c>
      <c r="P915" s="9">
        <f t="shared" si="106"/>
        <v>1962.95</v>
      </c>
    </row>
    <row r="916" spans="1:16" x14ac:dyDescent="0.25">
      <c r="A916" s="23" t="s">
        <v>9</v>
      </c>
      <c r="B916" s="23" t="s">
        <v>162</v>
      </c>
      <c r="C916" s="23" t="s">
        <v>173</v>
      </c>
      <c r="D916" s="16" t="s">
        <v>174</v>
      </c>
      <c r="E916" s="91" t="s">
        <v>496</v>
      </c>
      <c r="F916" s="95" t="s">
        <v>502</v>
      </c>
      <c r="G916" s="95" t="s">
        <v>497</v>
      </c>
      <c r="H916" s="23" t="s">
        <v>14</v>
      </c>
      <c r="I916" s="22">
        <v>13</v>
      </c>
      <c r="J916" s="22">
        <f t="shared" si="107"/>
        <v>17.333333333333332</v>
      </c>
      <c r="K916" s="9">
        <v>16364.53</v>
      </c>
      <c r="L916" s="23" t="s">
        <v>25</v>
      </c>
      <c r="M916" s="17">
        <f t="shared" si="108"/>
        <v>1.9791745167578988E-3</v>
      </c>
      <c r="N916" s="17">
        <f t="shared" si="109"/>
        <v>1.9791745167578988E-3</v>
      </c>
      <c r="O916" s="68">
        <f t="shared" si="110"/>
        <v>17.81257065082109</v>
      </c>
      <c r="P916" s="9">
        <f t="shared" si="106"/>
        <v>1258.81</v>
      </c>
    </row>
    <row r="917" spans="1:16" x14ac:dyDescent="0.25">
      <c r="A917" s="23" t="s">
        <v>9</v>
      </c>
      <c r="B917" s="23" t="s">
        <v>162</v>
      </c>
      <c r="C917" s="23" t="s">
        <v>173</v>
      </c>
      <c r="D917" s="16" t="s">
        <v>174</v>
      </c>
      <c r="E917" s="91" t="s">
        <v>496</v>
      </c>
      <c r="F917" s="95" t="s">
        <v>502</v>
      </c>
      <c r="G917" s="95" t="s">
        <v>497</v>
      </c>
      <c r="H917" s="23" t="s">
        <v>14</v>
      </c>
      <c r="I917" s="22">
        <v>106.827</v>
      </c>
      <c r="J917" s="22">
        <f t="shared" si="107"/>
        <v>142.43600000000001</v>
      </c>
      <c r="K917" s="9">
        <v>209696.05965000001</v>
      </c>
      <c r="L917" s="23" t="s">
        <v>28</v>
      </c>
      <c r="M917" s="17">
        <f t="shared" si="108"/>
        <v>1.6263790469361234E-2</v>
      </c>
      <c r="N917" s="17">
        <f t="shared" si="109"/>
        <v>1.6263790469361238E-2</v>
      </c>
      <c r="O917" s="68">
        <f t="shared" si="110"/>
        <v>146.37411422425114</v>
      </c>
      <c r="P917" s="9">
        <f t="shared" si="106"/>
        <v>1962.95</v>
      </c>
    </row>
    <row r="918" spans="1:16" x14ac:dyDescent="0.25">
      <c r="A918" s="23" t="s">
        <v>9</v>
      </c>
      <c r="B918" s="23" t="s">
        <v>162</v>
      </c>
      <c r="C918" s="23" t="s">
        <v>173</v>
      </c>
      <c r="D918" s="16" t="s">
        <v>174</v>
      </c>
      <c r="E918" s="91" t="s">
        <v>496</v>
      </c>
      <c r="F918" s="95" t="s">
        <v>502</v>
      </c>
      <c r="G918" s="95" t="s">
        <v>497</v>
      </c>
      <c r="H918" s="23" t="s">
        <v>14</v>
      </c>
      <c r="I918" s="22">
        <v>56.65</v>
      </c>
      <c r="J918" s="22">
        <f t="shared" si="107"/>
        <v>75.533333333333331</v>
      </c>
      <c r="K918" s="9">
        <v>111178.4575</v>
      </c>
      <c r="L918" s="23" t="s">
        <v>30</v>
      </c>
      <c r="M918" s="17">
        <f t="shared" si="108"/>
        <v>8.6246335672565365E-3</v>
      </c>
      <c r="N918" s="17">
        <f t="shared" si="109"/>
        <v>8.6246335672565365E-3</v>
      </c>
      <c r="O918" s="68">
        <f t="shared" si="110"/>
        <v>77.621702105308827</v>
      </c>
      <c r="P918" s="9">
        <f t="shared" si="106"/>
        <v>1962.5500000000002</v>
      </c>
    </row>
    <row r="919" spans="1:16" x14ac:dyDescent="0.25">
      <c r="A919" s="23" t="s">
        <v>9</v>
      </c>
      <c r="B919" s="23" t="s">
        <v>162</v>
      </c>
      <c r="C919" s="23" t="s">
        <v>173</v>
      </c>
      <c r="D919" s="16" t="s">
        <v>174</v>
      </c>
      <c r="E919" s="91" t="s">
        <v>496</v>
      </c>
      <c r="F919" s="95" t="s">
        <v>502</v>
      </c>
      <c r="G919" s="95" t="s">
        <v>497</v>
      </c>
      <c r="H919" s="23" t="s">
        <v>14</v>
      </c>
      <c r="I919" s="22">
        <v>17.89</v>
      </c>
      <c r="J919" s="22">
        <f t="shared" si="107"/>
        <v>23.853333333333335</v>
      </c>
      <c r="K919" s="9">
        <v>35111.7595</v>
      </c>
      <c r="L919" s="23" t="s">
        <v>62</v>
      </c>
      <c r="M919" s="17">
        <f t="shared" si="108"/>
        <v>2.7236486234460625E-3</v>
      </c>
      <c r="N919" s="17">
        <f t="shared" si="109"/>
        <v>2.7236486234460625E-3</v>
      </c>
      <c r="O919" s="68">
        <f t="shared" si="110"/>
        <v>24.512837611014564</v>
      </c>
      <c r="P919" s="9">
        <f t="shared" si="106"/>
        <v>1962.647261039687</v>
      </c>
    </row>
    <row r="920" spans="1:16" x14ac:dyDescent="0.25">
      <c r="A920" s="23" t="s">
        <v>9</v>
      </c>
      <c r="B920" s="23" t="s">
        <v>162</v>
      </c>
      <c r="C920" s="23" t="s">
        <v>173</v>
      </c>
      <c r="D920" s="16" t="s">
        <v>174</v>
      </c>
      <c r="E920" s="91" t="s">
        <v>496</v>
      </c>
      <c r="F920" s="95" t="s">
        <v>502</v>
      </c>
      <c r="G920" s="95" t="s">
        <v>497</v>
      </c>
      <c r="H920" s="23" t="s">
        <v>14</v>
      </c>
      <c r="I920" s="22">
        <v>151.49</v>
      </c>
      <c r="J920" s="22">
        <f t="shared" si="107"/>
        <v>201.98666666666668</v>
      </c>
      <c r="K920" s="9">
        <v>297942.22149999999</v>
      </c>
      <c r="L920" s="23" t="s">
        <v>34</v>
      </c>
      <c r="M920" s="17">
        <f t="shared" si="108"/>
        <v>2.3063472887973394E-2</v>
      </c>
      <c r="N920" s="17">
        <f t="shared" si="109"/>
        <v>2.3063472887973394E-2</v>
      </c>
      <c r="O920" s="68">
        <f t="shared" si="110"/>
        <v>207.57125599176055</v>
      </c>
      <c r="P920" s="9">
        <f t="shared" si="106"/>
        <v>1966.7451415935043</v>
      </c>
    </row>
    <row r="921" spans="1:16" x14ac:dyDescent="0.25">
      <c r="A921" s="23" t="s">
        <v>9</v>
      </c>
      <c r="B921" s="23" t="s">
        <v>162</v>
      </c>
      <c r="C921" s="23" t="s">
        <v>173</v>
      </c>
      <c r="D921" s="16" t="s">
        <v>174</v>
      </c>
      <c r="E921" s="91" t="s">
        <v>496</v>
      </c>
      <c r="F921" s="95" t="s">
        <v>502</v>
      </c>
      <c r="G921" s="95" t="s">
        <v>497</v>
      </c>
      <c r="H921" s="23" t="s">
        <v>14</v>
      </c>
      <c r="I921" s="22">
        <v>74</v>
      </c>
      <c r="J921" s="22">
        <f t="shared" si="107"/>
        <v>98.666666666666657</v>
      </c>
      <c r="K921" s="9">
        <v>145735.70000000001</v>
      </c>
      <c r="L921" s="23" t="s">
        <v>35</v>
      </c>
      <c r="M921" s="17">
        <f t="shared" si="108"/>
        <v>1.1266070326160347E-2</v>
      </c>
      <c r="N921" s="17">
        <f t="shared" si="109"/>
        <v>1.1266070326160347E-2</v>
      </c>
      <c r="O921" s="68">
        <f t="shared" si="110"/>
        <v>101.39463293544311</v>
      </c>
      <c r="P921" s="9">
        <f t="shared" si="106"/>
        <v>1969.4013513513514</v>
      </c>
    </row>
    <row r="922" spans="1:16" x14ac:dyDescent="0.25">
      <c r="A922" s="23" t="s">
        <v>9</v>
      </c>
      <c r="B922" s="23" t="s">
        <v>162</v>
      </c>
      <c r="C922" s="23" t="s">
        <v>173</v>
      </c>
      <c r="D922" s="16" t="s">
        <v>174</v>
      </c>
      <c r="E922" s="91" t="s">
        <v>496</v>
      </c>
      <c r="F922" s="95" t="s">
        <v>502</v>
      </c>
      <c r="G922" s="95" t="s">
        <v>497</v>
      </c>
      <c r="H922" s="23" t="s">
        <v>14</v>
      </c>
      <c r="I922" s="22">
        <v>208.76499999999999</v>
      </c>
      <c r="J922" s="22">
        <f t="shared" si="107"/>
        <v>278.3533333333333</v>
      </c>
      <c r="K922" s="9">
        <v>410256.45925000001</v>
      </c>
      <c r="L922" s="23" t="s">
        <v>37</v>
      </c>
      <c r="M922" s="17">
        <f t="shared" si="108"/>
        <v>3.17832590762279E-2</v>
      </c>
      <c r="N922" s="17">
        <f t="shared" si="109"/>
        <v>3.17832590762279E-2</v>
      </c>
      <c r="O922" s="68">
        <f t="shared" si="110"/>
        <v>286.04933168605112</v>
      </c>
      <c r="P922" s="9">
        <f t="shared" si="106"/>
        <v>1965.1591945488949</v>
      </c>
    </row>
    <row r="923" spans="1:16" x14ac:dyDescent="0.25">
      <c r="A923" s="23" t="s">
        <v>9</v>
      </c>
      <c r="B923" s="23" t="s">
        <v>162</v>
      </c>
      <c r="C923" s="23" t="s">
        <v>173</v>
      </c>
      <c r="D923" s="16" t="s">
        <v>174</v>
      </c>
      <c r="E923" s="91" t="s">
        <v>496</v>
      </c>
      <c r="F923" s="95" t="s">
        <v>502</v>
      </c>
      <c r="G923" s="95" t="s">
        <v>497</v>
      </c>
      <c r="H923" s="23" t="s">
        <v>14</v>
      </c>
      <c r="I923" s="22">
        <v>32</v>
      </c>
      <c r="J923" s="22">
        <f t="shared" si="107"/>
        <v>42.666666666666664</v>
      </c>
      <c r="K923" s="9">
        <v>63325.9</v>
      </c>
      <c r="L923" s="23" t="s">
        <v>38</v>
      </c>
      <c r="M923" s="17">
        <f t="shared" si="108"/>
        <v>4.8718141950963665E-3</v>
      </c>
      <c r="N923" s="17">
        <f t="shared" si="109"/>
        <v>4.8718141950963665E-3</v>
      </c>
      <c r="O923" s="68">
        <f t="shared" si="110"/>
        <v>43.8463277558673</v>
      </c>
      <c r="P923" s="9">
        <f t="shared" si="106"/>
        <v>1978.934375</v>
      </c>
    </row>
    <row r="924" spans="1:16" x14ac:dyDescent="0.25">
      <c r="A924" s="23" t="s">
        <v>9</v>
      </c>
      <c r="B924" s="23" t="s">
        <v>162</v>
      </c>
      <c r="C924" s="23" t="s">
        <v>173</v>
      </c>
      <c r="D924" s="16" t="s">
        <v>174</v>
      </c>
      <c r="E924" s="91" t="s">
        <v>496</v>
      </c>
      <c r="F924" s="95" t="s">
        <v>502</v>
      </c>
      <c r="G924" s="95" t="s">
        <v>497</v>
      </c>
      <c r="H924" s="23" t="s">
        <v>14</v>
      </c>
      <c r="I924" s="22">
        <v>11</v>
      </c>
      <c r="J924" s="22">
        <f t="shared" si="107"/>
        <v>14.666666666666668</v>
      </c>
      <c r="K924" s="9">
        <v>21592.45</v>
      </c>
      <c r="L924" s="23" t="s">
        <v>39</v>
      </c>
      <c r="M924" s="17">
        <f t="shared" si="108"/>
        <v>1.674686129564376E-3</v>
      </c>
      <c r="N924" s="17">
        <f t="shared" si="109"/>
        <v>1.674686129564376E-3</v>
      </c>
      <c r="O924" s="68">
        <f t="shared" si="110"/>
        <v>15.072175166079385</v>
      </c>
      <c r="P924" s="9">
        <f t="shared" si="106"/>
        <v>1962.95</v>
      </c>
    </row>
    <row r="925" spans="1:16" x14ac:dyDescent="0.25">
      <c r="A925" s="23" t="s">
        <v>9</v>
      </c>
      <c r="B925" s="23" t="s">
        <v>162</v>
      </c>
      <c r="C925" s="23" t="s">
        <v>173</v>
      </c>
      <c r="D925" s="16" t="s">
        <v>174</v>
      </c>
      <c r="E925" s="91" t="s">
        <v>496</v>
      </c>
      <c r="F925" s="95" t="s">
        <v>502</v>
      </c>
      <c r="G925" s="95" t="s">
        <v>497</v>
      </c>
      <c r="H925" s="23" t="s">
        <v>14</v>
      </c>
      <c r="I925" s="22">
        <v>76.03</v>
      </c>
      <c r="J925" s="22">
        <f t="shared" si="107"/>
        <v>101.37333333333333</v>
      </c>
      <c r="K925" s="9">
        <v>148820.84849999999</v>
      </c>
      <c r="L925" s="23" t="s">
        <v>40</v>
      </c>
      <c r="M925" s="17">
        <f t="shared" si="108"/>
        <v>1.1575126039161773E-2</v>
      </c>
      <c r="N925" s="17">
        <f t="shared" si="109"/>
        <v>1.1575126039161773E-2</v>
      </c>
      <c r="O925" s="68">
        <f t="shared" si="110"/>
        <v>104.17613435245595</v>
      </c>
      <c r="P925" s="9">
        <f t="shared" si="106"/>
        <v>1957.396402735762</v>
      </c>
    </row>
    <row r="926" spans="1:16" x14ac:dyDescent="0.25">
      <c r="A926" s="23" t="s">
        <v>9</v>
      </c>
      <c r="B926" s="23" t="s">
        <v>162</v>
      </c>
      <c r="C926" s="23" t="s">
        <v>173</v>
      </c>
      <c r="D926" s="16" t="s">
        <v>174</v>
      </c>
      <c r="E926" s="91" t="s">
        <v>496</v>
      </c>
      <c r="F926" s="95" t="s">
        <v>502</v>
      </c>
      <c r="G926" s="95" t="s">
        <v>497</v>
      </c>
      <c r="H926" s="23" t="s">
        <v>14</v>
      </c>
      <c r="I926" s="22">
        <v>230.55799999999999</v>
      </c>
      <c r="J926" s="22">
        <f t="shared" si="107"/>
        <v>307.41066666666666</v>
      </c>
      <c r="K926" s="9">
        <v>453061.79710000003</v>
      </c>
      <c r="L926" s="23" t="s">
        <v>41</v>
      </c>
      <c r="M926" s="17">
        <f t="shared" si="108"/>
        <v>3.5101116787282123E-2</v>
      </c>
      <c r="N926" s="17">
        <f t="shared" si="109"/>
        <v>3.5101116787282123E-2</v>
      </c>
      <c r="O926" s="68">
        <f t="shared" si="110"/>
        <v>315.91005108553912</v>
      </c>
      <c r="P926" s="9">
        <f t="shared" si="106"/>
        <v>1965.066478283122</v>
      </c>
    </row>
    <row r="927" spans="1:16" x14ac:dyDescent="0.25">
      <c r="A927" s="23" t="s">
        <v>9</v>
      </c>
      <c r="B927" s="23" t="s">
        <v>162</v>
      </c>
      <c r="C927" s="23" t="s">
        <v>173</v>
      </c>
      <c r="D927" s="16" t="s">
        <v>174</v>
      </c>
      <c r="E927" s="91" t="s">
        <v>496</v>
      </c>
      <c r="F927" s="95" t="s">
        <v>502</v>
      </c>
      <c r="G927" s="95" t="s">
        <v>497</v>
      </c>
      <c r="H927" s="23" t="s">
        <v>14</v>
      </c>
      <c r="I927" s="30">
        <f>178670/5000</f>
        <v>35.734000000000002</v>
      </c>
      <c r="J927" s="30">
        <f t="shared" si="107"/>
        <v>47.645333333333333</v>
      </c>
      <c r="K927" s="9">
        <v>62534.5</v>
      </c>
      <c r="L927" s="23" t="s">
        <v>43</v>
      </c>
      <c r="M927" s="17">
        <f t="shared" si="108"/>
        <v>5.4402940139866738E-3</v>
      </c>
      <c r="N927" s="17">
        <f t="shared" si="109"/>
        <v>5.4402940139866738E-3</v>
      </c>
      <c r="O927" s="68">
        <f t="shared" si="110"/>
        <v>48.962646125880063</v>
      </c>
      <c r="P927" s="9">
        <f t="shared" si="106"/>
        <v>1750</v>
      </c>
    </row>
    <row r="928" spans="1:16" x14ac:dyDescent="0.25">
      <c r="A928" s="23" t="s">
        <v>9</v>
      </c>
      <c r="B928" s="23" t="s">
        <v>162</v>
      </c>
      <c r="C928" s="23" t="s">
        <v>173</v>
      </c>
      <c r="D928" s="16" t="s">
        <v>174</v>
      </c>
      <c r="E928" s="91" t="s">
        <v>496</v>
      </c>
      <c r="F928" s="95" t="s">
        <v>502</v>
      </c>
      <c r="G928" s="95" t="s">
        <v>497</v>
      </c>
      <c r="H928" s="23" t="s">
        <v>14</v>
      </c>
      <c r="I928" s="22">
        <v>6</v>
      </c>
      <c r="J928" s="22">
        <f t="shared" si="107"/>
        <v>8</v>
      </c>
      <c r="K928" s="9">
        <v>11880</v>
      </c>
      <c r="L928" s="23" t="s">
        <v>44</v>
      </c>
      <c r="M928" s="17">
        <f t="shared" si="108"/>
        <v>9.1346516158056872E-4</v>
      </c>
      <c r="N928" s="17">
        <f t="shared" si="109"/>
        <v>9.1346516158056872E-4</v>
      </c>
      <c r="O928" s="68">
        <f t="shared" si="110"/>
        <v>8.2211864542251192</v>
      </c>
      <c r="P928" s="9">
        <f t="shared" si="106"/>
        <v>1980</v>
      </c>
    </row>
    <row r="929" spans="1:16" x14ac:dyDescent="0.25">
      <c r="A929" s="23" t="s">
        <v>9</v>
      </c>
      <c r="B929" s="23" t="s">
        <v>162</v>
      </c>
      <c r="C929" s="23" t="s">
        <v>173</v>
      </c>
      <c r="D929" s="16" t="s">
        <v>174</v>
      </c>
      <c r="E929" s="91" t="s">
        <v>496</v>
      </c>
      <c r="F929" s="95" t="s">
        <v>502</v>
      </c>
      <c r="G929" s="95" t="s">
        <v>497</v>
      </c>
      <c r="H929" s="23" t="s">
        <v>14</v>
      </c>
      <c r="I929" s="22">
        <v>87.427999999999997</v>
      </c>
      <c r="J929" s="22">
        <f t="shared" si="107"/>
        <v>116.57066666666667</v>
      </c>
      <c r="K929" s="9">
        <v>172410.94750000001</v>
      </c>
      <c r="L929" s="23" t="s">
        <v>45</v>
      </c>
      <c r="M929" s="17">
        <f t="shared" si="108"/>
        <v>1.3310405357777659E-2</v>
      </c>
      <c r="N929" s="17">
        <f t="shared" si="109"/>
        <v>1.3310405357777661E-2</v>
      </c>
      <c r="O929" s="68">
        <f t="shared" si="110"/>
        <v>119.79364821999894</v>
      </c>
      <c r="P929" s="9">
        <f t="shared" si="106"/>
        <v>1972.0335304479115</v>
      </c>
    </row>
    <row r="930" spans="1:16" x14ac:dyDescent="0.25">
      <c r="A930" s="23" t="s">
        <v>9</v>
      </c>
      <c r="B930" s="23" t="s">
        <v>162</v>
      </c>
      <c r="C930" s="23" t="s">
        <v>173</v>
      </c>
      <c r="D930" s="16" t="s">
        <v>174</v>
      </c>
      <c r="E930" s="91" t="s">
        <v>496</v>
      </c>
      <c r="F930" s="95" t="s">
        <v>502</v>
      </c>
      <c r="G930" s="95" t="s">
        <v>497</v>
      </c>
      <c r="H930" s="23" t="s">
        <v>14</v>
      </c>
      <c r="I930" s="22">
        <v>181.12799999999999</v>
      </c>
      <c r="J930" s="22">
        <f t="shared" si="107"/>
        <v>241.50399999999996</v>
      </c>
      <c r="K930" s="9">
        <v>356214.42009999999</v>
      </c>
      <c r="L930" s="23" t="s">
        <v>47</v>
      </c>
      <c r="M930" s="17">
        <f t="shared" si="108"/>
        <v>2.7575686297794205E-2</v>
      </c>
      <c r="N930" s="17">
        <f t="shared" si="109"/>
        <v>2.7575686297794205E-2</v>
      </c>
      <c r="O930" s="68">
        <f t="shared" si="110"/>
        <v>248.18117668014784</v>
      </c>
      <c r="P930" s="9">
        <f t="shared" si="106"/>
        <v>1966.644693807694</v>
      </c>
    </row>
    <row r="931" spans="1:16" x14ac:dyDescent="0.25">
      <c r="A931" s="23" t="s">
        <v>9</v>
      </c>
      <c r="B931" s="23" t="s">
        <v>162</v>
      </c>
      <c r="C931" s="23" t="s">
        <v>173</v>
      </c>
      <c r="D931" s="16" t="s">
        <v>174</v>
      </c>
      <c r="E931" s="91" t="s">
        <v>496</v>
      </c>
      <c r="F931" s="95" t="s">
        <v>502</v>
      </c>
      <c r="G931" s="95" t="s">
        <v>497</v>
      </c>
      <c r="H931" s="23" t="s">
        <v>14</v>
      </c>
      <c r="I931" s="22">
        <v>9</v>
      </c>
      <c r="J931" s="22">
        <f t="shared" si="107"/>
        <v>12</v>
      </c>
      <c r="K931" s="9">
        <v>17820</v>
      </c>
      <c r="L931" s="23" t="s">
        <v>63</v>
      </c>
      <c r="M931" s="17">
        <f t="shared" si="108"/>
        <v>1.370197742370853E-3</v>
      </c>
      <c r="N931" s="17">
        <f t="shared" si="109"/>
        <v>1.370197742370853E-3</v>
      </c>
      <c r="O931" s="68">
        <f t="shared" si="110"/>
        <v>12.331779681337677</v>
      </c>
      <c r="P931" s="9">
        <f t="shared" si="106"/>
        <v>1980</v>
      </c>
    </row>
    <row r="932" spans="1:16" x14ac:dyDescent="0.25">
      <c r="A932" s="23" t="s">
        <v>9</v>
      </c>
      <c r="B932" s="23" t="s">
        <v>162</v>
      </c>
      <c r="C932" s="23" t="s">
        <v>173</v>
      </c>
      <c r="D932" s="16" t="s">
        <v>174</v>
      </c>
      <c r="E932" s="91" t="s">
        <v>496</v>
      </c>
      <c r="F932" s="95" t="s">
        <v>502</v>
      </c>
      <c r="G932" s="95" t="s">
        <v>497</v>
      </c>
      <c r="H932" s="23" t="s">
        <v>14</v>
      </c>
      <c r="I932" s="22">
        <v>77.744</v>
      </c>
      <c r="J932" s="22">
        <f t="shared" si="107"/>
        <v>103.65866666666666</v>
      </c>
      <c r="K932" s="9">
        <v>152607.58480000001</v>
      </c>
      <c r="L932" s="23" t="s">
        <v>48</v>
      </c>
      <c r="M932" s="17">
        <f t="shared" si="108"/>
        <v>1.1836072586986622E-2</v>
      </c>
      <c r="N932" s="17">
        <f t="shared" si="109"/>
        <v>1.1836072586986622E-2</v>
      </c>
      <c r="O932" s="68">
        <f t="shared" si="110"/>
        <v>106.5246532828796</v>
      </c>
      <c r="P932" s="9">
        <f t="shared" si="106"/>
        <v>1962.95</v>
      </c>
    </row>
    <row r="933" spans="1:16" x14ac:dyDescent="0.25">
      <c r="A933" s="23" t="s">
        <v>9</v>
      </c>
      <c r="B933" s="23" t="s">
        <v>162</v>
      </c>
      <c r="C933" s="23" t="s">
        <v>173</v>
      </c>
      <c r="D933" s="16" t="s">
        <v>174</v>
      </c>
      <c r="E933" s="91" t="s">
        <v>496</v>
      </c>
      <c r="F933" s="95" t="s">
        <v>502</v>
      </c>
      <c r="G933" s="95" t="s">
        <v>497</v>
      </c>
      <c r="H933" s="23" t="s">
        <v>14</v>
      </c>
      <c r="I933" s="30">
        <f>7480/5000</f>
        <v>1.496</v>
      </c>
      <c r="J933" s="30">
        <f t="shared" si="107"/>
        <v>1.9946666666666666</v>
      </c>
      <c r="K933" s="9">
        <v>2917.2</v>
      </c>
      <c r="L933" s="23" t="s">
        <v>68</v>
      </c>
      <c r="M933" s="17">
        <f t="shared" si="108"/>
        <v>2.2775731362075513E-4</v>
      </c>
      <c r="N933" s="17">
        <f t="shared" si="109"/>
        <v>2.2775731362075513E-4</v>
      </c>
      <c r="O933" s="68">
        <f t="shared" si="110"/>
        <v>2.0498158225867962</v>
      </c>
      <c r="P933" s="9">
        <f t="shared" si="106"/>
        <v>1949.9999999999998</v>
      </c>
    </row>
    <row r="934" spans="1:16" x14ac:dyDescent="0.25">
      <c r="A934" s="23" t="s">
        <v>9</v>
      </c>
      <c r="B934" s="23" t="s">
        <v>162</v>
      </c>
      <c r="C934" s="23" t="s">
        <v>173</v>
      </c>
      <c r="D934" s="16" t="s">
        <v>174</v>
      </c>
      <c r="E934" s="91" t="s">
        <v>496</v>
      </c>
      <c r="F934" s="95" t="s">
        <v>502</v>
      </c>
      <c r="G934" s="95" t="s">
        <v>497</v>
      </c>
      <c r="H934" s="23" t="s">
        <v>14</v>
      </c>
      <c r="I934" s="22">
        <v>172</v>
      </c>
      <c r="J934" s="22">
        <f t="shared" si="107"/>
        <v>229.33333333333331</v>
      </c>
      <c r="K934" s="9">
        <v>338326.45</v>
      </c>
      <c r="L934" s="23" t="s">
        <v>49</v>
      </c>
      <c r="M934" s="17">
        <f t="shared" si="108"/>
        <v>2.6186001298642968E-2</v>
      </c>
      <c r="N934" s="17">
        <f t="shared" si="109"/>
        <v>2.6186001298642968E-2</v>
      </c>
      <c r="O934" s="68">
        <f t="shared" si="110"/>
        <v>235.6740116877867</v>
      </c>
      <c r="P934" s="9">
        <f t="shared" si="106"/>
        <v>1967.0142441860467</v>
      </c>
    </row>
    <row r="935" spans="1:16" x14ac:dyDescent="0.25">
      <c r="A935" s="23" t="s">
        <v>9</v>
      </c>
      <c r="B935" s="23" t="s">
        <v>162</v>
      </c>
      <c r="C935" s="23" t="s">
        <v>173</v>
      </c>
      <c r="D935" s="16" t="s">
        <v>174</v>
      </c>
      <c r="E935" s="91" t="s">
        <v>496</v>
      </c>
      <c r="F935" s="95" t="s">
        <v>502</v>
      </c>
      <c r="G935" s="95" t="s">
        <v>497</v>
      </c>
      <c r="H935" s="23" t="s">
        <v>14</v>
      </c>
      <c r="I935" s="22">
        <v>63</v>
      </c>
      <c r="J935" s="22">
        <f t="shared" si="107"/>
        <v>84</v>
      </c>
      <c r="K935" s="9">
        <v>123665.85</v>
      </c>
      <c r="L935" s="23" t="s">
        <v>50</v>
      </c>
      <c r="M935" s="17">
        <f t="shared" si="108"/>
        <v>9.5913841965959718E-3</v>
      </c>
      <c r="N935" s="17">
        <f t="shared" si="109"/>
        <v>9.5913841965959718E-3</v>
      </c>
      <c r="O935" s="68">
        <f t="shared" si="110"/>
        <v>86.322457769363751</v>
      </c>
      <c r="P935" s="9">
        <f t="shared" si="106"/>
        <v>1962.95</v>
      </c>
    </row>
    <row r="936" spans="1:16" x14ac:dyDescent="0.25">
      <c r="A936" s="23" t="s">
        <v>9</v>
      </c>
      <c r="B936" s="23" t="s">
        <v>162</v>
      </c>
      <c r="C936" s="23" t="s">
        <v>173</v>
      </c>
      <c r="D936" s="16" t="s">
        <v>174</v>
      </c>
      <c r="E936" s="91" t="s">
        <v>496</v>
      </c>
      <c r="F936" s="95" t="s">
        <v>502</v>
      </c>
      <c r="G936" s="95" t="s">
        <v>497</v>
      </c>
      <c r="H936" s="23" t="s">
        <v>14</v>
      </c>
      <c r="I936" s="22">
        <v>27</v>
      </c>
      <c r="J936" s="22">
        <f t="shared" si="107"/>
        <v>36</v>
      </c>
      <c r="K936" s="9">
        <v>51537.33</v>
      </c>
      <c r="L936" s="23" t="s">
        <v>51</v>
      </c>
      <c r="M936" s="17">
        <f t="shared" si="108"/>
        <v>4.1105932271125589E-3</v>
      </c>
      <c r="N936" s="17">
        <f t="shared" si="109"/>
        <v>4.1105932271125589E-3</v>
      </c>
      <c r="O936" s="68">
        <f t="shared" si="110"/>
        <v>36.995339044013029</v>
      </c>
      <c r="P936" s="9">
        <f t="shared" si="106"/>
        <v>1908.79</v>
      </c>
    </row>
    <row r="937" spans="1:16" x14ac:dyDescent="0.25">
      <c r="A937" s="23" t="s">
        <v>9</v>
      </c>
      <c r="B937" s="23" t="s">
        <v>162</v>
      </c>
      <c r="C937" s="23" t="s">
        <v>173</v>
      </c>
      <c r="D937" s="16" t="s">
        <v>174</v>
      </c>
      <c r="E937" s="91" t="s">
        <v>496</v>
      </c>
      <c r="F937" s="95" t="s">
        <v>502</v>
      </c>
      <c r="G937" s="95" t="s">
        <v>497</v>
      </c>
      <c r="H937" s="23" t="s">
        <v>14</v>
      </c>
      <c r="I937" s="22">
        <v>135.99</v>
      </c>
      <c r="J937" s="22">
        <f t="shared" si="107"/>
        <v>181.32000000000002</v>
      </c>
      <c r="K937" s="9">
        <v>265573.6655</v>
      </c>
      <c r="L937" s="23" t="s">
        <v>53</v>
      </c>
      <c r="M937" s="17">
        <f t="shared" si="108"/>
        <v>2.0703687887223592E-2</v>
      </c>
      <c r="N937" s="17">
        <f t="shared" si="109"/>
        <v>2.0703687887223592E-2</v>
      </c>
      <c r="O937" s="68">
        <f t="shared" si="110"/>
        <v>186.33319098501232</v>
      </c>
      <c r="P937" s="9">
        <f t="shared" si="106"/>
        <v>1952.8911353776011</v>
      </c>
    </row>
    <row r="938" spans="1:16" x14ac:dyDescent="0.25">
      <c r="A938" s="23" t="s">
        <v>9</v>
      </c>
      <c r="B938" s="23" t="s">
        <v>162</v>
      </c>
      <c r="C938" s="23" t="s">
        <v>173</v>
      </c>
      <c r="D938" s="16" t="s">
        <v>174</v>
      </c>
      <c r="E938" s="91" t="s">
        <v>496</v>
      </c>
      <c r="F938" s="95" t="s">
        <v>502</v>
      </c>
      <c r="G938" s="95" t="s">
        <v>497</v>
      </c>
      <c r="H938" s="23" t="s">
        <v>14</v>
      </c>
      <c r="I938" s="22">
        <v>2</v>
      </c>
      <c r="J938" s="22">
        <f t="shared" si="107"/>
        <v>2.6666666666666665</v>
      </c>
      <c r="K938" s="9">
        <v>3925.9</v>
      </c>
      <c r="L938" s="23" t="s">
        <v>54</v>
      </c>
      <c r="M938" s="17">
        <f t="shared" si="108"/>
        <v>3.0448838719352291E-4</v>
      </c>
      <c r="N938" s="17">
        <f t="shared" si="109"/>
        <v>3.0448838719352291E-4</v>
      </c>
      <c r="O938" s="68">
        <f t="shared" si="110"/>
        <v>2.7403954847417062</v>
      </c>
      <c r="P938" s="9">
        <f t="shared" si="106"/>
        <v>1962.95</v>
      </c>
    </row>
    <row r="939" spans="1:16" x14ac:dyDescent="0.25">
      <c r="A939" s="23" t="s">
        <v>9</v>
      </c>
      <c r="B939" s="23" t="s">
        <v>162</v>
      </c>
      <c r="C939" s="23" t="s">
        <v>173</v>
      </c>
      <c r="D939" s="16" t="s">
        <v>174</v>
      </c>
      <c r="E939" s="91" t="s">
        <v>496</v>
      </c>
      <c r="F939" s="95" t="s">
        <v>502</v>
      </c>
      <c r="G939" s="95" t="s">
        <v>497</v>
      </c>
      <c r="H939" s="23" t="s">
        <v>14</v>
      </c>
      <c r="I939" s="22">
        <v>99.584000000000003</v>
      </c>
      <c r="J939" s="22">
        <f t="shared" si="107"/>
        <v>132.77866666666668</v>
      </c>
      <c r="K939" s="9">
        <v>195495.63329999999</v>
      </c>
      <c r="L939" s="23" t="s">
        <v>55</v>
      </c>
      <c r="M939" s="17">
        <f t="shared" si="108"/>
        <v>1.5161085775139893E-2</v>
      </c>
      <c r="N939" s="17">
        <f t="shared" si="109"/>
        <v>1.5161085775139894E-2</v>
      </c>
      <c r="O939" s="68">
        <f t="shared" si="110"/>
        <v>136.44977197625906</v>
      </c>
      <c r="P939" s="9">
        <f t="shared" si="106"/>
        <v>1963.1229243653597</v>
      </c>
    </row>
    <row r="940" spans="1:16" x14ac:dyDescent="0.25">
      <c r="A940" s="23" t="s">
        <v>9</v>
      </c>
      <c r="B940" s="23" t="s">
        <v>162</v>
      </c>
      <c r="C940" s="23" t="s">
        <v>173</v>
      </c>
      <c r="D940" s="16" t="s">
        <v>174</v>
      </c>
      <c r="E940" s="91" t="s">
        <v>496</v>
      </c>
      <c r="F940" s="95" t="s">
        <v>502</v>
      </c>
      <c r="G940" s="95" t="s">
        <v>497</v>
      </c>
      <c r="H940" s="23" t="s">
        <v>14</v>
      </c>
      <c r="I940" s="22">
        <v>297</v>
      </c>
      <c r="J940" s="22">
        <f t="shared" si="107"/>
        <v>396</v>
      </c>
      <c r="K940" s="9">
        <v>583149.6</v>
      </c>
      <c r="L940" s="23" t="s">
        <v>56</v>
      </c>
      <c r="M940" s="17">
        <f t="shared" si="108"/>
        <v>4.5216525498238153E-2</v>
      </c>
      <c r="N940" s="17">
        <f t="shared" si="109"/>
        <v>4.5216525498238153E-2</v>
      </c>
      <c r="O940" s="68">
        <f t="shared" si="110"/>
        <v>406.94872948414337</v>
      </c>
      <c r="P940" s="9">
        <f t="shared" si="106"/>
        <v>1963.4666666666667</v>
      </c>
    </row>
    <row r="941" spans="1:16" x14ac:dyDescent="0.25">
      <c r="A941" s="23" t="s">
        <v>9</v>
      </c>
      <c r="B941" s="23" t="s">
        <v>162</v>
      </c>
      <c r="C941" s="23" t="s">
        <v>175</v>
      </c>
      <c r="D941" s="16" t="s">
        <v>176</v>
      </c>
      <c r="E941" s="91" t="s">
        <v>496</v>
      </c>
      <c r="F941" s="95" t="s">
        <v>502</v>
      </c>
      <c r="G941" s="95" t="s">
        <v>497</v>
      </c>
      <c r="H941" s="23" t="s">
        <v>14</v>
      </c>
      <c r="I941" s="22">
        <v>160.5</v>
      </c>
      <c r="J941" s="22">
        <f t="shared" si="107"/>
        <v>214</v>
      </c>
      <c r="K941" s="9">
        <v>317790</v>
      </c>
      <c r="L941" s="23" t="s">
        <v>20</v>
      </c>
      <c r="M941" s="17">
        <f t="shared" si="108"/>
        <v>2.4435193072280214E-2</v>
      </c>
      <c r="N941" s="17">
        <f t="shared" si="109"/>
        <v>2.4435193072280214E-2</v>
      </c>
      <c r="O941" s="68">
        <f t="shared" si="110"/>
        <v>219.91673765052192</v>
      </c>
      <c r="P941" s="9">
        <f t="shared" si="106"/>
        <v>1980</v>
      </c>
    </row>
    <row r="942" spans="1:16" x14ac:dyDescent="0.25">
      <c r="A942" s="23" t="s">
        <v>9</v>
      </c>
      <c r="B942" s="23" t="s">
        <v>162</v>
      </c>
      <c r="C942" s="23" t="s">
        <v>175</v>
      </c>
      <c r="D942" s="16" t="s">
        <v>176</v>
      </c>
      <c r="E942" s="91" t="s">
        <v>496</v>
      </c>
      <c r="F942" s="95" t="s">
        <v>502</v>
      </c>
      <c r="G942" s="95" t="s">
        <v>497</v>
      </c>
      <c r="H942" s="23" t="s">
        <v>14</v>
      </c>
      <c r="I942" s="22">
        <v>150.03899999999999</v>
      </c>
      <c r="J942" s="22">
        <f t="shared" si="107"/>
        <v>200.05199999999999</v>
      </c>
      <c r="K942" s="9">
        <v>296392.78185000003</v>
      </c>
      <c r="L942" s="23" t="s">
        <v>22</v>
      </c>
      <c r="M942" s="17">
        <f t="shared" si="108"/>
        <v>2.2842566563064489E-2</v>
      </c>
      <c r="N942" s="17">
        <f t="shared" si="109"/>
        <v>2.2842566563064489E-2</v>
      </c>
      <c r="O942" s="68">
        <f t="shared" si="110"/>
        <v>205.58309906758041</v>
      </c>
      <c r="P942" s="9">
        <f t="shared" si="106"/>
        <v>1975.438265051087</v>
      </c>
    </row>
    <row r="943" spans="1:16" x14ac:dyDescent="0.25">
      <c r="A943" s="23" t="s">
        <v>9</v>
      </c>
      <c r="B943" s="23" t="s">
        <v>162</v>
      </c>
      <c r="C943" s="23" t="s">
        <v>175</v>
      </c>
      <c r="D943" s="16" t="s">
        <v>176</v>
      </c>
      <c r="E943" s="91" t="s">
        <v>496</v>
      </c>
      <c r="F943" s="95" t="s">
        <v>502</v>
      </c>
      <c r="G943" s="95" t="s">
        <v>497</v>
      </c>
      <c r="H943" s="23" t="s">
        <v>14</v>
      </c>
      <c r="I943" s="22">
        <v>304.685</v>
      </c>
      <c r="J943" s="22">
        <f t="shared" si="107"/>
        <v>406.24666666666667</v>
      </c>
      <c r="K943" s="9">
        <v>601704.23884999997</v>
      </c>
      <c r="L943" s="23" t="s">
        <v>23</v>
      </c>
      <c r="M943" s="17">
        <f t="shared" si="108"/>
        <v>4.6386522126029263E-2</v>
      </c>
      <c r="N943" s="17">
        <f t="shared" si="109"/>
        <v>4.6386522126029263E-2</v>
      </c>
      <c r="O943" s="68">
        <f t="shared" si="110"/>
        <v>417.47869913426337</v>
      </c>
      <c r="P943" s="9">
        <f t="shared" si="106"/>
        <v>1974.8403723517731</v>
      </c>
    </row>
    <row r="944" spans="1:16" x14ac:dyDescent="0.25">
      <c r="A944" s="23" t="s">
        <v>9</v>
      </c>
      <c r="B944" s="23" t="s">
        <v>162</v>
      </c>
      <c r="C944" s="23" t="s">
        <v>175</v>
      </c>
      <c r="D944" s="16" t="s">
        <v>176</v>
      </c>
      <c r="E944" s="91" t="s">
        <v>496</v>
      </c>
      <c r="F944" s="95" t="s">
        <v>502</v>
      </c>
      <c r="G944" s="95" t="s">
        <v>497</v>
      </c>
      <c r="H944" s="23" t="s">
        <v>14</v>
      </c>
      <c r="I944" s="22">
        <v>2</v>
      </c>
      <c r="J944" s="22">
        <f t="shared" si="107"/>
        <v>2.6666666666666665</v>
      </c>
      <c r="K944" s="9">
        <v>3960</v>
      </c>
      <c r="L944" s="23" t="s">
        <v>27</v>
      </c>
      <c r="M944" s="17">
        <f t="shared" si="108"/>
        <v>3.0448838719352291E-4</v>
      </c>
      <c r="N944" s="17">
        <f t="shared" si="109"/>
        <v>3.0448838719352291E-4</v>
      </c>
      <c r="O944" s="68">
        <f t="shared" si="110"/>
        <v>2.7403954847417062</v>
      </c>
      <c r="P944" s="9">
        <f t="shared" si="106"/>
        <v>1980</v>
      </c>
    </row>
    <row r="945" spans="1:16" x14ac:dyDescent="0.25">
      <c r="A945" s="23" t="s">
        <v>9</v>
      </c>
      <c r="B945" s="23" t="s">
        <v>162</v>
      </c>
      <c r="C945" s="23" t="s">
        <v>175</v>
      </c>
      <c r="D945" s="16" t="s">
        <v>176</v>
      </c>
      <c r="E945" s="91" t="s">
        <v>496</v>
      </c>
      <c r="F945" s="95" t="s">
        <v>502</v>
      </c>
      <c r="G945" s="95" t="s">
        <v>497</v>
      </c>
      <c r="H945" s="23" t="s">
        <v>14</v>
      </c>
      <c r="I945" s="22">
        <v>98.52</v>
      </c>
      <c r="J945" s="22">
        <f t="shared" si="107"/>
        <v>131.35999999999999</v>
      </c>
      <c r="K945" s="9">
        <v>194294.848</v>
      </c>
      <c r="L945" s="23" t="s">
        <v>28</v>
      </c>
      <c r="M945" s="17">
        <f t="shared" si="108"/>
        <v>1.4999097953152938E-2</v>
      </c>
      <c r="N945" s="17">
        <f t="shared" si="109"/>
        <v>1.4999097953152936E-2</v>
      </c>
      <c r="O945" s="68">
        <f t="shared" si="110"/>
        <v>134.99188157837642</v>
      </c>
      <c r="P945" s="9">
        <f t="shared" si="106"/>
        <v>1972.1360941940723</v>
      </c>
    </row>
    <row r="946" spans="1:16" x14ac:dyDescent="0.25">
      <c r="A946" s="23" t="s">
        <v>9</v>
      </c>
      <c r="B946" s="23" t="s">
        <v>162</v>
      </c>
      <c r="C946" s="23" t="s">
        <v>175</v>
      </c>
      <c r="D946" s="16" t="s">
        <v>176</v>
      </c>
      <c r="E946" s="91" t="s">
        <v>496</v>
      </c>
      <c r="F946" s="95" t="s">
        <v>502</v>
      </c>
      <c r="G946" s="95" t="s">
        <v>497</v>
      </c>
      <c r="H946" s="23" t="s">
        <v>14</v>
      </c>
      <c r="I946" s="22">
        <v>24.8</v>
      </c>
      <c r="J946" s="22">
        <f t="shared" si="107"/>
        <v>33.066666666666663</v>
      </c>
      <c r="K946" s="9">
        <v>48968.452499999999</v>
      </c>
      <c r="L946" s="23" t="s">
        <v>30</v>
      </c>
      <c r="M946" s="17">
        <f t="shared" si="108"/>
        <v>3.7756560011996841E-3</v>
      </c>
      <c r="N946" s="17">
        <f t="shared" si="109"/>
        <v>3.7756560011996836E-3</v>
      </c>
      <c r="O946" s="68">
        <f t="shared" si="110"/>
        <v>33.980904010797154</v>
      </c>
      <c r="P946" s="9">
        <f t="shared" si="106"/>
        <v>1974.534375</v>
      </c>
    </row>
    <row r="947" spans="1:16" x14ac:dyDescent="0.25">
      <c r="A947" s="23" t="s">
        <v>9</v>
      </c>
      <c r="B947" s="23" t="s">
        <v>162</v>
      </c>
      <c r="C947" s="23" t="s">
        <v>175</v>
      </c>
      <c r="D947" s="16" t="s">
        <v>176</v>
      </c>
      <c r="E947" s="91" t="s">
        <v>496</v>
      </c>
      <c r="F947" s="95" t="s">
        <v>502</v>
      </c>
      <c r="G947" s="95" t="s">
        <v>497</v>
      </c>
      <c r="H947" s="23" t="s">
        <v>14</v>
      </c>
      <c r="I947" s="22">
        <v>17.625</v>
      </c>
      <c r="J947" s="22">
        <f t="shared" si="107"/>
        <v>23.5</v>
      </c>
      <c r="K947" s="9">
        <v>34813.955000000002</v>
      </c>
      <c r="L947" s="23" t="s">
        <v>62</v>
      </c>
      <c r="M947" s="17">
        <f t="shared" si="108"/>
        <v>2.6833039121429204E-3</v>
      </c>
      <c r="N947" s="17">
        <f t="shared" si="109"/>
        <v>2.6833039121429204E-3</v>
      </c>
      <c r="O947" s="68">
        <f t="shared" si="110"/>
        <v>24.149735209286284</v>
      </c>
      <c r="P947" s="9">
        <f t="shared" si="106"/>
        <v>1975.2598581560285</v>
      </c>
    </row>
    <row r="948" spans="1:16" x14ac:dyDescent="0.25">
      <c r="A948" s="23" t="s">
        <v>9</v>
      </c>
      <c r="B948" s="23" t="s">
        <v>162</v>
      </c>
      <c r="C948" s="23" t="s">
        <v>175</v>
      </c>
      <c r="D948" s="16" t="s">
        <v>176</v>
      </c>
      <c r="E948" s="91" t="s">
        <v>496</v>
      </c>
      <c r="F948" s="95" t="s">
        <v>502</v>
      </c>
      <c r="G948" s="95" t="s">
        <v>497</v>
      </c>
      <c r="H948" s="23" t="s">
        <v>14</v>
      </c>
      <c r="I948" s="22">
        <v>230</v>
      </c>
      <c r="J948" s="22">
        <f t="shared" si="107"/>
        <v>306.66666666666669</v>
      </c>
      <c r="K948" s="9">
        <v>441257.4</v>
      </c>
      <c r="L948" s="23" t="s">
        <v>35</v>
      </c>
      <c r="M948" s="17">
        <f t="shared" si="108"/>
        <v>3.5016164527255131E-2</v>
      </c>
      <c r="N948" s="17">
        <f t="shared" si="109"/>
        <v>3.5016164527255138E-2</v>
      </c>
      <c r="O948" s="68">
        <f t="shared" si="110"/>
        <v>315.14548074529625</v>
      </c>
      <c r="P948" s="9">
        <f t="shared" si="106"/>
        <v>1918.5104347826089</v>
      </c>
    </row>
    <row r="949" spans="1:16" x14ac:dyDescent="0.25">
      <c r="A949" s="23" t="s">
        <v>9</v>
      </c>
      <c r="B949" s="23" t="s">
        <v>162</v>
      </c>
      <c r="C949" s="23" t="s">
        <v>175</v>
      </c>
      <c r="D949" s="16" t="s">
        <v>176</v>
      </c>
      <c r="E949" s="91" t="s">
        <v>496</v>
      </c>
      <c r="F949" s="95" t="s">
        <v>502</v>
      </c>
      <c r="G949" s="95" t="s">
        <v>497</v>
      </c>
      <c r="H949" s="23" t="s">
        <v>14</v>
      </c>
      <c r="I949" s="22">
        <v>158.59</v>
      </c>
      <c r="J949" s="22">
        <f t="shared" si="107"/>
        <v>211.45333333333335</v>
      </c>
      <c r="K949" s="9">
        <v>311302.65460000001</v>
      </c>
      <c r="L949" s="23" t="s">
        <v>36</v>
      </c>
      <c r="M949" s="17">
        <f t="shared" si="108"/>
        <v>2.4144406662510397E-2</v>
      </c>
      <c r="N949" s="17">
        <f t="shared" si="109"/>
        <v>2.4144406662510401E-2</v>
      </c>
      <c r="O949" s="68">
        <f t="shared" si="110"/>
        <v>217.29965996259361</v>
      </c>
      <c r="P949" s="9">
        <f t="shared" si="106"/>
        <v>1962.94</v>
      </c>
    </row>
    <row r="950" spans="1:16" x14ac:dyDescent="0.25">
      <c r="A950" s="23" t="s">
        <v>9</v>
      </c>
      <c r="B950" s="23" t="s">
        <v>162</v>
      </c>
      <c r="C950" s="23" t="s">
        <v>175</v>
      </c>
      <c r="D950" s="16" t="s">
        <v>176</v>
      </c>
      <c r="E950" s="91" t="s">
        <v>496</v>
      </c>
      <c r="F950" s="95" t="s">
        <v>502</v>
      </c>
      <c r="G950" s="95" t="s">
        <v>497</v>
      </c>
      <c r="H950" s="23" t="s">
        <v>14</v>
      </c>
      <c r="I950" s="22">
        <v>62.462000000000003</v>
      </c>
      <c r="J950" s="22">
        <f t="shared" si="107"/>
        <v>83.282666666666671</v>
      </c>
      <c r="K950" s="9">
        <v>122832.9333</v>
      </c>
      <c r="L950" s="23" t="s">
        <v>37</v>
      </c>
      <c r="M950" s="17">
        <f t="shared" si="108"/>
        <v>9.5094768204409142E-3</v>
      </c>
      <c r="N950" s="17">
        <f t="shared" si="109"/>
        <v>9.5094768204409142E-3</v>
      </c>
      <c r="O950" s="68">
        <f t="shared" si="110"/>
        <v>85.585291383968226</v>
      </c>
      <c r="P950" s="9">
        <f t="shared" si="106"/>
        <v>1966.5225785277448</v>
      </c>
    </row>
    <row r="951" spans="1:16" x14ac:dyDescent="0.25">
      <c r="A951" s="23" t="s">
        <v>9</v>
      </c>
      <c r="B951" s="23" t="s">
        <v>162</v>
      </c>
      <c r="C951" s="23" t="s">
        <v>175</v>
      </c>
      <c r="D951" s="16" t="s">
        <v>176</v>
      </c>
      <c r="E951" s="91" t="s">
        <v>496</v>
      </c>
      <c r="F951" s="95" t="s">
        <v>502</v>
      </c>
      <c r="G951" s="95" t="s">
        <v>497</v>
      </c>
      <c r="H951" s="23" t="s">
        <v>14</v>
      </c>
      <c r="I951" s="22">
        <v>137</v>
      </c>
      <c r="J951" s="22">
        <f t="shared" si="107"/>
        <v>182.66666666666666</v>
      </c>
      <c r="K951" s="9">
        <v>254841.35</v>
      </c>
      <c r="L951" s="23" t="s">
        <v>38</v>
      </c>
      <c r="M951" s="17">
        <f t="shared" si="108"/>
        <v>2.0857454522756318E-2</v>
      </c>
      <c r="N951" s="17">
        <f t="shared" si="109"/>
        <v>2.0857454522756318E-2</v>
      </c>
      <c r="O951" s="68">
        <f t="shared" si="110"/>
        <v>187.71709070480688</v>
      </c>
      <c r="P951" s="9">
        <f t="shared" si="106"/>
        <v>1860.1558394160584</v>
      </c>
    </row>
    <row r="952" spans="1:16" x14ac:dyDescent="0.25">
      <c r="A952" s="23" t="s">
        <v>9</v>
      </c>
      <c r="B952" s="23" t="s">
        <v>162</v>
      </c>
      <c r="C952" s="23" t="s">
        <v>175</v>
      </c>
      <c r="D952" s="16" t="s">
        <v>176</v>
      </c>
      <c r="E952" s="91" t="s">
        <v>496</v>
      </c>
      <c r="F952" s="95" t="s">
        <v>502</v>
      </c>
      <c r="G952" s="95" t="s">
        <v>497</v>
      </c>
      <c r="H952" s="23" t="s">
        <v>14</v>
      </c>
      <c r="I952" s="22">
        <v>31</v>
      </c>
      <c r="J952" s="22">
        <f t="shared" si="107"/>
        <v>41.333333333333336</v>
      </c>
      <c r="K952" s="9">
        <v>60953.75</v>
      </c>
      <c r="L952" s="23" t="s">
        <v>39</v>
      </c>
      <c r="M952" s="17">
        <f t="shared" si="108"/>
        <v>4.7195700014996053E-3</v>
      </c>
      <c r="N952" s="17">
        <f t="shared" si="109"/>
        <v>4.7195700014996053E-3</v>
      </c>
      <c r="O952" s="68">
        <f t="shared" si="110"/>
        <v>42.476130013496444</v>
      </c>
      <c r="P952" s="9">
        <f t="shared" si="106"/>
        <v>1966.25</v>
      </c>
    </row>
    <row r="953" spans="1:16" x14ac:dyDescent="0.25">
      <c r="A953" s="23" t="s">
        <v>9</v>
      </c>
      <c r="B953" s="23" t="s">
        <v>162</v>
      </c>
      <c r="C953" s="23" t="s">
        <v>175</v>
      </c>
      <c r="D953" s="16" t="s">
        <v>176</v>
      </c>
      <c r="E953" s="91" t="s">
        <v>496</v>
      </c>
      <c r="F953" s="95" t="s">
        <v>502</v>
      </c>
      <c r="G953" s="95" t="s">
        <v>497</v>
      </c>
      <c r="H953" s="23" t="s">
        <v>14</v>
      </c>
      <c r="I953" s="22">
        <v>245</v>
      </c>
      <c r="J953" s="22">
        <f t="shared" si="107"/>
        <v>326.66666666666663</v>
      </c>
      <c r="K953" s="9">
        <v>481314.9</v>
      </c>
      <c r="L953" s="23" t="s">
        <v>40</v>
      </c>
      <c r="M953" s="17">
        <f t="shared" si="108"/>
        <v>3.7299827431206557E-2</v>
      </c>
      <c r="N953" s="17">
        <f t="shared" si="109"/>
        <v>3.729982743120655E-2</v>
      </c>
      <c r="O953" s="68">
        <f t="shared" si="110"/>
        <v>335.69844688085897</v>
      </c>
      <c r="P953" s="9">
        <f t="shared" si="106"/>
        <v>1964.550612244898</v>
      </c>
    </row>
    <row r="954" spans="1:16" x14ac:dyDescent="0.25">
      <c r="A954" s="23" t="s">
        <v>9</v>
      </c>
      <c r="B954" s="23" t="s">
        <v>162</v>
      </c>
      <c r="C954" s="23" t="s">
        <v>175</v>
      </c>
      <c r="D954" s="16" t="s">
        <v>176</v>
      </c>
      <c r="E954" s="91" t="s">
        <v>496</v>
      </c>
      <c r="F954" s="95" t="s">
        <v>502</v>
      </c>
      <c r="G954" s="95" t="s">
        <v>497</v>
      </c>
      <c r="H954" s="23" t="s">
        <v>14</v>
      </c>
      <c r="I954" s="22">
        <v>185.08</v>
      </c>
      <c r="J954" s="22">
        <f t="shared" si="107"/>
        <v>246.77333333333337</v>
      </c>
      <c r="K954" s="9">
        <v>363472.70630000002</v>
      </c>
      <c r="L954" s="23" t="s">
        <v>41</v>
      </c>
      <c r="M954" s="17">
        <f t="shared" si="108"/>
        <v>2.8177355350888611E-2</v>
      </c>
      <c r="N954" s="17">
        <f t="shared" si="109"/>
        <v>2.8177355350888614E-2</v>
      </c>
      <c r="O954" s="68">
        <f t="shared" si="110"/>
        <v>253.59619815799752</v>
      </c>
      <c r="P954" s="9">
        <f t="shared" si="106"/>
        <v>1963.8680910957423</v>
      </c>
    </row>
    <row r="955" spans="1:16" x14ac:dyDescent="0.25">
      <c r="A955" s="23" t="s">
        <v>9</v>
      </c>
      <c r="B955" s="23" t="s">
        <v>162</v>
      </c>
      <c r="C955" s="23" t="s">
        <v>175</v>
      </c>
      <c r="D955" s="16" t="s">
        <v>176</v>
      </c>
      <c r="E955" s="91" t="s">
        <v>496</v>
      </c>
      <c r="F955" s="95" t="s">
        <v>502</v>
      </c>
      <c r="G955" s="95" t="s">
        <v>497</v>
      </c>
      <c r="H955" s="23" t="s">
        <v>14</v>
      </c>
      <c r="I955" s="30">
        <f>51800/5000</f>
        <v>10.36</v>
      </c>
      <c r="J955" s="30">
        <f t="shared" si="107"/>
        <v>13.813333333333333</v>
      </c>
      <c r="K955" s="9">
        <v>20720</v>
      </c>
      <c r="L955" s="23" t="s">
        <v>43</v>
      </c>
      <c r="M955" s="17">
        <f t="shared" si="108"/>
        <v>1.5772498456624485E-3</v>
      </c>
      <c r="N955" s="17">
        <f t="shared" si="109"/>
        <v>1.5772498456624485E-3</v>
      </c>
      <c r="O955" s="68">
        <f t="shared" si="110"/>
        <v>14.195248610962036</v>
      </c>
      <c r="P955" s="9">
        <f t="shared" si="106"/>
        <v>2000</v>
      </c>
    </row>
    <row r="956" spans="1:16" x14ac:dyDescent="0.25">
      <c r="A956" s="23" t="s">
        <v>9</v>
      </c>
      <c r="B956" s="23" t="s">
        <v>162</v>
      </c>
      <c r="C956" s="23" t="s">
        <v>175</v>
      </c>
      <c r="D956" s="16" t="s">
        <v>176</v>
      </c>
      <c r="E956" s="91" t="s">
        <v>496</v>
      </c>
      <c r="F956" s="95" t="s">
        <v>502</v>
      </c>
      <c r="G956" s="95" t="s">
        <v>497</v>
      </c>
      <c r="H956" s="23" t="s">
        <v>14</v>
      </c>
      <c r="I956" s="22">
        <v>121.73</v>
      </c>
      <c r="J956" s="22">
        <f t="shared" si="107"/>
        <v>162.30666666666667</v>
      </c>
      <c r="K956" s="9">
        <v>240207.51149999999</v>
      </c>
      <c r="L956" s="23" t="s">
        <v>47</v>
      </c>
      <c r="M956" s="17">
        <f t="shared" si="108"/>
        <v>1.8532685686533771E-2</v>
      </c>
      <c r="N956" s="17">
        <f t="shared" si="109"/>
        <v>1.8532685686533771E-2</v>
      </c>
      <c r="O956" s="68">
        <f t="shared" si="110"/>
        <v>166.79417117880394</v>
      </c>
      <c r="P956" s="9">
        <f t="shared" si="106"/>
        <v>1973.281126263041</v>
      </c>
    </row>
    <row r="957" spans="1:16" x14ac:dyDescent="0.25">
      <c r="A957" s="23" t="s">
        <v>9</v>
      </c>
      <c r="B957" s="23" t="s">
        <v>162</v>
      </c>
      <c r="C957" s="23" t="s">
        <v>175</v>
      </c>
      <c r="D957" s="16" t="s">
        <v>176</v>
      </c>
      <c r="E957" s="91" t="s">
        <v>496</v>
      </c>
      <c r="F957" s="95" t="s">
        <v>502</v>
      </c>
      <c r="G957" s="95" t="s">
        <v>497</v>
      </c>
      <c r="H957" s="23" t="s">
        <v>14</v>
      </c>
      <c r="I957" s="22">
        <v>97</v>
      </c>
      <c r="J957" s="22">
        <f t="shared" si="107"/>
        <v>129.33333333333334</v>
      </c>
      <c r="K957" s="9">
        <v>190661.9</v>
      </c>
      <c r="L957" s="23" t="s">
        <v>63</v>
      </c>
      <c r="M957" s="17">
        <f t="shared" si="108"/>
        <v>1.4767686778885861E-2</v>
      </c>
      <c r="N957" s="17">
        <f t="shared" si="109"/>
        <v>1.4767686778885862E-2</v>
      </c>
      <c r="O957" s="68">
        <f t="shared" si="110"/>
        <v>132.90918100997277</v>
      </c>
      <c r="P957" s="9">
        <f t="shared" ref="P957:P1020" si="111">+K957/I957</f>
        <v>1965.5865979381442</v>
      </c>
    </row>
    <row r="958" spans="1:16" x14ac:dyDescent="0.25">
      <c r="A958" s="23" t="s">
        <v>9</v>
      </c>
      <c r="B958" s="23" t="s">
        <v>162</v>
      </c>
      <c r="C958" s="23" t="s">
        <v>175</v>
      </c>
      <c r="D958" s="16" t="s">
        <v>176</v>
      </c>
      <c r="E958" s="91" t="s">
        <v>496</v>
      </c>
      <c r="F958" s="95" t="s">
        <v>502</v>
      </c>
      <c r="G958" s="95" t="s">
        <v>497</v>
      </c>
      <c r="H958" s="23" t="s">
        <v>14</v>
      </c>
      <c r="I958" s="22">
        <v>26.15</v>
      </c>
      <c r="J958" s="22">
        <f t="shared" si="107"/>
        <v>34.866666666666667</v>
      </c>
      <c r="K958" s="9">
        <v>51751.8001</v>
      </c>
      <c r="L958" s="23" t="s">
        <v>48</v>
      </c>
      <c r="M958" s="17">
        <f t="shared" si="108"/>
        <v>3.9811856625553118E-3</v>
      </c>
      <c r="N958" s="17">
        <f t="shared" si="109"/>
        <v>3.9811856625553118E-3</v>
      </c>
      <c r="O958" s="68">
        <f t="shared" si="110"/>
        <v>35.830670962997807</v>
      </c>
      <c r="P958" s="9">
        <f t="shared" si="111"/>
        <v>1979.0363326959848</v>
      </c>
    </row>
    <row r="959" spans="1:16" x14ac:dyDescent="0.25">
      <c r="A959" s="23" t="s">
        <v>9</v>
      </c>
      <c r="B959" s="23" t="s">
        <v>162</v>
      </c>
      <c r="C959" s="23" t="s">
        <v>175</v>
      </c>
      <c r="D959" s="16" t="s">
        <v>176</v>
      </c>
      <c r="E959" s="91" t="s">
        <v>496</v>
      </c>
      <c r="F959" s="95" t="s">
        <v>502</v>
      </c>
      <c r="G959" s="95" t="s">
        <v>497</v>
      </c>
      <c r="H959" s="23" t="s">
        <v>14</v>
      </c>
      <c r="I959" s="22">
        <v>47</v>
      </c>
      <c r="J959" s="22">
        <f t="shared" si="107"/>
        <v>62.666666666666671</v>
      </c>
      <c r="K959" s="9">
        <v>92565.55</v>
      </c>
      <c r="L959" s="23" t="s">
        <v>49</v>
      </c>
      <c r="M959" s="17">
        <f t="shared" si="108"/>
        <v>7.1554770990477886E-3</v>
      </c>
      <c r="N959" s="17">
        <f t="shared" si="109"/>
        <v>7.1554770990477886E-3</v>
      </c>
      <c r="O959" s="68">
        <f t="shared" si="110"/>
        <v>64.399293891430091</v>
      </c>
      <c r="P959" s="9">
        <f t="shared" si="111"/>
        <v>1969.4797872340425</v>
      </c>
    </row>
    <row r="960" spans="1:16" x14ac:dyDescent="0.25">
      <c r="A960" s="23" t="s">
        <v>9</v>
      </c>
      <c r="B960" s="23" t="s">
        <v>162</v>
      </c>
      <c r="C960" s="23" t="s">
        <v>175</v>
      </c>
      <c r="D960" s="16" t="s">
        <v>176</v>
      </c>
      <c r="E960" s="91" t="s">
        <v>496</v>
      </c>
      <c r="F960" s="95" t="s">
        <v>502</v>
      </c>
      <c r="G960" s="95" t="s">
        <v>497</v>
      </c>
      <c r="H960" s="23" t="s">
        <v>14</v>
      </c>
      <c r="I960" s="22">
        <v>65</v>
      </c>
      <c r="J960" s="22">
        <f t="shared" si="107"/>
        <v>86.666666666666671</v>
      </c>
      <c r="K960" s="9">
        <v>128512.45</v>
      </c>
      <c r="L960" s="23" t="s">
        <v>50</v>
      </c>
      <c r="M960" s="17">
        <f t="shared" si="108"/>
        <v>9.8958725837894942E-3</v>
      </c>
      <c r="N960" s="17">
        <f t="shared" si="109"/>
        <v>9.8958725837894942E-3</v>
      </c>
      <c r="O960" s="68">
        <f t="shared" si="110"/>
        <v>89.062853254105448</v>
      </c>
      <c r="P960" s="9">
        <f t="shared" si="111"/>
        <v>1977.1146153846153</v>
      </c>
    </row>
    <row r="961" spans="1:16" x14ac:dyDescent="0.25">
      <c r="A961" s="23" t="s">
        <v>9</v>
      </c>
      <c r="B961" s="23" t="s">
        <v>162</v>
      </c>
      <c r="C961" s="23" t="s">
        <v>175</v>
      </c>
      <c r="D961" s="16" t="s">
        <v>176</v>
      </c>
      <c r="E961" s="91" t="s">
        <v>496</v>
      </c>
      <c r="F961" s="95" t="s">
        <v>502</v>
      </c>
      <c r="G961" s="95" t="s">
        <v>497</v>
      </c>
      <c r="H961" s="23" t="s">
        <v>14</v>
      </c>
      <c r="I961" s="22">
        <v>321.82</v>
      </c>
      <c r="J961" s="22">
        <f t="shared" si="107"/>
        <v>429.09333333333331</v>
      </c>
      <c r="K961" s="9">
        <v>632974.44979999994</v>
      </c>
      <c r="L961" s="23" t="s">
        <v>52</v>
      </c>
      <c r="M961" s="17">
        <f t="shared" si="108"/>
        <v>4.8995226383309769E-2</v>
      </c>
      <c r="N961" s="17">
        <f t="shared" si="109"/>
        <v>4.8995226383309769E-2</v>
      </c>
      <c r="O961" s="68">
        <f t="shared" si="110"/>
        <v>440.95703744978789</v>
      </c>
      <c r="P961" s="9">
        <f t="shared" si="111"/>
        <v>1966.8586470697903</v>
      </c>
    </row>
    <row r="962" spans="1:16" x14ac:dyDescent="0.25">
      <c r="A962" s="23" t="s">
        <v>9</v>
      </c>
      <c r="B962" s="23" t="s">
        <v>162</v>
      </c>
      <c r="C962" s="23" t="s">
        <v>175</v>
      </c>
      <c r="D962" s="16" t="s">
        <v>176</v>
      </c>
      <c r="E962" s="91" t="s">
        <v>496</v>
      </c>
      <c r="F962" s="95" t="s">
        <v>502</v>
      </c>
      <c r="G962" s="95" t="s">
        <v>497</v>
      </c>
      <c r="H962" s="23" t="s">
        <v>14</v>
      </c>
      <c r="I962" s="22">
        <v>68</v>
      </c>
      <c r="J962" s="22">
        <f t="shared" si="107"/>
        <v>90.666666666666657</v>
      </c>
      <c r="K962" s="9">
        <v>134155.69475</v>
      </c>
      <c r="L962" s="23" t="s">
        <v>55</v>
      </c>
      <c r="M962" s="17">
        <f t="shared" si="108"/>
        <v>1.0352605164579779E-2</v>
      </c>
      <c r="N962" s="17">
        <f t="shared" si="109"/>
        <v>1.0352605164579778E-2</v>
      </c>
      <c r="O962" s="68">
        <f t="shared" si="110"/>
        <v>93.173446481217994</v>
      </c>
      <c r="P962" s="9">
        <f t="shared" si="111"/>
        <v>1972.8778639705881</v>
      </c>
    </row>
    <row r="963" spans="1:16" x14ac:dyDescent="0.25">
      <c r="A963" s="23" t="s">
        <v>9</v>
      </c>
      <c r="B963" s="23" t="s">
        <v>162</v>
      </c>
      <c r="C963" s="23" t="s">
        <v>175</v>
      </c>
      <c r="D963" s="16" t="s">
        <v>176</v>
      </c>
      <c r="E963" s="91" t="s">
        <v>496</v>
      </c>
      <c r="F963" s="95" t="s">
        <v>502</v>
      </c>
      <c r="G963" s="95" t="s">
        <v>497</v>
      </c>
      <c r="H963" s="23" t="s">
        <v>14</v>
      </c>
      <c r="I963" s="22">
        <v>80</v>
      </c>
      <c r="J963" s="22">
        <f t="shared" si="107"/>
        <v>106.66666666666667</v>
      </c>
      <c r="K963" s="9">
        <v>157905.54999999999</v>
      </c>
      <c r="L963" s="23" t="s">
        <v>56</v>
      </c>
      <c r="M963" s="17">
        <f t="shared" si="108"/>
        <v>1.2179535487740915E-2</v>
      </c>
      <c r="N963" s="17">
        <f t="shared" si="109"/>
        <v>1.2179535487740917E-2</v>
      </c>
      <c r="O963" s="68">
        <f t="shared" si="110"/>
        <v>109.61581938966826</v>
      </c>
      <c r="P963" s="9">
        <f t="shared" si="111"/>
        <v>1973.8193749999998</v>
      </c>
    </row>
    <row r="964" spans="1:16" x14ac:dyDescent="0.25">
      <c r="A964" s="23" t="s">
        <v>9</v>
      </c>
      <c r="B964" s="23" t="s">
        <v>162</v>
      </c>
      <c r="C964" s="23" t="s">
        <v>175</v>
      </c>
      <c r="D964" s="16" t="s">
        <v>176</v>
      </c>
      <c r="E964" s="91" t="s">
        <v>496</v>
      </c>
      <c r="F964" s="95" t="s">
        <v>502</v>
      </c>
      <c r="G964" s="95" t="s">
        <v>497</v>
      </c>
      <c r="H964" s="23" t="s">
        <v>14</v>
      </c>
      <c r="I964" s="22">
        <v>170.00299999999999</v>
      </c>
      <c r="J964" s="22">
        <f t="shared" si="107"/>
        <v>226.67066666666665</v>
      </c>
      <c r="K964" s="9">
        <v>334567.04985000001</v>
      </c>
      <c r="L964" s="23" t="s">
        <v>57</v>
      </c>
      <c r="M964" s="17">
        <f t="shared" si="108"/>
        <v>2.5881969644030237E-2</v>
      </c>
      <c r="N964" s="17">
        <f t="shared" si="109"/>
        <v>2.5881969644030237E-2</v>
      </c>
      <c r="O964" s="68">
        <f t="shared" si="110"/>
        <v>232.93772679627213</v>
      </c>
      <c r="P964" s="9">
        <f t="shared" si="111"/>
        <v>1968.0067401751735</v>
      </c>
    </row>
    <row r="965" spans="1:16" x14ac:dyDescent="0.25">
      <c r="A965" s="23"/>
      <c r="B965" s="23"/>
      <c r="C965" s="23"/>
      <c r="D965" s="16"/>
      <c r="E965" s="81"/>
      <c r="F965" s="23"/>
      <c r="G965" s="23"/>
      <c r="H965" s="23"/>
      <c r="I965" s="57">
        <f>SUM(I909:I964)</f>
        <v>6568.3950000000004</v>
      </c>
      <c r="J965" s="57">
        <f>SUM(J909:J964)</f>
        <v>8757.86</v>
      </c>
      <c r="K965" s="25"/>
      <c r="L965" s="44"/>
      <c r="M965" s="26">
        <f>SUM(M909:M964)</f>
        <v>0.99999999999999967</v>
      </c>
      <c r="N965" s="26">
        <f>SUM(N909:N964)</f>
        <v>0.99999999999999967</v>
      </c>
      <c r="O965" s="71">
        <f>SUM(O909:O964)</f>
        <v>8999.9999999999982</v>
      </c>
      <c r="P965" s="9"/>
    </row>
    <row r="966" spans="1:16" x14ac:dyDescent="0.25">
      <c r="A966" s="23" t="s">
        <v>9</v>
      </c>
      <c r="B966" s="23" t="s">
        <v>177</v>
      </c>
      <c r="C966" s="23" t="s">
        <v>178</v>
      </c>
      <c r="D966" s="16" t="s">
        <v>179</v>
      </c>
      <c r="E966" s="81" t="s">
        <v>498</v>
      </c>
      <c r="F966" s="23" t="s">
        <v>180</v>
      </c>
      <c r="G966" s="23" t="s">
        <v>483</v>
      </c>
      <c r="H966" s="23" t="s">
        <v>14</v>
      </c>
      <c r="I966" s="22">
        <v>6</v>
      </c>
      <c r="J966" s="22">
        <f>I966/9*12</f>
        <v>8</v>
      </c>
      <c r="K966" s="9">
        <v>205609.14</v>
      </c>
      <c r="L966" s="23" t="s">
        <v>18</v>
      </c>
      <c r="M966" s="17">
        <f>I966/$I$973</f>
        <v>0.04</v>
      </c>
      <c r="N966" s="17">
        <f>J966/$J$973</f>
        <v>0.04</v>
      </c>
      <c r="O966" s="68">
        <f>120*N966</f>
        <v>4.8</v>
      </c>
      <c r="P966" s="9">
        <f t="shared" si="111"/>
        <v>34268.19</v>
      </c>
    </row>
    <row r="967" spans="1:16" x14ac:dyDescent="0.25">
      <c r="A967" s="23" t="s">
        <v>9</v>
      </c>
      <c r="B967" s="23" t="s">
        <v>177</v>
      </c>
      <c r="C967" s="23" t="s">
        <v>178</v>
      </c>
      <c r="D967" s="16" t="s">
        <v>179</v>
      </c>
      <c r="E967" s="81" t="s">
        <v>498</v>
      </c>
      <c r="F967" s="23" t="s">
        <v>180</v>
      </c>
      <c r="G967" s="23" t="s">
        <v>483</v>
      </c>
      <c r="H967" s="23" t="s">
        <v>14</v>
      </c>
      <c r="I967" s="22">
        <v>10</v>
      </c>
      <c r="J967" s="22">
        <f t="shared" ref="J967:J972" si="112">I967/9*12</f>
        <v>13.333333333333334</v>
      </c>
      <c r="K967" s="9">
        <v>344168.2</v>
      </c>
      <c r="L967" s="23" t="s">
        <v>21</v>
      </c>
      <c r="M967" s="17">
        <f t="shared" ref="M967:M972" si="113">I967/$I$973</f>
        <v>6.6666666666666666E-2</v>
      </c>
      <c r="N967" s="17">
        <f t="shared" ref="N967:N972" si="114">J967/$J$973</f>
        <v>6.6666666666666666E-2</v>
      </c>
      <c r="O967" s="68">
        <f t="shared" ref="O967:O972" si="115">120*N967</f>
        <v>8</v>
      </c>
      <c r="P967" s="9">
        <f t="shared" si="111"/>
        <v>34416.82</v>
      </c>
    </row>
    <row r="968" spans="1:16" x14ac:dyDescent="0.25">
      <c r="A968" s="23" t="s">
        <v>9</v>
      </c>
      <c r="B968" s="23" t="s">
        <v>177</v>
      </c>
      <c r="C968" s="23" t="s">
        <v>178</v>
      </c>
      <c r="D968" s="16" t="s">
        <v>179</v>
      </c>
      <c r="E968" s="81" t="s">
        <v>498</v>
      </c>
      <c r="F968" s="23" t="s">
        <v>180</v>
      </c>
      <c r="G968" s="23" t="s">
        <v>483</v>
      </c>
      <c r="H968" s="23" t="s">
        <v>14</v>
      </c>
      <c r="I968" s="22">
        <v>25</v>
      </c>
      <c r="J968" s="22">
        <f t="shared" si="112"/>
        <v>33.333333333333329</v>
      </c>
      <c r="K968" s="9">
        <v>858191.05</v>
      </c>
      <c r="L968" s="23" t="s">
        <v>22</v>
      </c>
      <c r="M968" s="17">
        <f t="shared" si="113"/>
        <v>0.16666666666666666</v>
      </c>
      <c r="N968" s="17">
        <f t="shared" si="114"/>
        <v>0.16666666666666663</v>
      </c>
      <c r="O968" s="68">
        <f t="shared" si="115"/>
        <v>19.999999999999996</v>
      </c>
      <c r="P968" s="9">
        <f t="shared" si="111"/>
        <v>34327.642</v>
      </c>
    </row>
    <row r="969" spans="1:16" x14ac:dyDescent="0.25">
      <c r="A969" s="23" t="s">
        <v>9</v>
      </c>
      <c r="B969" s="23" t="s">
        <v>177</v>
      </c>
      <c r="C969" s="23" t="s">
        <v>178</v>
      </c>
      <c r="D969" s="16" t="s">
        <v>179</v>
      </c>
      <c r="E969" s="81" t="s">
        <v>498</v>
      </c>
      <c r="F969" s="23" t="s">
        <v>180</v>
      </c>
      <c r="G969" s="23" t="s">
        <v>483</v>
      </c>
      <c r="H969" s="23" t="s">
        <v>14</v>
      </c>
      <c r="I969" s="22">
        <v>27</v>
      </c>
      <c r="J969" s="22">
        <f t="shared" si="112"/>
        <v>36</v>
      </c>
      <c r="K969" s="9">
        <v>928213.73</v>
      </c>
      <c r="L969" s="23" t="s">
        <v>23</v>
      </c>
      <c r="M969" s="17">
        <f t="shared" si="113"/>
        <v>0.18</v>
      </c>
      <c r="N969" s="17">
        <f t="shared" si="114"/>
        <v>0.18</v>
      </c>
      <c r="O969" s="68">
        <f t="shared" si="115"/>
        <v>21.599999999999998</v>
      </c>
      <c r="P969" s="9">
        <f t="shared" si="111"/>
        <v>34378.286296296297</v>
      </c>
    </row>
    <row r="970" spans="1:16" x14ac:dyDescent="0.25">
      <c r="A970" s="23" t="s">
        <v>9</v>
      </c>
      <c r="B970" s="23" t="s">
        <v>177</v>
      </c>
      <c r="C970" s="23" t="s">
        <v>178</v>
      </c>
      <c r="D970" s="16" t="s">
        <v>179</v>
      </c>
      <c r="E970" s="81" t="s">
        <v>498</v>
      </c>
      <c r="F970" s="23" t="s">
        <v>180</v>
      </c>
      <c r="G970" s="23" t="s">
        <v>483</v>
      </c>
      <c r="H970" s="23" t="s">
        <v>14</v>
      </c>
      <c r="I970" s="22">
        <v>24</v>
      </c>
      <c r="J970" s="22">
        <f t="shared" si="112"/>
        <v>32</v>
      </c>
      <c r="K970" s="9">
        <v>824814.64</v>
      </c>
      <c r="L970" s="23" t="s">
        <v>24</v>
      </c>
      <c r="M970" s="17">
        <f t="shared" si="113"/>
        <v>0.16</v>
      </c>
      <c r="N970" s="17">
        <f t="shared" si="114"/>
        <v>0.16</v>
      </c>
      <c r="O970" s="68">
        <f t="shared" si="115"/>
        <v>19.2</v>
      </c>
      <c r="P970" s="9">
        <f t="shared" si="111"/>
        <v>34367.276666666665</v>
      </c>
    </row>
    <row r="971" spans="1:16" x14ac:dyDescent="0.25">
      <c r="A971" s="23" t="s">
        <v>9</v>
      </c>
      <c r="B971" s="23" t="s">
        <v>177</v>
      </c>
      <c r="C971" s="23" t="s">
        <v>178</v>
      </c>
      <c r="D971" s="16" t="s">
        <v>179</v>
      </c>
      <c r="E971" s="81" t="s">
        <v>498</v>
      </c>
      <c r="F971" s="23" t="s">
        <v>180</v>
      </c>
      <c r="G971" s="23" t="s">
        <v>483</v>
      </c>
      <c r="H971" s="23" t="s">
        <v>14</v>
      </c>
      <c r="I971" s="22">
        <v>52</v>
      </c>
      <c r="J971" s="22">
        <f t="shared" si="112"/>
        <v>69.333333333333329</v>
      </c>
      <c r="K971" s="9">
        <v>1787296.56</v>
      </c>
      <c r="L971" s="23" t="s">
        <v>25</v>
      </c>
      <c r="M971" s="17">
        <f t="shared" si="113"/>
        <v>0.34666666666666668</v>
      </c>
      <c r="N971" s="17">
        <f t="shared" si="114"/>
        <v>0.34666666666666662</v>
      </c>
      <c r="O971" s="68">
        <f t="shared" si="115"/>
        <v>41.599999999999994</v>
      </c>
      <c r="P971" s="9">
        <f t="shared" si="111"/>
        <v>34371.087692307694</v>
      </c>
    </row>
    <row r="972" spans="1:16" x14ac:dyDescent="0.25">
      <c r="A972" s="23" t="s">
        <v>9</v>
      </c>
      <c r="B972" s="23" t="s">
        <v>177</v>
      </c>
      <c r="C972" s="23" t="s">
        <v>178</v>
      </c>
      <c r="D972" s="16" t="s">
        <v>179</v>
      </c>
      <c r="E972" s="81" t="s">
        <v>498</v>
      </c>
      <c r="F972" s="23" t="s">
        <v>180</v>
      </c>
      <c r="G972" s="23" t="s">
        <v>483</v>
      </c>
      <c r="H972" s="23" t="s">
        <v>14</v>
      </c>
      <c r="I972" s="22">
        <v>6</v>
      </c>
      <c r="J972" s="22">
        <f t="shared" si="112"/>
        <v>8</v>
      </c>
      <c r="K972" s="9">
        <v>207392.7</v>
      </c>
      <c r="L972" s="23" t="s">
        <v>53</v>
      </c>
      <c r="M972" s="17">
        <f t="shared" si="113"/>
        <v>0.04</v>
      </c>
      <c r="N972" s="17">
        <f t="shared" si="114"/>
        <v>0.04</v>
      </c>
      <c r="O972" s="68">
        <f t="shared" si="115"/>
        <v>4.8</v>
      </c>
      <c r="P972" s="9">
        <f t="shared" si="111"/>
        <v>34565.450000000004</v>
      </c>
    </row>
    <row r="973" spans="1:16" x14ac:dyDescent="0.25">
      <c r="A973" s="23"/>
      <c r="B973" s="23"/>
      <c r="C973" s="23"/>
      <c r="D973" s="16"/>
      <c r="E973" s="81"/>
      <c r="F973" s="23"/>
      <c r="G973" s="23"/>
      <c r="H973" s="23"/>
      <c r="I973" s="24">
        <f>SUM(I966:I972)</f>
        <v>150</v>
      </c>
      <c r="J973" s="24">
        <f>SUM(J966:J972)</f>
        <v>200</v>
      </c>
      <c r="K973" s="25"/>
      <c r="L973" s="44"/>
      <c r="M973" s="26">
        <f>SUM(M966:M972)</f>
        <v>1</v>
      </c>
      <c r="N973" s="26">
        <f>SUM(N966:N972)</f>
        <v>1</v>
      </c>
      <c r="O973" s="71">
        <f>SUM(O966:O972)</f>
        <v>119.99999999999999</v>
      </c>
      <c r="P973" s="9"/>
    </row>
    <row r="974" spans="1:16" x14ac:dyDescent="0.25">
      <c r="A974" s="7" t="s">
        <v>9</v>
      </c>
      <c r="B974" s="7" t="s">
        <v>303</v>
      </c>
      <c r="C974" s="7" t="s">
        <v>304</v>
      </c>
      <c r="D974" s="16" t="s">
        <v>305</v>
      </c>
      <c r="E974" s="81" t="s">
        <v>499</v>
      </c>
      <c r="F974" s="7" t="s">
        <v>306</v>
      </c>
      <c r="G974" s="7" t="s">
        <v>485</v>
      </c>
      <c r="H974" s="7" t="s">
        <v>14</v>
      </c>
      <c r="I974" s="8">
        <v>3</v>
      </c>
      <c r="J974" s="8">
        <f>I974/9*12</f>
        <v>4</v>
      </c>
      <c r="K974" s="9">
        <v>8244.39</v>
      </c>
      <c r="L974" s="7" t="s">
        <v>49</v>
      </c>
      <c r="M974" s="17">
        <f>I974/$I$1038</f>
        <v>1.8125541122925604E-4</v>
      </c>
      <c r="N974" s="17">
        <f>J974/$J$1038</f>
        <v>1.8125541122925609E-4</v>
      </c>
      <c r="O974" s="68">
        <f>19000*N974</f>
        <v>3.4438528133558659</v>
      </c>
      <c r="P974" s="9">
        <f t="shared" si="111"/>
        <v>2748.1299999999997</v>
      </c>
    </row>
    <row r="975" spans="1:16" x14ac:dyDescent="0.25">
      <c r="A975" s="7" t="s">
        <v>9</v>
      </c>
      <c r="B975" s="7" t="s">
        <v>303</v>
      </c>
      <c r="C975" s="7" t="s">
        <v>304</v>
      </c>
      <c r="D975" s="16" t="s">
        <v>305</v>
      </c>
      <c r="E975" s="81" t="s">
        <v>499</v>
      </c>
      <c r="F975" s="7" t="s">
        <v>306</v>
      </c>
      <c r="G975" s="7" t="s">
        <v>485</v>
      </c>
      <c r="H975" s="7" t="s">
        <v>14</v>
      </c>
      <c r="I975" s="8">
        <v>24.5</v>
      </c>
      <c r="J975" s="8">
        <f t="shared" ref="J975:J1037" si="116">I975/9*12</f>
        <v>32.666666666666671</v>
      </c>
      <c r="K975" s="9">
        <v>67610.373600000006</v>
      </c>
      <c r="L975" s="7" t="s">
        <v>53</v>
      </c>
      <c r="M975" s="17">
        <f t="shared" ref="M975:M1037" si="117">I975/$I$1038</f>
        <v>1.4802525250389243E-3</v>
      </c>
      <c r="N975" s="17">
        <f t="shared" ref="N975:N1037" si="118">J975/$J$1038</f>
        <v>1.4802525250389249E-3</v>
      </c>
      <c r="O975" s="68">
        <f t="shared" ref="O975:O1037" si="119">19000*N975</f>
        <v>28.124797975739572</v>
      </c>
      <c r="P975" s="9">
        <f t="shared" si="111"/>
        <v>2759.6070857142859</v>
      </c>
    </row>
    <row r="976" spans="1:16" x14ac:dyDescent="0.25">
      <c r="A976" s="7" t="s">
        <v>9</v>
      </c>
      <c r="B976" s="7" t="s">
        <v>303</v>
      </c>
      <c r="C976" s="7" t="s">
        <v>307</v>
      </c>
      <c r="D976" s="16" t="s">
        <v>308</v>
      </c>
      <c r="E976" s="81" t="s">
        <v>499</v>
      </c>
      <c r="F976" s="7" t="s">
        <v>306</v>
      </c>
      <c r="G976" s="7" t="s">
        <v>485</v>
      </c>
      <c r="H976" s="7" t="s">
        <v>14</v>
      </c>
      <c r="I976" s="8">
        <v>1648</v>
      </c>
      <c r="J976" s="8">
        <f t="shared" si="116"/>
        <v>2197.3333333333335</v>
      </c>
      <c r="K976" s="9">
        <v>2979204.96</v>
      </c>
      <c r="L976" s="7" t="s">
        <v>16</v>
      </c>
      <c r="M976" s="17">
        <f t="shared" si="117"/>
        <v>9.9569639235271318E-2</v>
      </c>
      <c r="N976" s="17">
        <f t="shared" si="118"/>
        <v>9.9569639235271359E-2</v>
      </c>
      <c r="O976" s="68">
        <f t="shared" si="119"/>
        <v>1891.8231454701559</v>
      </c>
      <c r="P976" s="9">
        <f t="shared" si="111"/>
        <v>1807.77</v>
      </c>
    </row>
    <row r="977" spans="1:16" x14ac:dyDescent="0.25">
      <c r="A977" s="7" t="s">
        <v>9</v>
      </c>
      <c r="B977" s="7" t="s">
        <v>303</v>
      </c>
      <c r="C977" s="7" t="s">
        <v>307</v>
      </c>
      <c r="D977" s="16" t="s">
        <v>308</v>
      </c>
      <c r="E977" s="81" t="s">
        <v>499</v>
      </c>
      <c r="F977" s="7" t="s">
        <v>306</v>
      </c>
      <c r="G977" s="7" t="s">
        <v>485</v>
      </c>
      <c r="H977" s="7" t="s">
        <v>14</v>
      </c>
      <c r="I977" s="8">
        <v>683</v>
      </c>
      <c r="J977" s="8">
        <f t="shared" si="116"/>
        <v>910.66666666666663</v>
      </c>
      <c r="K977" s="9">
        <v>1234706.9099999999</v>
      </c>
      <c r="L977" s="7" t="s">
        <v>18</v>
      </c>
      <c r="M977" s="17">
        <f t="shared" si="117"/>
        <v>4.1265815289860626E-2</v>
      </c>
      <c r="N977" s="17">
        <f t="shared" si="118"/>
        <v>4.126581528986064E-2</v>
      </c>
      <c r="O977" s="68">
        <f t="shared" si="119"/>
        <v>784.05049050735215</v>
      </c>
      <c r="P977" s="9">
        <f t="shared" si="111"/>
        <v>1807.77</v>
      </c>
    </row>
    <row r="978" spans="1:16" x14ac:dyDescent="0.25">
      <c r="A978" s="7" t="s">
        <v>9</v>
      </c>
      <c r="B978" s="7" t="s">
        <v>303</v>
      </c>
      <c r="C978" s="7" t="s">
        <v>307</v>
      </c>
      <c r="D978" s="16" t="s">
        <v>308</v>
      </c>
      <c r="E978" s="81" t="s">
        <v>499</v>
      </c>
      <c r="F978" s="7" t="s">
        <v>306</v>
      </c>
      <c r="G978" s="7" t="s">
        <v>485</v>
      </c>
      <c r="H978" s="7" t="s">
        <v>14</v>
      </c>
      <c r="I978" s="8">
        <v>460</v>
      </c>
      <c r="J978" s="8">
        <f t="shared" si="116"/>
        <v>613.33333333333337</v>
      </c>
      <c r="K978" s="9">
        <v>831574.2</v>
      </c>
      <c r="L978" s="7" t="s">
        <v>20</v>
      </c>
      <c r="M978" s="17">
        <f t="shared" si="117"/>
        <v>2.7792496388485927E-2</v>
      </c>
      <c r="N978" s="17">
        <f t="shared" si="118"/>
        <v>2.7792496388485938E-2</v>
      </c>
      <c r="O978" s="68">
        <f t="shared" si="119"/>
        <v>528.05743138123285</v>
      </c>
      <c r="P978" s="9">
        <f t="shared" si="111"/>
        <v>1807.77</v>
      </c>
    </row>
    <row r="979" spans="1:16" x14ac:dyDescent="0.25">
      <c r="A979" s="7" t="s">
        <v>9</v>
      </c>
      <c r="B979" s="7" t="s">
        <v>303</v>
      </c>
      <c r="C979" s="7" t="s">
        <v>307</v>
      </c>
      <c r="D979" s="16" t="s">
        <v>308</v>
      </c>
      <c r="E979" s="81" t="s">
        <v>499</v>
      </c>
      <c r="F979" s="7" t="s">
        <v>306</v>
      </c>
      <c r="G979" s="7" t="s">
        <v>485</v>
      </c>
      <c r="H979" s="7" t="s">
        <v>14</v>
      </c>
      <c r="I979" s="8">
        <v>826</v>
      </c>
      <c r="J979" s="8">
        <f t="shared" si="116"/>
        <v>1101.3333333333333</v>
      </c>
      <c r="K979" s="9">
        <v>1493218.02</v>
      </c>
      <c r="L979" s="7" t="s">
        <v>22</v>
      </c>
      <c r="M979" s="17">
        <f t="shared" si="117"/>
        <v>4.9905656558455164E-2</v>
      </c>
      <c r="N979" s="17">
        <f t="shared" si="118"/>
        <v>4.9905656558455178E-2</v>
      </c>
      <c r="O979" s="68">
        <f t="shared" si="119"/>
        <v>948.20747461064832</v>
      </c>
      <c r="P979" s="9">
        <f t="shared" si="111"/>
        <v>1807.77</v>
      </c>
    </row>
    <row r="980" spans="1:16" x14ac:dyDescent="0.25">
      <c r="A980" s="7" t="s">
        <v>9</v>
      </c>
      <c r="B980" s="7" t="s">
        <v>303</v>
      </c>
      <c r="C980" s="7" t="s">
        <v>307</v>
      </c>
      <c r="D980" s="16" t="s">
        <v>308</v>
      </c>
      <c r="E980" s="81" t="s">
        <v>499</v>
      </c>
      <c r="F980" s="7" t="s">
        <v>306</v>
      </c>
      <c r="G980" s="7" t="s">
        <v>485</v>
      </c>
      <c r="H980" s="7" t="s">
        <v>14</v>
      </c>
      <c r="I980" s="8">
        <v>886</v>
      </c>
      <c r="J980" s="8">
        <f t="shared" si="116"/>
        <v>1181.3333333333333</v>
      </c>
      <c r="K980" s="9">
        <v>1601684.22</v>
      </c>
      <c r="L980" s="7" t="s">
        <v>23</v>
      </c>
      <c r="M980" s="17">
        <f t="shared" si="117"/>
        <v>5.353076478304028E-2</v>
      </c>
      <c r="N980" s="17">
        <f t="shared" si="118"/>
        <v>5.3530764783040301E-2</v>
      </c>
      <c r="O980" s="68">
        <f t="shared" si="119"/>
        <v>1017.0845308777657</v>
      </c>
      <c r="P980" s="9">
        <f t="shared" si="111"/>
        <v>1807.77</v>
      </c>
    </row>
    <row r="981" spans="1:16" x14ac:dyDescent="0.25">
      <c r="A981" s="7" t="s">
        <v>9</v>
      </c>
      <c r="B981" s="7" t="s">
        <v>303</v>
      </c>
      <c r="C981" s="7" t="s">
        <v>307</v>
      </c>
      <c r="D981" s="16" t="s">
        <v>308</v>
      </c>
      <c r="E981" s="81" t="s">
        <v>499</v>
      </c>
      <c r="F981" s="7" t="s">
        <v>306</v>
      </c>
      <c r="G981" s="7" t="s">
        <v>485</v>
      </c>
      <c r="H981" s="7" t="s">
        <v>14</v>
      </c>
      <c r="I981" s="8">
        <v>1247.5</v>
      </c>
      <c r="J981" s="8">
        <f t="shared" si="116"/>
        <v>1663.3333333333335</v>
      </c>
      <c r="K981" s="9">
        <v>2255193.0750000002</v>
      </c>
      <c r="L981" s="7" t="s">
        <v>25</v>
      </c>
      <c r="M981" s="17">
        <f t="shared" si="117"/>
        <v>7.5372041836165637E-2</v>
      </c>
      <c r="N981" s="17">
        <f t="shared" si="118"/>
        <v>7.5372041836165665E-2</v>
      </c>
      <c r="O981" s="68">
        <f t="shared" si="119"/>
        <v>1432.0687948871475</v>
      </c>
      <c r="P981" s="9">
        <f t="shared" si="111"/>
        <v>1807.7700000000002</v>
      </c>
    </row>
    <row r="982" spans="1:16" x14ac:dyDescent="0.25">
      <c r="A982" s="7" t="s">
        <v>9</v>
      </c>
      <c r="B982" s="7" t="s">
        <v>303</v>
      </c>
      <c r="C982" s="7" t="s">
        <v>307</v>
      </c>
      <c r="D982" s="16" t="s">
        <v>308</v>
      </c>
      <c r="E982" s="81" t="s">
        <v>499</v>
      </c>
      <c r="F982" s="7" t="s">
        <v>306</v>
      </c>
      <c r="G982" s="7" t="s">
        <v>485</v>
      </c>
      <c r="H982" s="7" t="s">
        <v>14</v>
      </c>
      <c r="I982" s="8">
        <v>185</v>
      </c>
      <c r="J982" s="8">
        <f t="shared" si="116"/>
        <v>246.66666666666669</v>
      </c>
      <c r="K982" s="9">
        <v>334437.45</v>
      </c>
      <c r="L982" s="7" t="s">
        <v>27</v>
      </c>
      <c r="M982" s="17">
        <f t="shared" si="117"/>
        <v>1.1177417025804123E-2</v>
      </c>
      <c r="N982" s="17">
        <f t="shared" si="118"/>
        <v>1.1177417025804126E-2</v>
      </c>
      <c r="O982" s="68">
        <f t="shared" si="119"/>
        <v>212.37092349027841</v>
      </c>
      <c r="P982" s="9">
        <f t="shared" si="111"/>
        <v>1807.77</v>
      </c>
    </row>
    <row r="983" spans="1:16" x14ac:dyDescent="0.25">
      <c r="A983" s="7" t="s">
        <v>9</v>
      </c>
      <c r="B983" s="7" t="s">
        <v>303</v>
      </c>
      <c r="C983" s="7" t="s">
        <v>307</v>
      </c>
      <c r="D983" s="16" t="s">
        <v>308</v>
      </c>
      <c r="E983" s="81" t="s">
        <v>499</v>
      </c>
      <c r="F983" s="7" t="s">
        <v>306</v>
      </c>
      <c r="G983" s="7" t="s">
        <v>485</v>
      </c>
      <c r="H983" s="7" t="s">
        <v>14</v>
      </c>
      <c r="I983" s="8">
        <v>524.38</v>
      </c>
      <c r="J983" s="8">
        <f t="shared" si="116"/>
        <v>699.17333333333329</v>
      </c>
      <c r="K983" s="9">
        <v>947958.43259999994</v>
      </c>
      <c r="L983" s="7" t="s">
        <v>28</v>
      </c>
      <c r="M983" s="17">
        <f t="shared" si="117"/>
        <v>3.1682237513465758E-2</v>
      </c>
      <c r="N983" s="17">
        <f t="shared" si="118"/>
        <v>3.1682237513465772E-2</v>
      </c>
      <c r="O983" s="68">
        <f t="shared" si="119"/>
        <v>601.96251275584962</v>
      </c>
      <c r="P983" s="9">
        <f t="shared" si="111"/>
        <v>1807.77</v>
      </c>
    </row>
    <row r="984" spans="1:16" x14ac:dyDescent="0.25">
      <c r="A984" s="7" t="s">
        <v>9</v>
      </c>
      <c r="B984" s="7" t="s">
        <v>303</v>
      </c>
      <c r="C984" s="7" t="s">
        <v>307</v>
      </c>
      <c r="D984" s="16" t="s">
        <v>308</v>
      </c>
      <c r="E984" s="81" t="s">
        <v>499</v>
      </c>
      <c r="F984" s="7" t="s">
        <v>306</v>
      </c>
      <c r="G984" s="7" t="s">
        <v>485</v>
      </c>
      <c r="H984" s="7" t="s">
        <v>14</v>
      </c>
      <c r="I984" s="8">
        <v>222</v>
      </c>
      <c r="J984" s="8">
        <f t="shared" si="116"/>
        <v>296</v>
      </c>
      <c r="K984" s="9">
        <v>394093.86</v>
      </c>
      <c r="L984" s="7" t="s">
        <v>30</v>
      </c>
      <c r="M984" s="17">
        <f t="shared" si="117"/>
        <v>1.3412900430964946E-2</v>
      </c>
      <c r="N984" s="17">
        <f t="shared" si="118"/>
        <v>1.3412900430964951E-2</v>
      </c>
      <c r="O984" s="68">
        <f t="shared" si="119"/>
        <v>254.84510818833408</v>
      </c>
      <c r="P984" s="9">
        <f t="shared" si="111"/>
        <v>1775.1975675675676</v>
      </c>
    </row>
    <row r="985" spans="1:16" x14ac:dyDescent="0.25">
      <c r="A985" s="7" t="s">
        <v>9</v>
      </c>
      <c r="B985" s="7" t="s">
        <v>303</v>
      </c>
      <c r="C985" s="7" t="s">
        <v>307</v>
      </c>
      <c r="D985" s="16" t="s">
        <v>308</v>
      </c>
      <c r="E985" s="81" t="s">
        <v>499</v>
      </c>
      <c r="F985" s="7" t="s">
        <v>306</v>
      </c>
      <c r="G985" s="7" t="s">
        <v>485</v>
      </c>
      <c r="H985" s="7" t="s">
        <v>14</v>
      </c>
      <c r="I985" s="8">
        <v>381</v>
      </c>
      <c r="J985" s="8">
        <f t="shared" si="116"/>
        <v>508</v>
      </c>
      <c r="K985" s="9">
        <v>688760.37</v>
      </c>
      <c r="L985" s="7" t="s">
        <v>31</v>
      </c>
      <c r="M985" s="17">
        <f t="shared" si="117"/>
        <v>2.3019437226115515E-2</v>
      </c>
      <c r="N985" s="17">
        <f t="shared" si="118"/>
        <v>2.3019437226115526E-2</v>
      </c>
      <c r="O985" s="68">
        <f t="shared" si="119"/>
        <v>437.36930729619502</v>
      </c>
      <c r="P985" s="9">
        <f t="shared" si="111"/>
        <v>1807.77</v>
      </c>
    </row>
    <row r="986" spans="1:16" x14ac:dyDescent="0.25">
      <c r="A986" s="7" t="s">
        <v>9</v>
      </c>
      <c r="B986" s="7" t="s">
        <v>303</v>
      </c>
      <c r="C986" s="7" t="s">
        <v>307</v>
      </c>
      <c r="D986" s="16" t="s">
        <v>308</v>
      </c>
      <c r="E986" s="81" t="s">
        <v>499</v>
      </c>
      <c r="F986" s="7" t="s">
        <v>306</v>
      </c>
      <c r="G986" s="7" t="s">
        <v>485</v>
      </c>
      <c r="H986" s="7" t="s">
        <v>14</v>
      </c>
      <c r="I986" s="8">
        <v>81</v>
      </c>
      <c r="J986" s="8">
        <f t="shared" si="116"/>
        <v>108</v>
      </c>
      <c r="K986" s="9">
        <v>146429.37</v>
      </c>
      <c r="L986" s="7" t="s">
        <v>32</v>
      </c>
      <c r="M986" s="17">
        <f t="shared" si="117"/>
        <v>4.8938961031899132E-3</v>
      </c>
      <c r="N986" s="17">
        <f t="shared" si="118"/>
        <v>4.893896103189915E-3</v>
      </c>
      <c r="O986" s="68">
        <f t="shared" si="119"/>
        <v>92.984025960608378</v>
      </c>
      <c r="P986" s="9">
        <f t="shared" si="111"/>
        <v>1807.77</v>
      </c>
    </row>
    <row r="987" spans="1:16" x14ac:dyDescent="0.25">
      <c r="A987" s="7" t="s">
        <v>9</v>
      </c>
      <c r="B987" s="7" t="s">
        <v>303</v>
      </c>
      <c r="C987" s="7" t="s">
        <v>307</v>
      </c>
      <c r="D987" s="16" t="s">
        <v>308</v>
      </c>
      <c r="E987" s="81" t="s">
        <v>499</v>
      </c>
      <c r="F987" s="7" t="s">
        <v>306</v>
      </c>
      <c r="G987" s="7" t="s">
        <v>485</v>
      </c>
      <c r="H987" s="7" t="s">
        <v>14</v>
      </c>
      <c r="I987" s="8">
        <v>80</v>
      </c>
      <c r="J987" s="8">
        <f t="shared" si="116"/>
        <v>106.66666666666667</v>
      </c>
      <c r="K987" s="9">
        <v>144621.6</v>
      </c>
      <c r="L987" s="7" t="s">
        <v>62</v>
      </c>
      <c r="M987" s="17">
        <f t="shared" si="117"/>
        <v>4.8334776327801608E-3</v>
      </c>
      <c r="N987" s="17">
        <f t="shared" si="118"/>
        <v>4.8334776327801626E-3</v>
      </c>
      <c r="O987" s="68">
        <f t="shared" si="119"/>
        <v>91.836075022823096</v>
      </c>
      <c r="P987" s="9">
        <f t="shared" si="111"/>
        <v>1807.77</v>
      </c>
    </row>
    <row r="988" spans="1:16" x14ac:dyDescent="0.25">
      <c r="A988" s="7" t="s">
        <v>9</v>
      </c>
      <c r="B988" s="7" t="s">
        <v>303</v>
      </c>
      <c r="C988" s="7" t="s">
        <v>307</v>
      </c>
      <c r="D988" s="16" t="s">
        <v>308</v>
      </c>
      <c r="E988" s="81" t="s">
        <v>499</v>
      </c>
      <c r="F988" s="7" t="s">
        <v>306</v>
      </c>
      <c r="G988" s="7" t="s">
        <v>485</v>
      </c>
      <c r="H988" s="7" t="s">
        <v>14</v>
      </c>
      <c r="I988" s="8">
        <v>101</v>
      </c>
      <c r="J988" s="8">
        <f t="shared" si="116"/>
        <v>134.66666666666666</v>
      </c>
      <c r="K988" s="9">
        <v>182584.77</v>
      </c>
      <c r="L988" s="7" t="s">
        <v>33</v>
      </c>
      <c r="M988" s="17">
        <f t="shared" si="117"/>
        <v>6.1022655113849534E-3</v>
      </c>
      <c r="N988" s="17">
        <f t="shared" si="118"/>
        <v>6.1022655113849552E-3</v>
      </c>
      <c r="O988" s="68">
        <f t="shared" si="119"/>
        <v>115.94304471631415</v>
      </c>
      <c r="P988" s="9">
        <f t="shared" si="111"/>
        <v>1807.77</v>
      </c>
    </row>
    <row r="989" spans="1:16" x14ac:dyDescent="0.25">
      <c r="A989" s="7" t="s">
        <v>9</v>
      </c>
      <c r="B989" s="7" t="s">
        <v>303</v>
      </c>
      <c r="C989" s="7" t="s">
        <v>307</v>
      </c>
      <c r="D989" s="16" t="s">
        <v>308</v>
      </c>
      <c r="E989" s="81" t="s">
        <v>499</v>
      </c>
      <c r="F989" s="7" t="s">
        <v>306</v>
      </c>
      <c r="G989" s="7" t="s">
        <v>485</v>
      </c>
      <c r="H989" s="7" t="s">
        <v>14</v>
      </c>
      <c r="I989" s="8">
        <v>811.5</v>
      </c>
      <c r="J989" s="8">
        <f t="shared" si="116"/>
        <v>1082</v>
      </c>
      <c r="K989" s="9">
        <v>1467005.355</v>
      </c>
      <c r="L989" s="7" t="s">
        <v>34</v>
      </c>
      <c r="M989" s="17">
        <f t="shared" si="117"/>
        <v>4.9029588737513757E-2</v>
      </c>
      <c r="N989" s="17">
        <f t="shared" si="118"/>
        <v>4.9029588737513771E-2</v>
      </c>
      <c r="O989" s="68">
        <f t="shared" si="119"/>
        <v>931.56218601276169</v>
      </c>
      <c r="P989" s="9">
        <f t="shared" si="111"/>
        <v>1807.77</v>
      </c>
    </row>
    <row r="990" spans="1:16" x14ac:dyDescent="0.25">
      <c r="A990" s="7" t="s">
        <v>9</v>
      </c>
      <c r="B990" s="7" t="s">
        <v>303</v>
      </c>
      <c r="C990" s="7" t="s">
        <v>307</v>
      </c>
      <c r="D990" s="16" t="s">
        <v>308</v>
      </c>
      <c r="E990" s="81" t="s">
        <v>499</v>
      </c>
      <c r="F990" s="7" t="s">
        <v>306</v>
      </c>
      <c r="G990" s="7" t="s">
        <v>485</v>
      </c>
      <c r="H990" s="7" t="s">
        <v>14</v>
      </c>
      <c r="I990" s="8">
        <v>589</v>
      </c>
      <c r="J990" s="8">
        <f t="shared" si="116"/>
        <v>785.33333333333326</v>
      </c>
      <c r="K990" s="9">
        <v>1064776.53</v>
      </c>
      <c r="L990" s="7" t="s">
        <v>35</v>
      </c>
      <c r="M990" s="17">
        <f t="shared" si="117"/>
        <v>3.5586479071343935E-2</v>
      </c>
      <c r="N990" s="17">
        <f t="shared" si="118"/>
        <v>3.5586479071343942E-2</v>
      </c>
      <c r="O990" s="68">
        <f t="shared" si="119"/>
        <v>676.14310235553489</v>
      </c>
      <c r="P990" s="9">
        <f t="shared" si="111"/>
        <v>1807.77</v>
      </c>
    </row>
    <row r="991" spans="1:16" x14ac:dyDescent="0.25">
      <c r="A991" s="7" t="s">
        <v>9</v>
      </c>
      <c r="B991" s="7" t="s">
        <v>303</v>
      </c>
      <c r="C991" s="7" t="s">
        <v>307</v>
      </c>
      <c r="D991" s="16" t="s">
        <v>308</v>
      </c>
      <c r="E991" s="81" t="s">
        <v>499</v>
      </c>
      <c r="F991" s="7" t="s">
        <v>306</v>
      </c>
      <c r="G991" s="7" t="s">
        <v>485</v>
      </c>
      <c r="H991" s="7" t="s">
        <v>14</v>
      </c>
      <c r="I991" s="8">
        <v>522</v>
      </c>
      <c r="J991" s="8">
        <f t="shared" si="116"/>
        <v>696</v>
      </c>
      <c r="K991" s="9">
        <v>943655.94</v>
      </c>
      <c r="L991" s="7" t="s">
        <v>36</v>
      </c>
      <c r="M991" s="17">
        <f t="shared" si="117"/>
        <v>3.1538441553890552E-2</v>
      </c>
      <c r="N991" s="17">
        <f t="shared" si="118"/>
        <v>3.1538441553890559E-2</v>
      </c>
      <c r="O991" s="68">
        <f t="shared" si="119"/>
        <v>599.23038952392062</v>
      </c>
      <c r="P991" s="9">
        <f t="shared" si="111"/>
        <v>1807.77</v>
      </c>
    </row>
    <row r="992" spans="1:16" x14ac:dyDescent="0.25">
      <c r="A992" s="7" t="s">
        <v>9</v>
      </c>
      <c r="B992" s="7" t="s">
        <v>303</v>
      </c>
      <c r="C992" s="7" t="s">
        <v>307</v>
      </c>
      <c r="D992" s="16" t="s">
        <v>308</v>
      </c>
      <c r="E992" s="81" t="s">
        <v>499</v>
      </c>
      <c r="F992" s="7" t="s">
        <v>306</v>
      </c>
      <c r="G992" s="7" t="s">
        <v>485</v>
      </c>
      <c r="H992" s="7" t="s">
        <v>14</v>
      </c>
      <c r="I992" s="8">
        <v>382</v>
      </c>
      <c r="J992" s="8">
        <f t="shared" si="116"/>
        <v>509.33333333333331</v>
      </c>
      <c r="K992" s="9">
        <v>690568.14</v>
      </c>
      <c r="L992" s="7" t="s">
        <v>37</v>
      </c>
      <c r="M992" s="17">
        <f t="shared" si="117"/>
        <v>2.3079855696525268E-2</v>
      </c>
      <c r="N992" s="17">
        <f t="shared" si="118"/>
        <v>2.3079855696525275E-2</v>
      </c>
      <c r="O992" s="68">
        <f t="shared" si="119"/>
        <v>438.51725823398021</v>
      </c>
      <c r="P992" s="9">
        <f t="shared" si="111"/>
        <v>1807.77</v>
      </c>
    </row>
    <row r="993" spans="1:16" x14ac:dyDescent="0.25">
      <c r="A993" s="7" t="s">
        <v>9</v>
      </c>
      <c r="B993" s="7" t="s">
        <v>303</v>
      </c>
      <c r="C993" s="7" t="s">
        <v>307</v>
      </c>
      <c r="D993" s="16" t="s">
        <v>308</v>
      </c>
      <c r="E993" s="81" t="s">
        <v>499</v>
      </c>
      <c r="F993" s="7" t="s">
        <v>306</v>
      </c>
      <c r="G993" s="7" t="s">
        <v>485</v>
      </c>
      <c r="H993" s="7" t="s">
        <v>14</v>
      </c>
      <c r="I993" s="8">
        <v>410</v>
      </c>
      <c r="J993" s="8">
        <f t="shared" si="116"/>
        <v>546.66666666666674</v>
      </c>
      <c r="K993" s="9">
        <v>741185.7</v>
      </c>
      <c r="L993" s="7" t="s">
        <v>38</v>
      </c>
      <c r="M993" s="17">
        <f t="shared" si="117"/>
        <v>2.4771572867998325E-2</v>
      </c>
      <c r="N993" s="17">
        <f t="shared" si="118"/>
        <v>2.4771572867998339E-2</v>
      </c>
      <c r="O993" s="68">
        <f t="shared" si="119"/>
        <v>470.65988449196846</v>
      </c>
      <c r="P993" s="9">
        <f t="shared" si="111"/>
        <v>1807.77</v>
      </c>
    </row>
    <row r="994" spans="1:16" x14ac:dyDescent="0.25">
      <c r="A994" s="7" t="s">
        <v>9</v>
      </c>
      <c r="B994" s="7" t="s">
        <v>303</v>
      </c>
      <c r="C994" s="7" t="s">
        <v>307</v>
      </c>
      <c r="D994" s="16" t="s">
        <v>308</v>
      </c>
      <c r="E994" s="81" t="s">
        <v>499</v>
      </c>
      <c r="F994" s="7" t="s">
        <v>306</v>
      </c>
      <c r="G994" s="7" t="s">
        <v>485</v>
      </c>
      <c r="H994" s="7" t="s">
        <v>14</v>
      </c>
      <c r="I994" s="8">
        <v>249</v>
      </c>
      <c r="J994" s="8">
        <f t="shared" si="116"/>
        <v>332</v>
      </c>
      <c r="K994" s="9">
        <v>450134.73</v>
      </c>
      <c r="L994" s="7" t="s">
        <v>39</v>
      </c>
      <c r="M994" s="17">
        <f t="shared" si="117"/>
        <v>1.5044199132028251E-2</v>
      </c>
      <c r="N994" s="17">
        <f t="shared" si="118"/>
        <v>1.5044199132028256E-2</v>
      </c>
      <c r="O994" s="68">
        <f t="shared" si="119"/>
        <v>285.83978350853687</v>
      </c>
      <c r="P994" s="9">
        <f t="shared" si="111"/>
        <v>1807.77</v>
      </c>
    </row>
    <row r="995" spans="1:16" x14ac:dyDescent="0.25">
      <c r="A995" s="7" t="s">
        <v>9</v>
      </c>
      <c r="B995" s="7" t="s">
        <v>303</v>
      </c>
      <c r="C995" s="7" t="s">
        <v>307</v>
      </c>
      <c r="D995" s="16" t="s">
        <v>308</v>
      </c>
      <c r="E995" s="81" t="s">
        <v>499</v>
      </c>
      <c r="F995" s="7" t="s">
        <v>306</v>
      </c>
      <c r="G995" s="7" t="s">
        <v>485</v>
      </c>
      <c r="H995" s="7" t="s">
        <v>14</v>
      </c>
      <c r="I995" s="8">
        <v>188</v>
      </c>
      <c r="J995" s="8">
        <f t="shared" si="116"/>
        <v>250.66666666666669</v>
      </c>
      <c r="K995" s="9">
        <v>339860.76</v>
      </c>
      <c r="L995" s="7" t="s">
        <v>40</v>
      </c>
      <c r="M995" s="17">
        <f t="shared" si="117"/>
        <v>1.1358672437033378E-2</v>
      </c>
      <c r="N995" s="17">
        <f t="shared" si="118"/>
        <v>1.1358672437033384E-2</v>
      </c>
      <c r="O995" s="68">
        <f t="shared" si="119"/>
        <v>215.81477630363429</v>
      </c>
      <c r="P995" s="9">
        <f t="shared" si="111"/>
        <v>1807.77</v>
      </c>
    </row>
    <row r="996" spans="1:16" x14ac:dyDescent="0.25">
      <c r="A996" s="7" t="s">
        <v>9</v>
      </c>
      <c r="B996" s="7" t="s">
        <v>303</v>
      </c>
      <c r="C996" s="7" t="s">
        <v>307</v>
      </c>
      <c r="D996" s="16" t="s">
        <v>308</v>
      </c>
      <c r="E996" s="81" t="s">
        <v>499</v>
      </c>
      <c r="F996" s="7" t="s">
        <v>306</v>
      </c>
      <c r="G996" s="7" t="s">
        <v>485</v>
      </c>
      <c r="H996" s="7" t="s">
        <v>14</v>
      </c>
      <c r="I996" s="8">
        <v>809</v>
      </c>
      <c r="J996" s="8">
        <f t="shared" si="116"/>
        <v>1078.6666666666665</v>
      </c>
      <c r="K996" s="9">
        <v>1462485.93</v>
      </c>
      <c r="L996" s="7" t="s">
        <v>41</v>
      </c>
      <c r="M996" s="17">
        <f t="shared" si="117"/>
        <v>4.887854256148938E-2</v>
      </c>
      <c r="N996" s="17">
        <f t="shared" si="118"/>
        <v>4.8878542561489387E-2</v>
      </c>
      <c r="O996" s="68">
        <f t="shared" si="119"/>
        <v>928.69230866829832</v>
      </c>
      <c r="P996" s="9">
        <f t="shared" si="111"/>
        <v>1807.77</v>
      </c>
    </row>
    <row r="997" spans="1:16" x14ac:dyDescent="0.25">
      <c r="A997" s="7" t="s">
        <v>9</v>
      </c>
      <c r="B997" s="7" t="s">
        <v>303</v>
      </c>
      <c r="C997" s="7" t="s">
        <v>307</v>
      </c>
      <c r="D997" s="16" t="s">
        <v>308</v>
      </c>
      <c r="E997" s="81" t="s">
        <v>499</v>
      </c>
      <c r="F997" s="7" t="s">
        <v>306</v>
      </c>
      <c r="G997" s="7" t="s">
        <v>485</v>
      </c>
      <c r="H997" s="7" t="s">
        <v>14</v>
      </c>
      <c r="I997" s="8">
        <v>542</v>
      </c>
      <c r="J997" s="8">
        <f t="shared" si="116"/>
        <v>722.66666666666663</v>
      </c>
      <c r="K997" s="9">
        <v>979811.34</v>
      </c>
      <c r="L997" s="7" t="s">
        <v>42</v>
      </c>
      <c r="M997" s="17">
        <f t="shared" si="117"/>
        <v>3.2746810962085593E-2</v>
      </c>
      <c r="N997" s="17">
        <f t="shared" si="118"/>
        <v>3.27468109620856E-2</v>
      </c>
      <c r="O997" s="68">
        <f t="shared" si="119"/>
        <v>622.18940827962638</v>
      </c>
      <c r="P997" s="9">
        <f t="shared" si="111"/>
        <v>1807.77</v>
      </c>
    </row>
    <row r="998" spans="1:16" x14ac:dyDescent="0.25">
      <c r="A998" s="7" t="s">
        <v>9</v>
      </c>
      <c r="B998" s="7" t="s">
        <v>303</v>
      </c>
      <c r="C998" s="7" t="s">
        <v>307</v>
      </c>
      <c r="D998" s="16" t="s">
        <v>308</v>
      </c>
      <c r="E998" s="81" t="s">
        <v>499</v>
      </c>
      <c r="F998" s="7" t="s">
        <v>306</v>
      </c>
      <c r="G998" s="7" t="s">
        <v>485</v>
      </c>
      <c r="H998" s="7" t="s">
        <v>14</v>
      </c>
      <c r="I998" s="8">
        <v>30</v>
      </c>
      <c r="J998" s="8">
        <f t="shared" si="116"/>
        <v>40</v>
      </c>
      <c r="K998" s="9">
        <v>54233.1</v>
      </c>
      <c r="L998" s="7" t="s">
        <v>43</v>
      </c>
      <c r="M998" s="17">
        <f t="shared" si="117"/>
        <v>1.8125541122925603E-3</v>
      </c>
      <c r="N998" s="17">
        <f t="shared" si="118"/>
        <v>1.812554112292561E-3</v>
      </c>
      <c r="O998" s="68">
        <f t="shared" si="119"/>
        <v>34.438528133558655</v>
      </c>
      <c r="P998" s="9">
        <f t="shared" si="111"/>
        <v>1807.77</v>
      </c>
    </row>
    <row r="999" spans="1:16" x14ac:dyDescent="0.25">
      <c r="A999" s="7" t="s">
        <v>9</v>
      </c>
      <c r="B999" s="7" t="s">
        <v>303</v>
      </c>
      <c r="C999" s="7" t="s">
        <v>307</v>
      </c>
      <c r="D999" s="16" t="s">
        <v>308</v>
      </c>
      <c r="E999" s="81" t="s">
        <v>499</v>
      </c>
      <c r="F999" s="7" t="s">
        <v>306</v>
      </c>
      <c r="G999" s="7" t="s">
        <v>485</v>
      </c>
      <c r="H999" s="7" t="s">
        <v>14</v>
      </c>
      <c r="I999" s="8">
        <v>133</v>
      </c>
      <c r="J999" s="8">
        <f t="shared" si="116"/>
        <v>177.33333333333334</v>
      </c>
      <c r="K999" s="9">
        <v>240433.41</v>
      </c>
      <c r="L999" s="7" t="s">
        <v>44</v>
      </c>
      <c r="M999" s="17">
        <f t="shared" si="117"/>
        <v>8.0356565644970172E-3</v>
      </c>
      <c r="N999" s="17">
        <f t="shared" si="118"/>
        <v>8.0356565644970207E-3</v>
      </c>
      <c r="O999" s="68">
        <f t="shared" si="119"/>
        <v>152.6774747254434</v>
      </c>
      <c r="P999" s="9">
        <f t="shared" si="111"/>
        <v>1807.77</v>
      </c>
    </row>
    <row r="1000" spans="1:16" x14ac:dyDescent="0.25">
      <c r="A1000" s="7" t="s">
        <v>9</v>
      </c>
      <c r="B1000" s="7" t="s">
        <v>303</v>
      </c>
      <c r="C1000" s="7" t="s">
        <v>307</v>
      </c>
      <c r="D1000" s="16" t="s">
        <v>308</v>
      </c>
      <c r="E1000" s="81" t="s">
        <v>499</v>
      </c>
      <c r="F1000" s="7" t="s">
        <v>306</v>
      </c>
      <c r="G1000" s="7" t="s">
        <v>485</v>
      </c>
      <c r="H1000" s="7" t="s">
        <v>14</v>
      </c>
      <c r="I1000" s="8">
        <v>29</v>
      </c>
      <c r="J1000" s="8">
        <f t="shared" si="116"/>
        <v>38.666666666666671</v>
      </c>
      <c r="K1000" s="9">
        <v>52425.33</v>
      </c>
      <c r="L1000" s="7" t="s">
        <v>46</v>
      </c>
      <c r="M1000" s="17">
        <f t="shared" si="117"/>
        <v>1.7521356418828083E-3</v>
      </c>
      <c r="N1000" s="17">
        <f t="shared" si="118"/>
        <v>1.7521356418828092E-3</v>
      </c>
      <c r="O1000" s="68">
        <f t="shared" si="119"/>
        <v>33.290577195773373</v>
      </c>
      <c r="P1000" s="9">
        <f t="shared" si="111"/>
        <v>1807.77</v>
      </c>
    </row>
    <row r="1001" spans="1:16" x14ac:dyDescent="0.25">
      <c r="A1001" s="7" t="s">
        <v>9</v>
      </c>
      <c r="B1001" s="7" t="s">
        <v>303</v>
      </c>
      <c r="C1001" s="7" t="s">
        <v>307</v>
      </c>
      <c r="D1001" s="16" t="s">
        <v>308</v>
      </c>
      <c r="E1001" s="81" t="s">
        <v>499</v>
      </c>
      <c r="F1001" s="7" t="s">
        <v>306</v>
      </c>
      <c r="G1001" s="7" t="s">
        <v>485</v>
      </c>
      <c r="H1001" s="7" t="s">
        <v>14</v>
      </c>
      <c r="I1001" s="8">
        <v>574</v>
      </c>
      <c r="J1001" s="8">
        <f t="shared" si="116"/>
        <v>765.33333333333337</v>
      </c>
      <c r="K1001" s="9">
        <v>1037659.98</v>
      </c>
      <c r="L1001" s="7" t="s">
        <v>47</v>
      </c>
      <c r="M1001" s="17">
        <f t="shared" si="117"/>
        <v>3.4680202015197656E-2</v>
      </c>
      <c r="N1001" s="17">
        <f t="shared" si="118"/>
        <v>3.468020201519767E-2</v>
      </c>
      <c r="O1001" s="68">
        <f t="shared" si="119"/>
        <v>658.92383828875575</v>
      </c>
      <c r="P1001" s="9">
        <f t="shared" si="111"/>
        <v>1807.77</v>
      </c>
    </row>
    <row r="1002" spans="1:16" x14ac:dyDescent="0.25">
      <c r="A1002" s="7" t="s">
        <v>9</v>
      </c>
      <c r="B1002" s="7" t="s">
        <v>303</v>
      </c>
      <c r="C1002" s="7" t="s">
        <v>307</v>
      </c>
      <c r="D1002" s="16" t="s">
        <v>308</v>
      </c>
      <c r="E1002" s="81" t="s">
        <v>499</v>
      </c>
      <c r="F1002" s="7" t="s">
        <v>306</v>
      </c>
      <c r="G1002" s="7" t="s">
        <v>485</v>
      </c>
      <c r="H1002" s="7" t="s">
        <v>14</v>
      </c>
      <c r="I1002" s="8">
        <v>195</v>
      </c>
      <c r="J1002" s="8">
        <f t="shared" si="116"/>
        <v>260</v>
      </c>
      <c r="K1002" s="9">
        <v>352515.15</v>
      </c>
      <c r="L1002" s="7" t="s">
        <v>63</v>
      </c>
      <c r="M1002" s="17">
        <f t="shared" si="117"/>
        <v>1.1781601729901642E-2</v>
      </c>
      <c r="N1002" s="17">
        <f t="shared" si="118"/>
        <v>1.1781601729901647E-2</v>
      </c>
      <c r="O1002" s="68">
        <f t="shared" si="119"/>
        <v>223.85043286813129</v>
      </c>
      <c r="P1002" s="9">
        <f t="shared" si="111"/>
        <v>1807.7700000000002</v>
      </c>
    </row>
    <row r="1003" spans="1:16" x14ac:dyDescent="0.25">
      <c r="A1003" s="7" t="s">
        <v>9</v>
      </c>
      <c r="B1003" s="7" t="s">
        <v>303</v>
      </c>
      <c r="C1003" s="7" t="s">
        <v>307</v>
      </c>
      <c r="D1003" s="16" t="s">
        <v>308</v>
      </c>
      <c r="E1003" s="81" t="s">
        <v>499</v>
      </c>
      <c r="F1003" s="7" t="s">
        <v>306</v>
      </c>
      <c r="G1003" s="7" t="s">
        <v>485</v>
      </c>
      <c r="H1003" s="7" t="s">
        <v>14</v>
      </c>
      <c r="I1003" s="8">
        <v>342</v>
      </c>
      <c r="J1003" s="8">
        <f t="shared" si="116"/>
        <v>456</v>
      </c>
      <c r="K1003" s="9">
        <v>618257.34</v>
      </c>
      <c r="L1003" s="7" t="s">
        <v>48</v>
      </c>
      <c r="M1003" s="17">
        <f t="shared" si="117"/>
        <v>2.0663116880135189E-2</v>
      </c>
      <c r="N1003" s="17">
        <f t="shared" si="118"/>
        <v>2.0663116880135196E-2</v>
      </c>
      <c r="O1003" s="68">
        <f t="shared" si="119"/>
        <v>392.5992207225687</v>
      </c>
      <c r="P1003" s="9">
        <f t="shared" si="111"/>
        <v>1807.77</v>
      </c>
    </row>
    <row r="1004" spans="1:16" x14ac:dyDescent="0.25">
      <c r="A1004" s="7" t="s">
        <v>9</v>
      </c>
      <c r="B1004" s="7" t="s">
        <v>303</v>
      </c>
      <c r="C1004" s="7" t="s">
        <v>307</v>
      </c>
      <c r="D1004" s="16" t="s">
        <v>308</v>
      </c>
      <c r="E1004" s="81" t="s">
        <v>499</v>
      </c>
      <c r="F1004" s="7" t="s">
        <v>306</v>
      </c>
      <c r="G1004" s="7" t="s">
        <v>485</v>
      </c>
      <c r="H1004" s="7" t="s">
        <v>14</v>
      </c>
      <c r="I1004" s="8">
        <v>292</v>
      </c>
      <c r="J1004" s="8">
        <f t="shared" si="116"/>
        <v>389.33333333333331</v>
      </c>
      <c r="K1004" s="9">
        <v>527868.84</v>
      </c>
      <c r="L1004" s="7" t="s">
        <v>50</v>
      </c>
      <c r="M1004" s="17">
        <f t="shared" si="117"/>
        <v>1.7642193359647586E-2</v>
      </c>
      <c r="N1004" s="17">
        <f t="shared" si="118"/>
        <v>1.7642193359647593E-2</v>
      </c>
      <c r="O1004" s="68">
        <f t="shared" si="119"/>
        <v>335.20167383330426</v>
      </c>
      <c r="P1004" s="9">
        <f t="shared" si="111"/>
        <v>1807.77</v>
      </c>
    </row>
    <row r="1005" spans="1:16" x14ac:dyDescent="0.25">
      <c r="A1005" s="7" t="s">
        <v>9</v>
      </c>
      <c r="B1005" s="7" t="s">
        <v>303</v>
      </c>
      <c r="C1005" s="7" t="s">
        <v>307</v>
      </c>
      <c r="D1005" s="16" t="s">
        <v>308</v>
      </c>
      <c r="E1005" s="81" t="s">
        <v>499</v>
      </c>
      <c r="F1005" s="7" t="s">
        <v>306</v>
      </c>
      <c r="G1005" s="7" t="s">
        <v>485</v>
      </c>
      <c r="H1005" s="7" t="s">
        <v>14</v>
      </c>
      <c r="I1005" s="8">
        <v>259</v>
      </c>
      <c r="J1005" s="8">
        <f t="shared" si="116"/>
        <v>345.33333333333337</v>
      </c>
      <c r="K1005" s="9">
        <v>468212.43</v>
      </c>
      <c r="L1005" s="7" t="s">
        <v>51</v>
      </c>
      <c r="M1005" s="17">
        <f t="shared" si="117"/>
        <v>1.5648383836125771E-2</v>
      </c>
      <c r="N1005" s="17">
        <f t="shared" si="118"/>
        <v>1.5648383836125778E-2</v>
      </c>
      <c r="O1005" s="68">
        <f t="shared" si="119"/>
        <v>297.3192928863898</v>
      </c>
      <c r="P1005" s="9">
        <f t="shared" si="111"/>
        <v>1807.77</v>
      </c>
    </row>
    <row r="1006" spans="1:16" x14ac:dyDescent="0.25">
      <c r="A1006" s="7" t="s">
        <v>9</v>
      </c>
      <c r="B1006" s="7" t="s">
        <v>303</v>
      </c>
      <c r="C1006" s="7" t="s">
        <v>307</v>
      </c>
      <c r="D1006" s="16" t="s">
        <v>308</v>
      </c>
      <c r="E1006" s="81" t="s">
        <v>499</v>
      </c>
      <c r="F1006" s="7" t="s">
        <v>306</v>
      </c>
      <c r="G1006" s="7" t="s">
        <v>485</v>
      </c>
      <c r="H1006" s="7" t="s">
        <v>14</v>
      </c>
      <c r="I1006" s="8">
        <v>294.7</v>
      </c>
      <c r="J1006" s="8">
        <f t="shared" si="116"/>
        <v>392.93333333333328</v>
      </c>
      <c r="K1006" s="9">
        <v>532749.81900000002</v>
      </c>
      <c r="L1006" s="7" t="s">
        <v>52</v>
      </c>
      <c r="M1006" s="17">
        <f t="shared" si="117"/>
        <v>1.7805323229753919E-2</v>
      </c>
      <c r="N1006" s="17">
        <f t="shared" si="118"/>
        <v>1.7805323229753922E-2</v>
      </c>
      <c r="O1006" s="68">
        <f t="shared" si="119"/>
        <v>338.3011413653245</v>
      </c>
      <c r="P1006" s="9">
        <f t="shared" si="111"/>
        <v>1807.7700000000002</v>
      </c>
    </row>
    <row r="1007" spans="1:16" x14ac:dyDescent="0.25">
      <c r="A1007" s="7" t="s">
        <v>9</v>
      </c>
      <c r="B1007" s="7" t="s">
        <v>303</v>
      </c>
      <c r="C1007" s="7" t="s">
        <v>307</v>
      </c>
      <c r="D1007" s="16" t="s">
        <v>308</v>
      </c>
      <c r="E1007" s="81" t="s">
        <v>499</v>
      </c>
      <c r="F1007" s="7" t="s">
        <v>306</v>
      </c>
      <c r="G1007" s="7" t="s">
        <v>485</v>
      </c>
      <c r="H1007" s="7" t="s">
        <v>14</v>
      </c>
      <c r="I1007" s="8">
        <v>408</v>
      </c>
      <c r="J1007" s="8">
        <f t="shared" si="116"/>
        <v>544</v>
      </c>
      <c r="K1007" s="9">
        <v>737570.16</v>
      </c>
      <c r="L1007" s="7" t="s">
        <v>64</v>
      </c>
      <c r="M1007" s="17">
        <f t="shared" si="117"/>
        <v>2.465073592717882E-2</v>
      </c>
      <c r="N1007" s="17">
        <f t="shared" si="118"/>
        <v>2.465073592717883E-2</v>
      </c>
      <c r="O1007" s="68">
        <f t="shared" si="119"/>
        <v>468.36398261639778</v>
      </c>
      <c r="P1007" s="9">
        <f t="shared" si="111"/>
        <v>1807.77</v>
      </c>
    </row>
    <row r="1008" spans="1:16" x14ac:dyDescent="0.25">
      <c r="A1008" s="7" t="s">
        <v>9</v>
      </c>
      <c r="B1008" s="7" t="s">
        <v>303</v>
      </c>
      <c r="C1008" s="7" t="s">
        <v>307</v>
      </c>
      <c r="D1008" s="16" t="s">
        <v>308</v>
      </c>
      <c r="E1008" s="81" t="s">
        <v>499</v>
      </c>
      <c r="F1008" s="7" t="s">
        <v>306</v>
      </c>
      <c r="G1008" s="7" t="s">
        <v>485</v>
      </c>
      <c r="H1008" s="7" t="s">
        <v>14</v>
      </c>
      <c r="I1008" s="8">
        <v>18.350000000000001</v>
      </c>
      <c r="J1008" s="8">
        <f t="shared" si="116"/>
        <v>24.466666666666669</v>
      </c>
      <c r="K1008" s="9">
        <v>33172.5795</v>
      </c>
      <c r="L1008" s="7" t="s">
        <v>53</v>
      </c>
      <c r="M1008" s="17">
        <f t="shared" si="117"/>
        <v>1.1086789320189495E-3</v>
      </c>
      <c r="N1008" s="17">
        <f t="shared" si="118"/>
        <v>1.10867893201895E-3</v>
      </c>
      <c r="O1008" s="68">
        <f t="shared" si="119"/>
        <v>21.064899708360048</v>
      </c>
      <c r="P1008" s="9">
        <f t="shared" si="111"/>
        <v>1807.7699999999998</v>
      </c>
    </row>
    <row r="1009" spans="1:16" x14ac:dyDescent="0.25">
      <c r="A1009" s="7" t="s">
        <v>9</v>
      </c>
      <c r="B1009" s="7" t="s">
        <v>303</v>
      </c>
      <c r="C1009" s="7" t="s">
        <v>307</v>
      </c>
      <c r="D1009" s="16" t="s">
        <v>308</v>
      </c>
      <c r="E1009" s="81" t="s">
        <v>499</v>
      </c>
      <c r="F1009" s="7" t="s">
        <v>306</v>
      </c>
      <c r="G1009" s="7" t="s">
        <v>485</v>
      </c>
      <c r="H1009" s="7" t="s">
        <v>14</v>
      </c>
      <c r="I1009" s="8">
        <v>4</v>
      </c>
      <c r="J1009" s="8">
        <f t="shared" si="116"/>
        <v>5.333333333333333</v>
      </c>
      <c r="K1009" s="9">
        <v>7231.08</v>
      </c>
      <c r="L1009" s="7" t="s">
        <v>54</v>
      </c>
      <c r="M1009" s="17">
        <f t="shared" si="117"/>
        <v>2.4167388163900806E-4</v>
      </c>
      <c r="N1009" s="17">
        <f t="shared" si="118"/>
        <v>2.4167388163900811E-4</v>
      </c>
      <c r="O1009" s="68">
        <f t="shared" si="119"/>
        <v>4.5918037511411542</v>
      </c>
      <c r="P1009" s="9">
        <f t="shared" si="111"/>
        <v>1807.77</v>
      </c>
    </row>
    <row r="1010" spans="1:16" x14ac:dyDescent="0.25">
      <c r="A1010" s="7" t="s">
        <v>9</v>
      </c>
      <c r="B1010" s="7" t="s">
        <v>303</v>
      </c>
      <c r="C1010" s="7" t="s">
        <v>307</v>
      </c>
      <c r="D1010" s="16" t="s">
        <v>308</v>
      </c>
      <c r="E1010" s="81" t="s">
        <v>499</v>
      </c>
      <c r="F1010" s="7" t="s">
        <v>306</v>
      </c>
      <c r="G1010" s="7" t="s">
        <v>485</v>
      </c>
      <c r="H1010" s="7" t="s">
        <v>14</v>
      </c>
      <c r="I1010" s="8">
        <v>195</v>
      </c>
      <c r="J1010" s="8">
        <f t="shared" si="116"/>
        <v>260</v>
      </c>
      <c r="K1010" s="9">
        <v>352515.15</v>
      </c>
      <c r="L1010" s="7" t="s">
        <v>55</v>
      </c>
      <c r="M1010" s="17">
        <f t="shared" si="117"/>
        <v>1.1781601729901642E-2</v>
      </c>
      <c r="N1010" s="17">
        <f t="shared" si="118"/>
        <v>1.1781601729901647E-2</v>
      </c>
      <c r="O1010" s="68">
        <f t="shared" si="119"/>
        <v>223.85043286813129</v>
      </c>
      <c r="P1010" s="9">
        <f t="shared" si="111"/>
        <v>1807.7700000000002</v>
      </c>
    </row>
    <row r="1011" spans="1:16" x14ac:dyDescent="0.25">
      <c r="A1011" s="7" t="s">
        <v>9</v>
      </c>
      <c r="B1011" s="7" t="s">
        <v>303</v>
      </c>
      <c r="C1011" s="7" t="s">
        <v>307</v>
      </c>
      <c r="D1011" s="16" t="s">
        <v>308</v>
      </c>
      <c r="E1011" s="81" t="s">
        <v>499</v>
      </c>
      <c r="F1011" s="7" t="s">
        <v>306</v>
      </c>
      <c r="G1011" s="7" t="s">
        <v>485</v>
      </c>
      <c r="H1011" s="7" t="s">
        <v>14</v>
      </c>
      <c r="I1011" s="8">
        <v>432</v>
      </c>
      <c r="J1011" s="8">
        <f t="shared" si="116"/>
        <v>576</v>
      </c>
      <c r="K1011" s="9">
        <v>780956.64</v>
      </c>
      <c r="L1011" s="7" t="s">
        <v>56</v>
      </c>
      <c r="M1011" s="17">
        <f t="shared" si="117"/>
        <v>2.6100779217012871E-2</v>
      </c>
      <c r="N1011" s="17">
        <f t="shared" si="118"/>
        <v>2.6100779217012877E-2</v>
      </c>
      <c r="O1011" s="68">
        <f t="shared" si="119"/>
        <v>495.91480512324466</v>
      </c>
      <c r="P1011" s="9">
        <f t="shared" si="111"/>
        <v>1807.77</v>
      </c>
    </row>
    <row r="1012" spans="1:16" x14ac:dyDescent="0.25">
      <c r="A1012" s="7" t="s">
        <v>9</v>
      </c>
      <c r="B1012" s="7" t="s">
        <v>303</v>
      </c>
      <c r="C1012" s="7" t="s">
        <v>307</v>
      </c>
      <c r="D1012" s="16" t="s">
        <v>308</v>
      </c>
      <c r="E1012" s="81" t="s">
        <v>499</v>
      </c>
      <c r="F1012" s="7" t="s">
        <v>306</v>
      </c>
      <c r="G1012" s="7" t="s">
        <v>485</v>
      </c>
      <c r="H1012" s="7" t="s">
        <v>14</v>
      </c>
      <c r="I1012" s="8">
        <v>303</v>
      </c>
      <c r="J1012" s="8">
        <f t="shared" si="116"/>
        <v>404</v>
      </c>
      <c r="K1012" s="9">
        <v>547754.31000000006</v>
      </c>
      <c r="L1012" s="7" t="s">
        <v>65</v>
      </c>
      <c r="M1012" s="17">
        <f t="shared" si="117"/>
        <v>1.8306796534154859E-2</v>
      </c>
      <c r="N1012" s="17">
        <f t="shared" si="118"/>
        <v>1.8306796534154866E-2</v>
      </c>
      <c r="O1012" s="68">
        <f t="shared" si="119"/>
        <v>347.82913414894244</v>
      </c>
      <c r="P1012" s="9">
        <f t="shared" si="111"/>
        <v>1807.7700000000002</v>
      </c>
    </row>
    <row r="1013" spans="1:16" x14ac:dyDescent="0.25">
      <c r="A1013" s="7" t="s">
        <v>9</v>
      </c>
      <c r="B1013" s="7" t="s">
        <v>303</v>
      </c>
      <c r="C1013" s="7" t="s">
        <v>309</v>
      </c>
      <c r="D1013" s="16" t="s">
        <v>310</v>
      </c>
      <c r="E1013" s="81" t="s">
        <v>499</v>
      </c>
      <c r="F1013" s="7" t="s">
        <v>306</v>
      </c>
      <c r="G1013" s="7" t="s">
        <v>485</v>
      </c>
      <c r="H1013" s="7" t="s">
        <v>14</v>
      </c>
      <c r="I1013" s="8">
        <v>4</v>
      </c>
      <c r="J1013" s="8">
        <f t="shared" si="116"/>
        <v>5.333333333333333</v>
      </c>
      <c r="K1013" s="9">
        <v>11088</v>
      </c>
      <c r="L1013" s="7" t="s">
        <v>27</v>
      </c>
      <c r="M1013" s="17">
        <f t="shared" si="117"/>
        <v>2.4167388163900806E-4</v>
      </c>
      <c r="N1013" s="17">
        <f t="shared" si="118"/>
        <v>2.4167388163900811E-4</v>
      </c>
      <c r="O1013" s="68">
        <f t="shared" si="119"/>
        <v>4.5918037511411542</v>
      </c>
      <c r="P1013" s="9">
        <f t="shared" si="111"/>
        <v>2772</v>
      </c>
    </row>
    <row r="1014" spans="1:16" x14ac:dyDescent="0.25">
      <c r="A1014" s="7" t="s">
        <v>9</v>
      </c>
      <c r="B1014" s="7" t="s">
        <v>303</v>
      </c>
      <c r="C1014" s="7" t="s">
        <v>309</v>
      </c>
      <c r="D1014" s="16" t="s">
        <v>310</v>
      </c>
      <c r="E1014" s="81" t="s">
        <v>499</v>
      </c>
      <c r="F1014" s="7" t="s">
        <v>306</v>
      </c>
      <c r="G1014" s="7" t="s">
        <v>485</v>
      </c>
      <c r="H1014" s="7" t="s">
        <v>14</v>
      </c>
      <c r="I1014" s="8">
        <v>12</v>
      </c>
      <c r="J1014" s="8">
        <f t="shared" si="116"/>
        <v>16</v>
      </c>
      <c r="K1014" s="9">
        <v>29570.76</v>
      </c>
      <c r="L1014" s="7" t="s">
        <v>29</v>
      </c>
      <c r="M1014" s="17">
        <f t="shared" si="117"/>
        <v>7.2502164491702414E-4</v>
      </c>
      <c r="N1014" s="17">
        <f t="shared" si="118"/>
        <v>7.2502164491702436E-4</v>
      </c>
      <c r="O1014" s="68">
        <f t="shared" si="119"/>
        <v>13.775411253423464</v>
      </c>
      <c r="P1014" s="9">
        <f t="shared" si="111"/>
        <v>2464.23</v>
      </c>
    </row>
    <row r="1015" spans="1:16" x14ac:dyDescent="0.25">
      <c r="A1015" s="7" t="s">
        <v>9</v>
      </c>
      <c r="B1015" s="7" t="s">
        <v>303</v>
      </c>
      <c r="C1015" s="7" t="s">
        <v>309</v>
      </c>
      <c r="D1015" s="16" t="s">
        <v>310</v>
      </c>
      <c r="E1015" s="81" t="s">
        <v>499</v>
      </c>
      <c r="F1015" s="7" t="s">
        <v>306</v>
      </c>
      <c r="G1015" s="7" t="s">
        <v>485</v>
      </c>
      <c r="H1015" s="7" t="s">
        <v>14</v>
      </c>
      <c r="I1015" s="8">
        <v>1</v>
      </c>
      <c r="J1015" s="8">
        <f t="shared" si="116"/>
        <v>1.3333333333333333</v>
      </c>
      <c r="K1015" s="9">
        <v>2772</v>
      </c>
      <c r="L1015" s="7" t="s">
        <v>32</v>
      </c>
      <c r="M1015" s="17">
        <f t="shared" si="117"/>
        <v>6.0418470409752014E-5</v>
      </c>
      <c r="N1015" s="17">
        <f t="shared" si="118"/>
        <v>6.0418470409752028E-5</v>
      </c>
      <c r="O1015" s="68">
        <f t="shared" si="119"/>
        <v>1.1479509377852886</v>
      </c>
      <c r="P1015" s="9">
        <f t="shared" si="111"/>
        <v>2772</v>
      </c>
    </row>
    <row r="1016" spans="1:16" x14ac:dyDescent="0.25">
      <c r="A1016" s="7" t="s">
        <v>9</v>
      </c>
      <c r="B1016" s="7" t="s">
        <v>303</v>
      </c>
      <c r="C1016" s="7" t="s">
        <v>309</v>
      </c>
      <c r="D1016" s="16" t="s">
        <v>310</v>
      </c>
      <c r="E1016" s="81" t="s">
        <v>499</v>
      </c>
      <c r="F1016" s="7" t="s">
        <v>306</v>
      </c>
      <c r="G1016" s="7" t="s">
        <v>485</v>
      </c>
      <c r="H1016" s="7" t="s">
        <v>14</v>
      </c>
      <c r="I1016" s="8">
        <v>10</v>
      </c>
      <c r="J1016" s="8">
        <f t="shared" si="116"/>
        <v>13.333333333333334</v>
      </c>
      <c r="K1016" s="9">
        <v>24642.3</v>
      </c>
      <c r="L1016" s="7" t="s">
        <v>33</v>
      </c>
      <c r="M1016" s="17">
        <f t="shared" si="117"/>
        <v>6.041847040975201E-4</v>
      </c>
      <c r="N1016" s="17">
        <f t="shared" si="118"/>
        <v>6.0418470409752032E-4</v>
      </c>
      <c r="O1016" s="68">
        <f t="shared" si="119"/>
        <v>11.479509377852887</v>
      </c>
      <c r="P1016" s="9">
        <f t="shared" si="111"/>
        <v>2464.23</v>
      </c>
    </row>
    <row r="1017" spans="1:16" x14ac:dyDescent="0.25">
      <c r="A1017" s="7" t="s">
        <v>9</v>
      </c>
      <c r="B1017" s="7" t="s">
        <v>303</v>
      </c>
      <c r="C1017" s="7" t="s">
        <v>309</v>
      </c>
      <c r="D1017" s="16" t="s">
        <v>310</v>
      </c>
      <c r="E1017" s="81" t="s">
        <v>499</v>
      </c>
      <c r="F1017" s="7" t="s">
        <v>306</v>
      </c>
      <c r="G1017" s="7" t="s">
        <v>485</v>
      </c>
      <c r="H1017" s="7" t="s">
        <v>14</v>
      </c>
      <c r="I1017" s="8">
        <v>50</v>
      </c>
      <c r="J1017" s="8">
        <f t="shared" si="116"/>
        <v>66.666666666666657</v>
      </c>
      <c r="K1017" s="9">
        <v>138600</v>
      </c>
      <c r="L1017" s="7" t="s">
        <v>37</v>
      </c>
      <c r="M1017" s="17">
        <f t="shared" si="117"/>
        <v>3.0209235204876005E-3</v>
      </c>
      <c r="N1017" s="17">
        <f t="shared" si="118"/>
        <v>3.0209235204876014E-3</v>
      </c>
      <c r="O1017" s="68">
        <f t="shared" si="119"/>
        <v>57.397546889264426</v>
      </c>
      <c r="P1017" s="9">
        <f t="shared" si="111"/>
        <v>2772</v>
      </c>
    </row>
    <row r="1018" spans="1:16" x14ac:dyDescent="0.25">
      <c r="A1018" s="7" t="s">
        <v>9</v>
      </c>
      <c r="B1018" s="7" t="s">
        <v>303</v>
      </c>
      <c r="C1018" s="7" t="s">
        <v>309</v>
      </c>
      <c r="D1018" s="16" t="s">
        <v>310</v>
      </c>
      <c r="E1018" s="81" t="s">
        <v>499</v>
      </c>
      <c r="F1018" s="7" t="s">
        <v>306</v>
      </c>
      <c r="G1018" s="7" t="s">
        <v>485</v>
      </c>
      <c r="H1018" s="7" t="s">
        <v>14</v>
      </c>
      <c r="I1018" s="8">
        <v>1</v>
      </c>
      <c r="J1018" s="8">
        <f t="shared" si="116"/>
        <v>1.3333333333333333</v>
      </c>
      <c r="K1018" s="9">
        <v>2464.23</v>
      </c>
      <c r="L1018" s="7" t="s">
        <v>41</v>
      </c>
      <c r="M1018" s="17">
        <f t="shared" si="117"/>
        <v>6.0418470409752014E-5</v>
      </c>
      <c r="N1018" s="17">
        <f t="shared" si="118"/>
        <v>6.0418470409752028E-5</v>
      </c>
      <c r="O1018" s="68">
        <f t="shared" si="119"/>
        <v>1.1479509377852886</v>
      </c>
      <c r="P1018" s="9">
        <f t="shared" si="111"/>
        <v>2464.23</v>
      </c>
    </row>
    <row r="1019" spans="1:16" x14ac:dyDescent="0.25">
      <c r="A1019" s="7" t="s">
        <v>9</v>
      </c>
      <c r="B1019" s="7" t="s">
        <v>303</v>
      </c>
      <c r="C1019" s="7" t="s">
        <v>309</v>
      </c>
      <c r="D1019" s="16" t="s">
        <v>310</v>
      </c>
      <c r="E1019" s="81" t="s">
        <v>499</v>
      </c>
      <c r="F1019" s="7" t="s">
        <v>306</v>
      </c>
      <c r="G1019" s="7" t="s">
        <v>485</v>
      </c>
      <c r="H1019" s="7" t="s">
        <v>14</v>
      </c>
      <c r="I1019" s="8">
        <v>2</v>
      </c>
      <c r="J1019" s="8">
        <f t="shared" si="116"/>
        <v>2.6666666666666665</v>
      </c>
      <c r="K1019" s="9">
        <v>4928.46</v>
      </c>
      <c r="L1019" s="7" t="s">
        <v>47</v>
      </c>
      <c r="M1019" s="17">
        <f t="shared" si="117"/>
        <v>1.2083694081950403E-4</v>
      </c>
      <c r="N1019" s="17">
        <f t="shared" si="118"/>
        <v>1.2083694081950406E-4</v>
      </c>
      <c r="O1019" s="68">
        <f t="shared" si="119"/>
        <v>2.2959018755705771</v>
      </c>
      <c r="P1019" s="9">
        <f t="shared" si="111"/>
        <v>2464.23</v>
      </c>
    </row>
    <row r="1020" spans="1:16" x14ac:dyDescent="0.25">
      <c r="A1020" s="7" t="s">
        <v>9</v>
      </c>
      <c r="B1020" s="7" t="s">
        <v>303</v>
      </c>
      <c r="C1020" s="7" t="s">
        <v>309</v>
      </c>
      <c r="D1020" s="16" t="s">
        <v>310</v>
      </c>
      <c r="E1020" s="81" t="s">
        <v>499</v>
      </c>
      <c r="F1020" s="7" t="s">
        <v>306</v>
      </c>
      <c r="G1020" s="7" t="s">
        <v>485</v>
      </c>
      <c r="H1020" s="7" t="s">
        <v>14</v>
      </c>
      <c r="I1020" s="8">
        <v>2</v>
      </c>
      <c r="J1020" s="8">
        <f t="shared" si="116"/>
        <v>2.6666666666666665</v>
      </c>
      <c r="K1020" s="9">
        <v>5544</v>
      </c>
      <c r="L1020" s="7" t="s">
        <v>53</v>
      </c>
      <c r="M1020" s="17">
        <f t="shared" si="117"/>
        <v>1.2083694081950403E-4</v>
      </c>
      <c r="N1020" s="17">
        <f t="shared" si="118"/>
        <v>1.2083694081950406E-4</v>
      </c>
      <c r="O1020" s="68">
        <f t="shared" si="119"/>
        <v>2.2959018755705771</v>
      </c>
      <c r="P1020" s="9">
        <f t="shared" si="111"/>
        <v>2772</v>
      </c>
    </row>
    <row r="1021" spans="1:16" x14ac:dyDescent="0.25">
      <c r="A1021" s="7" t="s">
        <v>9</v>
      </c>
      <c r="B1021" s="7" t="s">
        <v>303</v>
      </c>
      <c r="C1021" s="7" t="s">
        <v>309</v>
      </c>
      <c r="D1021" s="16" t="s">
        <v>310</v>
      </c>
      <c r="E1021" s="81" t="s">
        <v>499</v>
      </c>
      <c r="F1021" s="7" t="s">
        <v>306</v>
      </c>
      <c r="G1021" s="7" t="s">
        <v>485</v>
      </c>
      <c r="H1021" s="7" t="s">
        <v>14</v>
      </c>
      <c r="I1021" s="8">
        <v>42</v>
      </c>
      <c r="J1021" s="8">
        <f t="shared" si="116"/>
        <v>56</v>
      </c>
      <c r="K1021" s="9">
        <v>116065.95</v>
      </c>
      <c r="L1021" s="7" t="s">
        <v>54</v>
      </c>
      <c r="M1021" s="17">
        <f t="shared" si="117"/>
        <v>2.5375757572095843E-3</v>
      </c>
      <c r="N1021" s="17">
        <f t="shared" si="118"/>
        <v>2.5375757572095852E-3</v>
      </c>
      <c r="O1021" s="68">
        <f t="shared" si="119"/>
        <v>48.213939386982119</v>
      </c>
      <c r="P1021" s="9">
        <f t="shared" ref="P1021:P1084" si="120">+K1021/I1021</f>
        <v>2763.4749999999999</v>
      </c>
    </row>
    <row r="1022" spans="1:16" x14ac:dyDescent="0.25">
      <c r="A1022" s="7" t="s">
        <v>9</v>
      </c>
      <c r="B1022" s="7" t="s">
        <v>303</v>
      </c>
      <c r="C1022" s="7" t="s">
        <v>309</v>
      </c>
      <c r="D1022" s="16" t="s">
        <v>310</v>
      </c>
      <c r="E1022" s="81" t="s">
        <v>499</v>
      </c>
      <c r="F1022" s="7" t="s">
        <v>306</v>
      </c>
      <c r="G1022" s="7" t="s">
        <v>485</v>
      </c>
      <c r="H1022" s="7" t="s">
        <v>14</v>
      </c>
      <c r="I1022" s="8">
        <v>1</v>
      </c>
      <c r="J1022" s="8">
        <f t="shared" si="116"/>
        <v>1.3333333333333333</v>
      </c>
      <c r="K1022" s="9">
        <v>2464.23</v>
      </c>
      <c r="L1022" s="7" t="s">
        <v>55</v>
      </c>
      <c r="M1022" s="17">
        <f t="shared" si="117"/>
        <v>6.0418470409752014E-5</v>
      </c>
      <c r="N1022" s="17">
        <f t="shared" si="118"/>
        <v>6.0418470409752028E-5</v>
      </c>
      <c r="O1022" s="68">
        <f t="shared" si="119"/>
        <v>1.1479509377852886</v>
      </c>
      <c r="P1022" s="9">
        <f t="shared" si="120"/>
        <v>2464.23</v>
      </c>
    </row>
    <row r="1023" spans="1:16" x14ac:dyDescent="0.25">
      <c r="A1023" s="7" t="s">
        <v>9</v>
      </c>
      <c r="B1023" s="7" t="s">
        <v>303</v>
      </c>
      <c r="C1023" s="7" t="s">
        <v>309</v>
      </c>
      <c r="D1023" s="16" t="s">
        <v>310</v>
      </c>
      <c r="E1023" s="81" t="s">
        <v>499</v>
      </c>
      <c r="F1023" s="7" t="s">
        <v>306</v>
      </c>
      <c r="G1023" s="7" t="s">
        <v>485</v>
      </c>
      <c r="H1023" s="7" t="s">
        <v>14</v>
      </c>
      <c r="I1023" s="8">
        <v>1</v>
      </c>
      <c r="J1023" s="8">
        <f t="shared" si="116"/>
        <v>1.3333333333333333</v>
      </c>
      <c r="K1023" s="9">
        <v>2464.23</v>
      </c>
      <c r="L1023" s="7" t="s">
        <v>56</v>
      </c>
      <c r="M1023" s="17">
        <f t="shared" si="117"/>
        <v>6.0418470409752014E-5</v>
      </c>
      <c r="N1023" s="17">
        <f t="shared" si="118"/>
        <v>6.0418470409752028E-5</v>
      </c>
      <c r="O1023" s="68">
        <f t="shared" si="119"/>
        <v>1.1479509377852886</v>
      </c>
      <c r="P1023" s="9">
        <f t="shared" si="120"/>
        <v>2464.23</v>
      </c>
    </row>
    <row r="1024" spans="1:16" x14ac:dyDescent="0.25">
      <c r="A1024" s="7" t="s">
        <v>9</v>
      </c>
      <c r="B1024" s="7" t="s">
        <v>303</v>
      </c>
      <c r="C1024" s="7" t="s">
        <v>311</v>
      </c>
      <c r="D1024" s="16" t="s">
        <v>312</v>
      </c>
      <c r="E1024" s="81" t="s">
        <v>499</v>
      </c>
      <c r="F1024" s="7" t="s">
        <v>306</v>
      </c>
      <c r="G1024" s="7" t="s">
        <v>485</v>
      </c>
      <c r="H1024" s="7" t="s">
        <v>14</v>
      </c>
      <c r="I1024" s="8">
        <v>20</v>
      </c>
      <c r="J1024" s="8">
        <f t="shared" si="116"/>
        <v>26.666666666666668</v>
      </c>
      <c r="K1024" s="9">
        <v>49284.6</v>
      </c>
      <c r="L1024" s="7" t="s">
        <v>23</v>
      </c>
      <c r="M1024" s="17">
        <f t="shared" si="117"/>
        <v>1.2083694081950402E-3</v>
      </c>
      <c r="N1024" s="17">
        <f t="shared" si="118"/>
        <v>1.2083694081950406E-3</v>
      </c>
      <c r="O1024" s="68">
        <f t="shared" si="119"/>
        <v>22.959018755705774</v>
      </c>
      <c r="P1024" s="9">
        <f t="shared" si="120"/>
        <v>2464.23</v>
      </c>
    </row>
    <row r="1025" spans="1:16" x14ac:dyDescent="0.25">
      <c r="A1025" s="7" t="s">
        <v>9</v>
      </c>
      <c r="B1025" s="7" t="s">
        <v>303</v>
      </c>
      <c r="C1025" s="7" t="s">
        <v>311</v>
      </c>
      <c r="D1025" s="16" t="s">
        <v>312</v>
      </c>
      <c r="E1025" s="81" t="s">
        <v>499</v>
      </c>
      <c r="F1025" s="7" t="s">
        <v>306</v>
      </c>
      <c r="G1025" s="7" t="s">
        <v>485</v>
      </c>
      <c r="H1025" s="7" t="s">
        <v>14</v>
      </c>
      <c r="I1025" s="8">
        <v>206.7</v>
      </c>
      <c r="J1025" s="8">
        <f t="shared" si="116"/>
        <v>275.59999999999997</v>
      </c>
      <c r="K1025" s="9">
        <v>373666.05900000001</v>
      </c>
      <c r="L1025" s="7" t="s">
        <v>25</v>
      </c>
      <c r="M1025" s="17">
        <f t="shared" si="117"/>
        <v>1.248849783369574E-2</v>
      </c>
      <c r="N1025" s="17">
        <f t="shared" si="118"/>
        <v>1.2488497833695744E-2</v>
      </c>
      <c r="O1025" s="68">
        <f t="shared" si="119"/>
        <v>237.28145884021913</v>
      </c>
      <c r="P1025" s="9">
        <f t="shared" si="120"/>
        <v>1807.7700000000002</v>
      </c>
    </row>
    <row r="1026" spans="1:16" x14ac:dyDescent="0.25">
      <c r="A1026" s="7" t="s">
        <v>9</v>
      </c>
      <c r="B1026" s="7" t="s">
        <v>303</v>
      </c>
      <c r="C1026" s="7" t="s">
        <v>311</v>
      </c>
      <c r="D1026" s="16" t="s">
        <v>312</v>
      </c>
      <c r="E1026" s="81" t="s">
        <v>499</v>
      </c>
      <c r="F1026" s="7" t="s">
        <v>306</v>
      </c>
      <c r="G1026" s="7" t="s">
        <v>485</v>
      </c>
      <c r="H1026" s="7" t="s">
        <v>14</v>
      </c>
      <c r="I1026" s="8">
        <v>5</v>
      </c>
      <c r="J1026" s="8">
        <f t="shared" si="116"/>
        <v>6.666666666666667</v>
      </c>
      <c r="K1026" s="9">
        <v>12321.15</v>
      </c>
      <c r="L1026" s="7" t="s">
        <v>26</v>
      </c>
      <c r="M1026" s="17">
        <f t="shared" si="117"/>
        <v>3.0209235204876005E-4</v>
      </c>
      <c r="N1026" s="17">
        <f t="shared" si="118"/>
        <v>3.0209235204876016E-4</v>
      </c>
      <c r="O1026" s="68">
        <f t="shared" si="119"/>
        <v>5.7397546889264435</v>
      </c>
      <c r="P1026" s="9">
        <f t="shared" si="120"/>
        <v>2464.23</v>
      </c>
    </row>
    <row r="1027" spans="1:16" x14ac:dyDescent="0.25">
      <c r="A1027" s="7" t="s">
        <v>9</v>
      </c>
      <c r="B1027" s="7" t="s">
        <v>303</v>
      </c>
      <c r="C1027" s="7" t="s">
        <v>311</v>
      </c>
      <c r="D1027" s="16" t="s">
        <v>312</v>
      </c>
      <c r="E1027" s="81" t="s">
        <v>499</v>
      </c>
      <c r="F1027" s="7" t="s">
        <v>306</v>
      </c>
      <c r="G1027" s="7" t="s">
        <v>485</v>
      </c>
      <c r="H1027" s="7" t="s">
        <v>14</v>
      </c>
      <c r="I1027" s="8">
        <v>26</v>
      </c>
      <c r="J1027" s="8">
        <f t="shared" si="116"/>
        <v>34.666666666666664</v>
      </c>
      <c r="K1027" s="9">
        <v>72072</v>
      </c>
      <c r="L1027" s="7" t="s">
        <v>32</v>
      </c>
      <c r="M1027" s="17">
        <f t="shared" si="117"/>
        <v>1.5708802306535524E-3</v>
      </c>
      <c r="N1027" s="17">
        <f t="shared" si="118"/>
        <v>1.5708802306535527E-3</v>
      </c>
      <c r="O1027" s="68">
        <f t="shared" si="119"/>
        <v>29.846724382417502</v>
      </c>
      <c r="P1027" s="9">
        <f t="shared" si="120"/>
        <v>2772</v>
      </c>
    </row>
    <row r="1028" spans="1:16" x14ac:dyDescent="0.25">
      <c r="A1028" s="7" t="s">
        <v>9</v>
      </c>
      <c r="B1028" s="7" t="s">
        <v>303</v>
      </c>
      <c r="C1028" s="7" t="s">
        <v>311</v>
      </c>
      <c r="D1028" s="16" t="s">
        <v>312</v>
      </c>
      <c r="E1028" s="81" t="s">
        <v>499</v>
      </c>
      <c r="F1028" s="7" t="s">
        <v>306</v>
      </c>
      <c r="G1028" s="7" t="s">
        <v>485</v>
      </c>
      <c r="H1028" s="7" t="s">
        <v>14</v>
      </c>
      <c r="I1028" s="8">
        <v>3</v>
      </c>
      <c r="J1028" s="8">
        <f t="shared" si="116"/>
        <v>4</v>
      </c>
      <c r="K1028" s="9">
        <v>8316</v>
      </c>
      <c r="L1028" s="7" t="s">
        <v>37</v>
      </c>
      <c r="M1028" s="17">
        <f t="shared" si="117"/>
        <v>1.8125541122925604E-4</v>
      </c>
      <c r="N1028" s="17">
        <f t="shared" si="118"/>
        <v>1.8125541122925609E-4</v>
      </c>
      <c r="O1028" s="68">
        <f t="shared" si="119"/>
        <v>3.4438528133558659</v>
      </c>
      <c r="P1028" s="9">
        <f t="shared" si="120"/>
        <v>2772</v>
      </c>
    </row>
    <row r="1029" spans="1:16" x14ac:dyDescent="0.25">
      <c r="A1029" s="7" t="s">
        <v>9</v>
      </c>
      <c r="B1029" s="7" t="s">
        <v>303</v>
      </c>
      <c r="C1029" s="7" t="s">
        <v>311</v>
      </c>
      <c r="D1029" s="16" t="s">
        <v>312</v>
      </c>
      <c r="E1029" s="81" t="s">
        <v>499</v>
      </c>
      <c r="F1029" s="7" t="s">
        <v>306</v>
      </c>
      <c r="G1029" s="7" t="s">
        <v>485</v>
      </c>
      <c r="H1029" s="7" t="s">
        <v>14</v>
      </c>
      <c r="I1029" s="8">
        <v>6</v>
      </c>
      <c r="J1029" s="8">
        <f t="shared" si="116"/>
        <v>8</v>
      </c>
      <c r="K1029" s="9">
        <v>11400.54</v>
      </c>
      <c r="L1029" s="7" t="s">
        <v>40</v>
      </c>
      <c r="M1029" s="17">
        <f t="shared" si="117"/>
        <v>3.6251082245851207E-4</v>
      </c>
      <c r="N1029" s="17">
        <f t="shared" si="118"/>
        <v>3.6251082245851218E-4</v>
      </c>
      <c r="O1029" s="68">
        <f t="shared" si="119"/>
        <v>6.8877056267117318</v>
      </c>
      <c r="P1029" s="9">
        <f t="shared" si="120"/>
        <v>1900.0900000000001</v>
      </c>
    </row>
    <row r="1030" spans="1:16" x14ac:dyDescent="0.25">
      <c r="A1030" s="7" t="s">
        <v>9</v>
      </c>
      <c r="B1030" s="7" t="s">
        <v>303</v>
      </c>
      <c r="C1030" s="7" t="s">
        <v>311</v>
      </c>
      <c r="D1030" s="16" t="s">
        <v>312</v>
      </c>
      <c r="E1030" s="81" t="s">
        <v>499</v>
      </c>
      <c r="F1030" s="7" t="s">
        <v>306</v>
      </c>
      <c r="G1030" s="7" t="s">
        <v>485</v>
      </c>
      <c r="H1030" s="7" t="s">
        <v>14</v>
      </c>
      <c r="I1030" s="8">
        <v>54</v>
      </c>
      <c r="J1030" s="8">
        <f t="shared" si="116"/>
        <v>72</v>
      </c>
      <c r="K1030" s="9">
        <v>149449.29999999999</v>
      </c>
      <c r="L1030" s="7" t="s">
        <v>43</v>
      </c>
      <c r="M1030" s="17">
        <f t="shared" si="117"/>
        <v>3.2625974021266088E-3</v>
      </c>
      <c r="N1030" s="17">
        <f t="shared" si="118"/>
        <v>3.2625974021266097E-3</v>
      </c>
      <c r="O1030" s="68">
        <f t="shared" si="119"/>
        <v>61.989350640405583</v>
      </c>
      <c r="P1030" s="9">
        <f t="shared" si="120"/>
        <v>2767.5796296296294</v>
      </c>
    </row>
    <row r="1031" spans="1:16" x14ac:dyDescent="0.25">
      <c r="A1031" s="7" t="s">
        <v>9</v>
      </c>
      <c r="B1031" s="7" t="s">
        <v>303</v>
      </c>
      <c r="C1031" s="7" t="s">
        <v>311</v>
      </c>
      <c r="D1031" s="16" t="s">
        <v>312</v>
      </c>
      <c r="E1031" s="81" t="s">
        <v>499</v>
      </c>
      <c r="F1031" s="7" t="s">
        <v>306</v>
      </c>
      <c r="G1031" s="7" t="s">
        <v>485</v>
      </c>
      <c r="H1031" s="7" t="s">
        <v>14</v>
      </c>
      <c r="I1031" s="8">
        <v>337</v>
      </c>
      <c r="J1031" s="8">
        <f t="shared" si="116"/>
        <v>449.33333333333331</v>
      </c>
      <c r="K1031" s="9">
        <v>594756.32999999996</v>
      </c>
      <c r="L1031" s="7" t="s">
        <v>45</v>
      </c>
      <c r="M1031" s="17">
        <f t="shared" si="117"/>
        <v>2.0361024528086427E-2</v>
      </c>
      <c r="N1031" s="17">
        <f t="shared" si="118"/>
        <v>2.0361024528086434E-2</v>
      </c>
      <c r="O1031" s="68">
        <f t="shared" si="119"/>
        <v>386.85946603364226</v>
      </c>
      <c r="P1031" s="9">
        <f t="shared" si="120"/>
        <v>1764.8555786350148</v>
      </c>
    </row>
    <row r="1032" spans="1:16" x14ac:dyDescent="0.25">
      <c r="A1032" s="7" t="s">
        <v>9</v>
      </c>
      <c r="B1032" s="7" t="s">
        <v>303</v>
      </c>
      <c r="C1032" s="7" t="s">
        <v>311</v>
      </c>
      <c r="D1032" s="16" t="s">
        <v>312</v>
      </c>
      <c r="E1032" s="81" t="s">
        <v>499</v>
      </c>
      <c r="F1032" s="7" t="s">
        <v>306</v>
      </c>
      <c r="G1032" s="7" t="s">
        <v>485</v>
      </c>
      <c r="H1032" s="7" t="s">
        <v>14</v>
      </c>
      <c r="I1032" s="8">
        <v>57</v>
      </c>
      <c r="J1032" s="8">
        <f t="shared" si="116"/>
        <v>76</v>
      </c>
      <c r="K1032" s="9">
        <v>157311.76999999999</v>
      </c>
      <c r="L1032" s="7" t="s">
        <v>46</v>
      </c>
      <c r="M1032" s="17">
        <f t="shared" si="117"/>
        <v>3.4438528133558647E-3</v>
      </c>
      <c r="N1032" s="17">
        <f t="shared" si="118"/>
        <v>3.443852813355866E-3</v>
      </c>
      <c r="O1032" s="68">
        <f t="shared" si="119"/>
        <v>65.43320345376145</v>
      </c>
      <c r="P1032" s="9">
        <f t="shared" si="120"/>
        <v>2759.8556140350875</v>
      </c>
    </row>
    <row r="1033" spans="1:16" x14ac:dyDescent="0.25">
      <c r="A1033" s="7" t="s">
        <v>9</v>
      </c>
      <c r="B1033" s="7" t="s">
        <v>303</v>
      </c>
      <c r="C1033" s="7" t="s">
        <v>311</v>
      </c>
      <c r="D1033" s="16" t="s">
        <v>312</v>
      </c>
      <c r="E1033" s="81" t="s">
        <v>499</v>
      </c>
      <c r="F1033" s="7" t="s">
        <v>306</v>
      </c>
      <c r="G1033" s="7" t="s">
        <v>485</v>
      </c>
      <c r="H1033" s="7" t="s">
        <v>14</v>
      </c>
      <c r="I1033" s="8">
        <v>14</v>
      </c>
      <c r="J1033" s="8">
        <f t="shared" si="116"/>
        <v>18.666666666666668</v>
      </c>
      <c r="K1033" s="9">
        <v>34499.22</v>
      </c>
      <c r="L1033" s="7" t="s">
        <v>47</v>
      </c>
      <c r="M1033" s="17">
        <f t="shared" si="117"/>
        <v>8.4585858573652819E-4</v>
      </c>
      <c r="N1033" s="17">
        <f t="shared" si="118"/>
        <v>8.4585858573652851E-4</v>
      </c>
      <c r="O1033" s="68">
        <f t="shared" si="119"/>
        <v>16.071313128994042</v>
      </c>
      <c r="P1033" s="9">
        <f t="shared" si="120"/>
        <v>2464.23</v>
      </c>
    </row>
    <row r="1034" spans="1:16" x14ac:dyDescent="0.25">
      <c r="A1034" s="7" t="s">
        <v>9</v>
      </c>
      <c r="B1034" s="7" t="s">
        <v>303</v>
      </c>
      <c r="C1034" s="7" t="s">
        <v>311</v>
      </c>
      <c r="D1034" s="16" t="s">
        <v>312</v>
      </c>
      <c r="E1034" s="81" t="s">
        <v>499</v>
      </c>
      <c r="F1034" s="7" t="s">
        <v>306</v>
      </c>
      <c r="G1034" s="7" t="s">
        <v>485</v>
      </c>
      <c r="H1034" s="7" t="s">
        <v>14</v>
      </c>
      <c r="I1034" s="8">
        <v>2</v>
      </c>
      <c r="J1034" s="8">
        <f t="shared" si="116"/>
        <v>2.6666666666666665</v>
      </c>
      <c r="K1034" s="9">
        <v>5496.26</v>
      </c>
      <c r="L1034" s="7" t="s">
        <v>68</v>
      </c>
      <c r="M1034" s="17">
        <f t="shared" si="117"/>
        <v>1.2083694081950403E-4</v>
      </c>
      <c r="N1034" s="17">
        <f t="shared" si="118"/>
        <v>1.2083694081950406E-4</v>
      </c>
      <c r="O1034" s="68">
        <f t="shared" si="119"/>
        <v>2.2959018755705771</v>
      </c>
      <c r="P1034" s="9">
        <f t="shared" si="120"/>
        <v>2748.13</v>
      </c>
    </row>
    <row r="1035" spans="1:16" x14ac:dyDescent="0.25">
      <c r="A1035" s="7" t="s">
        <v>9</v>
      </c>
      <c r="B1035" s="7" t="s">
        <v>303</v>
      </c>
      <c r="C1035" s="7" t="s">
        <v>311</v>
      </c>
      <c r="D1035" s="16" t="s">
        <v>312</v>
      </c>
      <c r="E1035" s="81" t="s">
        <v>499</v>
      </c>
      <c r="F1035" s="7" t="s">
        <v>306</v>
      </c>
      <c r="G1035" s="7" t="s">
        <v>485</v>
      </c>
      <c r="H1035" s="7" t="s">
        <v>14</v>
      </c>
      <c r="I1035" s="8">
        <v>281</v>
      </c>
      <c r="J1035" s="8">
        <f t="shared" si="116"/>
        <v>374.66666666666663</v>
      </c>
      <c r="K1035" s="9">
        <v>692448.63</v>
      </c>
      <c r="L1035" s="7" t="s">
        <v>49</v>
      </c>
      <c r="M1035" s="17">
        <f t="shared" si="117"/>
        <v>1.6977590185140317E-2</v>
      </c>
      <c r="N1035" s="17">
        <f t="shared" si="118"/>
        <v>1.697759018514032E-2</v>
      </c>
      <c r="O1035" s="68">
        <f t="shared" si="119"/>
        <v>322.57421351766607</v>
      </c>
      <c r="P1035" s="9">
        <f t="shared" si="120"/>
        <v>2464.23</v>
      </c>
    </row>
    <row r="1036" spans="1:16" x14ac:dyDescent="0.25">
      <c r="A1036" s="7" t="s">
        <v>9</v>
      </c>
      <c r="B1036" s="7" t="s">
        <v>303</v>
      </c>
      <c r="C1036" s="7" t="s">
        <v>311</v>
      </c>
      <c r="D1036" s="16" t="s">
        <v>312</v>
      </c>
      <c r="E1036" s="81" t="s">
        <v>499</v>
      </c>
      <c r="F1036" s="7" t="s">
        <v>306</v>
      </c>
      <c r="G1036" s="7" t="s">
        <v>485</v>
      </c>
      <c r="H1036" s="7" t="s">
        <v>14</v>
      </c>
      <c r="I1036" s="8">
        <v>22.6</v>
      </c>
      <c r="J1036" s="8">
        <f t="shared" si="116"/>
        <v>30.133333333333333</v>
      </c>
      <c r="K1036" s="9">
        <v>62575.59</v>
      </c>
      <c r="L1036" s="7" t="s">
        <v>53</v>
      </c>
      <c r="M1036" s="17">
        <f t="shared" si="117"/>
        <v>1.3654574312603955E-3</v>
      </c>
      <c r="N1036" s="17">
        <f t="shared" si="118"/>
        <v>1.3654574312603959E-3</v>
      </c>
      <c r="O1036" s="68">
        <f t="shared" si="119"/>
        <v>25.943691193947522</v>
      </c>
      <c r="P1036" s="9">
        <f t="shared" si="120"/>
        <v>2768.8314159292031</v>
      </c>
    </row>
    <row r="1037" spans="1:16" x14ac:dyDescent="0.25">
      <c r="A1037" s="7" t="s">
        <v>9</v>
      </c>
      <c r="B1037" s="7" t="s">
        <v>303</v>
      </c>
      <c r="C1037" s="7" t="s">
        <v>311</v>
      </c>
      <c r="D1037" s="16" t="s">
        <v>312</v>
      </c>
      <c r="E1037" s="81" t="s">
        <v>499</v>
      </c>
      <c r="F1037" s="7" t="s">
        <v>306</v>
      </c>
      <c r="G1037" s="7" t="s">
        <v>485</v>
      </c>
      <c r="H1037" s="7" t="s">
        <v>14</v>
      </c>
      <c r="I1037" s="8">
        <v>27</v>
      </c>
      <c r="J1037" s="8">
        <f t="shared" si="116"/>
        <v>36</v>
      </c>
      <c r="K1037" s="9">
        <v>74414.34</v>
      </c>
      <c r="L1037" s="7" t="s">
        <v>54</v>
      </c>
      <c r="M1037" s="17">
        <f t="shared" si="117"/>
        <v>1.6312987010633044E-3</v>
      </c>
      <c r="N1037" s="17">
        <f t="shared" si="118"/>
        <v>1.6312987010633048E-3</v>
      </c>
      <c r="O1037" s="68">
        <f t="shared" si="119"/>
        <v>30.994675320202791</v>
      </c>
      <c r="P1037" s="9">
        <f t="shared" si="120"/>
        <v>2756.0866666666666</v>
      </c>
    </row>
    <row r="1038" spans="1:16" x14ac:dyDescent="0.25">
      <c r="A1038" s="7"/>
      <c r="B1038" s="7"/>
      <c r="C1038" s="7"/>
      <c r="D1038" s="16"/>
      <c r="E1038" s="81"/>
      <c r="F1038" s="7"/>
      <c r="G1038" s="7"/>
      <c r="H1038" s="7"/>
      <c r="I1038" s="18">
        <f>SUM(I974:I1037)</f>
        <v>16551.230000000003</v>
      </c>
      <c r="J1038" s="18">
        <f>SUM(J974:J1037)</f>
        <v>22068.306666666664</v>
      </c>
      <c r="K1038" s="9"/>
      <c r="L1038" s="7"/>
      <c r="M1038" s="19">
        <f>SUM(M974:M1037)</f>
        <v>0.99999999999999967</v>
      </c>
      <c r="N1038" s="19">
        <f>SUM(N974:N1037)</f>
        <v>1.0000000000000002</v>
      </c>
      <c r="O1038" s="72">
        <f>SUM(O974:O1037)</f>
        <v>18999.999999999996</v>
      </c>
      <c r="P1038" s="9"/>
    </row>
    <row r="1039" spans="1:16" x14ac:dyDescent="0.25">
      <c r="A1039" s="7" t="s">
        <v>9</v>
      </c>
      <c r="B1039" s="7" t="s">
        <v>303</v>
      </c>
      <c r="C1039" s="7" t="s">
        <v>313</v>
      </c>
      <c r="D1039" s="16" t="s">
        <v>314</v>
      </c>
      <c r="E1039" s="81" t="s">
        <v>499</v>
      </c>
      <c r="F1039" s="7" t="s">
        <v>306</v>
      </c>
      <c r="G1039" s="7" t="s">
        <v>500</v>
      </c>
      <c r="H1039" s="7" t="s">
        <v>14</v>
      </c>
      <c r="I1039" s="8">
        <v>3</v>
      </c>
      <c r="J1039" s="8">
        <f>I1039/9*12</f>
        <v>4</v>
      </c>
      <c r="K1039" s="9">
        <v>1758.57</v>
      </c>
      <c r="L1039" s="7" t="s">
        <v>53</v>
      </c>
      <c r="M1039" s="17">
        <f>I1039/$I$1086</f>
        <v>2.2573618212395172E-4</v>
      </c>
      <c r="N1039" s="17">
        <f>J1039/$J$1086</f>
        <v>2.2573618212395175E-4</v>
      </c>
      <c r="O1039" s="68">
        <f>18000*N1039</f>
        <v>4.0632512782311316</v>
      </c>
      <c r="P1039" s="9">
        <f t="shared" si="120"/>
        <v>586.18999999999994</v>
      </c>
    </row>
    <row r="1040" spans="1:16" x14ac:dyDescent="0.25">
      <c r="A1040" s="7" t="s">
        <v>9</v>
      </c>
      <c r="B1040" s="7" t="s">
        <v>303</v>
      </c>
      <c r="C1040" s="7" t="s">
        <v>315</v>
      </c>
      <c r="D1040" s="16" t="s">
        <v>316</v>
      </c>
      <c r="E1040" s="81" t="s">
        <v>499</v>
      </c>
      <c r="F1040" s="7" t="s">
        <v>306</v>
      </c>
      <c r="G1040" s="7" t="s">
        <v>500</v>
      </c>
      <c r="H1040" s="7" t="s">
        <v>14</v>
      </c>
      <c r="I1040" s="8">
        <v>285.39999999999998</v>
      </c>
      <c r="J1040" s="8">
        <f t="shared" ref="J1040:J1085" si="121">I1040/9*12</f>
        <v>380.5333333333333</v>
      </c>
      <c r="K1040" s="9">
        <v>131726.37</v>
      </c>
      <c r="L1040" s="7" t="s">
        <v>25</v>
      </c>
      <c r="M1040" s="17">
        <f t="shared" ref="M1040:M1085" si="122">I1040/$I$1086</f>
        <v>2.1475035459391941E-2</v>
      </c>
      <c r="N1040" s="17">
        <f t="shared" ref="N1040:N1085" si="123">J1040/$J$1086</f>
        <v>2.1475035459391941E-2</v>
      </c>
      <c r="O1040" s="68">
        <f t="shared" ref="O1040:O1085" si="124">18000*N1040</f>
        <v>386.55063826905496</v>
      </c>
      <c r="P1040" s="9">
        <f t="shared" si="120"/>
        <v>461.55</v>
      </c>
    </row>
    <row r="1041" spans="1:16" x14ac:dyDescent="0.25">
      <c r="A1041" s="7" t="s">
        <v>9</v>
      </c>
      <c r="B1041" s="7" t="s">
        <v>303</v>
      </c>
      <c r="C1041" s="7" t="s">
        <v>315</v>
      </c>
      <c r="D1041" s="16" t="s">
        <v>316</v>
      </c>
      <c r="E1041" s="81" t="s">
        <v>499</v>
      </c>
      <c r="F1041" s="7" t="s">
        <v>306</v>
      </c>
      <c r="G1041" s="7" t="s">
        <v>500</v>
      </c>
      <c r="H1041" s="7" t="s">
        <v>14</v>
      </c>
      <c r="I1041" s="8">
        <v>4</v>
      </c>
      <c r="J1041" s="8">
        <f t="shared" si="121"/>
        <v>5.333333333333333</v>
      </c>
      <c r="K1041" s="9">
        <v>2344.7600000000002</v>
      </c>
      <c r="L1041" s="7" t="s">
        <v>34</v>
      </c>
      <c r="M1041" s="17">
        <f t="shared" si="122"/>
        <v>3.00981576165269E-4</v>
      </c>
      <c r="N1041" s="17">
        <f t="shared" si="123"/>
        <v>3.00981576165269E-4</v>
      </c>
      <c r="O1041" s="68">
        <f t="shared" si="124"/>
        <v>5.4176683709748419</v>
      </c>
      <c r="P1041" s="9">
        <f t="shared" si="120"/>
        <v>586.19000000000005</v>
      </c>
    </row>
    <row r="1042" spans="1:16" x14ac:dyDescent="0.25">
      <c r="A1042" s="7" t="s">
        <v>9</v>
      </c>
      <c r="B1042" s="7" t="s">
        <v>303</v>
      </c>
      <c r="C1042" s="7" t="s">
        <v>315</v>
      </c>
      <c r="D1042" s="16" t="s">
        <v>316</v>
      </c>
      <c r="E1042" s="81" t="s">
        <v>499</v>
      </c>
      <c r="F1042" s="7" t="s">
        <v>306</v>
      </c>
      <c r="G1042" s="7" t="s">
        <v>500</v>
      </c>
      <c r="H1042" s="7" t="s">
        <v>14</v>
      </c>
      <c r="I1042" s="8">
        <v>19</v>
      </c>
      <c r="J1042" s="8">
        <f t="shared" si="121"/>
        <v>25.333333333333336</v>
      </c>
      <c r="K1042" s="9">
        <v>11137.61</v>
      </c>
      <c r="L1042" s="7" t="s">
        <v>37</v>
      </c>
      <c r="M1042" s="17">
        <f t="shared" si="122"/>
        <v>1.4296624867850276E-3</v>
      </c>
      <c r="N1042" s="17">
        <f t="shared" si="123"/>
        <v>1.4296624867850278E-3</v>
      </c>
      <c r="O1042" s="68">
        <f t="shared" si="124"/>
        <v>25.733924762130499</v>
      </c>
      <c r="P1042" s="9">
        <f t="shared" si="120"/>
        <v>586.19000000000005</v>
      </c>
    </row>
    <row r="1043" spans="1:16" x14ac:dyDescent="0.25">
      <c r="A1043" s="7" t="s">
        <v>9</v>
      </c>
      <c r="B1043" s="7" t="s">
        <v>303</v>
      </c>
      <c r="C1043" s="7" t="s">
        <v>315</v>
      </c>
      <c r="D1043" s="16" t="s">
        <v>316</v>
      </c>
      <c r="E1043" s="81" t="s">
        <v>499</v>
      </c>
      <c r="F1043" s="7" t="s">
        <v>306</v>
      </c>
      <c r="G1043" s="7" t="s">
        <v>500</v>
      </c>
      <c r="H1043" s="7" t="s">
        <v>14</v>
      </c>
      <c r="I1043" s="8">
        <v>3</v>
      </c>
      <c r="J1043" s="8">
        <f t="shared" si="121"/>
        <v>4</v>
      </c>
      <c r="K1043" s="9">
        <v>1384.65</v>
      </c>
      <c r="L1043" s="7" t="s">
        <v>40</v>
      </c>
      <c r="M1043" s="17">
        <f t="shared" si="122"/>
        <v>2.2573618212395172E-4</v>
      </c>
      <c r="N1043" s="17">
        <f t="shared" si="123"/>
        <v>2.2573618212395175E-4</v>
      </c>
      <c r="O1043" s="68">
        <f t="shared" si="124"/>
        <v>4.0632512782311316</v>
      </c>
      <c r="P1043" s="9">
        <f t="shared" si="120"/>
        <v>461.55</v>
      </c>
    </row>
    <row r="1044" spans="1:16" x14ac:dyDescent="0.25">
      <c r="A1044" s="7" t="s">
        <v>9</v>
      </c>
      <c r="B1044" s="7" t="s">
        <v>303</v>
      </c>
      <c r="C1044" s="7" t="s">
        <v>315</v>
      </c>
      <c r="D1044" s="16" t="s">
        <v>316</v>
      </c>
      <c r="E1044" s="81" t="s">
        <v>499</v>
      </c>
      <c r="F1044" s="7" t="s">
        <v>306</v>
      </c>
      <c r="G1044" s="7" t="s">
        <v>500</v>
      </c>
      <c r="H1044" s="7" t="s">
        <v>14</v>
      </c>
      <c r="I1044" s="8">
        <v>27</v>
      </c>
      <c r="J1044" s="8">
        <f t="shared" si="121"/>
        <v>36</v>
      </c>
      <c r="K1044" s="9">
        <v>15827.13</v>
      </c>
      <c r="L1044" s="7" t="s">
        <v>43</v>
      </c>
      <c r="M1044" s="17">
        <f t="shared" si="122"/>
        <v>2.0316256391155656E-3</v>
      </c>
      <c r="N1044" s="17">
        <f t="shared" si="123"/>
        <v>2.0316256391155656E-3</v>
      </c>
      <c r="O1044" s="68">
        <f t="shared" si="124"/>
        <v>36.569261504080181</v>
      </c>
      <c r="P1044" s="9">
        <f t="shared" si="120"/>
        <v>586.18999999999994</v>
      </c>
    </row>
    <row r="1045" spans="1:16" x14ac:dyDescent="0.25">
      <c r="A1045" s="7" t="s">
        <v>9</v>
      </c>
      <c r="B1045" s="7" t="s">
        <v>303</v>
      </c>
      <c r="C1045" s="7" t="s">
        <v>315</v>
      </c>
      <c r="D1045" s="16" t="s">
        <v>316</v>
      </c>
      <c r="E1045" s="81" t="s">
        <v>499</v>
      </c>
      <c r="F1045" s="7" t="s">
        <v>306</v>
      </c>
      <c r="G1045" s="7" t="s">
        <v>500</v>
      </c>
      <c r="H1045" s="7" t="s">
        <v>14</v>
      </c>
      <c r="I1045" s="8">
        <v>442</v>
      </c>
      <c r="J1045" s="8">
        <f t="shared" si="121"/>
        <v>589.33333333333337</v>
      </c>
      <c r="K1045" s="9">
        <v>193389.45</v>
      </c>
      <c r="L1045" s="7" t="s">
        <v>45</v>
      </c>
      <c r="M1045" s="17">
        <f t="shared" si="122"/>
        <v>3.3258464166262221E-2</v>
      </c>
      <c r="N1045" s="17">
        <f t="shared" si="123"/>
        <v>3.3258464166262228E-2</v>
      </c>
      <c r="O1045" s="68">
        <f t="shared" si="124"/>
        <v>598.65235499272012</v>
      </c>
      <c r="P1045" s="9">
        <f t="shared" si="120"/>
        <v>437.53269230769234</v>
      </c>
    </row>
    <row r="1046" spans="1:16" x14ac:dyDescent="0.25">
      <c r="A1046" s="7" t="s">
        <v>9</v>
      </c>
      <c r="B1046" s="7" t="s">
        <v>303</v>
      </c>
      <c r="C1046" s="7" t="s">
        <v>315</v>
      </c>
      <c r="D1046" s="16" t="s">
        <v>316</v>
      </c>
      <c r="E1046" s="81" t="s">
        <v>499</v>
      </c>
      <c r="F1046" s="7" t="s">
        <v>306</v>
      </c>
      <c r="G1046" s="7" t="s">
        <v>500</v>
      </c>
      <c r="H1046" s="7" t="s">
        <v>14</v>
      </c>
      <c r="I1046" s="8">
        <v>87</v>
      </c>
      <c r="J1046" s="8">
        <f t="shared" si="121"/>
        <v>116</v>
      </c>
      <c r="K1046" s="9">
        <v>50669.63</v>
      </c>
      <c r="L1046" s="7" t="s">
        <v>46</v>
      </c>
      <c r="M1046" s="17">
        <f t="shared" si="122"/>
        <v>6.5463492815946E-3</v>
      </c>
      <c r="N1046" s="17">
        <f t="shared" si="123"/>
        <v>6.5463492815946009E-3</v>
      </c>
      <c r="O1046" s="68">
        <f t="shared" si="124"/>
        <v>117.83428706870282</v>
      </c>
      <c r="P1046" s="9">
        <f t="shared" si="120"/>
        <v>582.40954022988501</v>
      </c>
    </row>
    <row r="1047" spans="1:16" x14ac:dyDescent="0.25">
      <c r="A1047" s="7" t="s">
        <v>9</v>
      </c>
      <c r="B1047" s="7" t="s">
        <v>303</v>
      </c>
      <c r="C1047" s="7" t="s">
        <v>315</v>
      </c>
      <c r="D1047" s="16" t="s">
        <v>316</v>
      </c>
      <c r="E1047" s="81" t="s">
        <v>499</v>
      </c>
      <c r="F1047" s="7" t="s">
        <v>306</v>
      </c>
      <c r="G1047" s="7" t="s">
        <v>500</v>
      </c>
      <c r="H1047" s="7" t="s">
        <v>14</v>
      </c>
      <c r="I1047" s="8">
        <v>9</v>
      </c>
      <c r="J1047" s="8">
        <f t="shared" si="121"/>
        <v>12</v>
      </c>
      <c r="K1047" s="9">
        <v>4693.68</v>
      </c>
      <c r="L1047" s="7" t="s">
        <v>47</v>
      </c>
      <c r="M1047" s="17">
        <f t="shared" si="122"/>
        <v>6.772085463718552E-4</v>
      </c>
      <c r="N1047" s="17">
        <f t="shared" si="123"/>
        <v>6.772085463718552E-4</v>
      </c>
      <c r="O1047" s="68">
        <f t="shared" si="124"/>
        <v>12.189753834693393</v>
      </c>
      <c r="P1047" s="9">
        <f t="shared" si="120"/>
        <v>521.52</v>
      </c>
    </row>
    <row r="1048" spans="1:16" x14ac:dyDescent="0.25">
      <c r="A1048" s="7" t="s">
        <v>9</v>
      </c>
      <c r="B1048" s="7" t="s">
        <v>303</v>
      </c>
      <c r="C1048" s="7" t="s">
        <v>315</v>
      </c>
      <c r="D1048" s="16" t="s">
        <v>316</v>
      </c>
      <c r="E1048" s="81" t="s">
        <v>499</v>
      </c>
      <c r="F1048" s="7" t="s">
        <v>306</v>
      </c>
      <c r="G1048" s="7" t="s">
        <v>500</v>
      </c>
      <c r="H1048" s="7" t="s">
        <v>14</v>
      </c>
      <c r="I1048" s="8">
        <v>48</v>
      </c>
      <c r="J1048" s="8">
        <f t="shared" si="121"/>
        <v>64</v>
      </c>
      <c r="K1048" s="9">
        <v>25032.959999999999</v>
      </c>
      <c r="L1048" s="7" t="s">
        <v>49</v>
      </c>
      <c r="M1048" s="17">
        <f t="shared" si="122"/>
        <v>3.6117789139832276E-3</v>
      </c>
      <c r="N1048" s="17">
        <f t="shared" si="123"/>
        <v>3.611778913983228E-3</v>
      </c>
      <c r="O1048" s="68">
        <f t="shared" si="124"/>
        <v>65.012020451698106</v>
      </c>
      <c r="P1048" s="9">
        <f t="shared" si="120"/>
        <v>521.52</v>
      </c>
    </row>
    <row r="1049" spans="1:16" x14ac:dyDescent="0.25">
      <c r="A1049" s="7" t="s">
        <v>9</v>
      </c>
      <c r="B1049" s="7" t="s">
        <v>303</v>
      </c>
      <c r="C1049" s="7" t="s">
        <v>315</v>
      </c>
      <c r="D1049" s="16" t="s">
        <v>316</v>
      </c>
      <c r="E1049" s="81" t="s">
        <v>499</v>
      </c>
      <c r="F1049" s="7" t="s">
        <v>306</v>
      </c>
      <c r="G1049" s="7" t="s">
        <v>500</v>
      </c>
      <c r="H1049" s="7" t="s">
        <v>14</v>
      </c>
      <c r="I1049" s="8">
        <v>4</v>
      </c>
      <c r="J1049" s="8">
        <f t="shared" si="121"/>
        <v>5.333333333333333</v>
      </c>
      <c r="K1049" s="9">
        <v>2344.7600000000002</v>
      </c>
      <c r="L1049" s="7" t="s">
        <v>53</v>
      </c>
      <c r="M1049" s="17">
        <f t="shared" si="122"/>
        <v>3.00981576165269E-4</v>
      </c>
      <c r="N1049" s="17">
        <f t="shared" si="123"/>
        <v>3.00981576165269E-4</v>
      </c>
      <c r="O1049" s="68">
        <f t="shared" si="124"/>
        <v>5.4176683709748419</v>
      </c>
      <c r="P1049" s="9">
        <f t="shared" si="120"/>
        <v>586.19000000000005</v>
      </c>
    </row>
    <row r="1050" spans="1:16" x14ac:dyDescent="0.25">
      <c r="A1050" s="7" t="s">
        <v>9</v>
      </c>
      <c r="B1050" s="7" t="s">
        <v>303</v>
      </c>
      <c r="C1050" s="7" t="s">
        <v>315</v>
      </c>
      <c r="D1050" s="16" t="s">
        <v>316</v>
      </c>
      <c r="E1050" s="81" t="s">
        <v>499</v>
      </c>
      <c r="F1050" s="7" t="s">
        <v>306</v>
      </c>
      <c r="G1050" s="7" t="s">
        <v>500</v>
      </c>
      <c r="H1050" s="7" t="s">
        <v>14</v>
      </c>
      <c r="I1050" s="8">
        <v>18</v>
      </c>
      <c r="J1050" s="8">
        <f t="shared" si="121"/>
        <v>24</v>
      </c>
      <c r="K1050" s="9">
        <v>10516</v>
      </c>
      <c r="L1050" s="7" t="s">
        <v>54</v>
      </c>
      <c r="M1050" s="17">
        <f t="shared" si="122"/>
        <v>1.3544170927437104E-3</v>
      </c>
      <c r="N1050" s="17">
        <f t="shared" si="123"/>
        <v>1.3544170927437104E-3</v>
      </c>
      <c r="O1050" s="68">
        <f t="shared" si="124"/>
        <v>24.379507669386786</v>
      </c>
      <c r="P1050" s="9">
        <f t="shared" si="120"/>
        <v>584.22222222222217</v>
      </c>
    </row>
    <row r="1051" spans="1:16" x14ac:dyDescent="0.25">
      <c r="A1051" s="7" t="s">
        <v>9</v>
      </c>
      <c r="B1051" s="7" t="s">
        <v>303</v>
      </c>
      <c r="C1051" s="7" t="s">
        <v>315</v>
      </c>
      <c r="D1051" s="16" t="s">
        <v>316</v>
      </c>
      <c r="E1051" s="81" t="s">
        <v>499</v>
      </c>
      <c r="F1051" s="7" t="s">
        <v>306</v>
      </c>
      <c r="G1051" s="7" t="s">
        <v>500</v>
      </c>
      <c r="H1051" s="7" t="s">
        <v>14</v>
      </c>
      <c r="I1051" s="8">
        <v>1</v>
      </c>
      <c r="J1051" s="8">
        <f t="shared" si="121"/>
        <v>1.3333333333333333</v>
      </c>
      <c r="K1051" s="9">
        <v>521.52</v>
      </c>
      <c r="L1051" s="7" t="s">
        <v>65</v>
      </c>
      <c r="M1051" s="17">
        <f t="shared" si="122"/>
        <v>7.5245394041317251E-5</v>
      </c>
      <c r="N1051" s="17">
        <f t="shared" si="123"/>
        <v>7.5245394041317251E-5</v>
      </c>
      <c r="O1051" s="68">
        <f t="shared" si="124"/>
        <v>1.3544170927437105</v>
      </c>
      <c r="P1051" s="9">
        <f t="shared" si="120"/>
        <v>521.52</v>
      </c>
    </row>
    <row r="1052" spans="1:16" x14ac:dyDescent="0.25">
      <c r="A1052" s="7" t="s">
        <v>9</v>
      </c>
      <c r="B1052" s="7" t="s">
        <v>303</v>
      </c>
      <c r="C1052" s="7" t="s">
        <v>317</v>
      </c>
      <c r="D1052" s="16" t="s">
        <v>318</v>
      </c>
      <c r="E1052" s="81" t="s">
        <v>499</v>
      </c>
      <c r="F1052" s="7" t="s">
        <v>306</v>
      </c>
      <c r="G1052" s="7" t="s">
        <v>500</v>
      </c>
      <c r="H1052" s="7" t="s">
        <v>14</v>
      </c>
      <c r="I1052" s="8">
        <v>997</v>
      </c>
      <c r="J1052" s="8">
        <f t="shared" si="121"/>
        <v>1329.3333333333333</v>
      </c>
      <c r="K1052" s="9">
        <v>460165.35</v>
      </c>
      <c r="L1052" s="7" t="s">
        <v>16</v>
      </c>
      <c r="M1052" s="17">
        <f t="shared" si="122"/>
        <v>7.5019657859193289E-2</v>
      </c>
      <c r="N1052" s="17">
        <f t="shared" si="123"/>
        <v>7.5019657859193289E-2</v>
      </c>
      <c r="O1052" s="68">
        <f t="shared" si="124"/>
        <v>1350.3538414654793</v>
      </c>
      <c r="P1052" s="9">
        <f t="shared" si="120"/>
        <v>461.54999999999995</v>
      </c>
    </row>
    <row r="1053" spans="1:16" x14ac:dyDescent="0.25">
      <c r="A1053" s="7" t="s">
        <v>9</v>
      </c>
      <c r="B1053" s="7" t="s">
        <v>303</v>
      </c>
      <c r="C1053" s="7" t="s">
        <v>317</v>
      </c>
      <c r="D1053" s="16" t="s">
        <v>318</v>
      </c>
      <c r="E1053" s="81" t="s">
        <v>499</v>
      </c>
      <c r="F1053" s="7" t="s">
        <v>306</v>
      </c>
      <c r="G1053" s="7" t="s">
        <v>500</v>
      </c>
      <c r="H1053" s="7" t="s">
        <v>14</v>
      </c>
      <c r="I1053" s="8">
        <v>524</v>
      </c>
      <c r="J1053" s="8">
        <f t="shared" si="121"/>
        <v>698.66666666666663</v>
      </c>
      <c r="K1053" s="9">
        <v>241852.2</v>
      </c>
      <c r="L1053" s="7" t="s">
        <v>18</v>
      </c>
      <c r="M1053" s="17">
        <f t="shared" si="122"/>
        <v>3.9428586477650233E-2</v>
      </c>
      <c r="N1053" s="17">
        <f t="shared" si="123"/>
        <v>3.9428586477650233E-2</v>
      </c>
      <c r="O1053" s="68">
        <f t="shared" si="124"/>
        <v>709.71455659770425</v>
      </c>
      <c r="P1053" s="9">
        <f t="shared" si="120"/>
        <v>461.55</v>
      </c>
    </row>
    <row r="1054" spans="1:16" x14ac:dyDescent="0.25">
      <c r="A1054" s="7" t="s">
        <v>9</v>
      </c>
      <c r="B1054" s="7" t="s">
        <v>303</v>
      </c>
      <c r="C1054" s="7" t="s">
        <v>317</v>
      </c>
      <c r="D1054" s="16" t="s">
        <v>318</v>
      </c>
      <c r="E1054" s="81" t="s">
        <v>499</v>
      </c>
      <c r="F1054" s="7" t="s">
        <v>306</v>
      </c>
      <c r="G1054" s="7" t="s">
        <v>500</v>
      </c>
      <c r="H1054" s="7" t="s">
        <v>14</v>
      </c>
      <c r="I1054" s="8">
        <v>67</v>
      </c>
      <c r="J1054" s="8">
        <f t="shared" si="121"/>
        <v>89.333333333333343</v>
      </c>
      <c r="K1054" s="9">
        <v>30923.85</v>
      </c>
      <c r="L1054" s="7" t="s">
        <v>20</v>
      </c>
      <c r="M1054" s="17">
        <f t="shared" si="122"/>
        <v>5.0414414007682552E-3</v>
      </c>
      <c r="N1054" s="17">
        <f t="shared" si="123"/>
        <v>5.0414414007682561E-3</v>
      </c>
      <c r="O1054" s="68">
        <f t="shared" si="124"/>
        <v>90.745945213828605</v>
      </c>
      <c r="P1054" s="9">
        <f t="shared" si="120"/>
        <v>461.54999999999995</v>
      </c>
    </row>
    <row r="1055" spans="1:16" x14ac:dyDescent="0.25">
      <c r="A1055" s="7" t="s">
        <v>9</v>
      </c>
      <c r="B1055" s="7" t="s">
        <v>303</v>
      </c>
      <c r="C1055" s="7" t="s">
        <v>317</v>
      </c>
      <c r="D1055" s="16" t="s">
        <v>318</v>
      </c>
      <c r="E1055" s="81" t="s">
        <v>499</v>
      </c>
      <c r="F1055" s="7" t="s">
        <v>306</v>
      </c>
      <c r="G1055" s="7" t="s">
        <v>500</v>
      </c>
      <c r="H1055" s="7" t="s">
        <v>14</v>
      </c>
      <c r="I1055" s="8">
        <v>884</v>
      </c>
      <c r="J1055" s="8">
        <f t="shared" si="121"/>
        <v>1178.6666666666667</v>
      </c>
      <c r="K1055" s="9">
        <v>408010.2</v>
      </c>
      <c r="L1055" s="7" t="s">
        <v>22</v>
      </c>
      <c r="M1055" s="17">
        <f t="shared" si="122"/>
        <v>6.6516928332524441E-2</v>
      </c>
      <c r="N1055" s="17">
        <f t="shared" si="123"/>
        <v>6.6516928332524455E-2</v>
      </c>
      <c r="O1055" s="68">
        <f t="shared" si="124"/>
        <v>1197.3047099854402</v>
      </c>
      <c r="P1055" s="9">
        <f t="shared" si="120"/>
        <v>461.55</v>
      </c>
    </row>
    <row r="1056" spans="1:16" x14ac:dyDescent="0.25">
      <c r="A1056" s="7" t="s">
        <v>9</v>
      </c>
      <c r="B1056" s="7" t="s">
        <v>303</v>
      </c>
      <c r="C1056" s="7" t="s">
        <v>317</v>
      </c>
      <c r="D1056" s="16" t="s">
        <v>318</v>
      </c>
      <c r="E1056" s="81" t="s">
        <v>499</v>
      </c>
      <c r="F1056" s="7" t="s">
        <v>306</v>
      </c>
      <c r="G1056" s="7" t="s">
        <v>500</v>
      </c>
      <c r="H1056" s="7" t="s">
        <v>14</v>
      </c>
      <c r="I1056" s="8">
        <v>841</v>
      </c>
      <c r="J1056" s="8">
        <f t="shared" si="121"/>
        <v>1121.3333333333333</v>
      </c>
      <c r="K1056" s="9">
        <v>388163.55</v>
      </c>
      <c r="L1056" s="7" t="s">
        <v>23</v>
      </c>
      <c r="M1056" s="17">
        <f t="shared" si="122"/>
        <v>6.3281376388747798E-2</v>
      </c>
      <c r="N1056" s="17">
        <f t="shared" si="123"/>
        <v>6.3281376388747798E-2</v>
      </c>
      <c r="O1056" s="68">
        <f t="shared" si="124"/>
        <v>1139.0647749974603</v>
      </c>
      <c r="P1056" s="9">
        <f t="shared" si="120"/>
        <v>461.55</v>
      </c>
    </row>
    <row r="1057" spans="1:16" x14ac:dyDescent="0.25">
      <c r="A1057" s="7" t="s">
        <v>9</v>
      </c>
      <c r="B1057" s="7" t="s">
        <v>303</v>
      </c>
      <c r="C1057" s="7" t="s">
        <v>317</v>
      </c>
      <c r="D1057" s="16" t="s">
        <v>318</v>
      </c>
      <c r="E1057" s="81" t="s">
        <v>499</v>
      </c>
      <c r="F1057" s="7" t="s">
        <v>306</v>
      </c>
      <c r="G1057" s="7" t="s">
        <v>500</v>
      </c>
      <c r="H1057" s="7" t="s">
        <v>14</v>
      </c>
      <c r="I1057" s="8">
        <v>1788.5</v>
      </c>
      <c r="J1057" s="8">
        <f t="shared" si="121"/>
        <v>2384.666666666667</v>
      </c>
      <c r="K1057" s="9">
        <v>825482.17500000005</v>
      </c>
      <c r="L1057" s="7" t="s">
        <v>25</v>
      </c>
      <c r="M1057" s="17">
        <f t="shared" si="122"/>
        <v>0.13457638724289589</v>
      </c>
      <c r="N1057" s="17">
        <f t="shared" si="123"/>
        <v>0.13457638724289592</v>
      </c>
      <c r="O1057" s="68">
        <f t="shared" si="124"/>
        <v>2422.3749703721264</v>
      </c>
      <c r="P1057" s="9">
        <f t="shared" si="120"/>
        <v>461.55</v>
      </c>
    </row>
    <row r="1058" spans="1:16" x14ac:dyDescent="0.25">
      <c r="A1058" s="7" t="s">
        <v>9</v>
      </c>
      <c r="B1058" s="7" t="s">
        <v>303</v>
      </c>
      <c r="C1058" s="7" t="s">
        <v>317</v>
      </c>
      <c r="D1058" s="16" t="s">
        <v>318</v>
      </c>
      <c r="E1058" s="81" t="s">
        <v>499</v>
      </c>
      <c r="F1058" s="7" t="s">
        <v>306</v>
      </c>
      <c r="G1058" s="7" t="s">
        <v>500</v>
      </c>
      <c r="H1058" s="7" t="s">
        <v>14</v>
      </c>
      <c r="I1058" s="8">
        <v>54</v>
      </c>
      <c r="J1058" s="8">
        <f t="shared" si="121"/>
        <v>72</v>
      </c>
      <c r="K1058" s="9">
        <v>24923.7</v>
      </c>
      <c r="L1058" s="7" t="s">
        <v>27</v>
      </c>
      <c r="M1058" s="17">
        <f t="shared" si="122"/>
        <v>4.0632512782311312E-3</v>
      </c>
      <c r="N1058" s="17">
        <f t="shared" si="123"/>
        <v>4.0632512782311312E-3</v>
      </c>
      <c r="O1058" s="68">
        <f t="shared" si="124"/>
        <v>73.138523008160362</v>
      </c>
      <c r="P1058" s="9">
        <f t="shared" si="120"/>
        <v>461.55</v>
      </c>
    </row>
    <row r="1059" spans="1:16" x14ac:dyDescent="0.25">
      <c r="A1059" s="7" t="s">
        <v>9</v>
      </c>
      <c r="B1059" s="7" t="s">
        <v>303</v>
      </c>
      <c r="C1059" s="7" t="s">
        <v>317</v>
      </c>
      <c r="D1059" s="16" t="s">
        <v>318</v>
      </c>
      <c r="E1059" s="81" t="s">
        <v>499</v>
      </c>
      <c r="F1059" s="7" t="s">
        <v>306</v>
      </c>
      <c r="G1059" s="7" t="s">
        <v>500</v>
      </c>
      <c r="H1059" s="7" t="s">
        <v>14</v>
      </c>
      <c r="I1059" s="8">
        <v>63</v>
      </c>
      <c r="J1059" s="8">
        <f t="shared" si="121"/>
        <v>84</v>
      </c>
      <c r="K1059" s="9">
        <v>29077.65</v>
      </c>
      <c r="L1059" s="7" t="s">
        <v>28</v>
      </c>
      <c r="M1059" s="17">
        <f t="shared" si="122"/>
        <v>4.7404598246029864E-3</v>
      </c>
      <c r="N1059" s="17">
        <f t="shared" si="123"/>
        <v>4.7404598246029864E-3</v>
      </c>
      <c r="O1059" s="68">
        <f t="shared" si="124"/>
        <v>85.328276842853754</v>
      </c>
      <c r="P1059" s="9">
        <f t="shared" si="120"/>
        <v>461.55</v>
      </c>
    </row>
    <row r="1060" spans="1:16" x14ac:dyDescent="0.25">
      <c r="A1060" s="7" t="s">
        <v>9</v>
      </c>
      <c r="B1060" s="7" t="s">
        <v>303</v>
      </c>
      <c r="C1060" s="7" t="s">
        <v>317</v>
      </c>
      <c r="D1060" s="16" t="s">
        <v>318</v>
      </c>
      <c r="E1060" s="81" t="s">
        <v>499</v>
      </c>
      <c r="F1060" s="7" t="s">
        <v>306</v>
      </c>
      <c r="G1060" s="7" t="s">
        <v>500</v>
      </c>
      <c r="H1060" s="7" t="s">
        <v>14</v>
      </c>
      <c r="I1060" s="8">
        <v>42</v>
      </c>
      <c r="J1060" s="8">
        <f t="shared" si="121"/>
        <v>56</v>
      </c>
      <c r="K1060" s="9">
        <v>19385.099999999999</v>
      </c>
      <c r="L1060" s="7" t="s">
        <v>29</v>
      </c>
      <c r="M1060" s="17">
        <f t="shared" si="122"/>
        <v>3.1603065497353244E-3</v>
      </c>
      <c r="N1060" s="17">
        <f t="shared" si="123"/>
        <v>3.1603065497353244E-3</v>
      </c>
      <c r="O1060" s="68">
        <f t="shared" si="124"/>
        <v>56.885517895235843</v>
      </c>
      <c r="P1060" s="9">
        <f t="shared" si="120"/>
        <v>461.54999999999995</v>
      </c>
    </row>
    <row r="1061" spans="1:16" x14ac:dyDescent="0.25">
      <c r="A1061" s="7" t="s">
        <v>9</v>
      </c>
      <c r="B1061" s="7" t="s">
        <v>303</v>
      </c>
      <c r="C1061" s="7" t="s">
        <v>317</v>
      </c>
      <c r="D1061" s="16" t="s">
        <v>318</v>
      </c>
      <c r="E1061" s="81" t="s">
        <v>499</v>
      </c>
      <c r="F1061" s="7" t="s">
        <v>306</v>
      </c>
      <c r="G1061" s="7" t="s">
        <v>500</v>
      </c>
      <c r="H1061" s="7" t="s">
        <v>14</v>
      </c>
      <c r="I1061" s="8">
        <v>146</v>
      </c>
      <c r="J1061" s="8">
        <f t="shared" si="121"/>
        <v>194.66666666666666</v>
      </c>
      <c r="K1061" s="9">
        <v>67386.3</v>
      </c>
      <c r="L1061" s="7" t="s">
        <v>30</v>
      </c>
      <c r="M1061" s="17">
        <f t="shared" si="122"/>
        <v>1.0985827530032317E-2</v>
      </c>
      <c r="N1061" s="17">
        <f t="shared" si="123"/>
        <v>1.0985827530032318E-2</v>
      </c>
      <c r="O1061" s="68">
        <f t="shared" si="124"/>
        <v>197.74489554058172</v>
      </c>
      <c r="P1061" s="9">
        <f t="shared" si="120"/>
        <v>461.55</v>
      </c>
    </row>
    <row r="1062" spans="1:16" x14ac:dyDescent="0.25">
      <c r="A1062" s="7" t="s">
        <v>9</v>
      </c>
      <c r="B1062" s="7" t="s">
        <v>303</v>
      </c>
      <c r="C1062" s="7" t="s">
        <v>317</v>
      </c>
      <c r="D1062" s="16" t="s">
        <v>318</v>
      </c>
      <c r="E1062" s="81" t="s">
        <v>499</v>
      </c>
      <c r="F1062" s="7" t="s">
        <v>306</v>
      </c>
      <c r="G1062" s="7" t="s">
        <v>500</v>
      </c>
      <c r="H1062" s="7" t="s">
        <v>14</v>
      </c>
      <c r="I1062" s="8">
        <v>406</v>
      </c>
      <c r="J1062" s="8">
        <f t="shared" si="121"/>
        <v>541.33333333333337</v>
      </c>
      <c r="K1062" s="9">
        <v>187389.3</v>
      </c>
      <c r="L1062" s="7" t="s">
        <v>31</v>
      </c>
      <c r="M1062" s="17">
        <f t="shared" si="122"/>
        <v>3.05496299807748E-2</v>
      </c>
      <c r="N1062" s="17">
        <f t="shared" si="123"/>
        <v>3.0549629980774807E-2</v>
      </c>
      <c r="O1062" s="68">
        <f t="shared" si="124"/>
        <v>549.89333965394655</v>
      </c>
      <c r="P1062" s="9">
        <f t="shared" si="120"/>
        <v>461.54999999999995</v>
      </c>
    </row>
    <row r="1063" spans="1:16" x14ac:dyDescent="0.25">
      <c r="A1063" s="7" t="s">
        <v>9</v>
      </c>
      <c r="B1063" s="7" t="s">
        <v>303</v>
      </c>
      <c r="C1063" s="7" t="s">
        <v>317</v>
      </c>
      <c r="D1063" s="16" t="s">
        <v>318</v>
      </c>
      <c r="E1063" s="81" t="s">
        <v>499</v>
      </c>
      <c r="F1063" s="7" t="s">
        <v>306</v>
      </c>
      <c r="G1063" s="7" t="s">
        <v>500</v>
      </c>
      <c r="H1063" s="7" t="s">
        <v>14</v>
      </c>
      <c r="I1063" s="8">
        <v>56</v>
      </c>
      <c r="J1063" s="8">
        <f t="shared" si="121"/>
        <v>74.666666666666671</v>
      </c>
      <c r="K1063" s="9">
        <v>25846.799999999999</v>
      </c>
      <c r="L1063" s="7" t="s">
        <v>62</v>
      </c>
      <c r="M1063" s="17">
        <f t="shared" si="122"/>
        <v>4.2137420663137656E-3</v>
      </c>
      <c r="N1063" s="17">
        <f t="shared" si="123"/>
        <v>4.2137420663137665E-3</v>
      </c>
      <c r="O1063" s="68">
        <f t="shared" si="124"/>
        <v>75.847357193647795</v>
      </c>
      <c r="P1063" s="9">
        <f t="shared" si="120"/>
        <v>461.55</v>
      </c>
    </row>
    <row r="1064" spans="1:16" x14ac:dyDescent="0.25">
      <c r="A1064" s="7" t="s">
        <v>9</v>
      </c>
      <c r="B1064" s="7" t="s">
        <v>303</v>
      </c>
      <c r="C1064" s="7" t="s">
        <v>317</v>
      </c>
      <c r="D1064" s="16" t="s">
        <v>318</v>
      </c>
      <c r="E1064" s="81" t="s">
        <v>499</v>
      </c>
      <c r="F1064" s="7" t="s">
        <v>306</v>
      </c>
      <c r="G1064" s="7" t="s">
        <v>500</v>
      </c>
      <c r="H1064" s="7" t="s">
        <v>14</v>
      </c>
      <c r="I1064" s="8">
        <v>333</v>
      </c>
      <c r="J1064" s="8">
        <f t="shared" si="121"/>
        <v>444</v>
      </c>
      <c r="K1064" s="9">
        <v>153696.15</v>
      </c>
      <c r="L1064" s="7" t="s">
        <v>34</v>
      </c>
      <c r="M1064" s="17">
        <f t="shared" si="122"/>
        <v>2.5056716215758643E-2</v>
      </c>
      <c r="N1064" s="17">
        <f t="shared" si="123"/>
        <v>2.5056716215758643E-2</v>
      </c>
      <c r="O1064" s="68">
        <f t="shared" si="124"/>
        <v>451.02089188365557</v>
      </c>
      <c r="P1064" s="9">
        <f t="shared" si="120"/>
        <v>461.54999999999995</v>
      </c>
    </row>
    <row r="1065" spans="1:16" x14ac:dyDescent="0.25">
      <c r="A1065" s="7" t="s">
        <v>9</v>
      </c>
      <c r="B1065" s="7" t="s">
        <v>303</v>
      </c>
      <c r="C1065" s="7" t="s">
        <v>317</v>
      </c>
      <c r="D1065" s="16" t="s">
        <v>318</v>
      </c>
      <c r="E1065" s="81" t="s">
        <v>499</v>
      </c>
      <c r="F1065" s="7" t="s">
        <v>306</v>
      </c>
      <c r="G1065" s="7" t="s">
        <v>500</v>
      </c>
      <c r="H1065" s="7" t="s">
        <v>14</v>
      </c>
      <c r="I1065" s="8">
        <v>372</v>
      </c>
      <c r="J1065" s="8">
        <f t="shared" si="121"/>
        <v>496</v>
      </c>
      <c r="K1065" s="9">
        <v>171696.6</v>
      </c>
      <c r="L1065" s="7" t="s">
        <v>35</v>
      </c>
      <c r="M1065" s="17">
        <f t="shared" si="122"/>
        <v>2.7991286583370016E-2</v>
      </c>
      <c r="N1065" s="17">
        <f t="shared" si="123"/>
        <v>2.7991286583370016E-2</v>
      </c>
      <c r="O1065" s="68">
        <f t="shared" si="124"/>
        <v>503.84315850066031</v>
      </c>
      <c r="P1065" s="9">
        <f t="shared" si="120"/>
        <v>461.55</v>
      </c>
    </row>
    <row r="1066" spans="1:16" x14ac:dyDescent="0.25">
      <c r="A1066" s="7" t="s">
        <v>9</v>
      </c>
      <c r="B1066" s="7" t="s">
        <v>303</v>
      </c>
      <c r="C1066" s="7" t="s">
        <v>317</v>
      </c>
      <c r="D1066" s="16" t="s">
        <v>318</v>
      </c>
      <c r="E1066" s="81" t="s">
        <v>499</v>
      </c>
      <c r="F1066" s="7" t="s">
        <v>306</v>
      </c>
      <c r="G1066" s="7" t="s">
        <v>500</v>
      </c>
      <c r="H1066" s="7" t="s">
        <v>14</v>
      </c>
      <c r="I1066" s="8">
        <v>414</v>
      </c>
      <c r="J1066" s="8">
        <f t="shared" si="121"/>
        <v>552</v>
      </c>
      <c r="K1066" s="9">
        <v>191077.56</v>
      </c>
      <c r="L1066" s="7" t="s">
        <v>36</v>
      </c>
      <c r="M1066" s="17">
        <f t="shared" si="122"/>
        <v>3.1151593133105338E-2</v>
      </c>
      <c r="N1066" s="17">
        <f t="shared" si="123"/>
        <v>3.1151593133105341E-2</v>
      </c>
      <c r="O1066" s="68">
        <f t="shared" si="124"/>
        <v>560.72867639589617</v>
      </c>
      <c r="P1066" s="9">
        <f t="shared" si="120"/>
        <v>461.54</v>
      </c>
    </row>
    <row r="1067" spans="1:16" x14ac:dyDescent="0.25">
      <c r="A1067" s="7" t="s">
        <v>9</v>
      </c>
      <c r="B1067" s="7" t="s">
        <v>303</v>
      </c>
      <c r="C1067" s="7" t="s">
        <v>317</v>
      </c>
      <c r="D1067" s="16" t="s">
        <v>318</v>
      </c>
      <c r="E1067" s="81" t="s">
        <v>499</v>
      </c>
      <c r="F1067" s="7" t="s">
        <v>306</v>
      </c>
      <c r="G1067" s="7" t="s">
        <v>500</v>
      </c>
      <c r="H1067" s="7" t="s">
        <v>14</v>
      </c>
      <c r="I1067" s="8">
        <v>850</v>
      </c>
      <c r="J1067" s="8">
        <f t="shared" si="121"/>
        <v>1133.3333333333333</v>
      </c>
      <c r="K1067" s="9">
        <v>392317.5</v>
      </c>
      <c r="L1067" s="7" t="s">
        <v>37</v>
      </c>
      <c r="M1067" s="17">
        <f t="shared" si="122"/>
        <v>6.3958584935119661E-2</v>
      </c>
      <c r="N1067" s="17">
        <f t="shared" si="123"/>
        <v>6.3958584935119661E-2</v>
      </c>
      <c r="O1067" s="68">
        <f t="shared" si="124"/>
        <v>1151.2545288321539</v>
      </c>
      <c r="P1067" s="9">
        <f t="shared" si="120"/>
        <v>461.55</v>
      </c>
    </row>
    <row r="1068" spans="1:16" x14ac:dyDescent="0.25">
      <c r="A1068" s="7" t="s">
        <v>9</v>
      </c>
      <c r="B1068" s="7" t="s">
        <v>303</v>
      </c>
      <c r="C1068" s="7" t="s">
        <v>317</v>
      </c>
      <c r="D1068" s="16" t="s">
        <v>318</v>
      </c>
      <c r="E1068" s="81" t="s">
        <v>499</v>
      </c>
      <c r="F1068" s="7" t="s">
        <v>306</v>
      </c>
      <c r="G1068" s="7" t="s">
        <v>500</v>
      </c>
      <c r="H1068" s="7" t="s">
        <v>14</v>
      </c>
      <c r="I1068" s="8">
        <v>199</v>
      </c>
      <c r="J1068" s="8">
        <f t="shared" si="121"/>
        <v>265.33333333333331</v>
      </c>
      <c r="K1068" s="9">
        <v>91848.45</v>
      </c>
      <c r="L1068" s="7" t="s">
        <v>39</v>
      </c>
      <c r="M1068" s="17">
        <f t="shared" si="122"/>
        <v>1.4973833414222131E-2</v>
      </c>
      <c r="N1068" s="17">
        <f t="shared" si="123"/>
        <v>1.4973833414222131E-2</v>
      </c>
      <c r="O1068" s="68">
        <f t="shared" si="124"/>
        <v>269.52900145599835</v>
      </c>
      <c r="P1068" s="9">
        <f t="shared" si="120"/>
        <v>461.55</v>
      </c>
    </row>
    <row r="1069" spans="1:16" x14ac:dyDescent="0.25">
      <c r="A1069" s="7" t="s">
        <v>9</v>
      </c>
      <c r="B1069" s="7" t="s">
        <v>303</v>
      </c>
      <c r="C1069" s="7" t="s">
        <v>317</v>
      </c>
      <c r="D1069" s="16" t="s">
        <v>318</v>
      </c>
      <c r="E1069" s="81" t="s">
        <v>499</v>
      </c>
      <c r="F1069" s="7" t="s">
        <v>306</v>
      </c>
      <c r="G1069" s="7" t="s">
        <v>500</v>
      </c>
      <c r="H1069" s="7" t="s">
        <v>14</v>
      </c>
      <c r="I1069" s="8">
        <v>268</v>
      </c>
      <c r="J1069" s="8">
        <f t="shared" si="121"/>
        <v>357.33333333333337</v>
      </c>
      <c r="K1069" s="9">
        <v>123695.11</v>
      </c>
      <c r="L1069" s="7" t="s">
        <v>40</v>
      </c>
      <c r="M1069" s="17">
        <f t="shared" si="122"/>
        <v>2.0165765603073021E-2</v>
      </c>
      <c r="N1069" s="17">
        <f t="shared" si="123"/>
        <v>2.0165765603073024E-2</v>
      </c>
      <c r="O1069" s="68">
        <f t="shared" si="124"/>
        <v>362.98378085531442</v>
      </c>
      <c r="P1069" s="9">
        <f t="shared" si="120"/>
        <v>461.54891791044776</v>
      </c>
    </row>
    <row r="1070" spans="1:16" x14ac:dyDescent="0.25">
      <c r="A1070" s="7" t="s">
        <v>9</v>
      </c>
      <c r="B1070" s="7" t="s">
        <v>303</v>
      </c>
      <c r="C1070" s="7" t="s">
        <v>317</v>
      </c>
      <c r="D1070" s="16" t="s">
        <v>318</v>
      </c>
      <c r="E1070" s="81" t="s">
        <v>499</v>
      </c>
      <c r="F1070" s="7" t="s">
        <v>306</v>
      </c>
      <c r="G1070" s="7" t="s">
        <v>500</v>
      </c>
      <c r="H1070" s="7" t="s">
        <v>14</v>
      </c>
      <c r="I1070" s="8">
        <v>1313</v>
      </c>
      <c r="J1070" s="8">
        <f t="shared" si="121"/>
        <v>1750.6666666666665</v>
      </c>
      <c r="K1070" s="9">
        <v>606015.15</v>
      </c>
      <c r="L1070" s="7" t="s">
        <v>41</v>
      </c>
      <c r="M1070" s="17">
        <f t="shared" si="122"/>
        <v>9.8797202376249546E-2</v>
      </c>
      <c r="N1070" s="17">
        <f t="shared" si="123"/>
        <v>9.8797202376249546E-2</v>
      </c>
      <c r="O1070" s="68">
        <f t="shared" si="124"/>
        <v>1778.3496427724917</v>
      </c>
      <c r="P1070" s="9">
        <f t="shared" si="120"/>
        <v>461.55</v>
      </c>
    </row>
    <row r="1071" spans="1:16" x14ac:dyDescent="0.25">
      <c r="A1071" s="7" t="s">
        <v>9</v>
      </c>
      <c r="B1071" s="7" t="s">
        <v>303</v>
      </c>
      <c r="C1071" s="7" t="s">
        <v>317</v>
      </c>
      <c r="D1071" s="16" t="s">
        <v>318</v>
      </c>
      <c r="E1071" s="81" t="s">
        <v>499</v>
      </c>
      <c r="F1071" s="7" t="s">
        <v>306</v>
      </c>
      <c r="G1071" s="7" t="s">
        <v>500</v>
      </c>
      <c r="H1071" s="7" t="s">
        <v>14</v>
      </c>
      <c r="I1071" s="8">
        <v>485</v>
      </c>
      <c r="J1071" s="8">
        <f t="shared" si="121"/>
        <v>646.66666666666663</v>
      </c>
      <c r="K1071" s="9">
        <v>223851.75</v>
      </c>
      <c r="L1071" s="7" t="s">
        <v>42</v>
      </c>
      <c r="M1071" s="17">
        <f t="shared" si="122"/>
        <v>3.6494016110038864E-2</v>
      </c>
      <c r="N1071" s="17">
        <f t="shared" si="123"/>
        <v>3.6494016110038864E-2</v>
      </c>
      <c r="O1071" s="68">
        <f t="shared" si="124"/>
        <v>656.8922899806995</v>
      </c>
      <c r="P1071" s="9">
        <f t="shared" si="120"/>
        <v>461.55</v>
      </c>
    </row>
    <row r="1072" spans="1:16" x14ac:dyDescent="0.25">
      <c r="A1072" s="7" t="s">
        <v>9</v>
      </c>
      <c r="B1072" s="7" t="s">
        <v>303</v>
      </c>
      <c r="C1072" s="7" t="s">
        <v>317</v>
      </c>
      <c r="D1072" s="16" t="s">
        <v>318</v>
      </c>
      <c r="E1072" s="81" t="s">
        <v>499</v>
      </c>
      <c r="F1072" s="7" t="s">
        <v>306</v>
      </c>
      <c r="G1072" s="7" t="s">
        <v>500</v>
      </c>
      <c r="H1072" s="7" t="s">
        <v>14</v>
      </c>
      <c r="I1072" s="8">
        <v>13</v>
      </c>
      <c r="J1072" s="8">
        <f t="shared" si="121"/>
        <v>17.333333333333332</v>
      </c>
      <c r="K1072" s="9">
        <v>6000.15</v>
      </c>
      <c r="L1072" s="7" t="s">
        <v>43</v>
      </c>
      <c r="M1072" s="17">
        <f t="shared" si="122"/>
        <v>9.781901225371242E-4</v>
      </c>
      <c r="N1072" s="17">
        <f t="shared" si="123"/>
        <v>9.781901225371242E-4</v>
      </c>
      <c r="O1072" s="68">
        <f t="shared" si="124"/>
        <v>17.607422205668236</v>
      </c>
      <c r="P1072" s="9">
        <f t="shared" si="120"/>
        <v>461.54999999999995</v>
      </c>
    </row>
    <row r="1073" spans="1:16" x14ac:dyDescent="0.25">
      <c r="A1073" s="7" t="s">
        <v>9</v>
      </c>
      <c r="B1073" s="7" t="s">
        <v>303</v>
      </c>
      <c r="C1073" s="7" t="s">
        <v>317</v>
      </c>
      <c r="D1073" s="16" t="s">
        <v>318</v>
      </c>
      <c r="E1073" s="81" t="s">
        <v>499</v>
      </c>
      <c r="F1073" s="7" t="s">
        <v>306</v>
      </c>
      <c r="G1073" s="7" t="s">
        <v>500</v>
      </c>
      <c r="H1073" s="7" t="s">
        <v>14</v>
      </c>
      <c r="I1073" s="8">
        <v>149</v>
      </c>
      <c r="J1073" s="8">
        <f t="shared" si="121"/>
        <v>198.66666666666669</v>
      </c>
      <c r="K1073" s="9">
        <v>68770.95</v>
      </c>
      <c r="L1073" s="7" t="s">
        <v>44</v>
      </c>
      <c r="M1073" s="17">
        <f t="shared" si="122"/>
        <v>1.1211563712156269E-2</v>
      </c>
      <c r="N1073" s="17">
        <f t="shared" si="123"/>
        <v>1.121156371215627E-2</v>
      </c>
      <c r="O1073" s="68">
        <f t="shared" si="124"/>
        <v>201.80814681881287</v>
      </c>
      <c r="P1073" s="9">
        <f t="shared" si="120"/>
        <v>461.54999999999995</v>
      </c>
    </row>
    <row r="1074" spans="1:16" x14ac:dyDescent="0.25">
      <c r="A1074" s="7" t="s">
        <v>9</v>
      </c>
      <c r="B1074" s="7" t="s">
        <v>303</v>
      </c>
      <c r="C1074" s="7" t="s">
        <v>317</v>
      </c>
      <c r="D1074" s="16" t="s">
        <v>318</v>
      </c>
      <c r="E1074" s="81" t="s">
        <v>499</v>
      </c>
      <c r="F1074" s="7" t="s">
        <v>306</v>
      </c>
      <c r="G1074" s="7" t="s">
        <v>500</v>
      </c>
      <c r="H1074" s="7" t="s">
        <v>14</v>
      </c>
      <c r="I1074" s="8">
        <v>432</v>
      </c>
      <c r="J1074" s="8">
        <f t="shared" si="121"/>
        <v>576</v>
      </c>
      <c r="K1074" s="9">
        <v>199389.6</v>
      </c>
      <c r="L1074" s="7" t="s">
        <v>47</v>
      </c>
      <c r="M1074" s="17">
        <f t="shared" si="122"/>
        <v>3.250601022584905E-2</v>
      </c>
      <c r="N1074" s="17">
        <f t="shared" si="123"/>
        <v>3.250601022584905E-2</v>
      </c>
      <c r="O1074" s="68">
        <f t="shared" si="124"/>
        <v>585.1081840652829</v>
      </c>
      <c r="P1074" s="9">
        <f t="shared" si="120"/>
        <v>461.55</v>
      </c>
    </row>
    <row r="1075" spans="1:16" x14ac:dyDescent="0.25">
      <c r="A1075" s="7" t="s">
        <v>9</v>
      </c>
      <c r="B1075" s="7" t="s">
        <v>303</v>
      </c>
      <c r="C1075" s="7" t="s">
        <v>317</v>
      </c>
      <c r="D1075" s="16" t="s">
        <v>318</v>
      </c>
      <c r="E1075" s="81" t="s">
        <v>499</v>
      </c>
      <c r="F1075" s="7" t="s">
        <v>306</v>
      </c>
      <c r="G1075" s="7" t="s">
        <v>500</v>
      </c>
      <c r="H1075" s="7" t="s">
        <v>14</v>
      </c>
      <c r="I1075" s="8">
        <v>172</v>
      </c>
      <c r="J1075" s="8">
        <f t="shared" si="121"/>
        <v>229.33333333333331</v>
      </c>
      <c r="K1075" s="9">
        <v>79386.600000000006</v>
      </c>
      <c r="L1075" s="7" t="s">
        <v>48</v>
      </c>
      <c r="M1075" s="17">
        <f t="shared" si="122"/>
        <v>1.2942207775106566E-2</v>
      </c>
      <c r="N1075" s="17">
        <f t="shared" si="123"/>
        <v>1.2942207775106566E-2</v>
      </c>
      <c r="O1075" s="68">
        <f t="shared" si="124"/>
        <v>232.95973995191821</v>
      </c>
      <c r="P1075" s="9">
        <f t="shared" si="120"/>
        <v>461.55</v>
      </c>
    </row>
    <row r="1076" spans="1:16" x14ac:dyDescent="0.25">
      <c r="A1076" s="7" t="s">
        <v>9</v>
      </c>
      <c r="B1076" s="7" t="s">
        <v>303</v>
      </c>
      <c r="C1076" s="7" t="s">
        <v>317</v>
      </c>
      <c r="D1076" s="16" t="s">
        <v>318</v>
      </c>
      <c r="E1076" s="81" t="s">
        <v>499</v>
      </c>
      <c r="F1076" s="7" t="s">
        <v>306</v>
      </c>
      <c r="G1076" s="7" t="s">
        <v>500</v>
      </c>
      <c r="H1076" s="7" t="s">
        <v>14</v>
      </c>
      <c r="I1076" s="8">
        <v>245.95</v>
      </c>
      <c r="J1076" s="8">
        <f t="shared" si="121"/>
        <v>327.93333333333328</v>
      </c>
      <c r="K1076" s="9">
        <v>113518.2225</v>
      </c>
      <c r="L1076" s="7" t="s">
        <v>52</v>
      </c>
      <c r="M1076" s="17">
        <f t="shared" si="122"/>
        <v>1.8506604664461974E-2</v>
      </c>
      <c r="N1076" s="17">
        <f t="shared" si="123"/>
        <v>1.8506604664461974E-2</v>
      </c>
      <c r="O1076" s="68">
        <f t="shared" si="124"/>
        <v>333.11888396031554</v>
      </c>
      <c r="P1076" s="9">
        <f t="shared" si="120"/>
        <v>461.55</v>
      </c>
    </row>
    <row r="1077" spans="1:16" x14ac:dyDescent="0.25">
      <c r="A1077" s="7" t="s">
        <v>9</v>
      </c>
      <c r="B1077" s="7" t="s">
        <v>303</v>
      </c>
      <c r="C1077" s="7" t="s">
        <v>317</v>
      </c>
      <c r="D1077" s="16" t="s">
        <v>318</v>
      </c>
      <c r="E1077" s="81" t="s">
        <v>499</v>
      </c>
      <c r="F1077" s="7" t="s">
        <v>306</v>
      </c>
      <c r="G1077" s="7" t="s">
        <v>500</v>
      </c>
      <c r="H1077" s="7" t="s">
        <v>14</v>
      </c>
      <c r="I1077" s="8">
        <v>347</v>
      </c>
      <c r="J1077" s="8">
        <f t="shared" si="121"/>
        <v>462.66666666666669</v>
      </c>
      <c r="K1077" s="9">
        <v>160157.85</v>
      </c>
      <c r="L1077" s="7" t="s">
        <v>64</v>
      </c>
      <c r="M1077" s="17">
        <f t="shared" si="122"/>
        <v>2.6110151732337085E-2</v>
      </c>
      <c r="N1077" s="17">
        <f t="shared" si="123"/>
        <v>2.6110151732337085E-2</v>
      </c>
      <c r="O1077" s="68">
        <f t="shared" si="124"/>
        <v>469.98273118206754</v>
      </c>
      <c r="P1077" s="9">
        <f t="shared" si="120"/>
        <v>461.55</v>
      </c>
    </row>
    <row r="1078" spans="1:16" x14ac:dyDescent="0.25">
      <c r="A1078" s="7" t="s">
        <v>9</v>
      </c>
      <c r="B1078" s="7" t="s">
        <v>303</v>
      </c>
      <c r="C1078" s="7" t="s">
        <v>317</v>
      </c>
      <c r="D1078" s="16" t="s">
        <v>318</v>
      </c>
      <c r="E1078" s="81" t="s">
        <v>499</v>
      </c>
      <c r="F1078" s="7" t="s">
        <v>306</v>
      </c>
      <c r="G1078" s="7" t="s">
        <v>500</v>
      </c>
      <c r="H1078" s="7" t="s">
        <v>14</v>
      </c>
      <c r="I1078" s="8">
        <v>517</v>
      </c>
      <c r="J1078" s="8">
        <f t="shared" si="121"/>
        <v>689.33333333333326</v>
      </c>
      <c r="K1078" s="9">
        <v>238621.35</v>
      </c>
      <c r="L1078" s="7" t="s">
        <v>56</v>
      </c>
      <c r="M1078" s="17">
        <f t="shared" si="122"/>
        <v>3.8901868719361014E-2</v>
      </c>
      <c r="N1078" s="17">
        <f t="shared" si="123"/>
        <v>3.8901868719361014E-2</v>
      </c>
      <c r="O1078" s="68">
        <f t="shared" si="124"/>
        <v>700.23363694849832</v>
      </c>
      <c r="P1078" s="9">
        <f t="shared" si="120"/>
        <v>461.55</v>
      </c>
    </row>
    <row r="1079" spans="1:16" x14ac:dyDescent="0.25">
      <c r="A1079" s="7" t="s">
        <v>9</v>
      </c>
      <c r="B1079" s="7" t="s">
        <v>303</v>
      </c>
      <c r="C1079" s="7" t="s">
        <v>317</v>
      </c>
      <c r="D1079" s="16" t="s">
        <v>318</v>
      </c>
      <c r="E1079" s="81" t="s">
        <v>499</v>
      </c>
      <c r="F1079" s="7" t="s">
        <v>306</v>
      </c>
      <c r="G1079" s="7" t="s">
        <v>500</v>
      </c>
      <c r="H1079" s="7" t="s">
        <v>14</v>
      </c>
      <c r="I1079" s="8">
        <v>63</v>
      </c>
      <c r="J1079" s="8">
        <f t="shared" si="121"/>
        <v>84</v>
      </c>
      <c r="K1079" s="9">
        <v>29077.65</v>
      </c>
      <c r="L1079" s="7" t="s">
        <v>65</v>
      </c>
      <c r="M1079" s="17">
        <f t="shared" si="122"/>
        <v>4.7404598246029864E-3</v>
      </c>
      <c r="N1079" s="17">
        <f t="shared" si="123"/>
        <v>4.7404598246029864E-3</v>
      </c>
      <c r="O1079" s="68">
        <f t="shared" si="124"/>
        <v>85.328276842853754</v>
      </c>
      <c r="P1079" s="9">
        <f t="shared" si="120"/>
        <v>461.55</v>
      </c>
    </row>
    <row r="1080" spans="1:16" x14ac:dyDescent="0.25">
      <c r="A1080" s="7" t="s">
        <v>9</v>
      </c>
      <c r="B1080" s="7" t="s">
        <v>303</v>
      </c>
      <c r="C1080" s="7" t="s">
        <v>319</v>
      </c>
      <c r="D1080" s="16" t="s">
        <v>320</v>
      </c>
      <c r="E1080" s="81" t="s">
        <v>499</v>
      </c>
      <c r="F1080" s="7" t="s">
        <v>306</v>
      </c>
      <c r="G1080" s="7" t="s">
        <v>500</v>
      </c>
      <c r="H1080" s="7" t="s">
        <v>14</v>
      </c>
      <c r="I1080" s="8">
        <v>60</v>
      </c>
      <c r="J1080" s="8">
        <f t="shared" si="121"/>
        <v>80</v>
      </c>
      <c r="K1080" s="9">
        <v>35171.4</v>
      </c>
      <c r="L1080" s="7" t="s">
        <v>37</v>
      </c>
      <c r="M1080" s="17">
        <f t="shared" si="122"/>
        <v>4.5147236424790344E-3</v>
      </c>
      <c r="N1080" s="17">
        <f t="shared" si="123"/>
        <v>4.5147236424790353E-3</v>
      </c>
      <c r="O1080" s="68">
        <f t="shared" si="124"/>
        <v>81.265025564622633</v>
      </c>
      <c r="P1080" s="9">
        <f t="shared" si="120"/>
        <v>586.19000000000005</v>
      </c>
    </row>
    <row r="1081" spans="1:16" x14ac:dyDescent="0.25">
      <c r="A1081" s="7" t="s">
        <v>9</v>
      </c>
      <c r="B1081" s="7" t="s">
        <v>303</v>
      </c>
      <c r="C1081" s="7" t="s">
        <v>319</v>
      </c>
      <c r="D1081" s="16" t="s">
        <v>320</v>
      </c>
      <c r="E1081" s="81" t="s">
        <v>499</v>
      </c>
      <c r="F1081" s="7" t="s">
        <v>306</v>
      </c>
      <c r="G1081" s="7" t="s">
        <v>500</v>
      </c>
      <c r="H1081" s="7" t="s">
        <v>14</v>
      </c>
      <c r="I1081" s="8">
        <v>2</v>
      </c>
      <c r="J1081" s="8">
        <f t="shared" si="121"/>
        <v>2.6666666666666665</v>
      </c>
      <c r="K1081" s="9">
        <v>1043.04</v>
      </c>
      <c r="L1081" s="7" t="s">
        <v>38</v>
      </c>
      <c r="M1081" s="17">
        <f t="shared" si="122"/>
        <v>1.504907880826345E-4</v>
      </c>
      <c r="N1081" s="17">
        <f t="shared" si="123"/>
        <v>1.504907880826345E-4</v>
      </c>
      <c r="O1081" s="68">
        <f t="shared" si="124"/>
        <v>2.7088341854874209</v>
      </c>
      <c r="P1081" s="9">
        <f t="shared" si="120"/>
        <v>521.52</v>
      </c>
    </row>
    <row r="1082" spans="1:16" x14ac:dyDescent="0.25">
      <c r="A1082" s="7" t="s">
        <v>9</v>
      </c>
      <c r="B1082" s="7" t="s">
        <v>303</v>
      </c>
      <c r="C1082" s="7" t="s">
        <v>319</v>
      </c>
      <c r="D1082" s="16" t="s">
        <v>320</v>
      </c>
      <c r="E1082" s="81" t="s">
        <v>499</v>
      </c>
      <c r="F1082" s="7" t="s">
        <v>306</v>
      </c>
      <c r="G1082" s="7" t="s">
        <v>500</v>
      </c>
      <c r="H1082" s="7" t="s">
        <v>14</v>
      </c>
      <c r="I1082" s="8">
        <v>3</v>
      </c>
      <c r="J1082" s="8">
        <f t="shared" si="121"/>
        <v>4</v>
      </c>
      <c r="K1082" s="9">
        <v>1564.56</v>
      </c>
      <c r="L1082" s="7" t="s">
        <v>40</v>
      </c>
      <c r="M1082" s="17">
        <f t="shared" si="122"/>
        <v>2.2573618212395172E-4</v>
      </c>
      <c r="N1082" s="17">
        <f t="shared" si="123"/>
        <v>2.2573618212395175E-4</v>
      </c>
      <c r="O1082" s="68">
        <f t="shared" si="124"/>
        <v>4.0632512782311316</v>
      </c>
      <c r="P1082" s="9">
        <f t="shared" si="120"/>
        <v>521.52</v>
      </c>
    </row>
    <row r="1083" spans="1:16" x14ac:dyDescent="0.25">
      <c r="A1083" s="7" t="s">
        <v>9</v>
      </c>
      <c r="B1083" s="7" t="s">
        <v>303</v>
      </c>
      <c r="C1083" s="7" t="s">
        <v>319</v>
      </c>
      <c r="D1083" s="16" t="s">
        <v>320</v>
      </c>
      <c r="E1083" s="81" t="s">
        <v>499</v>
      </c>
      <c r="F1083" s="7" t="s">
        <v>306</v>
      </c>
      <c r="G1083" s="7" t="s">
        <v>500</v>
      </c>
      <c r="H1083" s="7" t="s">
        <v>14</v>
      </c>
      <c r="I1083" s="8">
        <v>4</v>
      </c>
      <c r="J1083" s="8">
        <f t="shared" si="121"/>
        <v>5.333333333333333</v>
      </c>
      <c r="K1083" s="9">
        <v>2344.7600000000002</v>
      </c>
      <c r="L1083" s="7" t="s">
        <v>43</v>
      </c>
      <c r="M1083" s="17">
        <f t="shared" si="122"/>
        <v>3.00981576165269E-4</v>
      </c>
      <c r="N1083" s="17">
        <f t="shared" si="123"/>
        <v>3.00981576165269E-4</v>
      </c>
      <c r="O1083" s="68">
        <f t="shared" si="124"/>
        <v>5.4176683709748419</v>
      </c>
      <c r="P1083" s="9">
        <f t="shared" si="120"/>
        <v>586.19000000000005</v>
      </c>
    </row>
    <row r="1084" spans="1:16" x14ac:dyDescent="0.25">
      <c r="A1084" s="7" t="s">
        <v>9</v>
      </c>
      <c r="B1084" s="7" t="s">
        <v>303</v>
      </c>
      <c r="C1084" s="7" t="s">
        <v>319</v>
      </c>
      <c r="D1084" s="16" t="s">
        <v>320</v>
      </c>
      <c r="E1084" s="81" t="s">
        <v>499</v>
      </c>
      <c r="F1084" s="7" t="s">
        <v>306</v>
      </c>
      <c r="G1084" s="7" t="s">
        <v>500</v>
      </c>
      <c r="H1084" s="7" t="s">
        <v>14</v>
      </c>
      <c r="I1084" s="8">
        <v>10</v>
      </c>
      <c r="J1084" s="8">
        <f t="shared" si="121"/>
        <v>13.333333333333334</v>
      </c>
      <c r="K1084" s="9">
        <v>5215.2</v>
      </c>
      <c r="L1084" s="7" t="s">
        <v>64</v>
      </c>
      <c r="M1084" s="17">
        <f t="shared" si="122"/>
        <v>7.524539404131724E-4</v>
      </c>
      <c r="N1084" s="17">
        <f t="shared" si="123"/>
        <v>7.5245394041317251E-4</v>
      </c>
      <c r="O1084" s="68">
        <f t="shared" si="124"/>
        <v>13.544170927437104</v>
      </c>
      <c r="P1084" s="9">
        <f t="shared" si="120"/>
        <v>521.52</v>
      </c>
    </row>
    <row r="1085" spans="1:16" x14ac:dyDescent="0.25">
      <c r="A1085" s="7" t="s">
        <v>9</v>
      </c>
      <c r="B1085" s="7" t="s">
        <v>303</v>
      </c>
      <c r="C1085" s="7" t="s">
        <v>319</v>
      </c>
      <c r="D1085" s="16" t="s">
        <v>320</v>
      </c>
      <c r="E1085" s="81" t="s">
        <v>499</v>
      </c>
      <c r="F1085" s="7" t="s">
        <v>306</v>
      </c>
      <c r="G1085" s="7" t="s">
        <v>500</v>
      </c>
      <c r="H1085" s="7" t="s">
        <v>14</v>
      </c>
      <c r="I1085" s="8">
        <v>219</v>
      </c>
      <c r="J1085" s="8">
        <f t="shared" si="121"/>
        <v>292</v>
      </c>
      <c r="K1085" s="9">
        <v>128284.53</v>
      </c>
      <c r="L1085" s="7" t="s">
        <v>54</v>
      </c>
      <c r="M1085" s="17">
        <f t="shared" si="122"/>
        <v>1.6478741295048477E-2</v>
      </c>
      <c r="N1085" s="17">
        <f t="shared" si="123"/>
        <v>1.6478741295048477E-2</v>
      </c>
      <c r="O1085" s="68">
        <f t="shared" si="124"/>
        <v>296.61734331087257</v>
      </c>
      <c r="P1085" s="9">
        <f t="shared" ref="P1085:P1148" si="125">+K1085/I1085</f>
        <v>585.77410958904113</v>
      </c>
    </row>
    <row r="1086" spans="1:16" x14ac:dyDescent="0.25">
      <c r="A1086" s="7"/>
      <c r="B1086" s="7"/>
      <c r="C1086" s="7"/>
      <c r="D1086" s="16"/>
      <c r="E1086" s="81"/>
      <c r="F1086" s="7"/>
      <c r="G1086" s="7"/>
      <c r="H1086" s="7"/>
      <c r="I1086" s="18">
        <f>SUM(I1039:I1085)</f>
        <v>13289.85</v>
      </c>
      <c r="J1086" s="18">
        <f>SUM(J1039:J1085)</f>
        <v>17719.8</v>
      </c>
      <c r="K1086" s="9"/>
      <c r="L1086" s="7"/>
      <c r="M1086" s="19">
        <f>SUM(M1039:M1085)</f>
        <v>1</v>
      </c>
      <c r="N1086" s="19">
        <f>SUM(N1039:N1085)</f>
        <v>1</v>
      </c>
      <c r="O1086" s="72">
        <f>SUM(O1039:O1085)</f>
        <v>18000.000000000004</v>
      </c>
      <c r="P1086" s="9"/>
    </row>
    <row r="1087" spans="1:16" x14ac:dyDescent="0.25">
      <c r="A1087" s="7" t="s">
        <v>9</v>
      </c>
      <c r="B1087" s="7" t="s">
        <v>321</v>
      </c>
      <c r="C1087" s="7" t="s">
        <v>322</v>
      </c>
      <c r="D1087" s="16" t="s">
        <v>323</v>
      </c>
      <c r="E1087" s="81" t="s">
        <v>471</v>
      </c>
      <c r="F1087" s="7" t="s">
        <v>505</v>
      </c>
      <c r="G1087" s="7" t="s">
        <v>506</v>
      </c>
      <c r="H1087" s="7" t="s">
        <v>184</v>
      </c>
      <c r="I1087" s="8">
        <v>194</v>
      </c>
      <c r="J1087" s="8"/>
      <c r="K1087" s="9">
        <v>6176270.7599999998</v>
      </c>
      <c r="L1087" s="7" t="s">
        <v>18</v>
      </c>
      <c r="M1087" s="17">
        <f>+I1087/$I$1117</f>
        <v>0.14764079147640791</v>
      </c>
      <c r="N1087" s="20"/>
      <c r="O1087" s="73">
        <f>1250*M1087</f>
        <v>184.55098934550989</v>
      </c>
      <c r="P1087" s="9">
        <f t="shared" si="125"/>
        <v>31836.447216494846</v>
      </c>
    </row>
    <row r="1088" spans="1:16" x14ac:dyDescent="0.25">
      <c r="A1088" s="7" t="s">
        <v>9</v>
      </c>
      <c r="B1088" s="7" t="s">
        <v>321</v>
      </c>
      <c r="C1088" s="7" t="s">
        <v>322</v>
      </c>
      <c r="D1088" s="16" t="s">
        <v>323</v>
      </c>
      <c r="E1088" s="81" t="s">
        <v>471</v>
      </c>
      <c r="F1088" s="7" t="s">
        <v>505</v>
      </c>
      <c r="G1088" s="7" t="s">
        <v>506</v>
      </c>
      <c r="H1088" s="7" t="s">
        <v>184</v>
      </c>
      <c r="I1088" s="8">
        <v>51</v>
      </c>
      <c r="J1088" s="8"/>
      <c r="K1088" s="9">
        <v>1622750.14</v>
      </c>
      <c r="L1088" s="7" t="s">
        <v>19</v>
      </c>
      <c r="M1088" s="17">
        <f t="shared" ref="M1088:M1116" si="126">+I1088/$I$1117</f>
        <v>3.8812785388127852E-2</v>
      </c>
      <c r="N1088" s="20"/>
      <c r="O1088" s="73">
        <f t="shared" ref="O1088:O1116" si="127">1250*M1088</f>
        <v>48.515981735159812</v>
      </c>
      <c r="P1088" s="9">
        <f t="shared" si="125"/>
        <v>31818.630196078429</v>
      </c>
    </row>
    <row r="1089" spans="1:16" x14ac:dyDescent="0.25">
      <c r="A1089" s="7" t="s">
        <v>9</v>
      </c>
      <c r="B1089" s="7" t="s">
        <v>321</v>
      </c>
      <c r="C1089" s="7" t="s">
        <v>322</v>
      </c>
      <c r="D1089" s="16" t="s">
        <v>323</v>
      </c>
      <c r="E1089" s="81" t="s">
        <v>471</v>
      </c>
      <c r="F1089" s="7" t="s">
        <v>505</v>
      </c>
      <c r="G1089" s="7" t="s">
        <v>506</v>
      </c>
      <c r="H1089" s="7" t="s">
        <v>184</v>
      </c>
      <c r="I1089" s="8">
        <v>4</v>
      </c>
      <c r="J1089" s="8"/>
      <c r="K1089" s="9">
        <v>127269.12</v>
      </c>
      <c r="L1089" s="7" t="s">
        <v>20</v>
      </c>
      <c r="M1089" s="17">
        <f t="shared" si="126"/>
        <v>3.0441400304414001E-3</v>
      </c>
      <c r="N1089" s="20"/>
      <c r="O1089" s="73">
        <f t="shared" si="127"/>
        <v>3.8051750380517504</v>
      </c>
      <c r="P1089" s="9">
        <f t="shared" si="125"/>
        <v>31817.279999999999</v>
      </c>
    </row>
    <row r="1090" spans="1:16" x14ac:dyDescent="0.25">
      <c r="A1090" s="7" t="s">
        <v>9</v>
      </c>
      <c r="B1090" s="7" t="s">
        <v>321</v>
      </c>
      <c r="C1090" s="7" t="s">
        <v>322</v>
      </c>
      <c r="D1090" s="16" t="s">
        <v>323</v>
      </c>
      <c r="E1090" s="81" t="s">
        <v>471</v>
      </c>
      <c r="F1090" s="7" t="s">
        <v>505</v>
      </c>
      <c r="G1090" s="7" t="s">
        <v>506</v>
      </c>
      <c r="H1090" s="7" t="s">
        <v>184</v>
      </c>
      <c r="I1090" s="8">
        <v>17</v>
      </c>
      <c r="J1090" s="8"/>
      <c r="K1090" s="9">
        <v>540549.46</v>
      </c>
      <c r="L1090" s="7" t="s">
        <v>21</v>
      </c>
      <c r="M1090" s="17">
        <f t="shared" si="126"/>
        <v>1.2937595129375951E-2</v>
      </c>
      <c r="N1090" s="20"/>
      <c r="O1090" s="73">
        <f t="shared" si="127"/>
        <v>16.171993911719937</v>
      </c>
      <c r="P1090" s="9">
        <f t="shared" si="125"/>
        <v>31797.027058823529</v>
      </c>
    </row>
    <row r="1091" spans="1:16" x14ac:dyDescent="0.25">
      <c r="A1091" s="7" t="s">
        <v>9</v>
      </c>
      <c r="B1091" s="7" t="s">
        <v>321</v>
      </c>
      <c r="C1091" s="7" t="s">
        <v>322</v>
      </c>
      <c r="D1091" s="16" t="s">
        <v>323</v>
      </c>
      <c r="E1091" s="81" t="s">
        <v>471</v>
      </c>
      <c r="F1091" s="7" t="s">
        <v>505</v>
      </c>
      <c r="G1091" s="7" t="s">
        <v>506</v>
      </c>
      <c r="H1091" s="7" t="s">
        <v>184</v>
      </c>
      <c r="I1091" s="8">
        <v>27</v>
      </c>
      <c r="J1091" s="8"/>
      <c r="K1091" s="9">
        <v>859961.74</v>
      </c>
      <c r="L1091" s="7" t="s">
        <v>22</v>
      </c>
      <c r="M1091" s="17">
        <f t="shared" si="126"/>
        <v>2.0547945205479451E-2</v>
      </c>
      <c r="N1091" s="20"/>
      <c r="O1091" s="73">
        <f t="shared" si="127"/>
        <v>25.684931506849313</v>
      </c>
      <c r="P1091" s="9">
        <f t="shared" si="125"/>
        <v>31850.434814814813</v>
      </c>
    </row>
    <row r="1092" spans="1:16" x14ac:dyDescent="0.25">
      <c r="A1092" s="7" t="s">
        <v>9</v>
      </c>
      <c r="B1092" s="7" t="s">
        <v>321</v>
      </c>
      <c r="C1092" s="7" t="s">
        <v>322</v>
      </c>
      <c r="D1092" s="16" t="s">
        <v>323</v>
      </c>
      <c r="E1092" s="81" t="s">
        <v>471</v>
      </c>
      <c r="F1092" s="7" t="s">
        <v>505</v>
      </c>
      <c r="G1092" s="7" t="s">
        <v>506</v>
      </c>
      <c r="H1092" s="7" t="s">
        <v>184</v>
      </c>
      <c r="I1092" s="8">
        <v>123</v>
      </c>
      <c r="J1092" s="8"/>
      <c r="K1092" s="9">
        <v>3916624.14</v>
      </c>
      <c r="L1092" s="7" t="s">
        <v>23</v>
      </c>
      <c r="M1092" s="17">
        <f t="shared" si="126"/>
        <v>9.3607305936073054E-2</v>
      </c>
      <c r="N1092" s="20"/>
      <c r="O1092" s="73">
        <f t="shared" si="127"/>
        <v>117.00913242009132</v>
      </c>
      <c r="P1092" s="9">
        <f t="shared" si="125"/>
        <v>31842.472682926829</v>
      </c>
    </row>
    <row r="1093" spans="1:16" x14ac:dyDescent="0.25">
      <c r="A1093" s="7" t="s">
        <v>9</v>
      </c>
      <c r="B1093" s="7" t="s">
        <v>321</v>
      </c>
      <c r="C1093" s="7" t="s">
        <v>322</v>
      </c>
      <c r="D1093" s="16" t="s">
        <v>323</v>
      </c>
      <c r="E1093" s="81" t="s">
        <v>471</v>
      </c>
      <c r="F1093" s="7" t="s">
        <v>505</v>
      </c>
      <c r="G1093" s="7" t="s">
        <v>506</v>
      </c>
      <c r="H1093" s="7" t="s">
        <v>184</v>
      </c>
      <c r="I1093" s="8">
        <v>26</v>
      </c>
      <c r="J1093" s="8"/>
      <c r="K1093" s="9">
        <v>827387</v>
      </c>
      <c r="L1093" s="7" t="s">
        <v>24</v>
      </c>
      <c r="M1093" s="17">
        <f t="shared" si="126"/>
        <v>1.9786910197869101E-2</v>
      </c>
      <c r="N1093" s="20"/>
      <c r="O1093" s="73">
        <f t="shared" si="127"/>
        <v>24.733637747336378</v>
      </c>
      <c r="P1093" s="9">
        <f t="shared" si="125"/>
        <v>31822.576923076922</v>
      </c>
    </row>
    <row r="1094" spans="1:16" x14ac:dyDescent="0.25">
      <c r="A1094" s="7" t="s">
        <v>9</v>
      </c>
      <c r="B1094" s="7" t="s">
        <v>321</v>
      </c>
      <c r="C1094" s="7" t="s">
        <v>322</v>
      </c>
      <c r="D1094" s="16" t="s">
        <v>323</v>
      </c>
      <c r="E1094" s="81" t="s">
        <v>471</v>
      </c>
      <c r="F1094" s="7" t="s">
        <v>505</v>
      </c>
      <c r="G1094" s="7" t="s">
        <v>506</v>
      </c>
      <c r="H1094" s="7" t="s">
        <v>184</v>
      </c>
      <c r="I1094" s="8">
        <v>164</v>
      </c>
      <c r="J1094" s="8"/>
      <c r="K1094" s="9">
        <v>5220512.88</v>
      </c>
      <c r="L1094" s="7" t="s">
        <v>25</v>
      </c>
      <c r="M1094" s="17">
        <f t="shared" si="126"/>
        <v>0.12480974124809741</v>
      </c>
      <c r="N1094" s="20"/>
      <c r="O1094" s="73">
        <f t="shared" si="127"/>
        <v>156.01217656012176</v>
      </c>
      <c r="P1094" s="9">
        <f t="shared" si="125"/>
        <v>31832.395609756099</v>
      </c>
    </row>
    <row r="1095" spans="1:16" x14ac:dyDescent="0.25">
      <c r="A1095" s="7" t="s">
        <v>9</v>
      </c>
      <c r="B1095" s="7" t="s">
        <v>321</v>
      </c>
      <c r="C1095" s="7" t="s">
        <v>322</v>
      </c>
      <c r="D1095" s="16" t="s">
        <v>323</v>
      </c>
      <c r="E1095" s="81" t="s">
        <v>471</v>
      </c>
      <c r="F1095" s="7" t="s">
        <v>505</v>
      </c>
      <c r="G1095" s="7" t="s">
        <v>506</v>
      </c>
      <c r="H1095" s="7" t="s">
        <v>184</v>
      </c>
      <c r="I1095" s="8">
        <v>17</v>
      </c>
      <c r="J1095" s="8"/>
      <c r="K1095" s="9">
        <v>541100.34</v>
      </c>
      <c r="L1095" s="7" t="s">
        <v>31</v>
      </c>
      <c r="M1095" s="17">
        <f t="shared" si="126"/>
        <v>1.2937595129375951E-2</v>
      </c>
      <c r="N1095" s="20"/>
      <c r="O1095" s="73">
        <f t="shared" si="127"/>
        <v>16.171993911719937</v>
      </c>
      <c r="P1095" s="9">
        <f t="shared" si="125"/>
        <v>31829.431764705882</v>
      </c>
    </row>
    <row r="1096" spans="1:16" x14ac:dyDescent="0.25">
      <c r="A1096" s="7" t="s">
        <v>9</v>
      </c>
      <c r="B1096" s="7" t="s">
        <v>321</v>
      </c>
      <c r="C1096" s="7" t="s">
        <v>322</v>
      </c>
      <c r="D1096" s="16" t="s">
        <v>323</v>
      </c>
      <c r="E1096" s="81" t="s">
        <v>471</v>
      </c>
      <c r="F1096" s="7" t="s">
        <v>505</v>
      </c>
      <c r="G1096" s="7" t="s">
        <v>506</v>
      </c>
      <c r="H1096" s="7" t="s">
        <v>184</v>
      </c>
      <c r="I1096" s="8">
        <v>1</v>
      </c>
      <c r="J1096" s="8"/>
      <c r="K1096" s="9">
        <v>32023.86</v>
      </c>
      <c r="L1096" s="7" t="s">
        <v>62</v>
      </c>
      <c r="M1096" s="17">
        <f t="shared" si="126"/>
        <v>7.6103500761035003E-4</v>
      </c>
      <c r="N1096" s="20"/>
      <c r="O1096" s="73">
        <f t="shared" si="127"/>
        <v>0.9512937595129376</v>
      </c>
      <c r="P1096" s="9">
        <f t="shared" si="125"/>
        <v>32023.86</v>
      </c>
    </row>
    <row r="1097" spans="1:16" x14ac:dyDescent="0.25">
      <c r="A1097" s="7" t="s">
        <v>9</v>
      </c>
      <c r="B1097" s="7" t="s">
        <v>321</v>
      </c>
      <c r="C1097" s="7" t="s">
        <v>322</v>
      </c>
      <c r="D1097" s="16" t="s">
        <v>323</v>
      </c>
      <c r="E1097" s="81" t="s">
        <v>471</v>
      </c>
      <c r="F1097" s="7" t="s">
        <v>505</v>
      </c>
      <c r="G1097" s="7" t="s">
        <v>506</v>
      </c>
      <c r="H1097" s="7" t="s">
        <v>184</v>
      </c>
      <c r="I1097" s="8">
        <v>12</v>
      </c>
      <c r="J1097" s="8"/>
      <c r="K1097" s="9">
        <v>382358.24</v>
      </c>
      <c r="L1097" s="7" t="s">
        <v>34</v>
      </c>
      <c r="M1097" s="17">
        <f t="shared" si="126"/>
        <v>9.1324200913242004E-3</v>
      </c>
      <c r="N1097" s="20"/>
      <c r="O1097" s="73">
        <f t="shared" si="127"/>
        <v>11.415525114155251</v>
      </c>
      <c r="P1097" s="9">
        <f t="shared" si="125"/>
        <v>31863.186666666665</v>
      </c>
    </row>
    <row r="1098" spans="1:16" x14ac:dyDescent="0.25">
      <c r="A1098" s="7" t="s">
        <v>9</v>
      </c>
      <c r="B1098" s="7" t="s">
        <v>321</v>
      </c>
      <c r="C1098" s="7" t="s">
        <v>322</v>
      </c>
      <c r="D1098" s="16" t="s">
        <v>323</v>
      </c>
      <c r="E1098" s="81" t="s">
        <v>471</v>
      </c>
      <c r="F1098" s="7" t="s">
        <v>505</v>
      </c>
      <c r="G1098" s="7" t="s">
        <v>506</v>
      </c>
      <c r="H1098" s="7" t="s">
        <v>184</v>
      </c>
      <c r="I1098" s="8">
        <v>10</v>
      </c>
      <c r="J1098" s="8"/>
      <c r="K1098" s="9">
        <v>318035.08</v>
      </c>
      <c r="L1098" s="7" t="s">
        <v>35</v>
      </c>
      <c r="M1098" s="17">
        <f t="shared" si="126"/>
        <v>7.6103500761035003E-3</v>
      </c>
      <c r="N1098" s="20"/>
      <c r="O1098" s="73">
        <f t="shared" si="127"/>
        <v>9.512937595129376</v>
      </c>
      <c r="P1098" s="9">
        <f t="shared" si="125"/>
        <v>31803.508000000002</v>
      </c>
    </row>
    <row r="1099" spans="1:16" x14ac:dyDescent="0.25">
      <c r="A1099" s="7" t="s">
        <v>9</v>
      </c>
      <c r="B1099" s="7" t="s">
        <v>321</v>
      </c>
      <c r="C1099" s="7" t="s">
        <v>322</v>
      </c>
      <c r="D1099" s="16" t="s">
        <v>323</v>
      </c>
      <c r="E1099" s="81" t="s">
        <v>471</v>
      </c>
      <c r="F1099" s="7" t="s">
        <v>505</v>
      </c>
      <c r="G1099" s="7" t="s">
        <v>506</v>
      </c>
      <c r="H1099" s="7" t="s">
        <v>184</v>
      </c>
      <c r="I1099" s="8">
        <v>9</v>
      </c>
      <c r="J1099" s="8"/>
      <c r="K1099" s="9">
        <v>286837.53999999998</v>
      </c>
      <c r="L1099" s="7" t="s">
        <v>37</v>
      </c>
      <c r="M1099" s="17">
        <f t="shared" si="126"/>
        <v>6.8493150684931503E-3</v>
      </c>
      <c r="N1099" s="20"/>
      <c r="O1099" s="73">
        <f t="shared" si="127"/>
        <v>8.5616438356164384</v>
      </c>
      <c r="P1099" s="9">
        <f t="shared" si="125"/>
        <v>31870.837777777775</v>
      </c>
    </row>
    <row r="1100" spans="1:16" x14ac:dyDescent="0.25">
      <c r="A1100" s="7" t="s">
        <v>9</v>
      </c>
      <c r="B1100" s="7" t="s">
        <v>321</v>
      </c>
      <c r="C1100" s="7" t="s">
        <v>322</v>
      </c>
      <c r="D1100" s="16" t="s">
        <v>323</v>
      </c>
      <c r="E1100" s="81" t="s">
        <v>471</v>
      </c>
      <c r="F1100" s="7" t="s">
        <v>505</v>
      </c>
      <c r="G1100" s="7" t="s">
        <v>506</v>
      </c>
      <c r="H1100" s="7" t="s">
        <v>184</v>
      </c>
      <c r="I1100" s="8">
        <v>6</v>
      </c>
      <c r="J1100" s="8"/>
      <c r="K1100" s="9">
        <v>191041.4</v>
      </c>
      <c r="L1100" s="7" t="s">
        <v>38</v>
      </c>
      <c r="M1100" s="17">
        <f t="shared" si="126"/>
        <v>4.5662100456621002E-3</v>
      </c>
      <c r="N1100" s="20"/>
      <c r="O1100" s="73">
        <f t="shared" si="127"/>
        <v>5.7077625570776256</v>
      </c>
      <c r="P1100" s="9">
        <f t="shared" si="125"/>
        <v>31840.233333333334</v>
      </c>
    </row>
    <row r="1101" spans="1:16" x14ac:dyDescent="0.25">
      <c r="A1101" s="7" t="s">
        <v>9</v>
      </c>
      <c r="B1101" s="7" t="s">
        <v>321</v>
      </c>
      <c r="C1101" s="7" t="s">
        <v>322</v>
      </c>
      <c r="D1101" s="16" t="s">
        <v>323</v>
      </c>
      <c r="E1101" s="81" t="s">
        <v>471</v>
      </c>
      <c r="F1101" s="7" t="s">
        <v>505</v>
      </c>
      <c r="G1101" s="7" t="s">
        <v>506</v>
      </c>
      <c r="H1101" s="7" t="s">
        <v>184</v>
      </c>
      <c r="I1101" s="8">
        <v>50</v>
      </c>
      <c r="J1101" s="8"/>
      <c r="K1101" s="9">
        <v>1591001.72</v>
      </c>
      <c r="L1101" s="7" t="s">
        <v>40</v>
      </c>
      <c r="M1101" s="17">
        <f t="shared" si="126"/>
        <v>3.8051750380517502E-2</v>
      </c>
      <c r="N1101" s="20"/>
      <c r="O1101" s="73">
        <f t="shared" si="127"/>
        <v>47.564687975646876</v>
      </c>
      <c r="P1101" s="9">
        <f t="shared" si="125"/>
        <v>31820.0344</v>
      </c>
    </row>
    <row r="1102" spans="1:16" x14ac:dyDescent="0.25">
      <c r="A1102" s="7" t="s">
        <v>9</v>
      </c>
      <c r="B1102" s="7" t="s">
        <v>321</v>
      </c>
      <c r="C1102" s="7" t="s">
        <v>322</v>
      </c>
      <c r="D1102" s="16" t="s">
        <v>323</v>
      </c>
      <c r="E1102" s="81" t="s">
        <v>471</v>
      </c>
      <c r="F1102" s="7" t="s">
        <v>505</v>
      </c>
      <c r="G1102" s="7" t="s">
        <v>506</v>
      </c>
      <c r="H1102" s="7" t="s">
        <v>184</v>
      </c>
      <c r="I1102" s="8">
        <v>286</v>
      </c>
      <c r="J1102" s="8"/>
      <c r="K1102" s="9">
        <v>9103735.9600000009</v>
      </c>
      <c r="L1102" s="7" t="s">
        <v>41</v>
      </c>
      <c r="M1102" s="17">
        <f t="shared" si="126"/>
        <v>0.21765601217656011</v>
      </c>
      <c r="N1102" s="20"/>
      <c r="O1102" s="73">
        <f t="shared" si="127"/>
        <v>272.07001522070016</v>
      </c>
      <c r="P1102" s="9">
        <f t="shared" si="125"/>
        <v>31831.244615384618</v>
      </c>
    </row>
    <row r="1103" spans="1:16" x14ac:dyDescent="0.25">
      <c r="A1103" s="7" t="s">
        <v>9</v>
      </c>
      <c r="B1103" s="7" t="s">
        <v>321</v>
      </c>
      <c r="C1103" s="7" t="s">
        <v>322</v>
      </c>
      <c r="D1103" s="16" t="s">
        <v>323</v>
      </c>
      <c r="E1103" s="81" t="s">
        <v>471</v>
      </c>
      <c r="F1103" s="7" t="s">
        <v>505</v>
      </c>
      <c r="G1103" s="7" t="s">
        <v>506</v>
      </c>
      <c r="H1103" s="7" t="s">
        <v>184</v>
      </c>
      <c r="I1103" s="8">
        <v>79</v>
      </c>
      <c r="J1103" s="8"/>
      <c r="K1103" s="9">
        <v>2514460.2999999998</v>
      </c>
      <c r="L1103" s="7" t="s">
        <v>42</v>
      </c>
      <c r="M1103" s="17">
        <f t="shared" si="126"/>
        <v>6.0121765601217653E-2</v>
      </c>
      <c r="N1103" s="20"/>
      <c r="O1103" s="73">
        <f t="shared" si="127"/>
        <v>75.152207001522072</v>
      </c>
      <c r="P1103" s="9">
        <f t="shared" si="125"/>
        <v>31828.611392405062</v>
      </c>
    </row>
    <row r="1104" spans="1:16" x14ac:dyDescent="0.25">
      <c r="A1104" s="7" t="s">
        <v>9</v>
      </c>
      <c r="B1104" s="7" t="s">
        <v>321</v>
      </c>
      <c r="C1104" s="7" t="s">
        <v>322</v>
      </c>
      <c r="D1104" s="16" t="s">
        <v>323</v>
      </c>
      <c r="E1104" s="81" t="s">
        <v>471</v>
      </c>
      <c r="F1104" s="7" t="s">
        <v>505</v>
      </c>
      <c r="G1104" s="7" t="s">
        <v>506</v>
      </c>
      <c r="H1104" s="7" t="s">
        <v>184</v>
      </c>
      <c r="I1104" s="8">
        <v>2</v>
      </c>
      <c r="J1104" s="8"/>
      <c r="K1104" s="9">
        <v>63496.84</v>
      </c>
      <c r="L1104" s="7" t="s">
        <v>44</v>
      </c>
      <c r="M1104" s="17">
        <f t="shared" si="126"/>
        <v>1.5220700152207001E-3</v>
      </c>
      <c r="N1104" s="20"/>
      <c r="O1104" s="73">
        <f t="shared" si="127"/>
        <v>1.9025875190258752</v>
      </c>
      <c r="P1104" s="9">
        <f t="shared" si="125"/>
        <v>31748.42</v>
      </c>
    </row>
    <row r="1105" spans="1:16" x14ac:dyDescent="0.25">
      <c r="A1105" s="7" t="s">
        <v>9</v>
      </c>
      <c r="B1105" s="7" t="s">
        <v>321</v>
      </c>
      <c r="C1105" s="7" t="s">
        <v>322</v>
      </c>
      <c r="D1105" s="16" t="s">
        <v>323</v>
      </c>
      <c r="E1105" s="81" t="s">
        <v>471</v>
      </c>
      <c r="F1105" s="7" t="s">
        <v>505</v>
      </c>
      <c r="G1105" s="7" t="s">
        <v>506</v>
      </c>
      <c r="H1105" s="7" t="s">
        <v>184</v>
      </c>
      <c r="I1105" s="8">
        <v>62</v>
      </c>
      <c r="J1105" s="8"/>
      <c r="K1105" s="9">
        <v>1973359.96</v>
      </c>
      <c r="L1105" s="7" t="s">
        <v>45</v>
      </c>
      <c r="M1105" s="17">
        <f t="shared" si="126"/>
        <v>4.7184170471841702E-2</v>
      </c>
      <c r="N1105" s="20"/>
      <c r="O1105" s="73">
        <f t="shared" si="127"/>
        <v>58.980213089802128</v>
      </c>
      <c r="P1105" s="9">
        <f t="shared" si="125"/>
        <v>31828.386451612903</v>
      </c>
    </row>
    <row r="1106" spans="1:16" x14ac:dyDescent="0.25">
      <c r="A1106" s="7" t="s">
        <v>9</v>
      </c>
      <c r="B1106" s="7" t="s">
        <v>321</v>
      </c>
      <c r="C1106" s="7" t="s">
        <v>322</v>
      </c>
      <c r="D1106" s="16" t="s">
        <v>323</v>
      </c>
      <c r="E1106" s="81" t="s">
        <v>471</v>
      </c>
      <c r="F1106" s="7" t="s">
        <v>505</v>
      </c>
      <c r="G1106" s="7" t="s">
        <v>506</v>
      </c>
      <c r="H1106" s="7" t="s">
        <v>184</v>
      </c>
      <c r="I1106" s="8">
        <v>11</v>
      </c>
      <c r="J1106" s="8"/>
      <c r="K1106" s="9">
        <v>350609.82</v>
      </c>
      <c r="L1106" s="7" t="s">
        <v>47</v>
      </c>
      <c r="M1106" s="17">
        <f t="shared" si="126"/>
        <v>8.3713850837138504E-3</v>
      </c>
      <c r="N1106" s="20"/>
      <c r="O1106" s="73">
        <f t="shared" si="127"/>
        <v>10.464231354642314</v>
      </c>
      <c r="P1106" s="9">
        <f t="shared" si="125"/>
        <v>31873.62</v>
      </c>
    </row>
    <row r="1107" spans="1:16" x14ac:dyDescent="0.25">
      <c r="A1107" s="7" t="s">
        <v>9</v>
      </c>
      <c r="B1107" s="7" t="s">
        <v>321</v>
      </c>
      <c r="C1107" s="7" t="s">
        <v>322</v>
      </c>
      <c r="D1107" s="16" t="s">
        <v>323</v>
      </c>
      <c r="E1107" s="81" t="s">
        <v>471</v>
      </c>
      <c r="F1107" s="7" t="s">
        <v>505</v>
      </c>
      <c r="G1107" s="7" t="s">
        <v>506</v>
      </c>
      <c r="H1107" s="7" t="s">
        <v>184</v>
      </c>
      <c r="I1107" s="8">
        <v>3</v>
      </c>
      <c r="J1107" s="8"/>
      <c r="K1107" s="9">
        <v>95245.26</v>
      </c>
      <c r="L1107" s="7" t="s">
        <v>63</v>
      </c>
      <c r="M1107" s="17">
        <f t="shared" si="126"/>
        <v>2.2831050228310501E-3</v>
      </c>
      <c r="N1107" s="20"/>
      <c r="O1107" s="73">
        <f t="shared" si="127"/>
        <v>2.8538812785388128</v>
      </c>
      <c r="P1107" s="9">
        <f t="shared" si="125"/>
        <v>31748.42</v>
      </c>
    </row>
    <row r="1108" spans="1:16" x14ac:dyDescent="0.25">
      <c r="A1108" s="7" t="s">
        <v>9</v>
      </c>
      <c r="B1108" s="7" t="s">
        <v>321</v>
      </c>
      <c r="C1108" s="7" t="s">
        <v>322</v>
      </c>
      <c r="D1108" s="16" t="s">
        <v>323</v>
      </c>
      <c r="E1108" s="81" t="s">
        <v>471</v>
      </c>
      <c r="F1108" s="7" t="s">
        <v>505</v>
      </c>
      <c r="G1108" s="7" t="s">
        <v>506</v>
      </c>
      <c r="H1108" s="7" t="s">
        <v>184</v>
      </c>
      <c r="I1108" s="8">
        <v>15</v>
      </c>
      <c r="J1108" s="8"/>
      <c r="K1108" s="9">
        <v>477603.5</v>
      </c>
      <c r="L1108" s="7" t="s">
        <v>48</v>
      </c>
      <c r="M1108" s="17">
        <f t="shared" si="126"/>
        <v>1.1415525114155251E-2</v>
      </c>
      <c r="N1108" s="20"/>
      <c r="O1108" s="73">
        <f t="shared" si="127"/>
        <v>14.269406392694064</v>
      </c>
      <c r="P1108" s="9">
        <f t="shared" si="125"/>
        <v>31840.233333333334</v>
      </c>
    </row>
    <row r="1109" spans="1:16" x14ac:dyDescent="0.25">
      <c r="A1109" s="7" t="s">
        <v>9</v>
      </c>
      <c r="B1109" s="7" t="s">
        <v>321</v>
      </c>
      <c r="C1109" s="7" t="s">
        <v>322</v>
      </c>
      <c r="D1109" s="16" t="s">
        <v>323</v>
      </c>
      <c r="E1109" s="81" t="s">
        <v>471</v>
      </c>
      <c r="F1109" s="7" t="s">
        <v>505</v>
      </c>
      <c r="G1109" s="7" t="s">
        <v>506</v>
      </c>
      <c r="H1109" s="7" t="s">
        <v>184</v>
      </c>
      <c r="I1109" s="8">
        <v>5</v>
      </c>
      <c r="J1109" s="8"/>
      <c r="K1109" s="9">
        <v>159017.54</v>
      </c>
      <c r="L1109" s="7" t="s">
        <v>49</v>
      </c>
      <c r="M1109" s="17">
        <f t="shared" si="126"/>
        <v>3.8051750380517502E-3</v>
      </c>
      <c r="N1109" s="20"/>
      <c r="O1109" s="73">
        <f t="shared" si="127"/>
        <v>4.756468797564688</v>
      </c>
      <c r="P1109" s="9">
        <f t="shared" si="125"/>
        <v>31803.508000000002</v>
      </c>
    </row>
    <row r="1110" spans="1:16" x14ac:dyDescent="0.25">
      <c r="A1110" s="7" t="s">
        <v>9</v>
      </c>
      <c r="B1110" s="7" t="s">
        <v>321</v>
      </c>
      <c r="C1110" s="7" t="s">
        <v>322</v>
      </c>
      <c r="D1110" s="16" t="s">
        <v>323</v>
      </c>
      <c r="E1110" s="81" t="s">
        <v>471</v>
      </c>
      <c r="F1110" s="7" t="s">
        <v>505</v>
      </c>
      <c r="G1110" s="7" t="s">
        <v>506</v>
      </c>
      <c r="H1110" s="7" t="s">
        <v>184</v>
      </c>
      <c r="I1110" s="8">
        <v>9</v>
      </c>
      <c r="J1110" s="8"/>
      <c r="K1110" s="9">
        <v>286562.09999999998</v>
      </c>
      <c r="L1110" s="7" t="s">
        <v>50</v>
      </c>
      <c r="M1110" s="17">
        <f t="shared" si="126"/>
        <v>6.8493150684931503E-3</v>
      </c>
      <c r="N1110" s="20"/>
      <c r="O1110" s="73">
        <f t="shared" si="127"/>
        <v>8.5616438356164384</v>
      </c>
      <c r="P1110" s="9">
        <f t="shared" si="125"/>
        <v>31840.23333333333</v>
      </c>
    </row>
    <row r="1111" spans="1:16" x14ac:dyDescent="0.25">
      <c r="A1111" s="7" t="s">
        <v>9</v>
      </c>
      <c r="B1111" s="7" t="s">
        <v>321</v>
      </c>
      <c r="C1111" s="7" t="s">
        <v>322</v>
      </c>
      <c r="D1111" s="16" t="s">
        <v>323</v>
      </c>
      <c r="E1111" s="81" t="s">
        <v>471</v>
      </c>
      <c r="F1111" s="7" t="s">
        <v>505</v>
      </c>
      <c r="G1111" s="7" t="s">
        <v>506</v>
      </c>
      <c r="H1111" s="7" t="s">
        <v>184</v>
      </c>
      <c r="I1111" s="8">
        <v>10</v>
      </c>
      <c r="J1111" s="8"/>
      <c r="K1111" s="9">
        <v>318585.96000000002</v>
      </c>
      <c r="L1111" s="7" t="s">
        <v>51</v>
      </c>
      <c r="M1111" s="17">
        <f t="shared" si="126"/>
        <v>7.6103500761035003E-3</v>
      </c>
      <c r="N1111" s="20"/>
      <c r="O1111" s="73">
        <f t="shared" si="127"/>
        <v>9.512937595129376</v>
      </c>
      <c r="P1111" s="9">
        <f t="shared" si="125"/>
        <v>31858.596000000001</v>
      </c>
    </row>
    <row r="1112" spans="1:16" x14ac:dyDescent="0.25">
      <c r="A1112" s="7" t="s">
        <v>9</v>
      </c>
      <c r="B1112" s="7" t="s">
        <v>321</v>
      </c>
      <c r="C1112" s="7" t="s">
        <v>322</v>
      </c>
      <c r="D1112" s="16" t="s">
        <v>323</v>
      </c>
      <c r="E1112" s="81" t="s">
        <v>471</v>
      </c>
      <c r="F1112" s="7" t="s">
        <v>505</v>
      </c>
      <c r="G1112" s="7" t="s">
        <v>506</v>
      </c>
      <c r="H1112" s="7" t="s">
        <v>184</v>
      </c>
      <c r="I1112" s="8">
        <v>1</v>
      </c>
      <c r="J1112" s="8"/>
      <c r="K1112" s="9">
        <v>31748.42</v>
      </c>
      <c r="L1112" s="7" t="s">
        <v>52</v>
      </c>
      <c r="M1112" s="17">
        <f t="shared" si="126"/>
        <v>7.6103500761035003E-4</v>
      </c>
      <c r="N1112" s="20"/>
      <c r="O1112" s="73">
        <f t="shared" si="127"/>
        <v>0.9512937595129376</v>
      </c>
      <c r="P1112" s="9">
        <f t="shared" si="125"/>
        <v>31748.42</v>
      </c>
    </row>
    <row r="1113" spans="1:16" x14ac:dyDescent="0.25">
      <c r="A1113" s="7" t="s">
        <v>9</v>
      </c>
      <c r="B1113" s="7" t="s">
        <v>321</v>
      </c>
      <c r="C1113" s="7" t="s">
        <v>322</v>
      </c>
      <c r="D1113" s="16" t="s">
        <v>323</v>
      </c>
      <c r="E1113" s="81" t="s">
        <v>471</v>
      </c>
      <c r="F1113" s="7" t="s">
        <v>505</v>
      </c>
      <c r="G1113" s="7" t="s">
        <v>506</v>
      </c>
      <c r="H1113" s="7" t="s">
        <v>184</v>
      </c>
      <c r="I1113" s="8">
        <v>51</v>
      </c>
      <c r="J1113" s="8"/>
      <c r="K1113" s="9">
        <v>1627708.06</v>
      </c>
      <c r="L1113" s="7" t="s">
        <v>53</v>
      </c>
      <c r="M1113" s="17">
        <f t="shared" si="126"/>
        <v>3.8812785388127852E-2</v>
      </c>
      <c r="N1113" s="20"/>
      <c r="O1113" s="73">
        <f t="shared" si="127"/>
        <v>48.515981735159812</v>
      </c>
      <c r="P1113" s="9">
        <f t="shared" si="125"/>
        <v>31915.844313725491</v>
      </c>
    </row>
    <row r="1114" spans="1:16" x14ac:dyDescent="0.25">
      <c r="A1114" s="7" t="s">
        <v>9</v>
      </c>
      <c r="B1114" s="7" t="s">
        <v>321</v>
      </c>
      <c r="C1114" s="7" t="s">
        <v>322</v>
      </c>
      <c r="D1114" s="16" t="s">
        <v>323</v>
      </c>
      <c r="E1114" s="81" t="s">
        <v>471</v>
      </c>
      <c r="F1114" s="7" t="s">
        <v>505</v>
      </c>
      <c r="G1114" s="7" t="s">
        <v>506</v>
      </c>
      <c r="H1114" s="7" t="s">
        <v>184</v>
      </c>
      <c r="I1114" s="8">
        <v>8</v>
      </c>
      <c r="J1114" s="8"/>
      <c r="K1114" s="9">
        <v>254813.68</v>
      </c>
      <c r="L1114" s="7" t="s">
        <v>56</v>
      </c>
      <c r="M1114" s="17">
        <f t="shared" si="126"/>
        <v>6.0882800608828003E-3</v>
      </c>
      <c r="N1114" s="20"/>
      <c r="O1114" s="73">
        <f t="shared" si="127"/>
        <v>7.6103500761035008</v>
      </c>
      <c r="P1114" s="9">
        <f t="shared" si="125"/>
        <v>31851.71</v>
      </c>
    </row>
    <row r="1115" spans="1:16" x14ac:dyDescent="0.25">
      <c r="A1115" s="7" t="s">
        <v>9</v>
      </c>
      <c r="B1115" s="7" t="s">
        <v>321</v>
      </c>
      <c r="C1115" s="7" t="s">
        <v>322</v>
      </c>
      <c r="D1115" s="16" t="s">
        <v>323</v>
      </c>
      <c r="E1115" s="81" t="s">
        <v>471</v>
      </c>
      <c r="F1115" s="7" t="s">
        <v>505</v>
      </c>
      <c r="G1115" s="7" t="s">
        <v>506</v>
      </c>
      <c r="H1115" s="7" t="s">
        <v>184</v>
      </c>
      <c r="I1115" s="8">
        <v>59</v>
      </c>
      <c r="J1115" s="8"/>
      <c r="K1115" s="9">
        <v>1877839.26</v>
      </c>
      <c r="L1115" s="7" t="s">
        <v>57</v>
      </c>
      <c r="M1115" s="17">
        <f t="shared" si="126"/>
        <v>4.4901065449010652E-2</v>
      </c>
      <c r="N1115" s="20"/>
      <c r="O1115" s="73">
        <f t="shared" si="127"/>
        <v>56.126331811263313</v>
      </c>
      <c r="P1115" s="9">
        <f t="shared" si="125"/>
        <v>31827.784067796609</v>
      </c>
    </row>
    <row r="1116" spans="1:16" x14ac:dyDescent="0.25">
      <c r="A1116" s="7" t="s">
        <v>9</v>
      </c>
      <c r="B1116" s="7" t="s">
        <v>321</v>
      </c>
      <c r="C1116" s="7" t="s">
        <v>322</v>
      </c>
      <c r="D1116" s="16" t="s">
        <v>323</v>
      </c>
      <c r="E1116" s="81" t="s">
        <v>471</v>
      </c>
      <c r="F1116" s="7" t="s">
        <v>505</v>
      </c>
      <c r="G1116" s="7" t="s">
        <v>506</v>
      </c>
      <c r="H1116" s="7" t="s">
        <v>184</v>
      </c>
      <c r="I1116" s="8">
        <v>2</v>
      </c>
      <c r="J1116" s="8"/>
      <c r="K1116" s="9">
        <v>63772.28</v>
      </c>
      <c r="L1116" s="7" t="s">
        <v>65</v>
      </c>
      <c r="M1116" s="17">
        <f t="shared" si="126"/>
        <v>1.5220700152207001E-3</v>
      </c>
      <c r="N1116" s="20"/>
      <c r="O1116" s="73">
        <f t="shared" si="127"/>
        <v>1.9025875190258752</v>
      </c>
      <c r="P1116" s="9">
        <f t="shared" si="125"/>
        <v>31886.14</v>
      </c>
    </row>
    <row r="1117" spans="1:16" x14ac:dyDescent="0.25">
      <c r="A1117" s="58"/>
      <c r="B1117" s="58"/>
      <c r="C1117" s="58"/>
      <c r="D1117" s="59"/>
      <c r="E1117" s="87"/>
      <c r="F1117" s="58"/>
      <c r="G1117" s="58"/>
      <c r="H1117" s="58"/>
      <c r="I1117" s="60">
        <f>SUM(I1087:I1116)</f>
        <v>1314</v>
      </c>
      <c r="J1117" s="60"/>
      <c r="K1117" s="25"/>
      <c r="L1117" s="58"/>
      <c r="M1117" s="26">
        <f>SUM(M1087:M1116)</f>
        <v>0.99999999999999978</v>
      </c>
      <c r="N1117" s="27"/>
      <c r="O1117" s="71">
        <f>SUM(O1087:O1116)</f>
        <v>1250.0000000000002</v>
      </c>
      <c r="P1117" s="9"/>
    </row>
    <row r="1118" spans="1:16" x14ac:dyDescent="0.25">
      <c r="A1118" s="7" t="s">
        <v>9</v>
      </c>
      <c r="B1118" s="7" t="s">
        <v>321</v>
      </c>
      <c r="C1118" s="7" t="s">
        <v>325</v>
      </c>
      <c r="D1118" s="16" t="s">
        <v>326</v>
      </c>
      <c r="E1118" s="81" t="s">
        <v>470</v>
      </c>
      <c r="F1118" s="7" t="s">
        <v>507</v>
      </c>
      <c r="G1118" s="7" t="s">
        <v>508</v>
      </c>
      <c r="H1118" s="7" t="s">
        <v>184</v>
      </c>
      <c r="I1118" s="8">
        <v>2</v>
      </c>
      <c r="J1118" s="8"/>
      <c r="K1118" s="9">
        <v>21672.42</v>
      </c>
      <c r="L1118" s="7" t="s">
        <v>300</v>
      </c>
      <c r="M1118" s="17">
        <f>+I1118/$I$1139</f>
        <v>1.2961762799740765E-3</v>
      </c>
      <c r="N1118" s="20"/>
      <c r="O1118" s="73">
        <f>750*M1118</f>
        <v>0.97213220998055738</v>
      </c>
      <c r="P1118" s="9">
        <f t="shared" si="125"/>
        <v>10836.21</v>
      </c>
    </row>
    <row r="1119" spans="1:16" x14ac:dyDescent="0.25">
      <c r="A1119" s="7" t="s">
        <v>9</v>
      </c>
      <c r="B1119" s="7" t="s">
        <v>321</v>
      </c>
      <c r="C1119" s="7" t="s">
        <v>325</v>
      </c>
      <c r="D1119" s="16" t="s">
        <v>326</v>
      </c>
      <c r="E1119" s="81" t="s">
        <v>470</v>
      </c>
      <c r="F1119" s="7" t="s">
        <v>507</v>
      </c>
      <c r="G1119" s="7" t="s">
        <v>508</v>
      </c>
      <c r="H1119" s="7" t="s">
        <v>184</v>
      </c>
      <c r="I1119" s="8">
        <v>72</v>
      </c>
      <c r="J1119" s="8"/>
      <c r="K1119" s="9">
        <v>775175.94</v>
      </c>
      <c r="L1119" s="7" t="s">
        <v>18</v>
      </c>
      <c r="M1119" s="17">
        <f t="shared" ref="M1119:M1138" si="128">+I1119/$I$1139</f>
        <v>4.6662346079066754E-2</v>
      </c>
      <c r="N1119" s="20"/>
      <c r="O1119" s="73">
        <f t="shared" ref="O1119:O1138" si="129">750*M1119</f>
        <v>34.996759559300067</v>
      </c>
      <c r="P1119" s="9">
        <f t="shared" si="125"/>
        <v>10766.332499999999</v>
      </c>
    </row>
    <row r="1120" spans="1:16" x14ac:dyDescent="0.25">
      <c r="A1120" s="7" t="s">
        <v>9</v>
      </c>
      <c r="B1120" s="7" t="s">
        <v>321</v>
      </c>
      <c r="C1120" s="7" t="s">
        <v>325</v>
      </c>
      <c r="D1120" s="16" t="s">
        <v>326</v>
      </c>
      <c r="E1120" s="81" t="s">
        <v>470</v>
      </c>
      <c r="F1120" s="7" t="s">
        <v>507</v>
      </c>
      <c r="G1120" s="7" t="s">
        <v>508</v>
      </c>
      <c r="H1120" s="7" t="s">
        <v>184</v>
      </c>
      <c r="I1120" s="8">
        <v>26</v>
      </c>
      <c r="J1120" s="8"/>
      <c r="K1120" s="9">
        <v>279598.55</v>
      </c>
      <c r="L1120" s="7" t="s">
        <v>22</v>
      </c>
      <c r="M1120" s="17">
        <f t="shared" si="128"/>
        <v>1.6850291639662993E-2</v>
      </c>
      <c r="N1120" s="20"/>
      <c r="O1120" s="73">
        <f t="shared" si="129"/>
        <v>12.637718729747245</v>
      </c>
      <c r="P1120" s="9">
        <f t="shared" si="125"/>
        <v>10753.790384615384</v>
      </c>
    </row>
    <row r="1121" spans="1:16" x14ac:dyDescent="0.25">
      <c r="A1121" s="7" t="s">
        <v>9</v>
      </c>
      <c r="B1121" s="7" t="s">
        <v>321</v>
      </c>
      <c r="C1121" s="7" t="s">
        <v>325</v>
      </c>
      <c r="D1121" s="16" t="s">
        <v>326</v>
      </c>
      <c r="E1121" s="81" t="s">
        <v>470</v>
      </c>
      <c r="F1121" s="7" t="s">
        <v>507</v>
      </c>
      <c r="G1121" s="7" t="s">
        <v>508</v>
      </c>
      <c r="H1121" s="7" t="s">
        <v>184</v>
      </c>
      <c r="I1121" s="8">
        <v>50</v>
      </c>
      <c r="J1121" s="8"/>
      <c r="K1121" s="9">
        <v>537338.34</v>
      </c>
      <c r="L1121" s="7" t="s">
        <v>23</v>
      </c>
      <c r="M1121" s="17">
        <f t="shared" si="128"/>
        <v>3.240440699935191E-2</v>
      </c>
      <c r="N1121" s="20"/>
      <c r="O1121" s="73">
        <f t="shared" si="129"/>
        <v>24.303305249513933</v>
      </c>
      <c r="P1121" s="9">
        <f t="shared" si="125"/>
        <v>10746.766799999999</v>
      </c>
    </row>
    <row r="1122" spans="1:16" x14ac:dyDescent="0.25">
      <c r="A1122" s="7" t="s">
        <v>9</v>
      </c>
      <c r="B1122" s="7" t="s">
        <v>321</v>
      </c>
      <c r="C1122" s="7" t="s">
        <v>325</v>
      </c>
      <c r="D1122" s="16" t="s">
        <v>326</v>
      </c>
      <c r="E1122" s="81" t="s">
        <v>470</v>
      </c>
      <c r="F1122" s="7" t="s">
        <v>507</v>
      </c>
      <c r="G1122" s="7" t="s">
        <v>508</v>
      </c>
      <c r="H1122" s="7" t="s">
        <v>184</v>
      </c>
      <c r="I1122" s="8">
        <v>1</v>
      </c>
      <c r="J1122" s="8"/>
      <c r="K1122" s="9">
        <v>10836.21</v>
      </c>
      <c r="L1122" s="7" t="s">
        <v>30</v>
      </c>
      <c r="M1122" s="17">
        <f t="shared" si="128"/>
        <v>6.4808813998703824E-4</v>
      </c>
      <c r="N1122" s="20"/>
      <c r="O1122" s="73">
        <v>1</v>
      </c>
      <c r="P1122" s="9">
        <f t="shared" si="125"/>
        <v>10836.21</v>
      </c>
    </row>
    <row r="1123" spans="1:16" x14ac:dyDescent="0.25">
      <c r="A1123" s="7" t="s">
        <v>9</v>
      </c>
      <c r="B1123" s="7" t="s">
        <v>321</v>
      </c>
      <c r="C1123" s="7" t="s">
        <v>325</v>
      </c>
      <c r="D1123" s="16" t="s">
        <v>326</v>
      </c>
      <c r="E1123" s="81" t="s">
        <v>470</v>
      </c>
      <c r="F1123" s="7" t="s">
        <v>507</v>
      </c>
      <c r="G1123" s="7" t="s">
        <v>508</v>
      </c>
      <c r="H1123" s="7" t="s">
        <v>184</v>
      </c>
      <c r="I1123" s="8">
        <v>9</v>
      </c>
      <c r="J1123" s="8"/>
      <c r="K1123" s="9">
        <v>97036.38</v>
      </c>
      <c r="L1123" s="7" t="s">
        <v>32</v>
      </c>
      <c r="M1123" s="17">
        <f t="shared" si="128"/>
        <v>5.8327932598833442E-3</v>
      </c>
      <c r="N1123" s="20"/>
      <c r="O1123" s="73">
        <f t="shared" si="129"/>
        <v>4.3745949449125083</v>
      </c>
      <c r="P1123" s="9">
        <f t="shared" si="125"/>
        <v>10781.82</v>
      </c>
    </row>
    <row r="1124" spans="1:16" x14ac:dyDescent="0.25">
      <c r="A1124" s="7" t="s">
        <v>9</v>
      </c>
      <c r="B1124" s="7" t="s">
        <v>321</v>
      </c>
      <c r="C1124" s="7" t="s">
        <v>325</v>
      </c>
      <c r="D1124" s="16" t="s">
        <v>326</v>
      </c>
      <c r="E1124" s="81" t="s">
        <v>470</v>
      </c>
      <c r="F1124" s="7" t="s">
        <v>507</v>
      </c>
      <c r="G1124" s="7" t="s">
        <v>508</v>
      </c>
      <c r="H1124" s="7" t="s">
        <v>184</v>
      </c>
      <c r="I1124" s="8">
        <v>9</v>
      </c>
      <c r="J1124" s="8"/>
      <c r="K1124" s="9">
        <v>96966.87</v>
      </c>
      <c r="L1124" s="7" t="s">
        <v>33</v>
      </c>
      <c r="M1124" s="17">
        <f t="shared" si="128"/>
        <v>5.8327932598833442E-3</v>
      </c>
      <c r="N1124" s="20"/>
      <c r="O1124" s="73">
        <f t="shared" si="129"/>
        <v>4.3745949449125083</v>
      </c>
      <c r="P1124" s="9">
        <f t="shared" si="125"/>
        <v>10774.096666666666</v>
      </c>
    </row>
    <row r="1125" spans="1:16" x14ac:dyDescent="0.25">
      <c r="A1125" s="7" t="s">
        <v>9</v>
      </c>
      <c r="B1125" s="7" t="s">
        <v>321</v>
      </c>
      <c r="C1125" s="7" t="s">
        <v>325</v>
      </c>
      <c r="D1125" s="16" t="s">
        <v>326</v>
      </c>
      <c r="E1125" s="81" t="s">
        <v>470</v>
      </c>
      <c r="F1125" s="7" t="s">
        <v>507</v>
      </c>
      <c r="G1125" s="7" t="s">
        <v>508</v>
      </c>
      <c r="H1125" s="7" t="s">
        <v>184</v>
      </c>
      <c r="I1125" s="8">
        <v>20</v>
      </c>
      <c r="J1125" s="8"/>
      <c r="K1125" s="9">
        <v>215326.65</v>
      </c>
      <c r="L1125" s="7" t="s">
        <v>34</v>
      </c>
      <c r="M1125" s="17">
        <f t="shared" si="128"/>
        <v>1.2961762799740765E-2</v>
      </c>
      <c r="N1125" s="20"/>
      <c r="O1125" s="73">
        <f t="shared" si="129"/>
        <v>9.7213220998055743</v>
      </c>
      <c r="P1125" s="9">
        <f t="shared" si="125"/>
        <v>10766.3325</v>
      </c>
    </row>
    <row r="1126" spans="1:16" x14ac:dyDescent="0.25">
      <c r="A1126" s="7" t="s">
        <v>9</v>
      </c>
      <c r="B1126" s="7" t="s">
        <v>321</v>
      </c>
      <c r="C1126" s="7" t="s">
        <v>325</v>
      </c>
      <c r="D1126" s="16" t="s">
        <v>326</v>
      </c>
      <c r="E1126" s="81" t="s">
        <v>470</v>
      </c>
      <c r="F1126" s="7" t="s">
        <v>507</v>
      </c>
      <c r="G1126" s="7" t="s">
        <v>508</v>
      </c>
      <c r="H1126" s="7" t="s">
        <v>184</v>
      </c>
      <c r="I1126" s="8">
        <v>25</v>
      </c>
      <c r="J1126" s="8"/>
      <c r="K1126" s="9">
        <v>269228.19</v>
      </c>
      <c r="L1126" s="7" t="s">
        <v>35</v>
      </c>
      <c r="M1126" s="17">
        <f t="shared" si="128"/>
        <v>1.6202203499675955E-2</v>
      </c>
      <c r="N1126" s="20"/>
      <c r="O1126" s="73">
        <f t="shared" si="129"/>
        <v>12.151652624756967</v>
      </c>
      <c r="P1126" s="9">
        <f t="shared" si="125"/>
        <v>10769.1276</v>
      </c>
    </row>
    <row r="1127" spans="1:16" x14ac:dyDescent="0.25">
      <c r="A1127" s="7" t="s">
        <v>9</v>
      </c>
      <c r="B1127" s="7" t="s">
        <v>321</v>
      </c>
      <c r="C1127" s="7" t="s">
        <v>325</v>
      </c>
      <c r="D1127" s="16" t="s">
        <v>326</v>
      </c>
      <c r="E1127" s="81" t="s">
        <v>470</v>
      </c>
      <c r="F1127" s="7" t="s">
        <v>507</v>
      </c>
      <c r="G1127" s="7" t="s">
        <v>508</v>
      </c>
      <c r="H1127" s="7" t="s">
        <v>184</v>
      </c>
      <c r="I1127" s="8">
        <v>43</v>
      </c>
      <c r="J1127" s="8"/>
      <c r="K1127" s="9">
        <v>463348.27</v>
      </c>
      <c r="L1127" s="7" t="s">
        <v>37</v>
      </c>
      <c r="M1127" s="17">
        <f t="shared" si="128"/>
        <v>2.7867790019442645E-2</v>
      </c>
      <c r="N1127" s="20"/>
      <c r="O1127" s="73">
        <f t="shared" si="129"/>
        <v>20.900842514581985</v>
      </c>
      <c r="P1127" s="9">
        <f t="shared" si="125"/>
        <v>10775.541162790698</v>
      </c>
    </row>
    <row r="1128" spans="1:16" x14ac:dyDescent="0.25">
      <c r="A1128" s="7" t="s">
        <v>9</v>
      </c>
      <c r="B1128" s="7" t="s">
        <v>321</v>
      </c>
      <c r="C1128" s="7" t="s">
        <v>325</v>
      </c>
      <c r="D1128" s="16" t="s">
        <v>326</v>
      </c>
      <c r="E1128" s="81" t="s">
        <v>470</v>
      </c>
      <c r="F1128" s="7" t="s">
        <v>507</v>
      </c>
      <c r="G1128" s="7" t="s">
        <v>508</v>
      </c>
      <c r="H1128" s="7" t="s">
        <v>184</v>
      </c>
      <c r="I1128" s="8">
        <v>18</v>
      </c>
      <c r="J1128" s="8"/>
      <c r="K1128" s="9">
        <v>193933.74</v>
      </c>
      <c r="L1128" s="7" t="s">
        <v>38</v>
      </c>
      <c r="M1128" s="17">
        <f t="shared" si="128"/>
        <v>1.1665586519766688E-2</v>
      </c>
      <c r="N1128" s="20"/>
      <c r="O1128" s="73">
        <f t="shared" si="129"/>
        <v>8.7491898898250167</v>
      </c>
      <c r="P1128" s="9">
        <f t="shared" si="125"/>
        <v>10774.096666666666</v>
      </c>
    </row>
    <row r="1129" spans="1:16" x14ac:dyDescent="0.25">
      <c r="A1129" s="7" t="s">
        <v>9</v>
      </c>
      <c r="B1129" s="7" t="s">
        <v>321</v>
      </c>
      <c r="C1129" s="7" t="s">
        <v>325</v>
      </c>
      <c r="D1129" s="16" t="s">
        <v>326</v>
      </c>
      <c r="E1129" s="81" t="s">
        <v>470</v>
      </c>
      <c r="F1129" s="7" t="s">
        <v>507</v>
      </c>
      <c r="G1129" s="7" t="s">
        <v>508</v>
      </c>
      <c r="H1129" s="7" t="s">
        <v>184</v>
      </c>
      <c r="I1129" s="8">
        <v>28</v>
      </c>
      <c r="J1129" s="8"/>
      <c r="K1129" s="9">
        <v>291881.74</v>
      </c>
      <c r="L1129" s="7" t="s">
        <v>39</v>
      </c>
      <c r="M1129" s="17">
        <f t="shared" si="128"/>
        <v>1.8146467919637071E-2</v>
      </c>
      <c r="N1129" s="20"/>
      <c r="O1129" s="73">
        <f t="shared" si="129"/>
        <v>13.609850939727803</v>
      </c>
      <c r="P1129" s="9">
        <f t="shared" si="125"/>
        <v>10424.347857142857</v>
      </c>
    </row>
    <row r="1130" spans="1:16" x14ac:dyDescent="0.25">
      <c r="A1130" s="7" t="s">
        <v>9</v>
      </c>
      <c r="B1130" s="7" t="s">
        <v>321</v>
      </c>
      <c r="C1130" s="7" t="s">
        <v>325</v>
      </c>
      <c r="D1130" s="16" t="s">
        <v>326</v>
      </c>
      <c r="E1130" s="81" t="s">
        <v>470</v>
      </c>
      <c r="F1130" s="7" t="s">
        <v>507</v>
      </c>
      <c r="G1130" s="7" t="s">
        <v>508</v>
      </c>
      <c r="H1130" s="7" t="s">
        <v>184</v>
      </c>
      <c r="I1130" s="8">
        <v>43</v>
      </c>
      <c r="J1130" s="8"/>
      <c r="K1130" s="9">
        <v>463161.93</v>
      </c>
      <c r="L1130" s="7" t="s">
        <v>40</v>
      </c>
      <c r="M1130" s="17">
        <f t="shared" si="128"/>
        <v>2.7867790019442645E-2</v>
      </c>
      <c r="N1130" s="20"/>
      <c r="O1130" s="73">
        <f t="shared" si="129"/>
        <v>20.900842514581985</v>
      </c>
      <c r="P1130" s="9">
        <f t="shared" si="125"/>
        <v>10771.207674418605</v>
      </c>
    </row>
    <row r="1131" spans="1:16" x14ac:dyDescent="0.25">
      <c r="A1131" s="7" t="s">
        <v>9</v>
      </c>
      <c r="B1131" s="7" t="s">
        <v>321</v>
      </c>
      <c r="C1131" s="7" t="s">
        <v>325</v>
      </c>
      <c r="D1131" s="16" t="s">
        <v>326</v>
      </c>
      <c r="E1131" s="81" t="s">
        <v>470</v>
      </c>
      <c r="F1131" s="7" t="s">
        <v>507</v>
      </c>
      <c r="G1131" s="7" t="s">
        <v>508</v>
      </c>
      <c r="H1131" s="7" t="s">
        <v>184</v>
      </c>
      <c r="I1131" s="8">
        <v>861</v>
      </c>
      <c r="J1131" s="8"/>
      <c r="K1131" s="9">
        <v>9273236.2799999993</v>
      </c>
      <c r="L1131" s="7" t="s">
        <v>41</v>
      </c>
      <c r="M1131" s="17">
        <f t="shared" si="128"/>
        <v>0.55800388852883998</v>
      </c>
      <c r="N1131" s="20"/>
      <c r="O1131" s="73">
        <v>418</v>
      </c>
      <c r="P1131" s="9">
        <f t="shared" si="125"/>
        <v>10770.309268292682</v>
      </c>
    </row>
    <row r="1132" spans="1:16" x14ac:dyDescent="0.25">
      <c r="A1132" s="7" t="s">
        <v>9</v>
      </c>
      <c r="B1132" s="7" t="s">
        <v>321</v>
      </c>
      <c r="C1132" s="7" t="s">
        <v>325</v>
      </c>
      <c r="D1132" s="16" t="s">
        <v>326</v>
      </c>
      <c r="E1132" s="81" t="s">
        <v>470</v>
      </c>
      <c r="F1132" s="7" t="s">
        <v>507</v>
      </c>
      <c r="G1132" s="7" t="s">
        <v>508</v>
      </c>
      <c r="H1132" s="7" t="s">
        <v>184</v>
      </c>
      <c r="I1132" s="8">
        <v>159</v>
      </c>
      <c r="J1132" s="8"/>
      <c r="K1132" s="9">
        <v>1712522.35</v>
      </c>
      <c r="L1132" s="7" t="s">
        <v>42</v>
      </c>
      <c r="M1132" s="17">
        <f t="shared" si="128"/>
        <v>0.10304601425793908</v>
      </c>
      <c r="N1132" s="20"/>
      <c r="O1132" s="73">
        <v>76.599999999999994</v>
      </c>
      <c r="P1132" s="9">
        <f t="shared" si="125"/>
        <v>10770.580817610064</v>
      </c>
    </row>
    <row r="1133" spans="1:16" x14ac:dyDescent="0.25">
      <c r="A1133" s="7" t="s">
        <v>9</v>
      </c>
      <c r="B1133" s="7" t="s">
        <v>321</v>
      </c>
      <c r="C1133" s="7" t="s">
        <v>325</v>
      </c>
      <c r="D1133" s="16" t="s">
        <v>326</v>
      </c>
      <c r="E1133" s="81" t="s">
        <v>470</v>
      </c>
      <c r="F1133" s="7" t="s">
        <v>507</v>
      </c>
      <c r="G1133" s="7" t="s">
        <v>508</v>
      </c>
      <c r="H1133" s="7" t="s">
        <v>184</v>
      </c>
      <c r="I1133" s="8">
        <v>17</v>
      </c>
      <c r="J1133" s="8"/>
      <c r="K1133" s="9">
        <v>183190.7</v>
      </c>
      <c r="L1133" s="7" t="s">
        <v>43</v>
      </c>
      <c r="M1133" s="17">
        <f t="shared" si="128"/>
        <v>1.1017498379779649E-2</v>
      </c>
      <c r="N1133" s="20"/>
      <c r="O1133" s="73">
        <f t="shared" si="129"/>
        <v>8.2631237848347361</v>
      </c>
      <c r="P1133" s="9">
        <f t="shared" si="125"/>
        <v>10775.923529411766</v>
      </c>
    </row>
    <row r="1134" spans="1:16" x14ac:dyDescent="0.25">
      <c r="A1134" s="7" t="s">
        <v>9</v>
      </c>
      <c r="B1134" s="7" t="s">
        <v>321</v>
      </c>
      <c r="C1134" s="7" t="s">
        <v>325</v>
      </c>
      <c r="D1134" s="16" t="s">
        <v>326</v>
      </c>
      <c r="E1134" s="81" t="s">
        <v>470</v>
      </c>
      <c r="F1134" s="7" t="s">
        <v>507</v>
      </c>
      <c r="G1134" s="7" t="s">
        <v>508</v>
      </c>
      <c r="H1134" s="7" t="s">
        <v>184</v>
      </c>
      <c r="I1134" s="8">
        <v>1</v>
      </c>
      <c r="J1134" s="8"/>
      <c r="K1134" s="9">
        <v>0</v>
      </c>
      <c r="L1134" s="7" t="s">
        <v>45</v>
      </c>
      <c r="M1134" s="17">
        <f t="shared" si="128"/>
        <v>6.4808813998703824E-4</v>
      </c>
      <c r="N1134" s="20"/>
      <c r="O1134" s="73">
        <v>1</v>
      </c>
      <c r="P1134" s="9">
        <f t="shared" si="125"/>
        <v>0</v>
      </c>
    </row>
    <row r="1135" spans="1:16" x14ac:dyDescent="0.25">
      <c r="A1135" s="7" t="s">
        <v>9</v>
      </c>
      <c r="B1135" s="7" t="s">
        <v>321</v>
      </c>
      <c r="C1135" s="7" t="s">
        <v>325</v>
      </c>
      <c r="D1135" s="16" t="s">
        <v>326</v>
      </c>
      <c r="E1135" s="81" t="s">
        <v>470</v>
      </c>
      <c r="F1135" s="7" t="s">
        <v>507</v>
      </c>
      <c r="G1135" s="7" t="s">
        <v>508</v>
      </c>
      <c r="H1135" s="7" t="s">
        <v>184</v>
      </c>
      <c r="I1135" s="8">
        <v>61</v>
      </c>
      <c r="J1135" s="8"/>
      <c r="K1135" s="9">
        <v>656909.32999999996</v>
      </c>
      <c r="L1135" s="7" t="s">
        <v>47</v>
      </c>
      <c r="M1135" s="17">
        <f t="shared" si="128"/>
        <v>3.9533376539209332E-2</v>
      </c>
      <c r="N1135" s="20"/>
      <c r="O1135" s="73">
        <f t="shared" si="129"/>
        <v>29.650032404407</v>
      </c>
      <c r="P1135" s="9">
        <f t="shared" si="125"/>
        <v>10769.005409836065</v>
      </c>
    </row>
    <row r="1136" spans="1:16" x14ac:dyDescent="0.25">
      <c r="A1136" s="7" t="s">
        <v>9</v>
      </c>
      <c r="B1136" s="7" t="s">
        <v>321</v>
      </c>
      <c r="C1136" s="7" t="s">
        <v>325</v>
      </c>
      <c r="D1136" s="16" t="s">
        <v>326</v>
      </c>
      <c r="E1136" s="81" t="s">
        <v>470</v>
      </c>
      <c r="F1136" s="7" t="s">
        <v>507</v>
      </c>
      <c r="G1136" s="7" t="s">
        <v>508</v>
      </c>
      <c r="H1136" s="7" t="s">
        <v>184</v>
      </c>
      <c r="I1136" s="8">
        <v>5</v>
      </c>
      <c r="J1136" s="8"/>
      <c r="K1136" s="9">
        <v>53994.71</v>
      </c>
      <c r="L1136" s="7" t="s">
        <v>49</v>
      </c>
      <c r="M1136" s="17">
        <f t="shared" si="128"/>
        <v>3.2404406999351912E-3</v>
      </c>
      <c r="N1136" s="20"/>
      <c r="O1136" s="73">
        <f t="shared" si="129"/>
        <v>2.4303305249513936</v>
      </c>
      <c r="P1136" s="9">
        <f t="shared" si="125"/>
        <v>10798.941999999999</v>
      </c>
    </row>
    <row r="1137" spans="1:16" x14ac:dyDescent="0.25">
      <c r="A1137" s="7" t="s">
        <v>9</v>
      </c>
      <c r="B1137" s="7" t="s">
        <v>321</v>
      </c>
      <c r="C1137" s="7" t="s">
        <v>325</v>
      </c>
      <c r="D1137" s="16" t="s">
        <v>326</v>
      </c>
      <c r="E1137" s="81" t="s">
        <v>470</v>
      </c>
      <c r="F1137" s="7" t="s">
        <v>507</v>
      </c>
      <c r="G1137" s="7" t="s">
        <v>508</v>
      </c>
      <c r="H1137" s="7" t="s">
        <v>184</v>
      </c>
      <c r="I1137" s="8">
        <v>86</v>
      </c>
      <c r="J1137" s="8"/>
      <c r="K1137" s="9">
        <v>926510.2</v>
      </c>
      <c r="L1137" s="7" t="s">
        <v>52</v>
      </c>
      <c r="M1137" s="17">
        <f t="shared" si="128"/>
        <v>5.5735580038885291E-2</v>
      </c>
      <c r="N1137" s="20"/>
      <c r="O1137" s="73">
        <f t="shared" si="129"/>
        <v>41.80168502916397</v>
      </c>
      <c r="P1137" s="9">
        <f t="shared" si="125"/>
        <v>10773.374418604652</v>
      </c>
    </row>
    <row r="1138" spans="1:16" x14ac:dyDescent="0.25">
      <c r="A1138" s="7" t="s">
        <v>9</v>
      </c>
      <c r="B1138" s="7" t="s">
        <v>321</v>
      </c>
      <c r="C1138" s="7" t="s">
        <v>325</v>
      </c>
      <c r="D1138" s="16" t="s">
        <v>326</v>
      </c>
      <c r="E1138" s="81" t="s">
        <v>470</v>
      </c>
      <c r="F1138" s="7" t="s">
        <v>507</v>
      </c>
      <c r="G1138" s="7" t="s">
        <v>508</v>
      </c>
      <c r="H1138" s="7" t="s">
        <v>184</v>
      </c>
      <c r="I1138" s="8">
        <v>7</v>
      </c>
      <c r="J1138" s="8"/>
      <c r="K1138" s="9">
        <v>75573.960000000006</v>
      </c>
      <c r="L1138" s="7" t="s">
        <v>56</v>
      </c>
      <c r="M1138" s="17">
        <f t="shared" si="128"/>
        <v>4.5366169799092677E-3</v>
      </c>
      <c r="N1138" s="20"/>
      <c r="O1138" s="73">
        <f t="shared" si="129"/>
        <v>3.4024627349319507</v>
      </c>
      <c r="P1138" s="9">
        <f t="shared" si="125"/>
        <v>10796.28</v>
      </c>
    </row>
    <row r="1139" spans="1:16" x14ac:dyDescent="0.25">
      <c r="A1139" s="58"/>
      <c r="B1139" s="58"/>
      <c r="C1139" s="58"/>
      <c r="D1139" s="59"/>
      <c r="E1139" s="87"/>
      <c r="F1139" s="58"/>
      <c r="G1139" s="58"/>
      <c r="H1139" s="58"/>
      <c r="I1139" s="60">
        <f>SUM(I1118:I1138)</f>
        <v>1543</v>
      </c>
      <c r="J1139" s="60"/>
      <c r="K1139" s="25"/>
      <c r="L1139" s="58"/>
      <c r="M1139" s="26">
        <f>SUM(M1118:M1138)</f>
        <v>1</v>
      </c>
      <c r="N1139" s="27"/>
      <c r="O1139" s="71">
        <f>SUM(O1118:O1138)</f>
        <v>749.84044069993524</v>
      </c>
      <c r="P1139" s="9"/>
    </row>
    <row r="1140" spans="1:16" x14ac:dyDescent="0.25">
      <c r="A1140" s="7" t="s">
        <v>9</v>
      </c>
      <c r="B1140" s="7" t="s">
        <v>321</v>
      </c>
      <c r="C1140" s="7" t="s">
        <v>327</v>
      </c>
      <c r="D1140" s="16" t="s">
        <v>328</v>
      </c>
      <c r="E1140" s="81" t="s">
        <v>473</v>
      </c>
      <c r="F1140" s="7" t="s">
        <v>510</v>
      </c>
      <c r="G1140" s="7" t="s">
        <v>509</v>
      </c>
      <c r="H1140" s="7" t="s">
        <v>184</v>
      </c>
      <c r="I1140" s="8">
        <v>2</v>
      </c>
      <c r="J1140" s="8"/>
      <c r="K1140" s="9">
        <v>123333.98</v>
      </c>
      <c r="L1140" s="7" t="s">
        <v>18</v>
      </c>
      <c r="M1140" s="17">
        <f>+I1140/$I$1147</f>
        <v>1.06951871657754E-2</v>
      </c>
      <c r="N1140" s="20"/>
      <c r="O1140" s="73">
        <f>54*M1140</f>
        <v>0.57754010695187163</v>
      </c>
      <c r="P1140" s="9">
        <f t="shared" si="125"/>
        <v>61666.99</v>
      </c>
    </row>
    <row r="1141" spans="1:16" x14ac:dyDescent="0.25">
      <c r="A1141" s="7" t="s">
        <v>9</v>
      </c>
      <c r="B1141" s="7" t="s">
        <v>321</v>
      </c>
      <c r="C1141" s="7" t="s">
        <v>327</v>
      </c>
      <c r="D1141" s="16" t="s">
        <v>328</v>
      </c>
      <c r="E1141" s="81" t="s">
        <v>473</v>
      </c>
      <c r="F1141" s="7" t="s">
        <v>510</v>
      </c>
      <c r="G1141" s="7" t="s">
        <v>509</v>
      </c>
      <c r="H1141" s="7" t="s">
        <v>184</v>
      </c>
      <c r="I1141" s="8">
        <v>40</v>
      </c>
      <c r="J1141" s="8"/>
      <c r="K1141" s="9">
        <v>2473098.7599999998</v>
      </c>
      <c r="L1141" s="7" t="s">
        <v>19</v>
      </c>
      <c r="M1141" s="17">
        <f t="shared" ref="M1141:M1146" si="130">+I1141/$I$1147</f>
        <v>0.21390374331550802</v>
      </c>
      <c r="N1141" s="20"/>
      <c r="O1141" s="73">
        <f t="shared" ref="O1141:O1146" si="131">54*M1141</f>
        <v>11.550802139037433</v>
      </c>
      <c r="P1141" s="9">
        <f t="shared" si="125"/>
        <v>61827.468999999997</v>
      </c>
    </row>
    <row r="1142" spans="1:16" x14ac:dyDescent="0.25">
      <c r="A1142" s="7" t="s">
        <v>9</v>
      </c>
      <c r="B1142" s="7" t="s">
        <v>321</v>
      </c>
      <c r="C1142" s="7" t="s">
        <v>327</v>
      </c>
      <c r="D1142" s="16" t="s">
        <v>328</v>
      </c>
      <c r="E1142" s="81" t="s">
        <v>473</v>
      </c>
      <c r="F1142" s="7" t="s">
        <v>510</v>
      </c>
      <c r="G1142" s="7" t="s">
        <v>509</v>
      </c>
      <c r="H1142" s="7" t="s">
        <v>184</v>
      </c>
      <c r="I1142" s="8">
        <v>14</v>
      </c>
      <c r="J1142" s="8"/>
      <c r="K1142" s="9">
        <v>866547.44</v>
      </c>
      <c r="L1142" s="7" t="s">
        <v>21</v>
      </c>
      <c r="M1142" s="17">
        <f t="shared" si="130"/>
        <v>7.4866310160427801E-2</v>
      </c>
      <c r="N1142" s="20"/>
      <c r="O1142" s="73">
        <f t="shared" si="131"/>
        <v>4.0427807486631009</v>
      </c>
      <c r="P1142" s="9">
        <f t="shared" si="125"/>
        <v>61896.245714285709</v>
      </c>
    </row>
    <row r="1143" spans="1:16" x14ac:dyDescent="0.25">
      <c r="A1143" s="7" t="s">
        <v>9</v>
      </c>
      <c r="B1143" s="7" t="s">
        <v>321</v>
      </c>
      <c r="C1143" s="7" t="s">
        <v>327</v>
      </c>
      <c r="D1143" s="16" t="s">
        <v>328</v>
      </c>
      <c r="E1143" s="81" t="s">
        <v>473</v>
      </c>
      <c r="F1143" s="7" t="s">
        <v>510</v>
      </c>
      <c r="G1143" s="7" t="s">
        <v>509</v>
      </c>
      <c r="H1143" s="7" t="s">
        <v>184</v>
      </c>
      <c r="I1143" s="8">
        <v>11</v>
      </c>
      <c r="J1143" s="8"/>
      <c r="K1143" s="9">
        <v>679941.68</v>
      </c>
      <c r="L1143" s="7" t="s">
        <v>23</v>
      </c>
      <c r="M1143" s="17">
        <f t="shared" si="130"/>
        <v>5.8823529411764705E-2</v>
      </c>
      <c r="N1143" s="20"/>
      <c r="O1143" s="73">
        <f t="shared" si="131"/>
        <v>3.1764705882352939</v>
      </c>
      <c r="P1143" s="9">
        <f t="shared" si="125"/>
        <v>61812.880000000005</v>
      </c>
    </row>
    <row r="1144" spans="1:16" x14ac:dyDescent="0.25">
      <c r="A1144" s="7" t="s">
        <v>9</v>
      </c>
      <c r="B1144" s="7" t="s">
        <v>321</v>
      </c>
      <c r="C1144" s="7" t="s">
        <v>327</v>
      </c>
      <c r="D1144" s="16" t="s">
        <v>328</v>
      </c>
      <c r="E1144" s="81" t="s">
        <v>473</v>
      </c>
      <c r="F1144" s="7" t="s">
        <v>510</v>
      </c>
      <c r="G1144" s="7" t="s">
        <v>509</v>
      </c>
      <c r="H1144" s="7" t="s">
        <v>184</v>
      </c>
      <c r="I1144" s="8">
        <v>34</v>
      </c>
      <c r="J1144" s="8"/>
      <c r="K1144" s="9">
        <v>2099887.2400000002</v>
      </c>
      <c r="L1144" s="7" t="s">
        <v>24</v>
      </c>
      <c r="M1144" s="17">
        <f t="shared" si="130"/>
        <v>0.18181818181818182</v>
      </c>
      <c r="N1144" s="20"/>
      <c r="O1144" s="73">
        <f t="shared" si="131"/>
        <v>9.8181818181818183</v>
      </c>
      <c r="P1144" s="9">
        <f t="shared" si="125"/>
        <v>61761.389411764714</v>
      </c>
    </row>
    <row r="1145" spans="1:16" x14ac:dyDescent="0.25">
      <c r="A1145" s="7" t="s">
        <v>9</v>
      </c>
      <c r="B1145" s="7" t="s">
        <v>321</v>
      </c>
      <c r="C1145" s="7" t="s">
        <v>327</v>
      </c>
      <c r="D1145" s="16" t="s">
        <v>328</v>
      </c>
      <c r="E1145" s="81" t="s">
        <v>473</v>
      </c>
      <c r="F1145" s="7" t="s">
        <v>510</v>
      </c>
      <c r="G1145" s="7" t="s">
        <v>509</v>
      </c>
      <c r="H1145" s="7" t="s">
        <v>184</v>
      </c>
      <c r="I1145" s="8">
        <v>70</v>
      </c>
      <c r="J1145" s="8"/>
      <c r="K1145" s="9">
        <v>4326318.04</v>
      </c>
      <c r="L1145" s="7" t="s">
        <v>25</v>
      </c>
      <c r="M1145" s="17">
        <f t="shared" si="130"/>
        <v>0.37433155080213903</v>
      </c>
      <c r="N1145" s="20"/>
      <c r="O1145" s="73">
        <f t="shared" si="131"/>
        <v>20.213903743315509</v>
      </c>
      <c r="P1145" s="9">
        <f t="shared" si="125"/>
        <v>61804.543428571429</v>
      </c>
    </row>
    <row r="1146" spans="1:16" x14ac:dyDescent="0.25">
      <c r="A1146" s="7" t="s">
        <v>9</v>
      </c>
      <c r="B1146" s="7" t="s">
        <v>321</v>
      </c>
      <c r="C1146" s="7" t="s">
        <v>327</v>
      </c>
      <c r="D1146" s="16" t="s">
        <v>328</v>
      </c>
      <c r="E1146" s="81" t="s">
        <v>473</v>
      </c>
      <c r="F1146" s="7" t="s">
        <v>510</v>
      </c>
      <c r="G1146" s="7" t="s">
        <v>509</v>
      </c>
      <c r="H1146" s="7" t="s">
        <v>184</v>
      </c>
      <c r="I1146" s="8">
        <v>16</v>
      </c>
      <c r="J1146" s="8"/>
      <c r="K1146" s="9">
        <v>989881.42</v>
      </c>
      <c r="L1146" s="7" t="s">
        <v>266</v>
      </c>
      <c r="M1146" s="17">
        <f t="shared" si="130"/>
        <v>8.5561497326203204E-2</v>
      </c>
      <c r="N1146" s="20"/>
      <c r="O1146" s="73">
        <f t="shared" si="131"/>
        <v>4.6203208556149731</v>
      </c>
      <c r="P1146" s="9">
        <f t="shared" si="125"/>
        <v>61867.588750000003</v>
      </c>
    </row>
    <row r="1147" spans="1:16" s="67" customFormat="1" x14ac:dyDescent="0.25">
      <c r="A1147" s="58"/>
      <c r="B1147" s="58"/>
      <c r="C1147" s="58"/>
      <c r="D1147" s="59"/>
      <c r="E1147" s="87"/>
      <c r="F1147" s="58"/>
      <c r="G1147" s="58"/>
      <c r="H1147" s="58"/>
      <c r="I1147" s="60">
        <f>SUM(I1140:I1146)</f>
        <v>187</v>
      </c>
      <c r="J1147" s="60"/>
      <c r="K1147" s="25"/>
      <c r="L1147" s="58"/>
      <c r="M1147" s="26">
        <f>SUM(M1140:M1146)</f>
        <v>0.99999999999999989</v>
      </c>
      <c r="N1147" s="27"/>
      <c r="O1147" s="71">
        <f>SUM(O1140:O1146)</f>
        <v>53.999999999999993</v>
      </c>
      <c r="P1147" s="25"/>
    </row>
    <row r="1148" spans="1:16" x14ac:dyDescent="0.25">
      <c r="A1148" s="7" t="s">
        <v>9</v>
      </c>
      <c r="B1148" s="7" t="s">
        <v>321</v>
      </c>
      <c r="C1148" s="7" t="s">
        <v>329</v>
      </c>
      <c r="D1148" s="16" t="s">
        <v>330</v>
      </c>
      <c r="E1148" s="81" t="s">
        <v>472</v>
      </c>
      <c r="F1148" s="7" t="s">
        <v>511</v>
      </c>
      <c r="G1148" s="7" t="s">
        <v>512</v>
      </c>
      <c r="H1148" s="7" t="s">
        <v>184</v>
      </c>
      <c r="I1148" s="8">
        <v>16</v>
      </c>
      <c r="J1148" s="8"/>
      <c r="K1148" s="9">
        <v>373446.24</v>
      </c>
      <c r="L1148" s="7" t="s">
        <v>25</v>
      </c>
      <c r="M1148" s="17">
        <f>+I1148/$I$1151</f>
        <v>0.5714285714285714</v>
      </c>
      <c r="N1148" s="20"/>
      <c r="O1148" s="73">
        <f>10*M1148</f>
        <v>5.7142857142857135</v>
      </c>
      <c r="P1148" s="9">
        <f t="shared" si="125"/>
        <v>23340.39</v>
      </c>
    </row>
    <row r="1149" spans="1:16" x14ac:dyDescent="0.25">
      <c r="A1149" s="7" t="s">
        <v>9</v>
      </c>
      <c r="B1149" s="7" t="s">
        <v>321</v>
      </c>
      <c r="C1149" s="7" t="s">
        <v>329</v>
      </c>
      <c r="D1149" s="16" t="s">
        <v>330</v>
      </c>
      <c r="E1149" s="81" t="s">
        <v>472</v>
      </c>
      <c r="F1149" s="7" t="s">
        <v>511</v>
      </c>
      <c r="G1149" s="7" t="s">
        <v>512</v>
      </c>
      <c r="H1149" s="7" t="s">
        <v>184</v>
      </c>
      <c r="I1149" s="8">
        <v>1</v>
      </c>
      <c r="J1149" s="8"/>
      <c r="K1149" s="9">
        <v>23340.39</v>
      </c>
      <c r="L1149" s="7" t="s">
        <v>29</v>
      </c>
      <c r="M1149" s="17">
        <f t="shared" ref="M1149:M1150" si="132">+I1149/$I$1151</f>
        <v>3.5714285714285712E-2</v>
      </c>
      <c r="N1149" s="20"/>
      <c r="O1149" s="73">
        <v>1</v>
      </c>
      <c r="P1149" s="9">
        <f t="shared" ref="P1149:P1212" si="133">+K1149/I1149</f>
        <v>23340.39</v>
      </c>
    </row>
    <row r="1150" spans="1:16" x14ac:dyDescent="0.25">
      <c r="A1150" s="7" t="s">
        <v>9</v>
      </c>
      <c r="B1150" s="7" t="s">
        <v>321</v>
      </c>
      <c r="C1150" s="7" t="s">
        <v>329</v>
      </c>
      <c r="D1150" s="16" t="s">
        <v>330</v>
      </c>
      <c r="E1150" s="81" t="s">
        <v>472</v>
      </c>
      <c r="F1150" s="7" t="s">
        <v>511</v>
      </c>
      <c r="G1150" s="7" t="s">
        <v>512</v>
      </c>
      <c r="H1150" s="7" t="s">
        <v>184</v>
      </c>
      <c r="I1150" s="8">
        <v>11</v>
      </c>
      <c r="J1150" s="8"/>
      <c r="K1150" s="9">
        <v>256744.29</v>
      </c>
      <c r="L1150" s="7" t="s">
        <v>33</v>
      </c>
      <c r="M1150" s="17">
        <f t="shared" si="132"/>
        <v>0.39285714285714285</v>
      </c>
      <c r="N1150" s="20"/>
      <c r="O1150" s="73">
        <v>3</v>
      </c>
      <c r="P1150" s="9">
        <f t="shared" si="133"/>
        <v>23340.39</v>
      </c>
    </row>
    <row r="1151" spans="1:16" s="67" customFormat="1" x14ac:dyDescent="0.25">
      <c r="A1151" s="58"/>
      <c r="B1151" s="58"/>
      <c r="C1151" s="58"/>
      <c r="D1151" s="59"/>
      <c r="E1151" s="87"/>
      <c r="F1151" s="58"/>
      <c r="G1151" s="58"/>
      <c r="H1151" s="58"/>
      <c r="I1151" s="60">
        <f>SUM(I1148:I1150)</f>
        <v>28</v>
      </c>
      <c r="J1151" s="60"/>
      <c r="K1151" s="25"/>
      <c r="L1151" s="58"/>
      <c r="M1151" s="26">
        <f>SUM(M1148:M1150)</f>
        <v>1</v>
      </c>
      <c r="N1151" s="27"/>
      <c r="O1151" s="71">
        <f>SUM(O1148:O1150)</f>
        <v>9.7142857142857135</v>
      </c>
      <c r="P1151" s="25"/>
    </row>
    <row r="1152" spans="1:16" x14ac:dyDescent="0.25">
      <c r="A1152" s="7" t="s">
        <v>9</v>
      </c>
      <c r="B1152" s="7" t="s">
        <v>331</v>
      </c>
      <c r="C1152" s="7" t="s">
        <v>332</v>
      </c>
      <c r="D1152" s="16" t="s">
        <v>333</v>
      </c>
      <c r="E1152" s="81" t="s">
        <v>474</v>
      </c>
      <c r="F1152" s="7" t="s">
        <v>334</v>
      </c>
      <c r="G1152" s="7" t="s">
        <v>513</v>
      </c>
      <c r="H1152" s="7" t="s">
        <v>184</v>
      </c>
      <c r="I1152" s="8">
        <v>77</v>
      </c>
      <c r="J1152" s="8"/>
      <c r="K1152" s="9">
        <v>871552.99</v>
      </c>
      <c r="L1152" s="7" t="s">
        <v>300</v>
      </c>
      <c r="M1152" s="17">
        <f>+I1152/$I$1196</f>
        <v>1.8653100775193797E-2</v>
      </c>
      <c r="N1152" s="20"/>
      <c r="O1152" s="73">
        <f>3300*M1152</f>
        <v>61.555232558139529</v>
      </c>
      <c r="P1152" s="9">
        <f t="shared" si="133"/>
        <v>11318.869999999999</v>
      </c>
    </row>
    <row r="1153" spans="1:16" x14ac:dyDescent="0.25">
      <c r="A1153" s="7" t="s">
        <v>9</v>
      </c>
      <c r="B1153" s="7" t="s">
        <v>331</v>
      </c>
      <c r="C1153" s="7" t="s">
        <v>332</v>
      </c>
      <c r="D1153" s="16" t="s">
        <v>333</v>
      </c>
      <c r="E1153" s="81" t="s">
        <v>474</v>
      </c>
      <c r="F1153" s="7" t="s">
        <v>334</v>
      </c>
      <c r="G1153" s="7" t="s">
        <v>513</v>
      </c>
      <c r="H1153" s="7" t="s">
        <v>184</v>
      </c>
      <c r="I1153" s="8">
        <v>249</v>
      </c>
      <c r="J1153" s="8"/>
      <c r="K1153" s="9">
        <v>2818398.63</v>
      </c>
      <c r="L1153" s="7" t="s">
        <v>18</v>
      </c>
      <c r="M1153" s="17">
        <f t="shared" ref="M1153:M1195" si="134">+I1153/$I$1196</f>
        <v>6.0319767441860468E-2</v>
      </c>
      <c r="N1153" s="20"/>
      <c r="O1153" s="73">
        <f t="shared" ref="O1153:O1195" si="135">3300*M1153</f>
        <v>199.05523255813955</v>
      </c>
      <c r="P1153" s="9">
        <f t="shared" si="133"/>
        <v>11318.869999999999</v>
      </c>
    </row>
    <row r="1154" spans="1:16" x14ac:dyDescent="0.25">
      <c r="A1154" s="7" t="s">
        <v>9</v>
      </c>
      <c r="B1154" s="7" t="s">
        <v>331</v>
      </c>
      <c r="C1154" s="7" t="s">
        <v>332</v>
      </c>
      <c r="D1154" s="16" t="s">
        <v>333</v>
      </c>
      <c r="E1154" s="81" t="s">
        <v>474</v>
      </c>
      <c r="F1154" s="7" t="s">
        <v>334</v>
      </c>
      <c r="G1154" s="7" t="s">
        <v>513</v>
      </c>
      <c r="H1154" s="7" t="s">
        <v>184</v>
      </c>
      <c r="I1154" s="8">
        <v>13</v>
      </c>
      <c r="J1154" s="8"/>
      <c r="K1154" s="9">
        <v>147145.31</v>
      </c>
      <c r="L1154" s="7" t="s">
        <v>20</v>
      </c>
      <c r="M1154" s="17">
        <f t="shared" si="134"/>
        <v>3.1492248062015503E-3</v>
      </c>
      <c r="N1154" s="20"/>
      <c r="O1154" s="73">
        <f t="shared" si="135"/>
        <v>10.392441860465116</v>
      </c>
      <c r="P1154" s="9">
        <f t="shared" si="133"/>
        <v>11318.869999999999</v>
      </c>
    </row>
    <row r="1155" spans="1:16" x14ac:dyDescent="0.25">
      <c r="A1155" s="7" t="s">
        <v>9</v>
      </c>
      <c r="B1155" s="7" t="s">
        <v>331</v>
      </c>
      <c r="C1155" s="7" t="s">
        <v>332</v>
      </c>
      <c r="D1155" s="16" t="s">
        <v>333</v>
      </c>
      <c r="E1155" s="81" t="s">
        <v>474</v>
      </c>
      <c r="F1155" s="7" t="s">
        <v>334</v>
      </c>
      <c r="G1155" s="7" t="s">
        <v>513</v>
      </c>
      <c r="H1155" s="7" t="s">
        <v>184</v>
      </c>
      <c r="I1155" s="8">
        <v>262</v>
      </c>
      <c r="J1155" s="8"/>
      <c r="K1155" s="9">
        <v>2961427.98</v>
      </c>
      <c r="L1155" s="7" t="s">
        <v>22</v>
      </c>
      <c r="M1155" s="17">
        <f t="shared" si="134"/>
        <v>6.3468992248062017E-2</v>
      </c>
      <c r="N1155" s="20"/>
      <c r="O1155" s="73">
        <f t="shared" si="135"/>
        <v>209.44767441860466</v>
      </c>
      <c r="P1155" s="9">
        <f t="shared" si="133"/>
        <v>11303.160229007633</v>
      </c>
    </row>
    <row r="1156" spans="1:16" x14ac:dyDescent="0.25">
      <c r="A1156" s="7" t="s">
        <v>9</v>
      </c>
      <c r="B1156" s="7" t="s">
        <v>331</v>
      </c>
      <c r="C1156" s="7" t="s">
        <v>332</v>
      </c>
      <c r="D1156" s="16" t="s">
        <v>333</v>
      </c>
      <c r="E1156" s="81" t="s">
        <v>474</v>
      </c>
      <c r="F1156" s="7" t="s">
        <v>334</v>
      </c>
      <c r="G1156" s="7" t="s">
        <v>513</v>
      </c>
      <c r="H1156" s="7" t="s">
        <v>184</v>
      </c>
      <c r="I1156" s="8">
        <v>174</v>
      </c>
      <c r="J1156" s="8"/>
      <c r="K1156" s="9">
        <v>1969483.38</v>
      </c>
      <c r="L1156" s="7" t="s">
        <v>23</v>
      </c>
      <c r="M1156" s="17">
        <f t="shared" si="134"/>
        <v>4.2151162790697673E-2</v>
      </c>
      <c r="N1156" s="20"/>
      <c r="O1156" s="73">
        <f t="shared" si="135"/>
        <v>139.09883720930233</v>
      </c>
      <c r="P1156" s="9">
        <f t="shared" si="133"/>
        <v>11318.869999999999</v>
      </c>
    </row>
    <row r="1157" spans="1:16" x14ac:dyDescent="0.25">
      <c r="A1157" s="7" t="s">
        <v>9</v>
      </c>
      <c r="B1157" s="7" t="s">
        <v>331</v>
      </c>
      <c r="C1157" s="7" t="s">
        <v>332</v>
      </c>
      <c r="D1157" s="16" t="s">
        <v>333</v>
      </c>
      <c r="E1157" s="81" t="s">
        <v>474</v>
      </c>
      <c r="F1157" s="7" t="s">
        <v>334</v>
      </c>
      <c r="G1157" s="7" t="s">
        <v>513</v>
      </c>
      <c r="H1157" s="7" t="s">
        <v>184</v>
      </c>
      <c r="I1157" s="8">
        <v>142</v>
      </c>
      <c r="J1157" s="8"/>
      <c r="K1157" s="9">
        <v>1607279.54</v>
      </c>
      <c r="L1157" s="7" t="s">
        <v>25</v>
      </c>
      <c r="M1157" s="17">
        <f t="shared" si="134"/>
        <v>3.4399224806201549E-2</v>
      </c>
      <c r="N1157" s="20"/>
      <c r="O1157" s="73">
        <f t="shared" si="135"/>
        <v>113.51744186046511</v>
      </c>
      <c r="P1157" s="9">
        <f t="shared" si="133"/>
        <v>11318.87</v>
      </c>
    </row>
    <row r="1158" spans="1:16" x14ac:dyDescent="0.25">
      <c r="A1158" s="7" t="s">
        <v>9</v>
      </c>
      <c r="B1158" s="7" t="s">
        <v>331</v>
      </c>
      <c r="C1158" s="7" t="s">
        <v>332</v>
      </c>
      <c r="D1158" s="16" t="s">
        <v>333</v>
      </c>
      <c r="E1158" s="81" t="s">
        <v>474</v>
      </c>
      <c r="F1158" s="7" t="s">
        <v>334</v>
      </c>
      <c r="G1158" s="7" t="s">
        <v>513</v>
      </c>
      <c r="H1158" s="7" t="s">
        <v>184</v>
      </c>
      <c r="I1158" s="8">
        <v>17</v>
      </c>
      <c r="J1158" s="8"/>
      <c r="K1158" s="9">
        <v>192420.79</v>
      </c>
      <c r="L1158" s="7" t="s">
        <v>27</v>
      </c>
      <c r="M1158" s="17">
        <f t="shared" si="134"/>
        <v>4.1182170542635663E-3</v>
      </c>
      <c r="N1158" s="20"/>
      <c r="O1158" s="73">
        <f t="shared" si="135"/>
        <v>13.590116279069768</v>
      </c>
      <c r="P1158" s="9">
        <f t="shared" si="133"/>
        <v>11318.87</v>
      </c>
    </row>
    <row r="1159" spans="1:16" x14ac:dyDescent="0.25">
      <c r="A1159" s="7" t="s">
        <v>9</v>
      </c>
      <c r="B1159" s="7" t="s">
        <v>331</v>
      </c>
      <c r="C1159" s="7" t="s">
        <v>332</v>
      </c>
      <c r="D1159" s="16" t="s">
        <v>333</v>
      </c>
      <c r="E1159" s="81" t="s">
        <v>474</v>
      </c>
      <c r="F1159" s="7" t="s">
        <v>334</v>
      </c>
      <c r="G1159" s="7" t="s">
        <v>513</v>
      </c>
      <c r="H1159" s="7" t="s">
        <v>184</v>
      </c>
      <c r="I1159" s="8">
        <v>119</v>
      </c>
      <c r="J1159" s="8"/>
      <c r="K1159" s="9">
        <v>1346945.53</v>
      </c>
      <c r="L1159" s="7" t="s">
        <v>28</v>
      </c>
      <c r="M1159" s="17">
        <f t="shared" si="134"/>
        <v>2.882751937984496E-2</v>
      </c>
      <c r="N1159" s="20"/>
      <c r="O1159" s="73">
        <f t="shared" si="135"/>
        <v>95.130813953488371</v>
      </c>
      <c r="P1159" s="9">
        <f t="shared" si="133"/>
        <v>11318.87</v>
      </c>
    </row>
    <row r="1160" spans="1:16" x14ac:dyDescent="0.25">
      <c r="A1160" s="7" t="s">
        <v>9</v>
      </c>
      <c r="B1160" s="7" t="s">
        <v>331</v>
      </c>
      <c r="C1160" s="7" t="s">
        <v>332</v>
      </c>
      <c r="D1160" s="16" t="s">
        <v>333</v>
      </c>
      <c r="E1160" s="81" t="s">
        <v>474</v>
      </c>
      <c r="F1160" s="7" t="s">
        <v>334</v>
      </c>
      <c r="G1160" s="7" t="s">
        <v>513</v>
      </c>
      <c r="H1160" s="7" t="s">
        <v>184</v>
      </c>
      <c r="I1160" s="8">
        <v>14</v>
      </c>
      <c r="J1160" s="8"/>
      <c r="K1160" s="9">
        <v>158464.18</v>
      </c>
      <c r="L1160" s="7" t="s">
        <v>29</v>
      </c>
      <c r="M1160" s="17">
        <f t="shared" si="134"/>
        <v>3.3914728682170542E-3</v>
      </c>
      <c r="N1160" s="20"/>
      <c r="O1160" s="73">
        <f t="shared" si="135"/>
        <v>11.191860465116278</v>
      </c>
      <c r="P1160" s="9">
        <f t="shared" si="133"/>
        <v>11318.869999999999</v>
      </c>
    </row>
    <row r="1161" spans="1:16" x14ac:dyDescent="0.25">
      <c r="A1161" s="7" t="s">
        <v>9</v>
      </c>
      <c r="B1161" s="7" t="s">
        <v>331</v>
      </c>
      <c r="C1161" s="7" t="s">
        <v>332</v>
      </c>
      <c r="D1161" s="16" t="s">
        <v>333</v>
      </c>
      <c r="E1161" s="81" t="s">
        <v>474</v>
      </c>
      <c r="F1161" s="7" t="s">
        <v>334</v>
      </c>
      <c r="G1161" s="7" t="s">
        <v>513</v>
      </c>
      <c r="H1161" s="7" t="s">
        <v>184</v>
      </c>
      <c r="I1161" s="8">
        <v>88</v>
      </c>
      <c r="J1161" s="8"/>
      <c r="K1161" s="9">
        <v>996060.56</v>
      </c>
      <c r="L1161" s="7" t="s">
        <v>30</v>
      </c>
      <c r="M1161" s="17">
        <f t="shared" si="134"/>
        <v>2.1317829457364341E-2</v>
      </c>
      <c r="N1161" s="20"/>
      <c r="O1161" s="73">
        <f t="shared" si="135"/>
        <v>70.348837209302332</v>
      </c>
      <c r="P1161" s="9">
        <f t="shared" si="133"/>
        <v>11318.87</v>
      </c>
    </row>
    <row r="1162" spans="1:16" x14ac:dyDescent="0.25">
      <c r="A1162" s="7" t="s">
        <v>9</v>
      </c>
      <c r="B1162" s="7" t="s">
        <v>331</v>
      </c>
      <c r="C1162" s="7" t="s">
        <v>332</v>
      </c>
      <c r="D1162" s="16" t="s">
        <v>333</v>
      </c>
      <c r="E1162" s="81" t="s">
        <v>474</v>
      </c>
      <c r="F1162" s="7" t="s">
        <v>334</v>
      </c>
      <c r="G1162" s="7" t="s">
        <v>513</v>
      </c>
      <c r="H1162" s="7" t="s">
        <v>184</v>
      </c>
      <c r="I1162" s="8">
        <v>71</v>
      </c>
      <c r="J1162" s="8"/>
      <c r="K1162" s="9">
        <v>803639.77</v>
      </c>
      <c r="L1162" s="7" t="s">
        <v>31</v>
      </c>
      <c r="M1162" s="17">
        <f t="shared" si="134"/>
        <v>1.7199612403100775E-2</v>
      </c>
      <c r="N1162" s="20"/>
      <c r="O1162" s="73">
        <f t="shared" si="135"/>
        <v>56.758720930232556</v>
      </c>
      <c r="P1162" s="9">
        <f t="shared" si="133"/>
        <v>11318.87</v>
      </c>
    </row>
    <row r="1163" spans="1:16" x14ac:dyDescent="0.25">
      <c r="A1163" s="7" t="s">
        <v>9</v>
      </c>
      <c r="B1163" s="7" t="s">
        <v>331</v>
      </c>
      <c r="C1163" s="7" t="s">
        <v>332</v>
      </c>
      <c r="D1163" s="16" t="s">
        <v>333</v>
      </c>
      <c r="E1163" s="81" t="s">
        <v>474</v>
      </c>
      <c r="F1163" s="7" t="s">
        <v>334</v>
      </c>
      <c r="G1163" s="7" t="s">
        <v>513</v>
      </c>
      <c r="H1163" s="7" t="s">
        <v>184</v>
      </c>
      <c r="I1163" s="8">
        <v>118</v>
      </c>
      <c r="J1163" s="8"/>
      <c r="K1163" s="9">
        <v>1335626.6599999999</v>
      </c>
      <c r="L1163" s="7" t="s">
        <v>32</v>
      </c>
      <c r="M1163" s="17">
        <f t="shared" si="134"/>
        <v>2.8585271317829456E-2</v>
      </c>
      <c r="N1163" s="20"/>
      <c r="O1163" s="73">
        <f t="shared" si="135"/>
        <v>94.331395348837205</v>
      </c>
      <c r="P1163" s="9">
        <f t="shared" si="133"/>
        <v>11318.869999999999</v>
      </c>
    </row>
    <row r="1164" spans="1:16" x14ac:dyDescent="0.25">
      <c r="A1164" s="7" t="s">
        <v>9</v>
      </c>
      <c r="B1164" s="7" t="s">
        <v>331</v>
      </c>
      <c r="C1164" s="7" t="s">
        <v>332</v>
      </c>
      <c r="D1164" s="16" t="s">
        <v>333</v>
      </c>
      <c r="E1164" s="81" t="s">
        <v>474</v>
      </c>
      <c r="F1164" s="7" t="s">
        <v>334</v>
      </c>
      <c r="G1164" s="7" t="s">
        <v>513</v>
      </c>
      <c r="H1164" s="7" t="s">
        <v>184</v>
      </c>
      <c r="I1164" s="8">
        <v>21</v>
      </c>
      <c r="J1164" s="8"/>
      <c r="K1164" s="9">
        <v>237696.27</v>
      </c>
      <c r="L1164" s="7" t="s">
        <v>62</v>
      </c>
      <c r="M1164" s="17">
        <f t="shared" si="134"/>
        <v>5.0872093023255818E-3</v>
      </c>
      <c r="N1164" s="20"/>
      <c r="O1164" s="73">
        <f t="shared" si="135"/>
        <v>16.787790697674421</v>
      </c>
      <c r="P1164" s="9">
        <f t="shared" si="133"/>
        <v>11318.869999999999</v>
      </c>
    </row>
    <row r="1165" spans="1:16" x14ac:dyDescent="0.25">
      <c r="A1165" s="7" t="s">
        <v>9</v>
      </c>
      <c r="B1165" s="7" t="s">
        <v>331</v>
      </c>
      <c r="C1165" s="7" t="s">
        <v>332</v>
      </c>
      <c r="D1165" s="16" t="s">
        <v>333</v>
      </c>
      <c r="E1165" s="81" t="s">
        <v>474</v>
      </c>
      <c r="F1165" s="7" t="s">
        <v>334</v>
      </c>
      <c r="G1165" s="7" t="s">
        <v>513</v>
      </c>
      <c r="H1165" s="7" t="s">
        <v>184</v>
      </c>
      <c r="I1165" s="8">
        <v>85</v>
      </c>
      <c r="J1165" s="8"/>
      <c r="K1165" s="9">
        <v>962103.95</v>
      </c>
      <c r="L1165" s="7" t="s">
        <v>33</v>
      </c>
      <c r="M1165" s="17">
        <f t="shared" si="134"/>
        <v>2.0591085271317828E-2</v>
      </c>
      <c r="N1165" s="20"/>
      <c r="O1165" s="73">
        <f t="shared" si="135"/>
        <v>67.950581395348834</v>
      </c>
      <c r="P1165" s="9">
        <f t="shared" si="133"/>
        <v>11318.869999999999</v>
      </c>
    </row>
    <row r="1166" spans="1:16" x14ac:dyDescent="0.25">
      <c r="A1166" s="7" t="s">
        <v>9</v>
      </c>
      <c r="B1166" s="7" t="s">
        <v>331</v>
      </c>
      <c r="C1166" s="7" t="s">
        <v>332</v>
      </c>
      <c r="D1166" s="16" t="s">
        <v>333</v>
      </c>
      <c r="E1166" s="81" t="s">
        <v>474</v>
      </c>
      <c r="F1166" s="7" t="s">
        <v>334</v>
      </c>
      <c r="G1166" s="7" t="s">
        <v>513</v>
      </c>
      <c r="H1166" s="7" t="s">
        <v>184</v>
      </c>
      <c r="I1166" s="8">
        <v>80</v>
      </c>
      <c r="J1166" s="8"/>
      <c r="K1166" s="9">
        <v>905509.6</v>
      </c>
      <c r="L1166" s="7" t="s">
        <v>34</v>
      </c>
      <c r="M1166" s="17">
        <f t="shared" si="134"/>
        <v>1.937984496124031E-2</v>
      </c>
      <c r="N1166" s="20"/>
      <c r="O1166" s="73">
        <f t="shared" si="135"/>
        <v>63.95348837209302</v>
      </c>
      <c r="P1166" s="9">
        <f t="shared" si="133"/>
        <v>11318.869999999999</v>
      </c>
    </row>
    <row r="1167" spans="1:16" x14ac:dyDescent="0.25">
      <c r="A1167" s="7" t="s">
        <v>9</v>
      </c>
      <c r="B1167" s="7" t="s">
        <v>331</v>
      </c>
      <c r="C1167" s="7" t="s">
        <v>332</v>
      </c>
      <c r="D1167" s="16" t="s">
        <v>333</v>
      </c>
      <c r="E1167" s="81" t="s">
        <v>474</v>
      </c>
      <c r="F1167" s="7" t="s">
        <v>334</v>
      </c>
      <c r="G1167" s="7" t="s">
        <v>513</v>
      </c>
      <c r="H1167" s="7" t="s">
        <v>184</v>
      </c>
      <c r="I1167" s="8">
        <v>94</v>
      </c>
      <c r="J1167" s="8"/>
      <c r="K1167" s="9">
        <v>1063973.78</v>
      </c>
      <c r="L1167" s="7" t="s">
        <v>35</v>
      </c>
      <c r="M1167" s="17">
        <f t="shared" si="134"/>
        <v>2.2771317829457363E-2</v>
      </c>
      <c r="N1167" s="20"/>
      <c r="O1167" s="73">
        <f t="shared" si="135"/>
        <v>75.145348837209298</v>
      </c>
      <c r="P1167" s="9">
        <f t="shared" si="133"/>
        <v>11318.87</v>
      </c>
    </row>
    <row r="1168" spans="1:16" x14ac:dyDescent="0.25">
      <c r="A1168" s="7" t="s">
        <v>9</v>
      </c>
      <c r="B1168" s="7" t="s">
        <v>331</v>
      </c>
      <c r="C1168" s="7" t="s">
        <v>332</v>
      </c>
      <c r="D1168" s="16" t="s">
        <v>333</v>
      </c>
      <c r="E1168" s="81" t="s">
        <v>474</v>
      </c>
      <c r="F1168" s="7" t="s">
        <v>334</v>
      </c>
      <c r="G1168" s="7" t="s">
        <v>513</v>
      </c>
      <c r="H1168" s="7" t="s">
        <v>184</v>
      </c>
      <c r="I1168" s="8">
        <v>224</v>
      </c>
      <c r="J1168" s="8"/>
      <c r="K1168" s="9">
        <v>2535426.88</v>
      </c>
      <c r="L1168" s="7" t="s">
        <v>36</v>
      </c>
      <c r="M1168" s="17">
        <f t="shared" si="134"/>
        <v>5.4263565891472867E-2</v>
      </c>
      <c r="N1168" s="20"/>
      <c r="O1168" s="73">
        <f t="shared" si="135"/>
        <v>179.06976744186045</v>
      </c>
      <c r="P1168" s="9">
        <f t="shared" si="133"/>
        <v>11318.869999999999</v>
      </c>
    </row>
    <row r="1169" spans="1:16" x14ac:dyDescent="0.25">
      <c r="A1169" s="7" t="s">
        <v>9</v>
      </c>
      <c r="B1169" s="7" t="s">
        <v>331</v>
      </c>
      <c r="C1169" s="7" t="s">
        <v>332</v>
      </c>
      <c r="D1169" s="16" t="s">
        <v>333</v>
      </c>
      <c r="E1169" s="81" t="s">
        <v>474</v>
      </c>
      <c r="F1169" s="7" t="s">
        <v>334</v>
      </c>
      <c r="G1169" s="7" t="s">
        <v>513</v>
      </c>
      <c r="H1169" s="7" t="s">
        <v>184</v>
      </c>
      <c r="I1169" s="8">
        <v>150</v>
      </c>
      <c r="J1169" s="8"/>
      <c r="K1169" s="9">
        <v>1697830.5</v>
      </c>
      <c r="L1169" s="7" t="s">
        <v>37</v>
      </c>
      <c r="M1169" s="17">
        <f t="shared" si="134"/>
        <v>3.6337209302325583E-2</v>
      </c>
      <c r="N1169" s="20"/>
      <c r="O1169" s="73">
        <f t="shared" si="135"/>
        <v>119.91279069767442</v>
      </c>
      <c r="P1169" s="9">
        <f t="shared" si="133"/>
        <v>11318.87</v>
      </c>
    </row>
    <row r="1170" spans="1:16" x14ac:dyDescent="0.25">
      <c r="A1170" s="7" t="s">
        <v>9</v>
      </c>
      <c r="B1170" s="7" t="s">
        <v>331</v>
      </c>
      <c r="C1170" s="7" t="s">
        <v>332</v>
      </c>
      <c r="D1170" s="16" t="s">
        <v>333</v>
      </c>
      <c r="E1170" s="81" t="s">
        <v>474</v>
      </c>
      <c r="F1170" s="7" t="s">
        <v>334</v>
      </c>
      <c r="G1170" s="7" t="s">
        <v>513</v>
      </c>
      <c r="H1170" s="7" t="s">
        <v>184</v>
      </c>
      <c r="I1170" s="8">
        <v>6</v>
      </c>
      <c r="J1170" s="8"/>
      <c r="K1170" s="9">
        <v>67913.210000000006</v>
      </c>
      <c r="L1170" s="7" t="s">
        <v>38</v>
      </c>
      <c r="M1170" s="17">
        <f t="shared" si="134"/>
        <v>1.4534883720930232E-3</v>
      </c>
      <c r="N1170" s="20"/>
      <c r="O1170" s="73">
        <f t="shared" si="135"/>
        <v>4.7965116279069768</v>
      </c>
      <c r="P1170" s="9">
        <f t="shared" si="133"/>
        <v>11318.868333333334</v>
      </c>
    </row>
    <row r="1171" spans="1:16" x14ac:dyDescent="0.25">
      <c r="A1171" s="7" t="s">
        <v>9</v>
      </c>
      <c r="B1171" s="7" t="s">
        <v>331</v>
      </c>
      <c r="C1171" s="7" t="s">
        <v>332</v>
      </c>
      <c r="D1171" s="16" t="s">
        <v>333</v>
      </c>
      <c r="E1171" s="81" t="s">
        <v>474</v>
      </c>
      <c r="F1171" s="7" t="s">
        <v>334</v>
      </c>
      <c r="G1171" s="7" t="s">
        <v>513</v>
      </c>
      <c r="H1171" s="7" t="s">
        <v>184</v>
      </c>
      <c r="I1171" s="8">
        <v>54</v>
      </c>
      <c r="J1171" s="8"/>
      <c r="K1171" s="9">
        <v>611218.98</v>
      </c>
      <c r="L1171" s="7" t="s">
        <v>39</v>
      </c>
      <c r="M1171" s="17">
        <f t="shared" si="134"/>
        <v>1.308139534883721E-2</v>
      </c>
      <c r="N1171" s="20"/>
      <c r="O1171" s="73">
        <f t="shared" si="135"/>
        <v>43.168604651162795</v>
      </c>
      <c r="P1171" s="9">
        <f t="shared" si="133"/>
        <v>11318.869999999999</v>
      </c>
    </row>
    <row r="1172" spans="1:16" x14ac:dyDescent="0.25">
      <c r="A1172" s="7" t="s">
        <v>9</v>
      </c>
      <c r="B1172" s="7" t="s">
        <v>331</v>
      </c>
      <c r="C1172" s="7" t="s">
        <v>332</v>
      </c>
      <c r="D1172" s="16" t="s">
        <v>333</v>
      </c>
      <c r="E1172" s="81" t="s">
        <v>474</v>
      </c>
      <c r="F1172" s="7" t="s">
        <v>334</v>
      </c>
      <c r="G1172" s="7" t="s">
        <v>513</v>
      </c>
      <c r="H1172" s="7" t="s">
        <v>184</v>
      </c>
      <c r="I1172" s="8">
        <v>142</v>
      </c>
      <c r="J1172" s="8"/>
      <c r="K1172" s="9">
        <v>1607279.54</v>
      </c>
      <c r="L1172" s="7" t="s">
        <v>40</v>
      </c>
      <c r="M1172" s="17">
        <f t="shared" si="134"/>
        <v>3.4399224806201549E-2</v>
      </c>
      <c r="N1172" s="20"/>
      <c r="O1172" s="73">
        <f t="shared" si="135"/>
        <v>113.51744186046511</v>
      </c>
      <c r="P1172" s="9">
        <f t="shared" si="133"/>
        <v>11318.87</v>
      </c>
    </row>
    <row r="1173" spans="1:16" x14ac:dyDescent="0.25">
      <c r="A1173" s="7" t="s">
        <v>9</v>
      </c>
      <c r="B1173" s="7" t="s">
        <v>331</v>
      </c>
      <c r="C1173" s="7" t="s">
        <v>332</v>
      </c>
      <c r="D1173" s="16" t="s">
        <v>333</v>
      </c>
      <c r="E1173" s="81" t="s">
        <v>474</v>
      </c>
      <c r="F1173" s="7" t="s">
        <v>334</v>
      </c>
      <c r="G1173" s="7" t="s">
        <v>513</v>
      </c>
      <c r="H1173" s="7" t="s">
        <v>184</v>
      </c>
      <c r="I1173" s="8">
        <v>307</v>
      </c>
      <c r="J1173" s="8"/>
      <c r="K1173" s="9">
        <v>3474893.09</v>
      </c>
      <c r="L1173" s="7" t="s">
        <v>41</v>
      </c>
      <c r="M1173" s="17">
        <f t="shared" si="134"/>
        <v>7.4370155038759683E-2</v>
      </c>
      <c r="N1173" s="20"/>
      <c r="O1173" s="73">
        <f t="shared" si="135"/>
        <v>245.42151162790697</v>
      </c>
      <c r="P1173" s="9">
        <f t="shared" si="133"/>
        <v>11318.869999999999</v>
      </c>
    </row>
    <row r="1174" spans="1:16" x14ac:dyDescent="0.25">
      <c r="A1174" s="7" t="s">
        <v>9</v>
      </c>
      <c r="B1174" s="7" t="s">
        <v>331</v>
      </c>
      <c r="C1174" s="7" t="s">
        <v>332</v>
      </c>
      <c r="D1174" s="16" t="s">
        <v>333</v>
      </c>
      <c r="E1174" s="81" t="s">
        <v>474</v>
      </c>
      <c r="F1174" s="7" t="s">
        <v>334</v>
      </c>
      <c r="G1174" s="7" t="s">
        <v>513</v>
      </c>
      <c r="H1174" s="7" t="s">
        <v>184</v>
      </c>
      <c r="I1174" s="8">
        <v>431</v>
      </c>
      <c r="J1174" s="8"/>
      <c r="K1174" s="9">
        <v>4878432.97</v>
      </c>
      <c r="L1174" s="7" t="s">
        <v>42</v>
      </c>
      <c r="M1174" s="17">
        <f t="shared" si="134"/>
        <v>0.10440891472868218</v>
      </c>
      <c r="N1174" s="20"/>
      <c r="O1174" s="73">
        <f t="shared" si="135"/>
        <v>344.54941860465118</v>
      </c>
      <c r="P1174" s="9">
        <f t="shared" si="133"/>
        <v>11318.869999999999</v>
      </c>
    </row>
    <row r="1175" spans="1:16" x14ac:dyDescent="0.25">
      <c r="A1175" s="7" t="s">
        <v>9</v>
      </c>
      <c r="B1175" s="7" t="s">
        <v>331</v>
      </c>
      <c r="C1175" s="7" t="s">
        <v>332</v>
      </c>
      <c r="D1175" s="16" t="s">
        <v>333</v>
      </c>
      <c r="E1175" s="81" t="s">
        <v>474</v>
      </c>
      <c r="F1175" s="7" t="s">
        <v>334</v>
      </c>
      <c r="G1175" s="7" t="s">
        <v>513</v>
      </c>
      <c r="H1175" s="7" t="s">
        <v>184</v>
      </c>
      <c r="I1175" s="8">
        <v>55</v>
      </c>
      <c r="J1175" s="8"/>
      <c r="K1175" s="9">
        <v>622537.85</v>
      </c>
      <c r="L1175" s="7" t="s">
        <v>43</v>
      </c>
      <c r="M1175" s="17">
        <f t="shared" si="134"/>
        <v>1.3323643410852713E-2</v>
      </c>
      <c r="N1175" s="20"/>
      <c r="O1175" s="73">
        <f t="shared" si="135"/>
        <v>43.968023255813954</v>
      </c>
      <c r="P1175" s="9">
        <f t="shared" si="133"/>
        <v>11318.869999999999</v>
      </c>
    </row>
    <row r="1176" spans="1:16" x14ac:dyDescent="0.25">
      <c r="A1176" s="7" t="s">
        <v>9</v>
      </c>
      <c r="B1176" s="7" t="s">
        <v>331</v>
      </c>
      <c r="C1176" s="7" t="s">
        <v>332</v>
      </c>
      <c r="D1176" s="16" t="s">
        <v>333</v>
      </c>
      <c r="E1176" s="81" t="s">
        <v>474</v>
      </c>
      <c r="F1176" s="7" t="s">
        <v>334</v>
      </c>
      <c r="G1176" s="7" t="s">
        <v>513</v>
      </c>
      <c r="H1176" s="7" t="s">
        <v>184</v>
      </c>
      <c r="I1176" s="8">
        <v>47</v>
      </c>
      <c r="J1176" s="8"/>
      <c r="K1176" s="9">
        <v>531986.89</v>
      </c>
      <c r="L1176" s="7" t="s">
        <v>44</v>
      </c>
      <c r="M1176" s="17">
        <f t="shared" si="134"/>
        <v>1.1385658914728682E-2</v>
      </c>
      <c r="N1176" s="20"/>
      <c r="O1176" s="73">
        <f t="shared" si="135"/>
        <v>37.572674418604649</v>
      </c>
      <c r="P1176" s="9">
        <f t="shared" si="133"/>
        <v>11318.87</v>
      </c>
    </row>
    <row r="1177" spans="1:16" x14ac:dyDescent="0.25">
      <c r="A1177" s="7" t="s">
        <v>9</v>
      </c>
      <c r="B1177" s="7" t="s">
        <v>331</v>
      </c>
      <c r="C1177" s="7" t="s">
        <v>332</v>
      </c>
      <c r="D1177" s="16" t="s">
        <v>333</v>
      </c>
      <c r="E1177" s="81" t="s">
        <v>474</v>
      </c>
      <c r="F1177" s="7" t="s">
        <v>334</v>
      </c>
      <c r="G1177" s="7" t="s">
        <v>513</v>
      </c>
      <c r="H1177" s="7" t="s">
        <v>184</v>
      </c>
      <c r="I1177" s="8">
        <v>102</v>
      </c>
      <c r="J1177" s="8"/>
      <c r="K1177" s="9">
        <v>1109249.26</v>
      </c>
      <c r="L1177" s="7" t="s">
        <v>45</v>
      </c>
      <c r="M1177" s="17">
        <f t="shared" si="134"/>
        <v>2.4709302325581394E-2</v>
      </c>
      <c r="N1177" s="20"/>
      <c r="O1177" s="73">
        <f t="shared" si="135"/>
        <v>81.540697674418595</v>
      </c>
      <c r="P1177" s="9">
        <f t="shared" si="133"/>
        <v>10874.992745098039</v>
      </c>
    </row>
    <row r="1178" spans="1:16" x14ac:dyDescent="0.25">
      <c r="A1178" s="7" t="s">
        <v>9</v>
      </c>
      <c r="B1178" s="7" t="s">
        <v>331</v>
      </c>
      <c r="C1178" s="7" t="s">
        <v>332</v>
      </c>
      <c r="D1178" s="16" t="s">
        <v>333</v>
      </c>
      <c r="E1178" s="81" t="s">
        <v>474</v>
      </c>
      <c r="F1178" s="7" t="s">
        <v>334</v>
      </c>
      <c r="G1178" s="7" t="s">
        <v>513</v>
      </c>
      <c r="H1178" s="7" t="s">
        <v>184</v>
      </c>
      <c r="I1178" s="8">
        <v>97</v>
      </c>
      <c r="J1178" s="8"/>
      <c r="K1178" s="9">
        <v>1097930.3899999999</v>
      </c>
      <c r="L1178" s="7" t="s">
        <v>46</v>
      </c>
      <c r="M1178" s="17">
        <f t="shared" si="134"/>
        <v>2.3498062015503876E-2</v>
      </c>
      <c r="N1178" s="20"/>
      <c r="O1178" s="73">
        <f t="shared" si="135"/>
        <v>77.543604651162795</v>
      </c>
      <c r="P1178" s="9">
        <f t="shared" si="133"/>
        <v>11318.869999999999</v>
      </c>
    </row>
    <row r="1179" spans="1:16" x14ac:dyDescent="0.25">
      <c r="A1179" s="7" t="s">
        <v>9</v>
      </c>
      <c r="B1179" s="7" t="s">
        <v>331</v>
      </c>
      <c r="C1179" s="7" t="s">
        <v>332</v>
      </c>
      <c r="D1179" s="16" t="s">
        <v>333</v>
      </c>
      <c r="E1179" s="81" t="s">
        <v>474</v>
      </c>
      <c r="F1179" s="7" t="s">
        <v>334</v>
      </c>
      <c r="G1179" s="7" t="s">
        <v>513</v>
      </c>
      <c r="H1179" s="7" t="s">
        <v>184</v>
      </c>
      <c r="I1179" s="8">
        <v>99</v>
      </c>
      <c r="J1179" s="8"/>
      <c r="K1179" s="9">
        <v>1109249.26</v>
      </c>
      <c r="L1179" s="7" t="s">
        <v>47</v>
      </c>
      <c r="M1179" s="17">
        <f t="shared" si="134"/>
        <v>2.3982558139534885E-2</v>
      </c>
      <c r="N1179" s="20"/>
      <c r="O1179" s="73">
        <f t="shared" si="135"/>
        <v>79.142441860465127</v>
      </c>
      <c r="P1179" s="9">
        <f t="shared" si="133"/>
        <v>11204.53797979798</v>
      </c>
    </row>
    <row r="1180" spans="1:16" x14ac:dyDescent="0.25">
      <c r="A1180" s="7" t="s">
        <v>9</v>
      </c>
      <c r="B1180" s="7" t="s">
        <v>331</v>
      </c>
      <c r="C1180" s="7" t="s">
        <v>332</v>
      </c>
      <c r="D1180" s="16" t="s">
        <v>333</v>
      </c>
      <c r="E1180" s="81" t="s">
        <v>474</v>
      </c>
      <c r="F1180" s="7" t="s">
        <v>334</v>
      </c>
      <c r="G1180" s="7" t="s">
        <v>513</v>
      </c>
      <c r="H1180" s="7" t="s">
        <v>184</v>
      </c>
      <c r="I1180" s="8">
        <v>35</v>
      </c>
      <c r="J1180" s="8"/>
      <c r="K1180" s="9">
        <v>396160.45</v>
      </c>
      <c r="L1180" s="7" t="s">
        <v>63</v>
      </c>
      <c r="M1180" s="17">
        <f t="shared" si="134"/>
        <v>8.4786821705426351E-3</v>
      </c>
      <c r="N1180" s="20"/>
      <c r="O1180" s="73">
        <f t="shared" si="135"/>
        <v>27.979651162790695</v>
      </c>
      <c r="P1180" s="9">
        <f t="shared" si="133"/>
        <v>11318.87</v>
      </c>
    </row>
    <row r="1181" spans="1:16" x14ac:dyDescent="0.25">
      <c r="A1181" s="7" t="s">
        <v>9</v>
      </c>
      <c r="B1181" s="7" t="s">
        <v>331</v>
      </c>
      <c r="C1181" s="7" t="s">
        <v>332</v>
      </c>
      <c r="D1181" s="16" t="s">
        <v>333</v>
      </c>
      <c r="E1181" s="81" t="s">
        <v>474</v>
      </c>
      <c r="F1181" s="7" t="s">
        <v>334</v>
      </c>
      <c r="G1181" s="7" t="s">
        <v>513</v>
      </c>
      <c r="H1181" s="7" t="s">
        <v>184</v>
      </c>
      <c r="I1181" s="8">
        <v>40</v>
      </c>
      <c r="J1181" s="8"/>
      <c r="K1181" s="9">
        <v>452754.8</v>
      </c>
      <c r="L1181" s="7" t="s">
        <v>48</v>
      </c>
      <c r="M1181" s="17">
        <f t="shared" si="134"/>
        <v>9.6899224806201549E-3</v>
      </c>
      <c r="N1181" s="20"/>
      <c r="O1181" s="73">
        <f t="shared" si="135"/>
        <v>31.97674418604651</v>
      </c>
      <c r="P1181" s="9">
        <f t="shared" si="133"/>
        <v>11318.869999999999</v>
      </c>
    </row>
    <row r="1182" spans="1:16" x14ac:dyDescent="0.25">
      <c r="A1182" s="7" t="s">
        <v>9</v>
      </c>
      <c r="B1182" s="7" t="s">
        <v>331</v>
      </c>
      <c r="C1182" s="7" t="s">
        <v>332</v>
      </c>
      <c r="D1182" s="16" t="s">
        <v>333</v>
      </c>
      <c r="E1182" s="81" t="s">
        <v>474</v>
      </c>
      <c r="F1182" s="7" t="s">
        <v>334</v>
      </c>
      <c r="G1182" s="7" t="s">
        <v>513</v>
      </c>
      <c r="H1182" s="7" t="s">
        <v>184</v>
      </c>
      <c r="I1182" s="8">
        <v>45</v>
      </c>
      <c r="J1182" s="8"/>
      <c r="K1182" s="9">
        <v>509349.15</v>
      </c>
      <c r="L1182" s="7" t="s">
        <v>68</v>
      </c>
      <c r="M1182" s="17">
        <f t="shared" si="134"/>
        <v>1.0901162790697675E-2</v>
      </c>
      <c r="N1182" s="20"/>
      <c r="O1182" s="73">
        <f t="shared" si="135"/>
        <v>35.973837209302324</v>
      </c>
      <c r="P1182" s="9">
        <f t="shared" si="133"/>
        <v>11318.87</v>
      </c>
    </row>
    <row r="1183" spans="1:16" x14ac:dyDescent="0.25">
      <c r="A1183" s="7" t="s">
        <v>9</v>
      </c>
      <c r="B1183" s="7" t="s">
        <v>331</v>
      </c>
      <c r="C1183" s="7" t="s">
        <v>332</v>
      </c>
      <c r="D1183" s="16" t="s">
        <v>333</v>
      </c>
      <c r="E1183" s="81" t="s">
        <v>474</v>
      </c>
      <c r="F1183" s="7" t="s">
        <v>334</v>
      </c>
      <c r="G1183" s="7" t="s">
        <v>513</v>
      </c>
      <c r="H1183" s="7" t="s">
        <v>184</v>
      </c>
      <c r="I1183" s="8">
        <v>12</v>
      </c>
      <c r="J1183" s="8"/>
      <c r="K1183" s="9">
        <v>135826.44</v>
      </c>
      <c r="L1183" s="7" t="s">
        <v>49</v>
      </c>
      <c r="M1183" s="17">
        <f t="shared" si="134"/>
        <v>2.9069767441860465E-3</v>
      </c>
      <c r="N1183" s="20"/>
      <c r="O1183" s="73">
        <f t="shared" si="135"/>
        <v>9.5930232558139537</v>
      </c>
      <c r="P1183" s="9">
        <f t="shared" si="133"/>
        <v>11318.87</v>
      </c>
    </row>
    <row r="1184" spans="1:16" x14ac:dyDescent="0.25">
      <c r="A1184" s="7" t="s">
        <v>9</v>
      </c>
      <c r="B1184" s="7" t="s">
        <v>331</v>
      </c>
      <c r="C1184" s="7" t="s">
        <v>332</v>
      </c>
      <c r="D1184" s="16" t="s">
        <v>333</v>
      </c>
      <c r="E1184" s="81" t="s">
        <v>474</v>
      </c>
      <c r="F1184" s="7" t="s">
        <v>334</v>
      </c>
      <c r="G1184" s="7" t="s">
        <v>513</v>
      </c>
      <c r="H1184" s="7" t="s">
        <v>184</v>
      </c>
      <c r="I1184" s="8">
        <v>44</v>
      </c>
      <c r="J1184" s="8"/>
      <c r="K1184" s="9">
        <v>498030.13</v>
      </c>
      <c r="L1184" s="7" t="s">
        <v>50</v>
      </c>
      <c r="M1184" s="17">
        <f t="shared" si="134"/>
        <v>1.065891472868217E-2</v>
      </c>
      <c r="N1184" s="20"/>
      <c r="O1184" s="73">
        <f t="shared" si="135"/>
        <v>35.174418604651166</v>
      </c>
      <c r="P1184" s="9">
        <f t="shared" si="133"/>
        <v>11318.866590909091</v>
      </c>
    </row>
    <row r="1185" spans="1:16" x14ac:dyDescent="0.25">
      <c r="A1185" s="7" t="s">
        <v>9</v>
      </c>
      <c r="B1185" s="7" t="s">
        <v>331</v>
      </c>
      <c r="C1185" s="7" t="s">
        <v>332</v>
      </c>
      <c r="D1185" s="16" t="s">
        <v>333</v>
      </c>
      <c r="E1185" s="81" t="s">
        <v>474</v>
      </c>
      <c r="F1185" s="7" t="s">
        <v>334</v>
      </c>
      <c r="G1185" s="7" t="s">
        <v>513</v>
      </c>
      <c r="H1185" s="7" t="s">
        <v>184</v>
      </c>
      <c r="I1185" s="8">
        <v>283</v>
      </c>
      <c r="J1185" s="8"/>
      <c r="K1185" s="9">
        <v>3203240.21</v>
      </c>
      <c r="L1185" s="7" t="s">
        <v>51</v>
      </c>
      <c r="M1185" s="17">
        <f t="shared" si="134"/>
        <v>6.8556201550387594E-2</v>
      </c>
      <c r="N1185" s="20"/>
      <c r="O1185" s="73">
        <f t="shared" si="135"/>
        <v>226.23546511627907</v>
      </c>
      <c r="P1185" s="9">
        <f t="shared" si="133"/>
        <v>11318.869999999999</v>
      </c>
    </row>
    <row r="1186" spans="1:16" x14ac:dyDescent="0.25">
      <c r="A1186" s="7" t="s">
        <v>9</v>
      </c>
      <c r="B1186" s="7" t="s">
        <v>331</v>
      </c>
      <c r="C1186" s="7" t="s">
        <v>332</v>
      </c>
      <c r="D1186" s="16" t="s">
        <v>333</v>
      </c>
      <c r="E1186" s="81" t="s">
        <v>474</v>
      </c>
      <c r="F1186" s="7" t="s">
        <v>334</v>
      </c>
      <c r="G1186" s="7" t="s">
        <v>513</v>
      </c>
      <c r="H1186" s="7" t="s">
        <v>184</v>
      </c>
      <c r="I1186" s="8">
        <v>21</v>
      </c>
      <c r="J1186" s="8"/>
      <c r="K1186" s="9">
        <v>237696.27</v>
      </c>
      <c r="L1186" s="7" t="s">
        <v>52</v>
      </c>
      <c r="M1186" s="17">
        <f t="shared" si="134"/>
        <v>5.0872093023255818E-3</v>
      </c>
      <c r="N1186" s="20"/>
      <c r="O1186" s="73">
        <f t="shared" si="135"/>
        <v>16.787790697674421</v>
      </c>
      <c r="P1186" s="9">
        <f t="shared" si="133"/>
        <v>11318.869999999999</v>
      </c>
    </row>
    <row r="1187" spans="1:16" x14ac:dyDescent="0.25">
      <c r="A1187" s="7" t="s">
        <v>9</v>
      </c>
      <c r="B1187" s="7" t="s">
        <v>331</v>
      </c>
      <c r="C1187" s="7" t="s">
        <v>332</v>
      </c>
      <c r="D1187" s="16" t="s">
        <v>333</v>
      </c>
      <c r="E1187" s="81" t="s">
        <v>474</v>
      </c>
      <c r="F1187" s="7" t="s">
        <v>334</v>
      </c>
      <c r="G1187" s="7" t="s">
        <v>513</v>
      </c>
      <c r="H1187" s="7" t="s">
        <v>184</v>
      </c>
      <c r="I1187" s="8">
        <v>3</v>
      </c>
      <c r="J1187" s="8"/>
      <c r="K1187" s="9">
        <v>33956.61</v>
      </c>
      <c r="L1187" s="7" t="s">
        <v>53</v>
      </c>
      <c r="M1187" s="17">
        <f t="shared" si="134"/>
        <v>7.2674418604651162E-4</v>
      </c>
      <c r="N1187" s="20"/>
      <c r="O1187" s="73">
        <f t="shared" si="135"/>
        <v>2.3982558139534884</v>
      </c>
      <c r="P1187" s="9">
        <f t="shared" si="133"/>
        <v>11318.87</v>
      </c>
    </row>
    <row r="1188" spans="1:16" x14ac:dyDescent="0.25">
      <c r="A1188" s="7" t="s">
        <v>9</v>
      </c>
      <c r="B1188" s="7" t="s">
        <v>331</v>
      </c>
      <c r="C1188" s="7" t="s">
        <v>332</v>
      </c>
      <c r="D1188" s="16" t="s">
        <v>333</v>
      </c>
      <c r="E1188" s="81" t="s">
        <v>474</v>
      </c>
      <c r="F1188" s="7" t="s">
        <v>334</v>
      </c>
      <c r="G1188" s="7" t="s">
        <v>513</v>
      </c>
      <c r="H1188" s="7" t="s">
        <v>184</v>
      </c>
      <c r="I1188" s="8">
        <v>10</v>
      </c>
      <c r="J1188" s="8"/>
      <c r="K1188" s="9">
        <v>113188.7</v>
      </c>
      <c r="L1188" s="7" t="s">
        <v>266</v>
      </c>
      <c r="M1188" s="17">
        <f t="shared" si="134"/>
        <v>2.4224806201550387E-3</v>
      </c>
      <c r="N1188" s="20"/>
      <c r="O1188" s="73">
        <f t="shared" si="135"/>
        <v>7.9941860465116275</v>
      </c>
      <c r="P1188" s="9">
        <f t="shared" si="133"/>
        <v>11318.869999999999</v>
      </c>
    </row>
    <row r="1189" spans="1:16" x14ac:dyDescent="0.25">
      <c r="A1189" s="7" t="s">
        <v>9</v>
      </c>
      <c r="B1189" s="7" t="s">
        <v>331</v>
      </c>
      <c r="C1189" s="7" t="s">
        <v>332</v>
      </c>
      <c r="D1189" s="16" t="s">
        <v>333</v>
      </c>
      <c r="E1189" s="81" t="s">
        <v>474</v>
      </c>
      <c r="F1189" s="7" t="s">
        <v>334</v>
      </c>
      <c r="G1189" s="7" t="s">
        <v>513</v>
      </c>
      <c r="H1189" s="7" t="s">
        <v>184</v>
      </c>
      <c r="I1189" s="8">
        <v>48</v>
      </c>
      <c r="J1189" s="8"/>
      <c r="K1189" s="9">
        <v>543305.76</v>
      </c>
      <c r="L1189" s="7" t="s">
        <v>54</v>
      </c>
      <c r="M1189" s="17">
        <f t="shared" si="134"/>
        <v>1.1627906976744186E-2</v>
      </c>
      <c r="N1189" s="20"/>
      <c r="O1189" s="73">
        <f t="shared" si="135"/>
        <v>38.372093023255815</v>
      </c>
      <c r="P1189" s="9">
        <f t="shared" si="133"/>
        <v>11318.87</v>
      </c>
    </row>
    <row r="1190" spans="1:16" x14ac:dyDescent="0.25">
      <c r="A1190" s="7" t="s">
        <v>9</v>
      </c>
      <c r="B1190" s="7" t="s">
        <v>331</v>
      </c>
      <c r="C1190" s="7" t="s">
        <v>332</v>
      </c>
      <c r="D1190" s="16" t="s">
        <v>333</v>
      </c>
      <c r="E1190" s="81" t="s">
        <v>474</v>
      </c>
      <c r="F1190" s="7" t="s">
        <v>334</v>
      </c>
      <c r="G1190" s="7" t="s">
        <v>513</v>
      </c>
      <c r="H1190" s="7" t="s">
        <v>184</v>
      </c>
      <c r="I1190" s="8">
        <v>15</v>
      </c>
      <c r="J1190" s="8"/>
      <c r="K1190" s="9">
        <v>169783.05</v>
      </c>
      <c r="L1190" s="7" t="s">
        <v>55</v>
      </c>
      <c r="M1190" s="17">
        <f t="shared" si="134"/>
        <v>3.6337209302325581E-3</v>
      </c>
      <c r="N1190" s="20"/>
      <c r="O1190" s="73">
        <f t="shared" si="135"/>
        <v>11.991279069767442</v>
      </c>
      <c r="P1190" s="9">
        <f t="shared" si="133"/>
        <v>11318.869999999999</v>
      </c>
    </row>
    <row r="1191" spans="1:16" x14ac:dyDescent="0.25">
      <c r="A1191" s="7" t="s">
        <v>9</v>
      </c>
      <c r="B1191" s="7" t="s">
        <v>331</v>
      </c>
      <c r="C1191" s="7" t="s">
        <v>332</v>
      </c>
      <c r="D1191" s="16" t="s">
        <v>333</v>
      </c>
      <c r="E1191" s="81" t="s">
        <v>474</v>
      </c>
      <c r="F1191" s="7" t="s">
        <v>334</v>
      </c>
      <c r="G1191" s="7" t="s">
        <v>513</v>
      </c>
      <c r="H1191" s="7" t="s">
        <v>184</v>
      </c>
      <c r="I1191" s="8">
        <v>16</v>
      </c>
      <c r="J1191" s="8"/>
      <c r="K1191" s="9">
        <v>181101.92</v>
      </c>
      <c r="L1191" s="7" t="s">
        <v>144</v>
      </c>
      <c r="M1191" s="17">
        <f t="shared" si="134"/>
        <v>3.875968992248062E-3</v>
      </c>
      <c r="N1191" s="20"/>
      <c r="O1191" s="73">
        <f t="shared" si="135"/>
        <v>12.790697674418604</v>
      </c>
      <c r="P1191" s="9">
        <f t="shared" si="133"/>
        <v>11318.87</v>
      </c>
    </row>
    <row r="1192" spans="1:16" x14ac:dyDescent="0.25">
      <c r="A1192" s="7" t="s">
        <v>9</v>
      </c>
      <c r="B1192" s="7" t="s">
        <v>331</v>
      </c>
      <c r="C1192" s="7" t="s">
        <v>332</v>
      </c>
      <c r="D1192" s="16" t="s">
        <v>333</v>
      </c>
      <c r="E1192" s="81" t="s">
        <v>474</v>
      </c>
      <c r="F1192" s="7" t="s">
        <v>334</v>
      </c>
      <c r="G1192" s="7" t="s">
        <v>513</v>
      </c>
      <c r="H1192" s="7" t="s">
        <v>184</v>
      </c>
      <c r="I1192" s="8">
        <v>5</v>
      </c>
      <c r="J1192" s="8"/>
      <c r="K1192" s="9">
        <v>56594.35</v>
      </c>
      <c r="L1192" s="7" t="s">
        <v>335</v>
      </c>
      <c r="M1192" s="17">
        <f t="shared" si="134"/>
        <v>1.2112403100775194E-3</v>
      </c>
      <c r="N1192" s="20"/>
      <c r="O1192" s="73">
        <f t="shared" si="135"/>
        <v>3.9970930232558137</v>
      </c>
      <c r="P1192" s="9">
        <f t="shared" si="133"/>
        <v>11318.869999999999</v>
      </c>
    </row>
    <row r="1193" spans="1:16" x14ac:dyDescent="0.25">
      <c r="A1193" s="7" t="s">
        <v>9</v>
      </c>
      <c r="B1193" s="7" t="s">
        <v>331</v>
      </c>
      <c r="C1193" s="7" t="s">
        <v>332</v>
      </c>
      <c r="D1193" s="16" t="s">
        <v>333</v>
      </c>
      <c r="E1193" s="81" t="s">
        <v>474</v>
      </c>
      <c r="F1193" s="7" t="s">
        <v>334</v>
      </c>
      <c r="G1193" s="7" t="s">
        <v>513</v>
      </c>
      <c r="H1193" s="7" t="s">
        <v>184</v>
      </c>
      <c r="I1193" s="8">
        <v>157</v>
      </c>
      <c r="J1193" s="8"/>
      <c r="K1193" s="9">
        <v>1777062.59</v>
      </c>
      <c r="L1193" s="7" t="s">
        <v>56</v>
      </c>
      <c r="M1193" s="17">
        <f t="shared" si="134"/>
        <v>3.8032945736434107E-2</v>
      </c>
      <c r="N1193" s="20"/>
      <c r="O1193" s="73">
        <f t="shared" si="135"/>
        <v>125.50872093023256</v>
      </c>
      <c r="P1193" s="9">
        <f t="shared" si="133"/>
        <v>11318.87</v>
      </c>
    </row>
    <row r="1194" spans="1:16" x14ac:dyDescent="0.25">
      <c r="A1194" s="7" t="s">
        <v>9</v>
      </c>
      <c r="B1194" s="7" t="s">
        <v>331</v>
      </c>
      <c r="C1194" s="7" t="s">
        <v>332</v>
      </c>
      <c r="D1194" s="16" t="s">
        <v>333</v>
      </c>
      <c r="E1194" s="81" t="s">
        <v>474</v>
      </c>
      <c r="F1194" s="7" t="s">
        <v>334</v>
      </c>
      <c r="G1194" s="7" t="s">
        <v>513</v>
      </c>
      <c r="H1194" s="7" t="s">
        <v>184</v>
      </c>
      <c r="I1194" s="8">
        <v>5</v>
      </c>
      <c r="J1194" s="8"/>
      <c r="K1194" s="9">
        <v>56594.35</v>
      </c>
      <c r="L1194" s="7" t="s">
        <v>57</v>
      </c>
      <c r="M1194" s="17">
        <f t="shared" si="134"/>
        <v>1.2112403100775194E-3</v>
      </c>
      <c r="N1194" s="20"/>
      <c r="O1194" s="73">
        <f t="shared" si="135"/>
        <v>3.9970930232558137</v>
      </c>
      <c r="P1194" s="9">
        <f t="shared" si="133"/>
        <v>11318.869999999999</v>
      </c>
    </row>
    <row r="1195" spans="1:16" x14ac:dyDescent="0.25">
      <c r="A1195" s="7" t="s">
        <v>9</v>
      </c>
      <c r="B1195" s="7" t="s">
        <v>331</v>
      </c>
      <c r="C1195" s="7" t="s">
        <v>332</v>
      </c>
      <c r="D1195" s="16" t="s">
        <v>333</v>
      </c>
      <c r="E1195" s="81" t="s">
        <v>474</v>
      </c>
      <c r="F1195" s="7" t="s">
        <v>334</v>
      </c>
      <c r="G1195" s="7" t="s">
        <v>513</v>
      </c>
      <c r="H1195" s="7" t="s">
        <v>184</v>
      </c>
      <c r="I1195" s="8">
        <v>51</v>
      </c>
      <c r="J1195" s="8"/>
      <c r="K1195" s="9">
        <v>577262.37</v>
      </c>
      <c r="L1195" s="7" t="s">
        <v>65</v>
      </c>
      <c r="M1195" s="17">
        <f t="shared" si="134"/>
        <v>1.2354651162790697E-2</v>
      </c>
      <c r="N1195" s="20"/>
      <c r="O1195" s="73">
        <f t="shared" si="135"/>
        <v>40.770348837209298</v>
      </c>
      <c r="P1195" s="9">
        <f t="shared" si="133"/>
        <v>11318.87</v>
      </c>
    </row>
    <row r="1196" spans="1:16" s="67" customFormat="1" x14ac:dyDescent="0.25">
      <c r="A1196" s="58"/>
      <c r="B1196" s="58"/>
      <c r="C1196" s="58"/>
      <c r="D1196" s="59"/>
      <c r="E1196" s="87"/>
      <c r="F1196" s="58"/>
      <c r="G1196" s="58"/>
      <c r="H1196" s="58"/>
      <c r="I1196" s="60">
        <f>SUM(I1152:I1195)</f>
        <v>4128</v>
      </c>
      <c r="J1196" s="60"/>
      <c r="K1196" s="25"/>
      <c r="L1196" s="58"/>
      <c r="M1196" s="26">
        <f>SUM(M1152:M1195)</f>
        <v>0.99999999999999956</v>
      </c>
      <c r="N1196" s="27"/>
      <c r="O1196" s="71">
        <f>SUM(O1152:O1195)</f>
        <v>3299.9999999999995</v>
      </c>
      <c r="P1196" s="25"/>
    </row>
    <row r="1197" spans="1:16" x14ac:dyDescent="0.25">
      <c r="A1197" s="7" t="s">
        <v>9</v>
      </c>
      <c r="B1197" s="7" t="s">
        <v>331</v>
      </c>
      <c r="C1197" s="7" t="s">
        <v>336</v>
      </c>
      <c r="D1197" s="16" t="s">
        <v>337</v>
      </c>
      <c r="E1197" s="81" t="s">
        <v>474</v>
      </c>
      <c r="F1197" s="7" t="s">
        <v>334</v>
      </c>
      <c r="G1197" s="7" t="s">
        <v>514</v>
      </c>
      <c r="H1197" s="7" t="s">
        <v>184</v>
      </c>
      <c r="I1197" s="8">
        <v>29</v>
      </c>
      <c r="J1197" s="8"/>
      <c r="K1197" s="9">
        <v>986054.81</v>
      </c>
      <c r="L1197" s="7" t="s">
        <v>19</v>
      </c>
      <c r="M1197" s="17">
        <f>+I1197/$I$1221</f>
        <v>6.13107822410148E-2</v>
      </c>
      <c r="N1197" s="20"/>
      <c r="O1197" s="73">
        <f>495*M1197</f>
        <v>30.348837209302324</v>
      </c>
      <c r="P1197" s="9">
        <f t="shared" si="133"/>
        <v>34001.89</v>
      </c>
    </row>
    <row r="1198" spans="1:16" x14ac:dyDescent="0.25">
      <c r="A1198" s="7" t="s">
        <v>9</v>
      </c>
      <c r="B1198" s="7" t="s">
        <v>331</v>
      </c>
      <c r="C1198" s="7" t="s">
        <v>336</v>
      </c>
      <c r="D1198" s="16" t="s">
        <v>337</v>
      </c>
      <c r="E1198" s="81" t="s">
        <v>474</v>
      </c>
      <c r="F1198" s="7" t="s">
        <v>334</v>
      </c>
      <c r="G1198" s="7" t="s">
        <v>514</v>
      </c>
      <c r="H1198" s="7" t="s">
        <v>184</v>
      </c>
      <c r="I1198" s="8">
        <v>19</v>
      </c>
      <c r="J1198" s="8"/>
      <c r="K1198" s="9">
        <v>646035.91</v>
      </c>
      <c r="L1198" s="7" t="s">
        <v>21</v>
      </c>
      <c r="M1198" s="17">
        <f t="shared" ref="M1198:M1220" si="136">+I1198/$I$1221</f>
        <v>4.0169133192389003E-2</v>
      </c>
      <c r="N1198" s="20"/>
      <c r="O1198" s="73">
        <f t="shared" ref="O1198:O1220" si="137">495*M1198</f>
        <v>19.883720930232556</v>
      </c>
      <c r="P1198" s="9">
        <f t="shared" si="133"/>
        <v>34001.89</v>
      </c>
    </row>
    <row r="1199" spans="1:16" x14ac:dyDescent="0.25">
      <c r="A1199" s="7" t="s">
        <v>9</v>
      </c>
      <c r="B1199" s="7" t="s">
        <v>331</v>
      </c>
      <c r="C1199" s="7" t="s">
        <v>336</v>
      </c>
      <c r="D1199" s="16" t="s">
        <v>337</v>
      </c>
      <c r="E1199" s="81" t="s">
        <v>474</v>
      </c>
      <c r="F1199" s="7" t="s">
        <v>334</v>
      </c>
      <c r="G1199" s="7" t="s">
        <v>514</v>
      </c>
      <c r="H1199" s="7" t="s">
        <v>184</v>
      </c>
      <c r="I1199" s="8">
        <v>7</v>
      </c>
      <c r="J1199" s="8"/>
      <c r="K1199" s="9">
        <v>238013.23</v>
      </c>
      <c r="L1199" s="7" t="s">
        <v>22</v>
      </c>
      <c r="M1199" s="17">
        <f t="shared" si="136"/>
        <v>1.4799154334038054E-2</v>
      </c>
      <c r="N1199" s="20"/>
      <c r="O1199" s="73">
        <f t="shared" si="137"/>
        <v>7.3255813953488369</v>
      </c>
      <c r="P1199" s="9">
        <f t="shared" si="133"/>
        <v>34001.89</v>
      </c>
    </row>
    <row r="1200" spans="1:16" x14ac:dyDescent="0.25">
      <c r="A1200" s="7" t="s">
        <v>9</v>
      </c>
      <c r="B1200" s="7" t="s">
        <v>331</v>
      </c>
      <c r="C1200" s="7" t="s">
        <v>336</v>
      </c>
      <c r="D1200" s="16" t="s">
        <v>337</v>
      </c>
      <c r="E1200" s="81" t="s">
        <v>474</v>
      </c>
      <c r="F1200" s="7" t="s">
        <v>334</v>
      </c>
      <c r="G1200" s="7" t="s">
        <v>514</v>
      </c>
      <c r="H1200" s="7" t="s">
        <v>184</v>
      </c>
      <c r="I1200" s="8">
        <v>132</v>
      </c>
      <c r="J1200" s="8"/>
      <c r="K1200" s="9">
        <v>4488249.4800000004</v>
      </c>
      <c r="L1200" s="7" t="s">
        <v>23</v>
      </c>
      <c r="M1200" s="17">
        <f t="shared" si="136"/>
        <v>0.27906976744186046</v>
      </c>
      <c r="N1200" s="20"/>
      <c r="O1200" s="73">
        <f t="shared" si="137"/>
        <v>138.13953488372093</v>
      </c>
      <c r="P1200" s="9">
        <f t="shared" si="133"/>
        <v>34001.890000000007</v>
      </c>
    </row>
    <row r="1201" spans="1:16" x14ac:dyDescent="0.25">
      <c r="A1201" s="7" t="s">
        <v>9</v>
      </c>
      <c r="B1201" s="7" t="s">
        <v>331</v>
      </c>
      <c r="C1201" s="7" t="s">
        <v>336</v>
      </c>
      <c r="D1201" s="16" t="s">
        <v>337</v>
      </c>
      <c r="E1201" s="81" t="s">
        <v>474</v>
      </c>
      <c r="F1201" s="7" t="s">
        <v>334</v>
      </c>
      <c r="G1201" s="7" t="s">
        <v>514</v>
      </c>
      <c r="H1201" s="7" t="s">
        <v>184</v>
      </c>
      <c r="I1201" s="8">
        <v>11</v>
      </c>
      <c r="J1201" s="8"/>
      <c r="K1201" s="9">
        <v>374020.79</v>
      </c>
      <c r="L1201" s="7" t="s">
        <v>24</v>
      </c>
      <c r="M1201" s="17">
        <f t="shared" si="136"/>
        <v>2.3255813953488372E-2</v>
      </c>
      <c r="N1201" s="20"/>
      <c r="O1201" s="73">
        <f t="shared" si="137"/>
        <v>11.511627906976743</v>
      </c>
      <c r="P1201" s="9">
        <f t="shared" si="133"/>
        <v>34001.89</v>
      </c>
    </row>
    <row r="1202" spans="1:16" x14ac:dyDescent="0.25">
      <c r="A1202" s="7" t="s">
        <v>9</v>
      </c>
      <c r="B1202" s="7" t="s">
        <v>331</v>
      </c>
      <c r="C1202" s="7" t="s">
        <v>336</v>
      </c>
      <c r="D1202" s="16" t="s">
        <v>337</v>
      </c>
      <c r="E1202" s="81" t="s">
        <v>474</v>
      </c>
      <c r="F1202" s="7" t="s">
        <v>334</v>
      </c>
      <c r="G1202" s="7" t="s">
        <v>514</v>
      </c>
      <c r="H1202" s="7" t="s">
        <v>184</v>
      </c>
      <c r="I1202" s="8">
        <v>37</v>
      </c>
      <c r="J1202" s="8"/>
      <c r="K1202" s="9">
        <v>1258069.93</v>
      </c>
      <c r="L1202" s="7" t="s">
        <v>25</v>
      </c>
      <c r="M1202" s="17">
        <f t="shared" si="136"/>
        <v>7.8224101479915431E-2</v>
      </c>
      <c r="N1202" s="20"/>
      <c r="O1202" s="73">
        <f t="shared" si="137"/>
        <v>38.720930232558139</v>
      </c>
      <c r="P1202" s="9">
        <f t="shared" si="133"/>
        <v>34001.89</v>
      </c>
    </row>
    <row r="1203" spans="1:16" x14ac:dyDescent="0.25">
      <c r="A1203" s="7" t="s">
        <v>9</v>
      </c>
      <c r="B1203" s="7" t="s">
        <v>331</v>
      </c>
      <c r="C1203" s="7" t="s">
        <v>336</v>
      </c>
      <c r="D1203" s="16" t="s">
        <v>337</v>
      </c>
      <c r="E1203" s="81" t="s">
        <v>474</v>
      </c>
      <c r="F1203" s="7" t="s">
        <v>334</v>
      </c>
      <c r="G1203" s="7" t="s">
        <v>514</v>
      </c>
      <c r="H1203" s="7" t="s">
        <v>184</v>
      </c>
      <c r="I1203" s="8">
        <v>3</v>
      </c>
      <c r="J1203" s="8"/>
      <c r="K1203" s="9">
        <v>102005.67</v>
      </c>
      <c r="L1203" s="7" t="s">
        <v>29</v>
      </c>
      <c r="M1203" s="17">
        <f t="shared" si="136"/>
        <v>6.3424947145877377E-3</v>
      </c>
      <c r="N1203" s="20"/>
      <c r="O1203" s="73">
        <f t="shared" si="137"/>
        <v>3.13953488372093</v>
      </c>
      <c r="P1203" s="9">
        <f t="shared" si="133"/>
        <v>34001.89</v>
      </c>
    </row>
    <row r="1204" spans="1:16" x14ac:dyDescent="0.25">
      <c r="A1204" s="7" t="s">
        <v>9</v>
      </c>
      <c r="B1204" s="7" t="s">
        <v>331</v>
      </c>
      <c r="C1204" s="7" t="s">
        <v>336</v>
      </c>
      <c r="D1204" s="16" t="s">
        <v>337</v>
      </c>
      <c r="E1204" s="81" t="s">
        <v>474</v>
      </c>
      <c r="F1204" s="7" t="s">
        <v>334</v>
      </c>
      <c r="G1204" s="7" t="s">
        <v>514</v>
      </c>
      <c r="H1204" s="7" t="s">
        <v>184</v>
      </c>
      <c r="I1204" s="8">
        <v>9</v>
      </c>
      <c r="J1204" s="8"/>
      <c r="K1204" s="9">
        <v>306017.01</v>
      </c>
      <c r="L1204" s="7" t="s">
        <v>30</v>
      </c>
      <c r="M1204" s="17">
        <f t="shared" si="136"/>
        <v>1.9027484143763214E-2</v>
      </c>
      <c r="N1204" s="20"/>
      <c r="O1204" s="73">
        <f t="shared" si="137"/>
        <v>9.4186046511627914</v>
      </c>
      <c r="P1204" s="9">
        <f t="shared" si="133"/>
        <v>34001.89</v>
      </c>
    </row>
    <row r="1205" spans="1:16" x14ac:dyDescent="0.25">
      <c r="A1205" s="7" t="s">
        <v>9</v>
      </c>
      <c r="B1205" s="7" t="s">
        <v>331</v>
      </c>
      <c r="C1205" s="7" t="s">
        <v>336</v>
      </c>
      <c r="D1205" s="16" t="s">
        <v>337</v>
      </c>
      <c r="E1205" s="81" t="s">
        <v>474</v>
      </c>
      <c r="F1205" s="7" t="s">
        <v>334</v>
      </c>
      <c r="G1205" s="7" t="s">
        <v>514</v>
      </c>
      <c r="H1205" s="7" t="s">
        <v>184</v>
      </c>
      <c r="I1205" s="8">
        <v>11</v>
      </c>
      <c r="J1205" s="8"/>
      <c r="K1205" s="9">
        <v>374020.79</v>
      </c>
      <c r="L1205" s="7" t="s">
        <v>31</v>
      </c>
      <c r="M1205" s="17">
        <f t="shared" si="136"/>
        <v>2.3255813953488372E-2</v>
      </c>
      <c r="N1205" s="20"/>
      <c r="O1205" s="73">
        <f t="shared" si="137"/>
        <v>11.511627906976743</v>
      </c>
      <c r="P1205" s="9">
        <f t="shared" si="133"/>
        <v>34001.89</v>
      </c>
    </row>
    <row r="1206" spans="1:16" x14ac:dyDescent="0.25">
      <c r="A1206" s="7" t="s">
        <v>9</v>
      </c>
      <c r="B1206" s="7" t="s">
        <v>331</v>
      </c>
      <c r="C1206" s="7" t="s">
        <v>336</v>
      </c>
      <c r="D1206" s="16" t="s">
        <v>337</v>
      </c>
      <c r="E1206" s="81" t="s">
        <v>474</v>
      </c>
      <c r="F1206" s="7" t="s">
        <v>334</v>
      </c>
      <c r="G1206" s="7" t="s">
        <v>514</v>
      </c>
      <c r="H1206" s="7" t="s">
        <v>184</v>
      </c>
      <c r="I1206" s="8">
        <v>1</v>
      </c>
      <c r="J1206" s="8"/>
      <c r="K1206" s="9">
        <v>34001.89</v>
      </c>
      <c r="L1206" s="7" t="s">
        <v>32</v>
      </c>
      <c r="M1206" s="17">
        <f t="shared" si="136"/>
        <v>2.1141649048625794E-3</v>
      </c>
      <c r="N1206" s="20"/>
      <c r="O1206" s="73">
        <f t="shared" si="137"/>
        <v>1.0465116279069768</v>
      </c>
      <c r="P1206" s="9">
        <f t="shared" si="133"/>
        <v>34001.89</v>
      </c>
    </row>
    <row r="1207" spans="1:16" x14ac:dyDescent="0.25">
      <c r="A1207" s="7" t="s">
        <v>9</v>
      </c>
      <c r="B1207" s="7" t="s">
        <v>331</v>
      </c>
      <c r="C1207" s="7" t="s">
        <v>336</v>
      </c>
      <c r="D1207" s="16" t="s">
        <v>337</v>
      </c>
      <c r="E1207" s="81" t="s">
        <v>474</v>
      </c>
      <c r="F1207" s="7" t="s">
        <v>334</v>
      </c>
      <c r="G1207" s="7" t="s">
        <v>514</v>
      </c>
      <c r="H1207" s="7" t="s">
        <v>184</v>
      </c>
      <c r="I1207" s="8">
        <v>5</v>
      </c>
      <c r="J1207" s="8"/>
      <c r="K1207" s="9">
        <v>170009.45</v>
      </c>
      <c r="L1207" s="7" t="s">
        <v>34</v>
      </c>
      <c r="M1207" s="17">
        <f t="shared" si="136"/>
        <v>1.0570824524312896E-2</v>
      </c>
      <c r="N1207" s="20"/>
      <c r="O1207" s="73">
        <f t="shared" si="137"/>
        <v>5.2325581395348841</v>
      </c>
      <c r="P1207" s="9">
        <f t="shared" si="133"/>
        <v>34001.89</v>
      </c>
    </row>
    <row r="1208" spans="1:16" x14ac:dyDescent="0.25">
      <c r="A1208" s="7" t="s">
        <v>9</v>
      </c>
      <c r="B1208" s="7" t="s">
        <v>331</v>
      </c>
      <c r="C1208" s="7" t="s">
        <v>336</v>
      </c>
      <c r="D1208" s="16" t="s">
        <v>337</v>
      </c>
      <c r="E1208" s="81" t="s">
        <v>474</v>
      </c>
      <c r="F1208" s="7" t="s">
        <v>334</v>
      </c>
      <c r="G1208" s="7" t="s">
        <v>514</v>
      </c>
      <c r="H1208" s="7" t="s">
        <v>184</v>
      </c>
      <c r="I1208" s="8">
        <v>9</v>
      </c>
      <c r="J1208" s="8"/>
      <c r="K1208" s="9">
        <v>306017.01</v>
      </c>
      <c r="L1208" s="7" t="s">
        <v>36</v>
      </c>
      <c r="M1208" s="17">
        <f t="shared" si="136"/>
        <v>1.9027484143763214E-2</v>
      </c>
      <c r="N1208" s="20"/>
      <c r="O1208" s="73">
        <f t="shared" si="137"/>
        <v>9.4186046511627914</v>
      </c>
      <c r="P1208" s="9">
        <f t="shared" si="133"/>
        <v>34001.89</v>
      </c>
    </row>
    <row r="1209" spans="1:16" x14ac:dyDescent="0.25">
      <c r="A1209" s="7" t="s">
        <v>9</v>
      </c>
      <c r="B1209" s="7" t="s">
        <v>331</v>
      </c>
      <c r="C1209" s="7" t="s">
        <v>336</v>
      </c>
      <c r="D1209" s="16" t="s">
        <v>337</v>
      </c>
      <c r="E1209" s="81" t="s">
        <v>474</v>
      </c>
      <c r="F1209" s="7" t="s">
        <v>334</v>
      </c>
      <c r="G1209" s="7" t="s">
        <v>514</v>
      </c>
      <c r="H1209" s="7" t="s">
        <v>184</v>
      </c>
      <c r="I1209" s="8">
        <v>10</v>
      </c>
      <c r="J1209" s="8"/>
      <c r="K1209" s="9">
        <v>340018.9</v>
      </c>
      <c r="L1209" s="7" t="s">
        <v>39</v>
      </c>
      <c r="M1209" s="17">
        <f t="shared" si="136"/>
        <v>2.1141649048625793E-2</v>
      </c>
      <c r="N1209" s="20"/>
      <c r="O1209" s="73">
        <f t="shared" si="137"/>
        <v>10.465116279069768</v>
      </c>
      <c r="P1209" s="9">
        <f t="shared" si="133"/>
        <v>34001.89</v>
      </c>
    </row>
    <row r="1210" spans="1:16" x14ac:dyDescent="0.25">
      <c r="A1210" s="7" t="s">
        <v>9</v>
      </c>
      <c r="B1210" s="7" t="s">
        <v>331</v>
      </c>
      <c r="C1210" s="7" t="s">
        <v>336</v>
      </c>
      <c r="D1210" s="16" t="s">
        <v>337</v>
      </c>
      <c r="E1210" s="81" t="s">
        <v>474</v>
      </c>
      <c r="F1210" s="7" t="s">
        <v>334</v>
      </c>
      <c r="G1210" s="7" t="s">
        <v>514</v>
      </c>
      <c r="H1210" s="7" t="s">
        <v>184</v>
      </c>
      <c r="I1210" s="8">
        <v>8</v>
      </c>
      <c r="J1210" s="8"/>
      <c r="K1210" s="9">
        <v>272015.12</v>
      </c>
      <c r="L1210" s="7" t="s">
        <v>40</v>
      </c>
      <c r="M1210" s="17">
        <f t="shared" si="136"/>
        <v>1.6913319238900635E-2</v>
      </c>
      <c r="N1210" s="20"/>
      <c r="O1210" s="73">
        <f t="shared" si="137"/>
        <v>8.3720930232558146</v>
      </c>
      <c r="P1210" s="9">
        <f t="shared" si="133"/>
        <v>34001.89</v>
      </c>
    </row>
    <row r="1211" spans="1:16" x14ac:dyDescent="0.25">
      <c r="A1211" s="7" t="s">
        <v>9</v>
      </c>
      <c r="B1211" s="7" t="s">
        <v>331</v>
      </c>
      <c r="C1211" s="7" t="s">
        <v>336</v>
      </c>
      <c r="D1211" s="16" t="s">
        <v>337</v>
      </c>
      <c r="E1211" s="81" t="s">
        <v>474</v>
      </c>
      <c r="F1211" s="7" t="s">
        <v>334</v>
      </c>
      <c r="G1211" s="7" t="s">
        <v>514</v>
      </c>
      <c r="H1211" s="7" t="s">
        <v>184</v>
      </c>
      <c r="I1211" s="8">
        <v>18</v>
      </c>
      <c r="J1211" s="8"/>
      <c r="K1211" s="9">
        <v>612034.02</v>
      </c>
      <c r="L1211" s="7" t="s">
        <v>41</v>
      </c>
      <c r="M1211" s="17">
        <f t="shared" si="136"/>
        <v>3.8054968287526428E-2</v>
      </c>
      <c r="N1211" s="20"/>
      <c r="O1211" s="73">
        <f t="shared" si="137"/>
        <v>18.837209302325583</v>
      </c>
      <c r="P1211" s="9">
        <f t="shared" si="133"/>
        <v>34001.89</v>
      </c>
    </row>
    <row r="1212" spans="1:16" x14ac:dyDescent="0.25">
      <c r="A1212" s="7" t="s">
        <v>9</v>
      </c>
      <c r="B1212" s="7" t="s">
        <v>331</v>
      </c>
      <c r="C1212" s="7" t="s">
        <v>336</v>
      </c>
      <c r="D1212" s="16" t="s">
        <v>337</v>
      </c>
      <c r="E1212" s="81" t="s">
        <v>474</v>
      </c>
      <c r="F1212" s="7" t="s">
        <v>334</v>
      </c>
      <c r="G1212" s="7" t="s">
        <v>514</v>
      </c>
      <c r="H1212" s="7" t="s">
        <v>184</v>
      </c>
      <c r="I1212" s="8">
        <v>26</v>
      </c>
      <c r="J1212" s="8"/>
      <c r="K1212" s="9">
        <v>869741.48</v>
      </c>
      <c r="L1212" s="7" t="s">
        <v>45</v>
      </c>
      <c r="M1212" s="17">
        <f t="shared" si="136"/>
        <v>5.4968287526427059E-2</v>
      </c>
      <c r="N1212" s="20"/>
      <c r="O1212" s="73">
        <f t="shared" si="137"/>
        <v>27.209302325581394</v>
      </c>
      <c r="P1212" s="9">
        <f t="shared" si="133"/>
        <v>33451.595384615386</v>
      </c>
    </row>
    <row r="1213" spans="1:16" x14ac:dyDescent="0.25">
      <c r="A1213" s="7" t="s">
        <v>9</v>
      </c>
      <c r="B1213" s="7" t="s">
        <v>331</v>
      </c>
      <c r="C1213" s="7" t="s">
        <v>336</v>
      </c>
      <c r="D1213" s="16" t="s">
        <v>337</v>
      </c>
      <c r="E1213" s="81" t="s">
        <v>474</v>
      </c>
      <c r="F1213" s="7" t="s">
        <v>334</v>
      </c>
      <c r="G1213" s="7" t="s">
        <v>514</v>
      </c>
      <c r="H1213" s="7" t="s">
        <v>184</v>
      </c>
      <c r="I1213" s="8">
        <v>18</v>
      </c>
      <c r="J1213" s="8"/>
      <c r="K1213" s="9">
        <v>612034.02</v>
      </c>
      <c r="L1213" s="7" t="s">
        <v>47</v>
      </c>
      <c r="M1213" s="17">
        <f t="shared" si="136"/>
        <v>3.8054968287526428E-2</v>
      </c>
      <c r="N1213" s="20"/>
      <c r="O1213" s="73">
        <f t="shared" si="137"/>
        <v>18.837209302325583</v>
      </c>
      <c r="P1213" s="9">
        <f t="shared" ref="P1213:P1276" si="138">+K1213/I1213</f>
        <v>34001.89</v>
      </c>
    </row>
    <row r="1214" spans="1:16" x14ac:dyDescent="0.25">
      <c r="A1214" s="7" t="s">
        <v>9</v>
      </c>
      <c r="B1214" s="7" t="s">
        <v>331</v>
      </c>
      <c r="C1214" s="7" t="s">
        <v>336</v>
      </c>
      <c r="D1214" s="16" t="s">
        <v>337</v>
      </c>
      <c r="E1214" s="81" t="s">
        <v>474</v>
      </c>
      <c r="F1214" s="7" t="s">
        <v>334</v>
      </c>
      <c r="G1214" s="7" t="s">
        <v>514</v>
      </c>
      <c r="H1214" s="7" t="s">
        <v>184</v>
      </c>
      <c r="I1214" s="8">
        <v>12</v>
      </c>
      <c r="J1214" s="8"/>
      <c r="K1214" s="9">
        <v>408022.68</v>
      </c>
      <c r="L1214" s="7" t="s">
        <v>63</v>
      </c>
      <c r="M1214" s="17">
        <f t="shared" si="136"/>
        <v>2.5369978858350951E-2</v>
      </c>
      <c r="N1214" s="20"/>
      <c r="O1214" s="73">
        <f t="shared" si="137"/>
        <v>12.55813953488372</v>
      </c>
      <c r="P1214" s="9">
        <f t="shared" si="138"/>
        <v>34001.89</v>
      </c>
    </row>
    <row r="1215" spans="1:16" x14ac:dyDescent="0.25">
      <c r="A1215" s="7" t="s">
        <v>9</v>
      </c>
      <c r="B1215" s="7" t="s">
        <v>331</v>
      </c>
      <c r="C1215" s="7" t="s">
        <v>336</v>
      </c>
      <c r="D1215" s="16" t="s">
        <v>337</v>
      </c>
      <c r="E1215" s="81" t="s">
        <v>474</v>
      </c>
      <c r="F1215" s="7" t="s">
        <v>334</v>
      </c>
      <c r="G1215" s="7" t="s">
        <v>514</v>
      </c>
      <c r="H1215" s="7" t="s">
        <v>184</v>
      </c>
      <c r="I1215" s="8">
        <v>3</v>
      </c>
      <c r="J1215" s="8"/>
      <c r="K1215" s="9">
        <v>102005.67</v>
      </c>
      <c r="L1215" s="7" t="s">
        <v>48</v>
      </c>
      <c r="M1215" s="17">
        <f t="shared" si="136"/>
        <v>6.3424947145877377E-3</v>
      </c>
      <c r="N1215" s="20"/>
      <c r="O1215" s="73">
        <f t="shared" si="137"/>
        <v>3.13953488372093</v>
      </c>
      <c r="P1215" s="9">
        <f t="shared" si="138"/>
        <v>34001.89</v>
      </c>
    </row>
    <row r="1216" spans="1:16" x14ac:dyDescent="0.25">
      <c r="A1216" s="7" t="s">
        <v>9</v>
      </c>
      <c r="B1216" s="7" t="s">
        <v>331</v>
      </c>
      <c r="C1216" s="7" t="s">
        <v>336</v>
      </c>
      <c r="D1216" s="16" t="s">
        <v>337</v>
      </c>
      <c r="E1216" s="81" t="s">
        <v>474</v>
      </c>
      <c r="F1216" s="7" t="s">
        <v>334</v>
      </c>
      <c r="G1216" s="7" t="s">
        <v>514</v>
      </c>
      <c r="H1216" s="7" t="s">
        <v>184</v>
      </c>
      <c r="I1216" s="8">
        <v>7</v>
      </c>
      <c r="J1216" s="8"/>
      <c r="K1216" s="9">
        <v>238013.23</v>
      </c>
      <c r="L1216" s="7" t="s">
        <v>50</v>
      </c>
      <c r="M1216" s="17">
        <f t="shared" si="136"/>
        <v>1.4799154334038054E-2</v>
      </c>
      <c r="N1216" s="20"/>
      <c r="O1216" s="73">
        <f t="shared" si="137"/>
        <v>7.3255813953488369</v>
      </c>
      <c r="P1216" s="9">
        <f t="shared" si="138"/>
        <v>34001.89</v>
      </c>
    </row>
    <row r="1217" spans="1:16" x14ac:dyDescent="0.25">
      <c r="A1217" s="7" t="s">
        <v>9</v>
      </c>
      <c r="B1217" s="7" t="s">
        <v>331</v>
      </c>
      <c r="C1217" s="7" t="s">
        <v>336</v>
      </c>
      <c r="D1217" s="16" t="s">
        <v>337</v>
      </c>
      <c r="E1217" s="81" t="s">
        <v>474</v>
      </c>
      <c r="F1217" s="7" t="s">
        <v>334</v>
      </c>
      <c r="G1217" s="7" t="s">
        <v>514</v>
      </c>
      <c r="H1217" s="7" t="s">
        <v>184</v>
      </c>
      <c r="I1217" s="8">
        <v>9</v>
      </c>
      <c r="J1217" s="8"/>
      <c r="K1217" s="9">
        <v>306017.01</v>
      </c>
      <c r="L1217" s="7" t="s">
        <v>51</v>
      </c>
      <c r="M1217" s="17">
        <f t="shared" si="136"/>
        <v>1.9027484143763214E-2</v>
      </c>
      <c r="N1217" s="20"/>
      <c r="O1217" s="73">
        <f t="shared" si="137"/>
        <v>9.4186046511627914</v>
      </c>
      <c r="P1217" s="9">
        <f t="shared" si="138"/>
        <v>34001.89</v>
      </c>
    </row>
    <row r="1218" spans="1:16" x14ac:dyDescent="0.25">
      <c r="A1218" s="7" t="s">
        <v>9</v>
      </c>
      <c r="B1218" s="7" t="s">
        <v>331</v>
      </c>
      <c r="C1218" s="7" t="s">
        <v>336</v>
      </c>
      <c r="D1218" s="16" t="s">
        <v>337</v>
      </c>
      <c r="E1218" s="81" t="s">
        <v>474</v>
      </c>
      <c r="F1218" s="7" t="s">
        <v>334</v>
      </c>
      <c r="G1218" s="7" t="s">
        <v>514</v>
      </c>
      <c r="H1218" s="7" t="s">
        <v>184</v>
      </c>
      <c r="I1218" s="8">
        <v>36</v>
      </c>
      <c r="J1218" s="8"/>
      <c r="K1218" s="9">
        <v>1224068.04</v>
      </c>
      <c r="L1218" s="7" t="s">
        <v>53</v>
      </c>
      <c r="M1218" s="17">
        <f t="shared" si="136"/>
        <v>7.6109936575052856E-2</v>
      </c>
      <c r="N1218" s="20"/>
      <c r="O1218" s="73">
        <f t="shared" si="137"/>
        <v>37.674418604651166</v>
      </c>
      <c r="P1218" s="9">
        <f t="shared" si="138"/>
        <v>34001.89</v>
      </c>
    </row>
    <row r="1219" spans="1:16" x14ac:dyDescent="0.25">
      <c r="A1219" s="7" t="s">
        <v>9</v>
      </c>
      <c r="B1219" s="7" t="s">
        <v>331</v>
      </c>
      <c r="C1219" s="7" t="s">
        <v>336</v>
      </c>
      <c r="D1219" s="16" t="s">
        <v>337</v>
      </c>
      <c r="E1219" s="81" t="s">
        <v>474</v>
      </c>
      <c r="F1219" s="7" t="s">
        <v>334</v>
      </c>
      <c r="G1219" s="7" t="s">
        <v>514</v>
      </c>
      <c r="H1219" s="7" t="s">
        <v>184</v>
      </c>
      <c r="I1219" s="8">
        <v>47</v>
      </c>
      <c r="J1219" s="8"/>
      <c r="K1219" s="9">
        <v>1598088.83</v>
      </c>
      <c r="L1219" s="7" t="s">
        <v>56</v>
      </c>
      <c r="M1219" s="17">
        <f t="shared" si="136"/>
        <v>9.9365750528541227E-2</v>
      </c>
      <c r="N1219" s="20"/>
      <c r="O1219" s="73">
        <f t="shared" si="137"/>
        <v>49.186046511627907</v>
      </c>
      <c r="P1219" s="9">
        <f t="shared" si="138"/>
        <v>34001.89</v>
      </c>
    </row>
    <row r="1220" spans="1:16" x14ac:dyDescent="0.25">
      <c r="A1220" s="7" t="s">
        <v>9</v>
      </c>
      <c r="B1220" s="7" t="s">
        <v>331</v>
      </c>
      <c r="C1220" s="7" t="s">
        <v>336</v>
      </c>
      <c r="D1220" s="16" t="s">
        <v>337</v>
      </c>
      <c r="E1220" s="81" t="s">
        <v>474</v>
      </c>
      <c r="F1220" s="7" t="s">
        <v>334</v>
      </c>
      <c r="G1220" s="7" t="s">
        <v>514</v>
      </c>
      <c r="H1220" s="7" t="s">
        <v>184</v>
      </c>
      <c r="I1220" s="8">
        <v>6</v>
      </c>
      <c r="J1220" s="8"/>
      <c r="K1220" s="9">
        <v>204011.34</v>
      </c>
      <c r="L1220" s="7" t="s">
        <v>65</v>
      </c>
      <c r="M1220" s="17">
        <f t="shared" si="136"/>
        <v>1.2684989429175475E-2</v>
      </c>
      <c r="N1220" s="20"/>
      <c r="O1220" s="73">
        <f t="shared" si="137"/>
        <v>6.2790697674418601</v>
      </c>
      <c r="P1220" s="9">
        <f t="shared" si="138"/>
        <v>34001.89</v>
      </c>
    </row>
    <row r="1221" spans="1:16" s="67" customFormat="1" x14ac:dyDescent="0.25">
      <c r="A1221" s="58"/>
      <c r="B1221" s="58"/>
      <c r="C1221" s="58"/>
      <c r="D1221" s="59"/>
      <c r="E1221" s="87"/>
      <c r="F1221" s="58"/>
      <c r="G1221" s="58"/>
      <c r="H1221" s="58"/>
      <c r="I1221" s="60">
        <f>SUM(I1197:I1220)</f>
        <v>473</v>
      </c>
      <c r="J1221" s="60"/>
      <c r="K1221" s="25"/>
      <c r="L1221" s="58"/>
      <c r="M1221" s="26">
        <f>SUM(M1197:M1220)</f>
        <v>0.99999999999999978</v>
      </c>
      <c r="N1221" s="27"/>
      <c r="O1221" s="71">
        <f>SUM(O1197:O1220)</f>
        <v>495</v>
      </c>
      <c r="P1221" s="25"/>
    </row>
    <row r="1222" spans="1:16" x14ac:dyDescent="0.25">
      <c r="A1222" s="7" t="s">
        <v>9</v>
      </c>
      <c r="B1222" s="7" t="s">
        <v>338</v>
      </c>
      <c r="C1222" s="7" t="s">
        <v>339</v>
      </c>
      <c r="D1222" s="16" t="s">
        <v>340</v>
      </c>
      <c r="E1222" s="81" t="s">
        <v>475</v>
      </c>
      <c r="F1222" s="7" t="s">
        <v>515</v>
      </c>
      <c r="G1222" s="7" t="s">
        <v>516</v>
      </c>
      <c r="H1222" s="7" t="s">
        <v>14</v>
      </c>
      <c r="I1222" s="8">
        <v>603</v>
      </c>
      <c r="J1222" s="8"/>
      <c r="K1222" s="9">
        <v>312016.32</v>
      </c>
      <c r="L1222" s="7" t="s">
        <v>300</v>
      </c>
      <c r="M1222" s="17">
        <f>+I1222/$I$1227</f>
        <v>0.22160970231532526</v>
      </c>
      <c r="N1222" s="20"/>
      <c r="O1222" s="73">
        <f>4500*M1222</f>
        <v>997.24366041896371</v>
      </c>
      <c r="P1222" s="9">
        <f t="shared" si="138"/>
        <v>517.44000000000005</v>
      </c>
    </row>
    <row r="1223" spans="1:16" x14ac:dyDescent="0.25">
      <c r="A1223" s="7" t="s">
        <v>9</v>
      </c>
      <c r="B1223" s="7" t="s">
        <v>338</v>
      </c>
      <c r="C1223" s="7" t="s">
        <v>339</v>
      </c>
      <c r="D1223" s="16" t="s">
        <v>340</v>
      </c>
      <c r="E1223" s="81" t="s">
        <v>475</v>
      </c>
      <c r="F1223" s="7" t="s">
        <v>515</v>
      </c>
      <c r="G1223" s="7" t="s">
        <v>516</v>
      </c>
      <c r="H1223" s="7" t="s">
        <v>14</v>
      </c>
      <c r="I1223" s="8">
        <v>1187</v>
      </c>
      <c r="J1223" s="8"/>
      <c r="K1223" s="9">
        <v>617083.86</v>
      </c>
      <c r="L1223" s="7" t="s">
        <v>23</v>
      </c>
      <c r="M1223" s="17">
        <f t="shared" ref="M1223:M1226" si="139">+I1223/$I$1227</f>
        <v>0.43623667769202501</v>
      </c>
      <c r="N1223" s="20"/>
      <c r="O1223" s="73">
        <f t="shared" ref="O1223:O1226" si="140">4500*M1223</f>
        <v>1963.0650496141125</v>
      </c>
      <c r="P1223" s="9">
        <f t="shared" si="138"/>
        <v>519.86845829823085</v>
      </c>
    </row>
    <row r="1224" spans="1:16" x14ac:dyDescent="0.25">
      <c r="A1224" s="7" t="s">
        <v>9</v>
      </c>
      <c r="B1224" s="7" t="s">
        <v>338</v>
      </c>
      <c r="C1224" s="7" t="s">
        <v>339</v>
      </c>
      <c r="D1224" s="16" t="s">
        <v>340</v>
      </c>
      <c r="E1224" s="81" t="s">
        <v>475</v>
      </c>
      <c r="F1224" s="7" t="s">
        <v>515</v>
      </c>
      <c r="G1224" s="7" t="s">
        <v>516</v>
      </c>
      <c r="H1224" s="7" t="s">
        <v>14</v>
      </c>
      <c r="I1224" s="8">
        <v>156</v>
      </c>
      <c r="J1224" s="8"/>
      <c r="K1224" s="9">
        <v>80949.63</v>
      </c>
      <c r="L1224" s="7" t="s">
        <v>24</v>
      </c>
      <c r="M1224" s="17">
        <f t="shared" si="139"/>
        <v>5.7331863285556783E-2</v>
      </c>
      <c r="N1224" s="20"/>
      <c r="O1224" s="73">
        <f t="shared" si="140"/>
        <v>257.9933847850055</v>
      </c>
      <c r="P1224" s="9">
        <f t="shared" si="138"/>
        <v>518.90788461538466</v>
      </c>
    </row>
    <row r="1225" spans="1:16" x14ac:dyDescent="0.25">
      <c r="A1225" s="7" t="s">
        <v>9</v>
      </c>
      <c r="B1225" s="7" t="s">
        <v>338</v>
      </c>
      <c r="C1225" s="7" t="s">
        <v>339</v>
      </c>
      <c r="D1225" s="16" t="s">
        <v>340</v>
      </c>
      <c r="E1225" s="81" t="s">
        <v>475</v>
      </c>
      <c r="F1225" s="7" t="s">
        <v>515</v>
      </c>
      <c r="G1225" s="7" t="s">
        <v>516</v>
      </c>
      <c r="H1225" s="7" t="s">
        <v>14</v>
      </c>
      <c r="I1225" s="8">
        <v>87</v>
      </c>
      <c r="J1225" s="8"/>
      <c r="K1225" s="9">
        <v>45017.279999999999</v>
      </c>
      <c r="L1225" s="7" t="s">
        <v>25</v>
      </c>
      <c r="M1225" s="17">
        <f t="shared" si="139"/>
        <v>3.1973539140022052E-2</v>
      </c>
      <c r="N1225" s="20"/>
      <c r="O1225" s="73">
        <f t="shared" si="140"/>
        <v>143.88092613009923</v>
      </c>
      <c r="P1225" s="9">
        <f t="shared" si="138"/>
        <v>517.43999999999994</v>
      </c>
    </row>
    <row r="1226" spans="1:16" x14ac:dyDescent="0.25">
      <c r="A1226" s="7" t="s">
        <v>9</v>
      </c>
      <c r="B1226" s="7" t="s">
        <v>338</v>
      </c>
      <c r="C1226" s="7" t="s">
        <v>339</v>
      </c>
      <c r="D1226" s="16" t="s">
        <v>340</v>
      </c>
      <c r="E1226" s="81" t="s">
        <v>475</v>
      </c>
      <c r="F1226" s="7" t="s">
        <v>515</v>
      </c>
      <c r="G1226" s="7" t="s">
        <v>516</v>
      </c>
      <c r="H1226" s="7" t="s">
        <v>14</v>
      </c>
      <c r="I1226" s="8">
        <v>688</v>
      </c>
      <c r="J1226" s="8"/>
      <c r="K1226" s="9">
        <v>357484.91</v>
      </c>
      <c r="L1226" s="7" t="s">
        <v>52</v>
      </c>
      <c r="M1226" s="17">
        <f t="shared" si="139"/>
        <v>0.25284821756707093</v>
      </c>
      <c r="N1226" s="20"/>
      <c r="O1226" s="73">
        <f t="shared" si="140"/>
        <v>1137.8169790518191</v>
      </c>
      <c r="P1226" s="9">
        <f t="shared" si="138"/>
        <v>519.60015988372095</v>
      </c>
    </row>
    <row r="1227" spans="1:16" s="67" customFormat="1" x14ac:dyDescent="0.25">
      <c r="A1227" s="58"/>
      <c r="B1227" s="58"/>
      <c r="C1227" s="58"/>
      <c r="D1227" s="59"/>
      <c r="E1227" s="87"/>
      <c r="F1227" s="58"/>
      <c r="G1227" s="58"/>
      <c r="H1227" s="58"/>
      <c r="I1227" s="60">
        <f>SUM(I1222:I1226)</f>
        <v>2721</v>
      </c>
      <c r="J1227" s="60"/>
      <c r="K1227" s="25"/>
      <c r="L1227" s="58"/>
      <c r="M1227" s="26">
        <f>SUM(M1222:M1226)</f>
        <v>1</v>
      </c>
      <c r="N1227" s="27"/>
      <c r="O1227" s="74">
        <f>SUM(O1222:O1226)</f>
        <v>4500</v>
      </c>
      <c r="P1227" s="25"/>
    </row>
    <row r="1228" spans="1:16" x14ac:dyDescent="0.25">
      <c r="A1228" s="7" t="s">
        <v>9</v>
      </c>
      <c r="B1228" s="7" t="s">
        <v>338</v>
      </c>
      <c r="C1228" s="7" t="s">
        <v>342</v>
      </c>
      <c r="D1228" s="16" t="s">
        <v>343</v>
      </c>
      <c r="E1228" s="81" t="s">
        <v>476</v>
      </c>
      <c r="F1228" s="7" t="s">
        <v>517</v>
      </c>
      <c r="G1228" s="7" t="s">
        <v>508</v>
      </c>
      <c r="H1228" s="7" t="s">
        <v>14</v>
      </c>
      <c r="I1228" s="8">
        <v>39</v>
      </c>
      <c r="J1228" s="8"/>
      <c r="K1228" s="9">
        <v>437106.89</v>
      </c>
      <c r="L1228" s="7" t="s">
        <v>15</v>
      </c>
      <c r="M1228" s="17">
        <f>+I1228/$I$1271</f>
        <v>1.0114107883817428E-2</v>
      </c>
      <c r="N1228" s="20"/>
      <c r="O1228" s="73">
        <f>3600*M1228</f>
        <v>36.410788381742741</v>
      </c>
      <c r="P1228" s="9">
        <f t="shared" si="138"/>
        <v>11207.868974358975</v>
      </c>
    </row>
    <row r="1229" spans="1:16" x14ac:dyDescent="0.25">
      <c r="A1229" s="7" t="s">
        <v>9</v>
      </c>
      <c r="B1229" s="7" t="s">
        <v>338</v>
      </c>
      <c r="C1229" s="7" t="s">
        <v>342</v>
      </c>
      <c r="D1229" s="16" t="s">
        <v>343</v>
      </c>
      <c r="E1229" s="81" t="s">
        <v>476</v>
      </c>
      <c r="F1229" s="7" t="s">
        <v>517</v>
      </c>
      <c r="G1229" s="7" t="s">
        <v>508</v>
      </c>
      <c r="H1229" s="7" t="s">
        <v>14</v>
      </c>
      <c r="I1229" s="8">
        <v>230</v>
      </c>
      <c r="J1229" s="8"/>
      <c r="K1229" s="9">
        <v>2577998.5</v>
      </c>
      <c r="L1229" s="7" t="s">
        <v>300</v>
      </c>
      <c r="M1229" s="17">
        <f t="shared" ref="M1229:M1270" si="141">+I1229/$I$1271</f>
        <v>5.9647302904564319E-2</v>
      </c>
      <c r="N1229" s="20"/>
      <c r="O1229" s="73">
        <f t="shared" ref="O1229:O1270" si="142">3600*M1229</f>
        <v>214.73029045643153</v>
      </c>
      <c r="P1229" s="9">
        <f t="shared" si="138"/>
        <v>11208.689130434783</v>
      </c>
    </row>
    <row r="1230" spans="1:16" x14ac:dyDescent="0.25">
      <c r="A1230" s="7" t="s">
        <v>9</v>
      </c>
      <c r="B1230" s="7" t="s">
        <v>338</v>
      </c>
      <c r="C1230" s="7" t="s">
        <v>342</v>
      </c>
      <c r="D1230" s="16" t="s">
        <v>343</v>
      </c>
      <c r="E1230" s="81" t="s">
        <v>476</v>
      </c>
      <c r="F1230" s="7" t="s">
        <v>517</v>
      </c>
      <c r="G1230" s="7" t="s">
        <v>508</v>
      </c>
      <c r="H1230" s="7" t="s">
        <v>14</v>
      </c>
      <c r="I1230" s="8">
        <v>103</v>
      </c>
      <c r="J1230" s="8"/>
      <c r="K1230" s="9">
        <v>1155361.1299999999</v>
      </c>
      <c r="L1230" s="7" t="s">
        <v>18</v>
      </c>
      <c r="M1230" s="17">
        <f t="shared" si="141"/>
        <v>2.671161825726141E-2</v>
      </c>
      <c r="N1230" s="20"/>
      <c r="O1230" s="73">
        <f t="shared" si="142"/>
        <v>96.161825726141075</v>
      </c>
      <c r="P1230" s="9">
        <f t="shared" si="138"/>
        <v>11217.098349514563</v>
      </c>
    </row>
    <row r="1231" spans="1:16" x14ac:dyDescent="0.25">
      <c r="A1231" s="7" t="s">
        <v>9</v>
      </c>
      <c r="B1231" s="7" t="s">
        <v>338</v>
      </c>
      <c r="C1231" s="7" t="s">
        <v>342</v>
      </c>
      <c r="D1231" s="16" t="s">
        <v>343</v>
      </c>
      <c r="E1231" s="81" t="s">
        <v>476</v>
      </c>
      <c r="F1231" s="7" t="s">
        <v>517</v>
      </c>
      <c r="G1231" s="7" t="s">
        <v>508</v>
      </c>
      <c r="H1231" s="7" t="s">
        <v>14</v>
      </c>
      <c r="I1231" s="8">
        <v>34</v>
      </c>
      <c r="J1231" s="8"/>
      <c r="K1231" s="9">
        <v>380335.34</v>
      </c>
      <c r="L1231" s="7" t="s">
        <v>19</v>
      </c>
      <c r="M1231" s="17">
        <f t="shared" si="141"/>
        <v>8.8174273858921161E-3</v>
      </c>
      <c r="N1231" s="20"/>
      <c r="O1231" s="73">
        <f t="shared" si="142"/>
        <v>31.742738589211619</v>
      </c>
      <c r="P1231" s="9">
        <f t="shared" si="138"/>
        <v>11186.333529411766</v>
      </c>
    </row>
    <row r="1232" spans="1:16" x14ac:dyDescent="0.25">
      <c r="A1232" s="7" t="s">
        <v>9</v>
      </c>
      <c r="B1232" s="7" t="s">
        <v>338</v>
      </c>
      <c r="C1232" s="7" t="s">
        <v>342</v>
      </c>
      <c r="D1232" s="16" t="s">
        <v>343</v>
      </c>
      <c r="E1232" s="81" t="s">
        <v>476</v>
      </c>
      <c r="F1232" s="7" t="s">
        <v>517</v>
      </c>
      <c r="G1232" s="7" t="s">
        <v>508</v>
      </c>
      <c r="H1232" s="7" t="s">
        <v>14</v>
      </c>
      <c r="I1232" s="8">
        <v>40</v>
      </c>
      <c r="J1232" s="8"/>
      <c r="K1232" s="9">
        <v>449429.2</v>
      </c>
      <c r="L1232" s="7" t="s">
        <v>21</v>
      </c>
      <c r="M1232" s="17">
        <f t="shared" si="141"/>
        <v>1.0373443983402489E-2</v>
      </c>
      <c r="N1232" s="20"/>
      <c r="O1232" s="73">
        <f t="shared" si="142"/>
        <v>37.344398340248958</v>
      </c>
      <c r="P1232" s="9">
        <f t="shared" si="138"/>
        <v>11235.73</v>
      </c>
    </row>
    <row r="1233" spans="1:16" x14ac:dyDescent="0.25">
      <c r="A1233" s="7" t="s">
        <v>9</v>
      </c>
      <c r="B1233" s="7" t="s">
        <v>338</v>
      </c>
      <c r="C1233" s="7" t="s">
        <v>342</v>
      </c>
      <c r="D1233" s="16" t="s">
        <v>343</v>
      </c>
      <c r="E1233" s="81" t="s">
        <v>476</v>
      </c>
      <c r="F1233" s="7" t="s">
        <v>517</v>
      </c>
      <c r="G1233" s="7" t="s">
        <v>508</v>
      </c>
      <c r="H1233" s="7" t="s">
        <v>14</v>
      </c>
      <c r="I1233" s="8">
        <v>960</v>
      </c>
      <c r="J1233" s="8"/>
      <c r="K1233" s="9">
        <v>10776524</v>
      </c>
      <c r="L1233" s="7" t="s">
        <v>22</v>
      </c>
      <c r="M1233" s="17">
        <f t="shared" si="141"/>
        <v>0.24896265560165975</v>
      </c>
      <c r="N1233" s="20"/>
      <c r="O1233" s="73">
        <f t="shared" si="142"/>
        <v>896.2655601659751</v>
      </c>
      <c r="P1233" s="9">
        <f t="shared" si="138"/>
        <v>11225.545833333334</v>
      </c>
    </row>
    <row r="1234" spans="1:16" x14ac:dyDescent="0.25">
      <c r="A1234" s="7" t="s">
        <v>9</v>
      </c>
      <c r="B1234" s="7" t="s">
        <v>338</v>
      </c>
      <c r="C1234" s="7" t="s">
        <v>342</v>
      </c>
      <c r="D1234" s="16" t="s">
        <v>343</v>
      </c>
      <c r="E1234" s="81" t="s">
        <v>476</v>
      </c>
      <c r="F1234" s="7" t="s">
        <v>517</v>
      </c>
      <c r="G1234" s="7" t="s">
        <v>508</v>
      </c>
      <c r="H1234" s="7" t="s">
        <v>14</v>
      </c>
      <c r="I1234" s="8">
        <v>176</v>
      </c>
      <c r="J1234" s="8"/>
      <c r="K1234" s="9">
        <v>1973675.58</v>
      </c>
      <c r="L1234" s="7" t="s">
        <v>23</v>
      </c>
      <c r="M1234" s="17">
        <f t="shared" si="141"/>
        <v>4.5643153526970952E-2</v>
      </c>
      <c r="N1234" s="20"/>
      <c r="O1234" s="73">
        <f t="shared" si="142"/>
        <v>164.31535269709542</v>
      </c>
      <c r="P1234" s="9">
        <f t="shared" si="138"/>
        <v>11214.065795454546</v>
      </c>
    </row>
    <row r="1235" spans="1:16" x14ac:dyDescent="0.25">
      <c r="A1235" s="7" t="s">
        <v>9</v>
      </c>
      <c r="B1235" s="7" t="s">
        <v>338</v>
      </c>
      <c r="C1235" s="7" t="s">
        <v>342</v>
      </c>
      <c r="D1235" s="16" t="s">
        <v>343</v>
      </c>
      <c r="E1235" s="81" t="s">
        <v>476</v>
      </c>
      <c r="F1235" s="7" t="s">
        <v>517</v>
      </c>
      <c r="G1235" s="7" t="s">
        <v>508</v>
      </c>
      <c r="H1235" s="7" t="s">
        <v>14</v>
      </c>
      <c r="I1235" s="8">
        <v>25</v>
      </c>
      <c r="J1235" s="8"/>
      <c r="K1235" s="9">
        <v>280276.15000000002</v>
      </c>
      <c r="L1235" s="7" t="s">
        <v>25</v>
      </c>
      <c r="M1235" s="17">
        <f t="shared" si="141"/>
        <v>6.4834024896265564E-3</v>
      </c>
      <c r="N1235" s="20"/>
      <c r="O1235" s="73">
        <f t="shared" si="142"/>
        <v>23.340248962655604</v>
      </c>
      <c r="P1235" s="9">
        <f t="shared" si="138"/>
        <v>11211.046</v>
      </c>
    </row>
    <row r="1236" spans="1:16" x14ac:dyDescent="0.25">
      <c r="A1236" s="7" t="s">
        <v>9</v>
      </c>
      <c r="B1236" s="7" t="s">
        <v>338</v>
      </c>
      <c r="C1236" s="7" t="s">
        <v>342</v>
      </c>
      <c r="D1236" s="16" t="s">
        <v>343</v>
      </c>
      <c r="E1236" s="81" t="s">
        <v>476</v>
      </c>
      <c r="F1236" s="7" t="s">
        <v>517</v>
      </c>
      <c r="G1236" s="7" t="s">
        <v>508</v>
      </c>
      <c r="H1236" s="7" t="s">
        <v>14</v>
      </c>
      <c r="I1236" s="8">
        <v>58</v>
      </c>
      <c r="J1236" s="8"/>
      <c r="K1236" s="9">
        <v>650321.98</v>
      </c>
      <c r="L1236" s="7" t="s">
        <v>26</v>
      </c>
      <c r="M1236" s="17">
        <f t="shared" si="141"/>
        <v>1.504149377593361E-2</v>
      </c>
      <c r="N1236" s="20"/>
      <c r="O1236" s="73">
        <f t="shared" si="142"/>
        <v>54.149377593360995</v>
      </c>
      <c r="P1236" s="9">
        <f t="shared" si="138"/>
        <v>11212.447931034483</v>
      </c>
    </row>
    <row r="1237" spans="1:16" x14ac:dyDescent="0.25">
      <c r="A1237" s="7" t="s">
        <v>9</v>
      </c>
      <c r="B1237" s="7" t="s">
        <v>338</v>
      </c>
      <c r="C1237" s="7" t="s">
        <v>342</v>
      </c>
      <c r="D1237" s="16" t="s">
        <v>343</v>
      </c>
      <c r="E1237" s="81" t="s">
        <v>476</v>
      </c>
      <c r="F1237" s="7" t="s">
        <v>517</v>
      </c>
      <c r="G1237" s="7" t="s">
        <v>508</v>
      </c>
      <c r="H1237" s="7" t="s">
        <v>14</v>
      </c>
      <c r="I1237" s="8">
        <v>30</v>
      </c>
      <c r="J1237" s="8"/>
      <c r="K1237" s="9">
        <v>336563.7</v>
      </c>
      <c r="L1237" s="7" t="s">
        <v>27</v>
      </c>
      <c r="M1237" s="17">
        <f t="shared" si="141"/>
        <v>7.7800829875518673E-3</v>
      </c>
      <c r="N1237" s="20"/>
      <c r="O1237" s="73">
        <f t="shared" si="142"/>
        <v>28.008298755186722</v>
      </c>
      <c r="P1237" s="9">
        <f t="shared" si="138"/>
        <v>11218.79</v>
      </c>
    </row>
    <row r="1238" spans="1:16" x14ac:dyDescent="0.25">
      <c r="A1238" s="7" t="s">
        <v>9</v>
      </c>
      <c r="B1238" s="7" t="s">
        <v>338</v>
      </c>
      <c r="C1238" s="7" t="s">
        <v>342</v>
      </c>
      <c r="D1238" s="16" t="s">
        <v>343</v>
      </c>
      <c r="E1238" s="81" t="s">
        <v>476</v>
      </c>
      <c r="F1238" s="7" t="s">
        <v>517</v>
      </c>
      <c r="G1238" s="7" t="s">
        <v>508</v>
      </c>
      <c r="H1238" s="7" t="s">
        <v>14</v>
      </c>
      <c r="I1238" s="8">
        <v>328</v>
      </c>
      <c r="J1238" s="8"/>
      <c r="K1238" s="9">
        <v>3681234.48</v>
      </c>
      <c r="L1238" s="7" t="s">
        <v>28</v>
      </c>
      <c r="M1238" s="17">
        <f t="shared" si="141"/>
        <v>8.5062240663900418E-2</v>
      </c>
      <c r="N1238" s="20"/>
      <c r="O1238" s="73">
        <f t="shared" si="142"/>
        <v>306.22406639004151</v>
      </c>
      <c r="P1238" s="9">
        <f t="shared" si="138"/>
        <v>11223.275853658537</v>
      </c>
    </row>
    <row r="1239" spans="1:16" x14ac:dyDescent="0.25">
      <c r="A1239" s="7" t="s">
        <v>9</v>
      </c>
      <c r="B1239" s="7" t="s">
        <v>338</v>
      </c>
      <c r="C1239" s="7" t="s">
        <v>342</v>
      </c>
      <c r="D1239" s="16" t="s">
        <v>343</v>
      </c>
      <c r="E1239" s="81" t="s">
        <v>476</v>
      </c>
      <c r="F1239" s="7" t="s">
        <v>517</v>
      </c>
      <c r="G1239" s="7" t="s">
        <v>508</v>
      </c>
      <c r="H1239" s="7" t="s">
        <v>14</v>
      </c>
      <c r="I1239" s="8">
        <v>274</v>
      </c>
      <c r="J1239" s="8"/>
      <c r="K1239" s="9">
        <v>3076039.34</v>
      </c>
      <c r="L1239" s="7" t="s">
        <v>29</v>
      </c>
      <c r="M1239" s="17">
        <f t="shared" si="141"/>
        <v>7.1058091286307051E-2</v>
      </c>
      <c r="N1239" s="20"/>
      <c r="O1239" s="73">
        <f t="shared" si="142"/>
        <v>255.80912863070537</v>
      </c>
      <c r="P1239" s="9">
        <f t="shared" si="138"/>
        <v>11226.420948905108</v>
      </c>
    </row>
    <row r="1240" spans="1:16" x14ac:dyDescent="0.25">
      <c r="A1240" s="7" t="s">
        <v>9</v>
      </c>
      <c r="B1240" s="7" t="s">
        <v>338</v>
      </c>
      <c r="C1240" s="7" t="s">
        <v>342</v>
      </c>
      <c r="D1240" s="16" t="s">
        <v>343</v>
      </c>
      <c r="E1240" s="81" t="s">
        <v>476</v>
      </c>
      <c r="F1240" s="7" t="s">
        <v>517</v>
      </c>
      <c r="G1240" s="7" t="s">
        <v>508</v>
      </c>
      <c r="H1240" s="7" t="s">
        <v>14</v>
      </c>
      <c r="I1240" s="8">
        <v>192</v>
      </c>
      <c r="J1240" s="8"/>
      <c r="K1240" s="9">
        <v>2155246.7200000002</v>
      </c>
      <c r="L1240" s="7" t="s">
        <v>30</v>
      </c>
      <c r="M1240" s="17">
        <f t="shared" si="141"/>
        <v>4.9792531120331947E-2</v>
      </c>
      <c r="N1240" s="20"/>
      <c r="O1240" s="73">
        <f t="shared" si="142"/>
        <v>179.25311203319501</v>
      </c>
      <c r="P1240" s="9">
        <f t="shared" si="138"/>
        <v>11225.243333333334</v>
      </c>
    </row>
    <row r="1241" spans="1:16" x14ac:dyDescent="0.25">
      <c r="A1241" s="7" t="s">
        <v>9</v>
      </c>
      <c r="B1241" s="7" t="s">
        <v>338</v>
      </c>
      <c r="C1241" s="7" t="s">
        <v>342</v>
      </c>
      <c r="D1241" s="16" t="s">
        <v>343</v>
      </c>
      <c r="E1241" s="81" t="s">
        <v>476</v>
      </c>
      <c r="F1241" s="7" t="s">
        <v>517</v>
      </c>
      <c r="G1241" s="7" t="s">
        <v>508</v>
      </c>
      <c r="H1241" s="7" t="s">
        <v>14</v>
      </c>
      <c r="I1241" s="8">
        <v>15</v>
      </c>
      <c r="J1241" s="8"/>
      <c r="K1241" s="9">
        <v>168185.05</v>
      </c>
      <c r="L1241" s="7" t="s">
        <v>31</v>
      </c>
      <c r="M1241" s="17">
        <f t="shared" si="141"/>
        <v>3.8900414937759337E-3</v>
      </c>
      <c r="N1241" s="20"/>
      <c r="O1241" s="73">
        <f t="shared" si="142"/>
        <v>14.004149377593361</v>
      </c>
      <c r="P1241" s="9">
        <f t="shared" si="138"/>
        <v>11212.336666666666</v>
      </c>
    </row>
    <row r="1242" spans="1:16" x14ac:dyDescent="0.25">
      <c r="A1242" s="7" t="s">
        <v>9</v>
      </c>
      <c r="B1242" s="7" t="s">
        <v>338</v>
      </c>
      <c r="C1242" s="7" t="s">
        <v>342</v>
      </c>
      <c r="D1242" s="16" t="s">
        <v>343</v>
      </c>
      <c r="E1242" s="81" t="s">
        <v>476</v>
      </c>
      <c r="F1242" s="7" t="s">
        <v>517</v>
      </c>
      <c r="G1242" s="7" t="s">
        <v>508</v>
      </c>
      <c r="H1242" s="7" t="s">
        <v>14</v>
      </c>
      <c r="I1242" s="8">
        <v>155</v>
      </c>
      <c r="J1242" s="8"/>
      <c r="K1242" s="9">
        <v>1586285.5</v>
      </c>
      <c r="L1242" s="7" t="s">
        <v>32</v>
      </c>
      <c r="M1242" s="17">
        <f t="shared" si="141"/>
        <v>4.019709543568465E-2</v>
      </c>
      <c r="N1242" s="20"/>
      <c r="O1242" s="73">
        <f t="shared" si="142"/>
        <v>144.70954356846474</v>
      </c>
      <c r="P1242" s="9">
        <f t="shared" si="138"/>
        <v>10234.1</v>
      </c>
    </row>
    <row r="1243" spans="1:16" x14ac:dyDescent="0.25">
      <c r="A1243" s="7" t="s">
        <v>9</v>
      </c>
      <c r="B1243" s="7" t="s">
        <v>338</v>
      </c>
      <c r="C1243" s="7" t="s">
        <v>342</v>
      </c>
      <c r="D1243" s="16" t="s">
        <v>343</v>
      </c>
      <c r="E1243" s="81" t="s">
        <v>476</v>
      </c>
      <c r="F1243" s="7" t="s">
        <v>517</v>
      </c>
      <c r="G1243" s="7" t="s">
        <v>508</v>
      </c>
      <c r="H1243" s="7" t="s">
        <v>14</v>
      </c>
      <c r="I1243" s="8">
        <v>35</v>
      </c>
      <c r="J1243" s="8"/>
      <c r="K1243" s="9">
        <v>392948.05</v>
      </c>
      <c r="L1243" s="7" t="s">
        <v>62</v>
      </c>
      <c r="M1243" s="17">
        <f t="shared" si="141"/>
        <v>9.0767634854771791E-3</v>
      </c>
      <c r="N1243" s="20"/>
      <c r="O1243" s="73">
        <f t="shared" si="142"/>
        <v>32.676348547717843</v>
      </c>
      <c r="P1243" s="9">
        <f t="shared" si="138"/>
        <v>11227.087142857143</v>
      </c>
    </row>
    <row r="1244" spans="1:16" x14ac:dyDescent="0.25">
      <c r="A1244" s="7" t="s">
        <v>9</v>
      </c>
      <c r="B1244" s="7" t="s">
        <v>338</v>
      </c>
      <c r="C1244" s="7" t="s">
        <v>342</v>
      </c>
      <c r="D1244" s="16" t="s">
        <v>343</v>
      </c>
      <c r="E1244" s="81" t="s">
        <v>476</v>
      </c>
      <c r="F1244" s="7" t="s">
        <v>517</v>
      </c>
      <c r="G1244" s="7" t="s">
        <v>508</v>
      </c>
      <c r="H1244" s="7" t="s">
        <v>14</v>
      </c>
      <c r="I1244" s="8">
        <v>29</v>
      </c>
      <c r="J1244" s="8"/>
      <c r="K1244" s="9">
        <v>325886.99</v>
      </c>
      <c r="L1244" s="7" t="s">
        <v>33</v>
      </c>
      <c r="M1244" s="17">
        <f t="shared" si="141"/>
        <v>7.5207468879668051E-3</v>
      </c>
      <c r="N1244" s="20"/>
      <c r="O1244" s="73">
        <f t="shared" si="142"/>
        <v>27.074688796680498</v>
      </c>
      <c r="P1244" s="9">
        <f t="shared" si="138"/>
        <v>11237.482413793103</v>
      </c>
    </row>
    <row r="1245" spans="1:16" x14ac:dyDescent="0.25">
      <c r="A1245" s="7" t="s">
        <v>9</v>
      </c>
      <c r="B1245" s="7" t="s">
        <v>338</v>
      </c>
      <c r="C1245" s="7" t="s">
        <v>342</v>
      </c>
      <c r="D1245" s="16" t="s">
        <v>343</v>
      </c>
      <c r="E1245" s="81" t="s">
        <v>476</v>
      </c>
      <c r="F1245" s="7" t="s">
        <v>517</v>
      </c>
      <c r="G1245" s="7" t="s">
        <v>508</v>
      </c>
      <c r="H1245" s="7" t="s">
        <v>14</v>
      </c>
      <c r="I1245" s="8">
        <v>8</v>
      </c>
      <c r="J1245" s="8"/>
      <c r="K1245" s="9">
        <v>89866.48</v>
      </c>
      <c r="L1245" s="7" t="s">
        <v>34</v>
      </c>
      <c r="M1245" s="17">
        <f t="shared" si="141"/>
        <v>2.0746887966804979E-3</v>
      </c>
      <c r="N1245" s="20"/>
      <c r="O1245" s="73">
        <f t="shared" si="142"/>
        <v>7.4688796680497926</v>
      </c>
      <c r="P1245" s="9">
        <f t="shared" si="138"/>
        <v>11233.31</v>
      </c>
    </row>
    <row r="1246" spans="1:16" x14ac:dyDescent="0.25">
      <c r="A1246" s="7" t="s">
        <v>9</v>
      </c>
      <c r="B1246" s="7" t="s">
        <v>338</v>
      </c>
      <c r="C1246" s="7" t="s">
        <v>342</v>
      </c>
      <c r="D1246" s="16" t="s">
        <v>343</v>
      </c>
      <c r="E1246" s="81" t="s">
        <v>476</v>
      </c>
      <c r="F1246" s="7" t="s">
        <v>517</v>
      </c>
      <c r="G1246" s="7" t="s">
        <v>508</v>
      </c>
      <c r="H1246" s="7" t="s">
        <v>14</v>
      </c>
      <c r="I1246" s="8">
        <v>61</v>
      </c>
      <c r="J1246" s="8"/>
      <c r="K1246" s="9">
        <v>685740.11</v>
      </c>
      <c r="L1246" s="7" t="s">
        <v>35</v>
      </c>
      <c r="M1246" s="17">
        <f t="shared" si="141"/>
        <v>1.5819502074688796E-2</v>
      </c>
      <c r="N1246" s="20"/>
      <c r="O1246" s="73">
        <f t="shared" si="142"/>
        <v>56.950207468879668</v>
      </c>
      <c r="P1246" s="9">
        <f t="shared" si="138"/>
        <v>11241.641147540984</v>
      </c>
    </row>
    <row r="1247" spans="1:16" x14ac:dyDescent="0.25">
      <c r="A1247" s="7" t="s">
        <v>9</v>
      </c>
      <c r="B1247" s="7" t="s">
        <v>338</v>
      </c>
      <c r="C1247" s="7" t="s">
        <v>342</v>
      </c>
      <c r="D1247" s="16" t="s">
        <v>343</v>
      </c>
      <c r="E1247" s="81" t="s">
        <v>476</v>
      </c>
      <c r="F1247" s="7" t="s">
        <v>517</v>
      </c>
      <c r="G1247" s="7" t="s">
        <v>508</v>
      </c>
      <c r="H1247" s="7" t="s">
        <v>14</v>
      </c>
      <c r="I1247" s="8">
        <v>30</v>
      </c>
      <c r="J1247" s="8"/>
      <c r="K1247" s="9">
        <v>336466.6</v>
      </c>
      <c r="L1247" s="7" t="s">
        <v>36</v>
      </c>
      <c r="M1247" s="17">
        <f t="shared" si="141"/>
        <v>7.7800829875518673E-3</v>
      </c>
      <c r="N1247" s="20"/>
      <c r="O1247" s="73">
        <f t="shared" si="142"/>
        <v>28.008298755186722</v>
      </c>
      <c r="P1247" s="9">
        <f t="shared" si="138"/>
        <v>11215.553333333333</v>
      </c>
    </row>
    <row r="1248" spans="1:16" x14ac:dyDescent="0.25">
      <c r="A1248" s="7" t="s">
        <v>9</v>
      </c>
      <c r="B1248" s="7" t="s">
        <v>338</v>
      </c>
      <c r="C1248" s="7" t="s">
        <v>342</v>
      </c>
      <c r="D1248" s="16" t="s">
        <v>343</v>
      </c>
      <c r="E1248" s="81" t="s">
        <v>476</v>
      </c>
      <c r="F1248" s="7" t="s">
        <v>517</v>
      </c>
      <c r="G1248" s="7" t="s">
        <v>508</v>
      </c>
      <c r="H1248" s="7" t="s">
        <v>14</v>
      </c>
      <c r="I1248" s="8">
        <v>48</v>
      </c>
      <c r="J1248" s="8"/>
      <c r="K1248" s="9">
        <v>538714.88</v>
      </c>
      <c r="L1248" s="7" t="s">
        <v>37</v>
      </c>
      <c r="M1248" s="17">
        <f t="shared" si="141"/>
        <v>1.2448132780082987E-2</v>
      </c>
      <c r="N1248" s="20"/>
      <c r="O1248" s="73">
        <f t="shared" si="142"/>
        <v>44.813278008298752</v>
      </c>
      <c r="P1248" s="9">
        <f t="shared" si="138"/>
        <v>11223.226666666667</v>
      </c>
    </row>
    <row r="1249" spans="1:16" x14ac:dyDescent="0.25">
      <c r="A1249" s="7" t="s">
        <v>9</v>
      </c>
      <c r="B1249" s="7" t="s">
        <v>338</v>
      </c>
      <c r="C1249" s="7" t="s">
        <v>342</v>
      </c>
      <c r="D1249" s="16" t="s">
        <v>343</v>
      </c>
      <c r="E1249" s="81" t="s">
        <v>476</v>
      </c>
      <c r="F1249" s="7" t="s">
        <v>517</v>
      </c>
      <c r="G1249" s="7" t="s">
        <v>508</v>
      </c>
      <c r="H1249" s="7" t="s">
        <v>14</v>
      </c>
      <c r="I1249" s="8">
        <v>1</v>
      </c>
      <c r="J1249" s="8"/>
      <c r="K1249" s="9">
        <v>11160.71</v>
      </c>
      <c r="L1249" s="7" t="s">
        <v>38</v>
      </c>
      <c r="M1249" s="17">
        <f t="shared" si="141"/>
        <v>2.5933609958506224E-4</v>
      </c>
      <c r="N1249" s="20"/>
      <c r="O1249" s="73">
        <f t="shared" si="142"/>
        <v>0.93360995850622408</v>
      </c>
      <c r="P1249" s="9">
        <f t="shared" si="138"/>
        <v>11160.71</v>
      </c>
    </row>
    <row r="1250" spans="1:16" x14ac:dyDescent="0.25">
      <c r="A1250" s="7" t="s">
        <v>9</v>
      </c>
      <c r="B1250" s="7" t="s">
        <v>338</v>
      </c>
      <c r="C1250" s="7" t="s">
        <v>342</v>
      </c>
      <c r="D1250" s="16" t="s">
        <v>343</v>
      </c>
      <c r="E1250" s="81" t="s">
        <v>476</v>
      </c>
      <c r="F1250" s="7" t="s">
        <v>517</v>
      </c>
      <c r="G1250" s="7" t="s">
        <v>508</v>
      </c>
      <c r="H1250" s="7" t="s">
        <v>14</v>
      </c>
      <c r="I1250" s="8">
        <v>2</v>
      </c>
      <c r="J1250" s="8"/>
      <c r="K1250" s="9">
        <v>22515.02</v>
      </c>
      <c r="L1250" s="7" t="s">
        <v>39</v>
      </c>
      <c r="M1250" s="17">
        <f t="shared" si="141"/>
        <v>5.1867219917012448E-4</v>
      </c>
      <c r="N1250" s="20"/>
      <c r="O1250" s="73">
        <f t="shared" si="142"/>
        <v>1.8672199170124482</v>
      </c>
      <c r="P1250" s="9">
        <f t="shared" si="138"/>
        <v>11257.51</v>
      </c>
    </row>
    <row r="1251" spans="1:16" x14ac:dyDescent="0.25">
      <c r="A1251" s="7" t="s">
        <v>9</v>
      </c>
      <c r="B1251" s="7" t="s">
        <v>338</v>
      </c>
      <c r="C1251" s="7" t="s">
        <v>342</v>
      </c>
      <c r="D1251" s="16" t="s">
        <v>343</v>
      </c>
      <c r="E1251" s="81" t="s">
        <v>476</v>
      </c>
      <c r="F1251" s="7" t="s">
        <v>517</v>
      </c>
      <c r="G1251" s="7" t="s">
        <v>508</v>
      </c>
      <c r="H1251" s="7" t="s">
        <v>14</v>
      </c>
      <c r="I1251" s="8">
        <v>5</v>
      </c>
      <c r="J1251" s="8"/>
      <c r="K1251" s="9">
        <v>56093.95</v>
      </c>
      <c r="L1251" s="7" t="s">
        <v>40</v>
      </c>
      <c r="M1251" s="17">
        <f t="shared" si="141"/>
        <v>1.2966804979253112E-3</v>
      </c>
      <c r="N1251" s="20"/>
      <c r="O1251" s="73">
        <f t="shared" si="142"/>
        <v>4.6680497925311197</v>
      </c>
      <c r="P1251" s="9">
        <f t="shared" si="138"/>
        <v>11218.789999999999</v>
      </c>
    </row>
    <row r="1252" spans="1:16" x14ac:dyDescent="0.25">
      <c r="A1252" s="7" t="s">
        <v>9</v>
      </c>
      <c r="B1252" s="7" t="s">
        <v>338</v>
      </c>
      <c r="C1252" s="7" t="s">
        <v>342</v>
      </c>
      <c r="D1252" s="16" t="s">
        <v>343</v>
      </c>
      <c r="E1252" s="81" t="s">
        <v>476</v>
      </c>
      <c r="F1252" s="7" t="s">
        <v>517</v>
      </c>
      <c r="G1252" s="7" t="s">
        <v>508</v>
      </c>
      <c r="H1252" s="7" t="s">
        <v>14</v>
      </c>
      <c r="I1252" s="8">
        <v>86</v>
      </c>
      <c r="J1252" s="8"/>
      <c r="K1252" s="9">
        <v>964177.06</v>
      </c>
      <c r="L1252" s="7" t="s">
        <v>43</v>
      </c>
      <c r="M1252" s="17">
        <f t="shared" si="141"/>
        <v>2.2302904564315353E-2</v>
      </c>
      <c r="N1252" s="20"/>
      <c r="O1252" s="73">
        <f t="shared" si="142"/>
        <v>80.290456431535276</v>
      </c>
      <c r="P1252" s="9">
        <f t="shared" si="138"/>
        <v>11211.361162790698</v>
      </c>
    </row>
    <row r="1253" spans="1:16" x14ac:dyDescent="0.25">
      <c r="A1253" s="7" t="s">
        <v>9</v>
      </c>
      <c r="B1253" s="7" t="s">
        <v>338</v>
      </c>
      <c r="C1253" s="7" t="s">
        <v>342</v>
      </c>
      <c r="D1253" s="16" t="s">
        <v>343</v>
      </c>
      <c r="E1253" s="81" t="s">
        <v>476</v>
      </c>
      <c r="F1253" s="7" t="s">
        <v>517</v>
      </c>
      <c r="G1253" s="7" t="s">
        <v>508</v>
      </c>
      <c r="H1253" s="7" t="s">
        <v>14</v>
      </c>
      <c r="I1253" s="8">
        <v>41</v>
      </c>
      <c r="J1253" s="8"/>
      <c r="K1253" s="9">
        <v>281145.77</v>
      </c>
      <c r="L1253" s="7" t="s">
        <v>45</v>
      </c>
      <c r="M1253" s="17">
        <f t="shared" si="141"/>
        <v>1.0632780082987552E-2</v>
      </c>
      <c r="N1253" s="20"/>
      <c r="O1253" s="73">
        <f t="shared" si="142"/>
        <v>38.278008298755189</v>
      </c>
      <c r="P1253" s="9">
        <f t="shared" si="138"/>
        <v>6857.2139024390244</v>
      </c>
    </row>
    <row r="1254" spans="1:16" x14ac:dyDescent="0.25">
      <c r="A1254" s="7" t="s">
        <v>9</v>
      </c>
      <c r="B1254" s="7" t="s">
        <v>338</v>
      </c>
      <c r="C1254" s="7" t="s">
        <v>342</v>
      </c>
      <c r="D1254" s="16" t="s">
        <v>343</v>
      </c>
      <c r="E1254" s="81" t="s">
        <v>476</v>
      </c>
      <c r="F1254" s="7" t="s">
        <v>517</v>
      </c>
      <c r="G1254" s="7" t="s">
        <v>508</v>
      </c>
      <c r="H1254" s="7" t="s">
        <v>14</v>
      </c>
      <c r="I1254" s="8">
        <v>14</v>
      </c>
      <c r="J1254" s="8"/>
      <c r="K1254" s="9">
        <v>156927.54</v>
      </c>
      <c r="L1254" s="7" t="s">
        <v>46</v>
      </c>
      <c r="M1254" s="17">
        <f t="shared" si="141"/>
        <v>3.6307053941908715E-3</v>
      </c>
      <c r="N1254" s="20"/>
      <c r="O1254" s="73">
        <f t="shared" si="142"/>
        <v>13.070539419087137</v>
      </c>
      <c r="P1254" s="9">
        <f t="shared" si="138"/>
        <v>11209.11</v>
      </c>
    </row>
    <row r="1255" spans="1:16" x14ac:dyDescent="0.25">
      <c r="A1255" s="7" t="s">
        <v>9</v>
      </c>
      <c r="B1255" s="7" t="s">
        <v>338</v>
      </c>
      <c r="C1255" s="7" t="s">
        <v>342</v>
      </c>
      <c r="D1255" s="16" t="s">
        <v>343</v>
      </c>
      <c r="E1255" s="81" t="s">
        <v>476</v>
      </c>
      <c r="F1255" s="7" t="s">
        <v>517</v>
      </c>
      <c r="G1255" s="7" t="s">
        <v>508</v>
      </c>
      <c r="H1255" s="7" t="s">
        <v>14</v>
      </c>
      <c r="I1255" s="8">
        <v>35</v>
      </c>
      <c r="J1255" s="8"/>
      <c r="K1255" s="9">
        <v>392657.65</v>
      </c>
      <c r="L1255" s="7" t="s">
        <v>47</v>
      </c>
      <c r="M1255" s="17">
        <f t="shared" si="141"/>
        <v>9.0767634854771791E-3</v>
      </c>
      <c r="N1255" s="20"/>
      <c r="O1255" s="73">
        <f t="shared" si="142"/>
        <v>32.676348547717843</v>
      </c>
      <c r="P1255" s="9">
        <f t="shared" si="138"/>
        <v>11218.79</v>
      </c>
    </row>
    <row r="1256" spans="1:16" x14ac:dyDescent="0.25">
      <c r="A1256" s="7" t="s">
        <v>9</v>
      </c>
      <c r="B1256" s="7" t="s">
        <v>338</v>
      </c>
      <c r="C1256" s="7" t="s">
        <v>342</v>
      </c>
      <c r="D1256" s="16" t="s">
        <v>343</v>
      </c>
      <c r="E1256" s="81" t="s">
        <v>476</v>
      </c>
      <c r="F1256" s="7" t="s">
        <v>517</v>
      </c>
      <c r="G1256" s="7" t="s">
        <v>508</v>
      </c>
      <c r="H1256" s="7" t="s">
        <v>14</v>
      </c>
      <c r="I1256" s="8">
        <v>10</v>
      </c>
      <c r="J1256" s="8"/>
      <c r="K1256" s="9">
        <v>112187.9</v>
      </c>
      <c r="L1256" s="7" t="s">
        <v>344</v>
      </c>
      <c r="M1256" s="17">
        <f t="shared" si="141"/>
        <v>2.5933609958506223E-3</v>
      </c>
      <c r="N1256" s="20"/>
      <c r="O1256" s="73">
        <f t="shared" si="142"/>
        <v>9.3360995850622395</v>
      </c>
      <c r="P1256" s="9">
        <f t="shared" si="138"/>
        <v>11218.789999999999</v>
      </c>
    </row>
    <row r="1257" spans="1:16" x14ac:dyDescent="0.25">
      <c r="A1257" s="7" t="s">
        <v>9</v>
      </c>
      <c r="B1257" s="7" t="s">
        <v>338</v>
      </c>
      <c r="C1257" s="7" t="s">
        <v>342</v>
      </c>
      <c r="D1257" s="16" t="s">
        <v>343</v>
      </c>
      <c r="E1257" s="81" t="s">
        <v>476</v>
      </c>
      <c r="F1257" s="7" t="s">
        <v>517</v>
      </c>
      <c r="G1257" s="7" t="s">
        <v>508</v>
      </c>
      <c r="H1257" s="7" t="s">
        <v>14</v>
      </c>
      <c r="I1257" s="8">
        <v>5</v>
      </c>
      <c r="J1257" s="8"/>
      <c r="K1257" s="9">
        <v>56287.55</v>
      </c>
      <c r="L1257" s="7" t="s">
        <v>63</v>
      </c>
      <c r="M1257" s="17">
        <f t="shared" si="141"/>
        <v>1.2966804979253112E-3</v>
      </c>
      <c r="N1257" s="20"/>
      <c r="O1257" s="73">
        <f t="shared" si="142"/>
        <v>4.6680497925311197</v>
      </c>
      <c r="P1257" s="9">
        <f t="shared" si="138"/>
        <v>11257.51</v>
      </c>
    </row>
    <row r="1258" spans="1:16" x14ac:dyDescent="0.25">
      <c r="A1258" s="7" t="s">
        <v>9</v>
      </c>
      <c r="B1258" s="7" t="s">
        <v>338</v>
      </c>
      <c r="C1258" s="7" t="s">
        <v>342</v>
      </c>
      <c r="D1258" s="16" t="s">
        <v>343</v>
      </c>
      <c r="E1258" s="81" t="s">
        <v>476</v>
      </c>
      <c r="F1258" s="7" t="s">
        <v>517</v>
      </c>
      <c r="G1258" s="7" t="s">
        <v>508</v>
      </c>
      <c r="H1258" s="7" t="s">
        <v>14</v>
      </c>
      <c r="I1258" s="8">
        <v>76</v>
      </c>
      <c r="J1258" s="8"/>
      <c r="K1258" s="9">
        <v>853925.16</v>
      </c>
      <c r="L1258" s="7" t="s">
        <v>48</v>
      </c>
      <c r="M1258" s="17">
        <f t="shared" si="141"/>
        <v>1.970954356846473E-2</v>
      </c>
      <c r="N1258" s="20"/>
      <c r="O1258" s="73">
        <f t="shared" si="142"/>
        <v>70.954356846473033</v>
      </c>
      <c r="P1258" s="9">
        <f t="shared" si="138"/>
        <v>11235.857368421053</v>
      </c>
    </row>
    <row r="1259" spans="1:16" x14ac:dyDescent="0.25">
      <c r="A1259" s="7" t="s">
        <v>9</v>
      </c>
      <c r="B1259" s="7" t="s">
        <v>338</v>
      </c>
      <c r="C1259" s="7" t="s">
        <v>342</v>
      </c>
      <c r="D1259" s="16" t="s">
        <v>343</v>
      </c>
      <c r="E1259" s="81" t="s">
        <v>476</v>
      </c>
      <c r="F1259" s="7" t="s">
        <v>517</v>
      </c>
      <c r="G1259" s="7" t="s">
        <v>508</v>
      </c>
      <c r="H1259" s="7" t="s">
        <v>14</v>
      </c>
      <c r="I1259" s="8">
        <v>11</v>
      </c>
      <c r="J1259" s="8"/>
      <c r="K1259" s="9">
        <v>123445.41</v>
      </c>
      <c r="L1259" s="7" t="s">
        <v>68</v>
      </c>
      <c r="M1259" s="17">
        <f t="shared" si="141"/>
        <v>2.8526970954356845E-3</v>
      </c>
      <c r="N1259" s="20"/>
      <c r="O1259" s="73">
        <f t="shared" si="142"/>
        <v>10.269709543568464</v>
      </c>
      <c r="P1259" s="9">
        <f t="shared" si="138"/>
        <v>11222.31</v>
      </c>
    </row>
    <row r="1260" spans="1:16" x14ac:dyDescent="0.25">
      <c r="A1260" s="7" t="s">
        <v>9</v>
      </c>
      <c r="B1260" s="7" t="s">
        <v>338</v>
      </c>
      <c r="C1260" s="7" t="s">
        <v>342</v>
      </c>
      <c r="D1260" s="16" t="s">
        <v>343</v>
      </c>
      <c r="E1260" s="81" t="s">
        <v>476</v>
      </c>
      <c r="F1260" s="7" t="s">
        <v>517</v>
      </c>
      <c r="G1260" s="7" t="s">
        <v>508</v>
      </c>
      <c r="H1260" s="7" t="s">
        <v>14</v>
      </c>
      <c r="I1260" s="8">
        <v>20</v>
      </c>
      <c r="J1260" s="8"/>
      <c r="K1260" s="9">
        <v>224375.8</v>
      </c>
      <c r="L1260" s="7" t="s">
        <v>49</v>
      </c>
      <c r="M1260" s="17">
        <f t="shared" si="141"/>
        <v>5.1867219917012446E-3</v>
      </c>
      <c r="N1260" s="20"/>
      <c r="O1260" s="73">
        <f t="shared" si="142"/>
        <v>18.672199170124479</v>
      </c>
      <c r="P1260" s="9">
        <f t="shared" si="138"/>
        <v>11218.789999999999</v>
      </c>
    </row>
    <row r="1261" spans="1:16" x14ac:dyDescent="0.25">
      <c r="A1261" s="7" t="s">
        <v>9</v>
      </c>
      <c r="B1261" s="7" t="s">
        <v>338</v>
      </c>
      <c r="C1261" s="7" t="s">
        <v>342</v>
      </c>
      <c r="D1261" s="16" t="s">
        <v>343</v>
      </c>
      <c r="E1261" s="81" t="s">
        <v>476</v>
      </c>
      <c r="F1261" s="7" t="s">
        <v>517</v>
      </c>
      <c r="G1261" s="7" t="s">
        <v>508</v>
      </c>
      <c r="H1261" s="7" t="s">
        <v>14</v>
      </c>
      <c r="I1261" s="8">
        <v>11</v>
      </c>
      <c r="J1261" s="8"/>
      <c r="K1261" s="9">
        <v>123155.01</v>
      </c>
      <c r="L1261" s="7" t="s">
        <v>50</v>
      </c>
      <c r="M1261" s="17">
        <f t="shared" si="141"/>
        <v>2.8526970954356845E-3</v>
      </c>
      <c r="N1261" s="20"/>
      <c r="O1261" s="73">
        <f t="shared" si="142"/>
        <v>10.269709543568464</v>
      </c>
      <c r="P1261" s="9">
        <f t="shared" si="138"/>
        <v>11195.91</v>
      </c>
    </row>
    <row r="1262" spans="1:16" x14ac:dyDescent="0.25">
      <c r="A1262" s="7" t="s">
        <v>9</v>
      </c>
      <c r="B1262" s="7" t="s">
        <v>338</v>
      </c>
      <c r="C1262" s="7" t="s">
        <v>342</v>
      </c>
      <c r="D1262" s="16" t="s">
        <v>343</v>
      </c>
      <c r="E1262" s="81" t="s">
        <v>476</v>
      </c>
      <c r="F1262" s="7" t="s">
        <v>517</v>
      </c>
      <c r="G1262" s="7" t="s">
        <v>508</v>
      </c>
      <c r="H1262" s="7" t="s">
        <v>14</v>
      </c>
      <c r="I1262" s="8">
        <v>518</v>
      </c>
      <c r="J1262" s="8"/>
      <c r="K1262" s="9">
        <v>5813578.9800000004</v>
      </c>
      <c r="L1262" s="7" t="s">
        <v>51</v>
      </c>
      <c r="M1262" s="17">
        <f t="shared" si="141"/>
        <v>0.13433609958506224</v>
      </c>
      <c r="N1262" s="20"/>
      <c r="O1262" s="73">
        <f t="shared" si="142"/>
        <v>483.60995850622407</v>
      </c>
      <c r="P1262" s="9">
        <f t="shared" si="138"/>
        <v>11223.125444015444</v>
      </c>
    </row>
    <row r="1263" spans="1:16" x14ac:dyDescent="0.25">
      <c r="A1263" s="7" t="s">
        <v>9</v>
      </c>
      <c r="B1263" s="7" t="s">
        <v>338</v>
      </c>
      <c r="C1263" s="7" t="s">
        <v>342</v>
      </c>
      <c r="D1263" s="16" t="s">
        <v>343</v>
      </c>
      <c r="E1263" s="81" t="s">
        <v>476</v>
      </c>
      <c r="F1263" s="7" t="s">
        <v>517</v>
      </c>
      <c r="G1263" s="7" t="s">
        <v>508</v>
      </c>
      <c r="H1263" s="7" t="s">
        <v>14</v>
      </c>
      <c r="I1263" s="8">
        <v>11</v>
      </c>
      <c r="J1263" s="8"/>
      <c r="K1263" s="9">
        <v>123445.41</v>
      </c>
      <c r="L1263" s="7" t="s">
        <v>52</v>
      </c>
      <c r="M1263" s="17">
        <f t="shared" si="141"/>
        <v>2.8526970954356845E-3</v>
      </c>
      <c r="N1263" s="20"/>
      <c r="O1263" s="73">
        <f t="shared" si="142"/>
        <v>10.269709543568464</v>
      </c>
      <c r="P1263" s="9">
        <f t="shared" si="138"/>
        <v>11222.31</v>
      </c>
    </row>
    <row r="1264" spans="1:16" x14ac:dyDescent="0.25">
      <c r="A1264" s="7" t="s">
        <v>9</v>
      </c>
      <c r="B1264" s="7" t="s">
        <v>338</v>
      </c>
      <c r="C1264" s="7" t="s">
        <v>342</v>
      </c>
      <c r="D1264" s="16" t="s">
        <v>343</v>
      </c>
      <c r="E1264" s="81" t="s">
        <v>476</v>
      </c>
      <c r="F1264" s="7" t="s">
        <v>517</v>
      </c>
      <c r="G1264" s="7" t="s">
        <v>508</v>
      </c>
      <c r="H1264" s="7" t="s">
        <v>14</v>
      </c>
      <c r="I1264" s="8">
        <v>45</v>
      </c>
      <c r="J1264" s="8"/>
      <c r="K1264" s="9">
        <v>505329.55</v>
      </c>
      <c r="L1264" s="7" t="s">
        <v>266</v>
      </c>
      <c r="M1264" s="17">
        <f t="shared" si="141"/>
        <v>1.1670124481327801E-2</v>
      </c>
      <c r="N1264" s="20"/>
      <c r="O1264" s="73">
        <f t="shared" si="142"/>
        <v>42.012448132780086</v>
      </c>
      <c r="P1264" s="9">
        <f t="shared" si="138"/>
        <v>11229.545555555555</v>
      </c>
    </row>
    <row r="1265" spans="1:16" x14ac:dyDescent="0.25">
      <c r="A1265" s="7" t="s">
        <v>9</v>
      </c>
      <c r="B1265" s="7" t="s">
        <v>338</v>
      </c>
      <c r="C1265" s="7" t="s">
        <v>342</v>
      </c>
      <c r="D1265" s="16" t="s">
        <v>343</v>
      </c>
      <c r="E1265" s="81" t="s">
        <v>476</v>
      </c>
      <c r="F1265" s="7" t="s">
        <v>517</v>
      </c>
      <c r="G1265" s="7" t="s">
        <v>508</v>
      </c>
      <c r="H1265" s="7" t="s">
        <v>14</v>
      </c>
      <c r="I1265" s="8">
        <v>5</v>
      </c>
      <c r="J1265" s="8"/>
      <c r="K1265" s="9">
        <v>56093.95</v>
      </c>
      <c r="L1265" s="7" t="s">
        <v>54</v>
      </c>
      <c r="M1265" s="17">
        <f t="shared" si="141"/>
        <v>1.2966804979253112E-3</v>
      </c>
      <c r="N1265" s="20"/>
      <c r="O1265" s="73">
        <f t="shared" si="142"/>
        <v>4.6680497925311197</v>
      </c>
      <c r="P1265" s="9">
        <f t="shared" si="138"/>
        <v>11218.789999999999</v>
      </c>
    </row>
    <row r="1266" spans="1:16" x14ac:dyDescent="0.25">
      <c r="A1266" s="7" t="s">
        <v>9</v>
      </c>
      <c r="B1266" s="7" t="s">
        <v>338</v>
      </c>
      <c r="C1266" s="7" t="s">
        <v>342</v>
      </c>
      <c r="D1266" s="16" t="s">
        <v>343</v>
      </c>
      <c r="E1266" s="81" t="s">
        <v>476</v>
      </c>
      <c r="F1266" s="7" t="s">
        <v>517</v>
      </c>
      <c r="G1266" s="7" t="s">
        <v>508</v>
      </c>
      <c r="H1266" s="7" t="s">
        <v>14</v>
      </c>
      <c r="I1266" s="8">
        <v>11</v>
      </c>
      <c r="J1266" s="8"/>
      <c r="K1266" s="9">
        <v>123348.61</v>
      </c>
      <c r="L1266" s="7" t="s">
        <v>301</v>
      </c>
      <c r="M1266" s="17">
        <f t="shared" si="141"/>
        <v>2.8526970954356845E-3</v>
      </c>
      <c r="N1266" s="20"/>
      <c r="O1266" s="73">
        <f t="shared" si="142"/>
        <v>10.269709543568464</v>
      </c>
      <c r="P1266" s="9">
        <f t="shared" si="138"/>
        <v>11213.51</v>
      </c>
    </row>
    <row r="1267" spans="1:16" x14ac:dyDescent="0.25">
      <c r="A1267" s="7" t="s">
        <v>9</v>
      </c>
      <c r="B1267" s="7" t="s">
        <v>338</v>
      </c>
      <c r="C1267" s="7" t="s">
        <v>342</v>
      </c>
      <c r="D1267" s="16" t="s">
        <v>343</v>
      </c>
      <c r="E1267" s="81" t="s">
        <v>476</v>
      </c>
      <c r="F1267" s="7" t="s">
        <v>517</v>
      </c>
      <c r="G1267" s="7" t="s">
        <v>508</v>
      </c>
      <c r="H1267" s="7" t="s">
        <v>14</v>
      </c>
      <c r="I1267" s="8">
        <v>6</v>
      </c>
      <c r="J1267" s="8"/>
      <c r="K1267" s="9">
        <v>67448.259999999995</v>
      </c>
      <c r="L1267" s="7" t="s">
        <v>144</v>
      </c>
      <c r="M1267" s="17">
        <f t="shared" si="141"/>
        <v>1.5560165975103733E-3</v>
      </c>
      <c r="N1267" s="20"/>
      <c r="O1267" s="73">
        <f t="shared" si="142"/>
        <v>5.601659751037344</v>
      </c>
      <c r="P1267" s="9">
        <f t="shared" si="138"/>
        <v>11241.376666666665</v>
      </c>
    </row>
    <row r="1268" spans="1:16" x14ac:dyDescent="0.25">
      <c r="A1268" s="7" t="s">
        <v>9</v>
      </c>
      <c r="B1268" s="7" t="s">
        <v>338</v>
      </c>
      <c r="C1268" s="7" t="s">
        <v>342</v>
      </c>
      <c r="D1268" s="16" t="s">
        <v>343</v>
      </c>
      <c r="E1268" s="81" t="s">
        <v>476</v>
      </c>
      <c r="F1268" s="7" t="s">
        <v>517</v>
      </c>
      <c r="G1268" s="7" t="s">
        <v>508</v>
      </c>
      <c r="H1268" s="7" t="s">
        <v>14</v>
      </c>
      <c r="I1268" s="8">
        <v>53</v>
      </c>
      <c r="J1268" s="8"/>
      <c r="K1268" s="9">
        <v>595292.82999999996</v>
      </c>
      <c r="L1268" s="7" t="s">
        <v>56</v>
      </c>
      <c r="M1268" s="17">
        <f t="shared" si="141"/>
        <v>1.3744813278008298E-2</v>
      </c>
      <c r="N1268" s="20"/>
      <c r="O1268" s="73">
        <f t="shared" si="142"/>
        <v>49.481327800829874</v>
      </c>
      <c r="P1268" s="9">
        <f t="shared" si="138"/>
        <v>11231.940188679244</v>
      </c>
    </row>
    <row r="1269" spans="1:16" x14ac:dyDescent="0.25">
      <c r="A1269" s="7" t="s">
        <v>9</v>
      </c>
      <c r="B1269" s="7" t="s">
        <v>338</v>
      </c>
      <c r="C1269" s="7" t="s">
        <v>342</v>
      </c>
      <c r="D1269" s="16" t="s">
        <v>343</v>
      </c>
      <c r="E1269" s="81" t="s">
        <v>476</v>
      </c>
      <c r="F1269" s="7" t="s">
        <v>517</v>
      </c>
      <c r="G1269" s="7" t="s">
        <v>508</v>
      </c>
      <c r="H1269" s="7" t="s">
        <v>14</v>
      </c>
      <c r="I1269" s="8">
        <v>15</v>
      </c>
      <c r="J1269" s="8"/>
      <c r="K1269" s="9">
        <v>168669.05</v>
      </c>
      <c r="L1269" s="7" t="s">
        <v>57</v>
      </c>
      <c r="M1269" s="17">
        <f t="shared" si="141"/>
        <v>3.8900414937759337E-3</v>
      </c>
      <c r="N1269" s="20"/>
      <c r="O1269" s="73">
        <f t="shared" si="142"/>
        <v>14.004149377593361</v>
      </c>
      <c r="P1269" s="9">
        <f t="shared" si="138"/>
        <v>11244.603333333333</v>
      </c>
    </row>
    <row r="1270" spans="1:16" x14ac:dyDescent="0.25">
      <c r="A1270" s="7" t="s">
        <v>9</v>
      </c>
      <c r="B1270" s="7" t="s">
        <v>338</v>
      </c>
      <c r="C1270" s="7" t="s">
        <v>342</v>
      </c>
      <c r="D1270" s="16" t="s">
        <v>343</v>
      </c>
      <c r="E1270" s="81" t="s">
        <v>476</v>
      </c>
      <c r="F1270" s="7" t="s">
        <v>517</v>
      </c>
      <c r="G1270" s="7" t="s">
        <v>508</v>
      </c>
      <c r="H1270" s="7" t="s">
        <v>14</v>
      </c>
      <c r="I1270" s="8">
        <v>5</v>
      </c>
      <c r="J1270" s="8"/>
      <c r="K1270" s="9">
        <v>56190.75</v>
      </c>
      <c r="L1270" s="7" t="s">
        <v>65</v>
      </c>
      <c r="M1270" s="17">
        <f t="shared" si="141"/>
        <v>1.2966804979253112E-3</v>
      </c>
      <c r="N1270" s="20"/>
      <c r="O1270" s="73">
        <f t="shared" si="142"/>
        <v>4.6680497925311197</v>
      </c>
      <c r="P1270" s="9">
        <f t="shared" si="138"/>
        <v>11238.15</v>
      </c>
    </row>
    <row r="1271" spans="1:16" s="67" customFormat="1" x14ac:dyDescent="0.25">
      <c r="A1271" s="58"/>
      <c r="B1271" s="58"/>
      <c r="C1271" s="58"/>
      <c r="D1271" s="59"/>
      <c r="E1271" s="87"/>
      <c r="F1271" s="58"/>
      <c r="G1271" s="58"/>
      <c r="H1271" s="58"/>
      <c r="I1271" s="60">
        <f>SUM(I1228:I1270)</f>
        <v>3856</v>
      </c>
      <c r="J1271" s="60"/>
      <c r="K1271" s="25"/>
      <c r="L1271" s="58"/>
      <c r="M1271" s="26">
        <f>SUM(M1228:M1270)</f>
        <v>0.99999999999999956</v>
      </c>
      <c r="N1271" s="27"/>
      <c r="O1271" s="74">
        <f>SUM(O1228:O1270)</f>
        <v>3600</v>
      </c>
      <c r="P1271" s="25"/>
    </row>
    <row r="1272" spans="1:16" x14ac:dyDescent="0.25">
      <c r="A1272" s="7" t="s">
        <v>9</v>
      </c>
      <c r="B1272" s="7" t="s">
        <v>338</v>
      </c>
      <c r="C1272" s="7" t="s">
        <v>345</v>
      </c>
      <c r="D1272" s="16" t="s">
        <v>346</v>
      </c>
      <c r="E1272" s="81" t="s">
        <v>477</v>
      </c>
      <c r="F1272" s="7" t="s">
        <v>518</v>
      </c>
      <c r="G1272" s="7" t="s">
        <v>506</v>
      </c>
      <c r="H1272" s="7" t="s">
        <v>14</v>
      </c>
      <c r="I1272" s="8">
        <v>41</v>
      </c>
      <c r="J1272" s="8"/>
      <c r="K1272" s="9">
        <v>1380313.22</v>
      </c>
      <c r="L1272" s="7" t="s">
        <v>15</v>
      </c>
      <c r="M1272" s="17">
        <f>+I1272/$I$1319</f>
        <v>1.0473879167198876E-2</v>
      </c>
      <c r="N1272" s="20"/>
      <c r="O1272" s="73">
        <f>3400*M1272</f>
        <v>35.61118916847618</v>
      </c>
      <c r="P1272" s="9">
        <f t="shared" si="138"/>
        <v>33666.176097560972</v>
      </c>
    </row>
    <row r="1273" spans="1:16" x14ac:dyDescent="0.25">
      <c r="A1273" s="7" t="s">
        <v>9</v>
      </c>
      <c r="B1273" s="7" t="s">
        <v>338</v>
      </c>
      <c r="C1273" s="7" t="s">
        <v>345</v>
      </c>
      <c r="D1273" s="16" t="s">
        <v>346</v>
      </c>
      <c r="E1273" s="81" t="s">
        <v>477</v>
      </c>
      <c r="F1273" s="7" t="s">
        <v>518</v>
      </c>
      <c r="G1273" s="7" t="s">
        <v>506</v>
      </c>
      <c r="H1273" s="7" t="s">
        <v>14</v>
      </c>
      <c r="I1273" s="8">
        <v>8</v>
      </c>
      <c r="J1273" s="8"/>
      <c r="K1273" s="9">
        <v>269308.15999999997</v>
      </c>
      <c r="L1273" s="7" t="s">
        <v>17</v>
      </c>
      <c r="M1273" s="17">
        <f t="shared" ref="M1273:M1318" si="143">+I1273/$I$1319</f>
        <v>2.0436837399412443E-3</v>
      </c>
      <c r="N1273" s="20"/>
      <c r="O1273" s="73">
        <f t="shared" ref="O1273:O1318" si="144">3400*M1273</f>
        <v>6.9485247158002306</v>
      </c>
      <c r="P1273" s="9">
        <f t="shared" si="138"/>
        <v>33663.519999999997</v>
      </c>
    </row>
    <row r="1274" spans="1:16" x14ac:dyDescent="0.25">
      <c r="A1274" s="7" t="s">
        <v>9</v>
      </c>
      <c r="B1274" s="7" t="s">
        <v>338</v>
      </c>
      <c r="C1274" s="7" t="s">
        <v>345</v>
      </c>
      <c r="D1274" s="16" t="s">
        <v>346</v>
      </c>
      <c r="E1274" s="81" t="s">
        <v>477</v>
      </c>
      <c r="F1274" s="7" t="s">
        <v>518</v>
      </c>
      <c r="G1274" s="7" t="s">
        <v>506</v>
      </c>
      <c r="H1274" s="7" t="s">
        <v>14</v>
      </c>
      <c r="I1274" s="8">
        <v>185</v>
      </c>
      <c r="J1274" s="8"/>
      <c r="K1274" s="9">
        <v>6230183.2999999998</v>
      </c>
      <c r="L1274" s="7" t="s">
        <v>18</v>
      </c>
      <c r="M1274" s="17">
        <f t="shared" si="143"/>
        <v>4.7260186486141269E-2</v>
      </c>
      <c r="N1274" s="20"/>
      <c r="O1274" s="73">
        <f t="shared" si="144"/>
        <v>160.68463405288031</v>
      </c>
      <c r="P1274" s="9">
        <f t="shared" si="138"/>
        <v>33676.666486486487</v>
      </c>
    </row>
    <row r="1275" spans="1:16" x14ac:dyDescent="0.25">
      <c r="A1275" s="7" t="s">
        <v>9</v>
      </c>
      <c r="B1275" s="7" t="s">
        <v>338</v>
      </c>
      <c r="C1275" s="7" t="s">
        <v>345</v>
      </c>
      <c r="D1275" s="16" t="s">
        <v>346</v>
      </c>
      <c r="E1275" s="81" t="s">
        <v>477</v>
      </c>
      <c r="F1275" s="7" t="s">
        <v>518</v>
      </c>
      <c r="G1275" s="7" t="s">
        <v>506</v>
      </c>
      <c r="H1275" s="7" t="s">
        <v>14</v>
      </c>
      <c r="I1275" s="8">
        <v>51</v>
      </c>
      <c r="J1275" s="8"/>
      <c r="K1275" s="9">
        <v>1718327.82</v>
      </c>
      <c r="L1275" s="7" t="s">
        <v>19</v>
      </c>
      <c r="M1275" s="17">
        <f t="shared" si="143"/>
        <v>1.3028483842125431E-2</v>
      </c>
      <c r="N1275" s="20"/>
      <c r="O1275" s="73">
        <f t="shared" si="144"/>
        <v>44.296845063226463</v>
      </c>
      <c r="P1275" s="9">
        <f t="shared" si="138"/>
        <v>33692.702352941174</v>
      </c>
    </row>
    <row r="1276" spans="1:16" x14ac:dyDescent="0.25">
      <c r="A1276" s="7" t="s">
        <v>9</v>
      </c>
      <c r="B1276" s="7" t="s">
        <v>338</v>
      </c>
      <c r="C1276" s="7" t="s">
        <v>345</v>
      </c>
      <c r="D1276" s="16" t="s">
        <v>346</v>
      </c>
      <c r="E1276" s="81" t="s">
        <v>477</v>
      </c>
      <c r="F1276" s="7" t="s">
        <v>518</v>
      </c>
      <c r="G1276" s="7" t="s">
        <v>506</v>
      </c>
      <c r="H1276" s="7" t="s">
        <v>14</v>
      </c>
      <c r="I1276" s="8">
        <v>126</v>
      </c>
      <c r="J1276" s="8"/>
      <c r="K1276" s="9">
        <v>4242256.92</v>
      </c>
      <c r="L1276" s="7" t="s">
        <v>20</v>
      </c>
      <c r="M1276" s="17">
        <f t="shared" si="143"/>
        <v>3.2188018904074592E-2</v>
      </c>
      <c r="N1276" s="20"/>
      <c r="O1276" s="73">
        <f t="shared" si="144"/>
        <v>109.43926427385361</v>
      </c>
      <c r="P1276" s="9">
        <f t="shared" si="138"/>
        <v>33668.705714285716</v>
      </c>
    </row>
    <row r="1277" spans="1:16" x14ac:dyDescent="0.25">
      <c r="A1277" s="7" t="s">
        <v>9</v>
      </c>
      <c r="B1277" s="7" t="s">
        <v>338</v>
      </c>
      <c r="C1277" s="7" t="s">
        <v>345</v>
      </c>
      <c r="D1277" s="16" t="s">
        <v>346</v>
      </c>
      <c r="E1277" s="81" t="s">
        <v>477</v>
      </c>
      <c r="F1277" s="7" t="s">
        <v>518</v>
      </c>
      <c r="G1277" s="7" t="s">
        <v>506</v>
      </c>
      <c r="H1277" s="7" t="s">
        <v>14</v>
      </c>
      <c r="I1277" s="8">
        <v>12</v>
      </c>
      <c r="J1277" s="8"/>
      <c r="K1277" s="9">
        <v>404397.84</v>
      </c>
      <c r="L1277" s="7" t="s">
        <v>21</v>
      </c>
      <c r="M1277" s="17">
        <f t="shared" si="143"/>
        <v>3.0655256099118662E-3</v>
      </c>
      <c r="N1277" s="20"/>
      <c r="O1277" s="73">
        <f t="shared" si="144"/>
        <v>10.422787073700345</v>
      </c>
      <c r="P1277" s="9">
        <f t="shared" ref="P1277:P1340" si="145">+K1277/I1277</f>
        <v>33699.82</v>
      </c>
    </row>
    <row r="1278" spans="1:16" x14ac:dyDescent="0.25">
      <c r="A1278" s="7" t="s">
        <v>9</v>
      </c>
      <c r="B1278" s="7" t="s">
        <v>338</v>
      </c>
      <c r="C1278" s="7" t="s">
        <v>345</v>
      </c>
      <c r="D1278" s="16" t="s">
        <v>346</v>
      </c>
      <c r="E1278" s="81" t="s">
        <v>477</v>
      </c>
      <c r="F1278" s="7" t="s">
        <v>518</v>
      </c>
      <c r="G1278" s="7" t="s">
        <v>506</v>
      </c>
      <c r="H1278" s="7" t="s">
        <v>14</v>
      </c>
      <c r="I1278" s="8">
        <v>33</v>
      </c>
      <c r="J1278" s="8"/>
      <c r="K1278" s="9">
        <v>1111295.46</v>
      </c>
      <c r="L1278" s="7" t="s">
        <v>22</v>
      </c>
      <c r="M1278" s="17">
        <f t="shared" si="143"/>
        <v>8.4301954272576318E-3</v>
      </c>
      <c r="N1278" s="20"/>
      <c r="O1278" s="73">
        <f t="shared" si="144"/>
        <v>28.662664452675948</v>
      </c>
      <c r="P1278" s="9">
        <f t="shared" si="145"/>
        <v>33675.619999999995</v>
      </c>
    </row>
    <row r="1279" spans="1:16" x14ac:dyDescent="0.25">
      <c r="A1279" s="7" t="s">
        <v>9</v>
      </c>
      <c r="B1279" s="7" t="s">
        <v>338</v>
      </c>
      <c r="C1279" s="7" t="s">
        <v>345</v>
      </c>
      <c r="D1279" s="16" t="s">
        <v>346</v>
      </c>
      <c r="E1279" s="81" t="s">
        <v>477</v>
      </c>
      <c r="F1279" s="7" t="s">
        <v>518</v>
      </c>
      <c r="G1279" s="7" t="s">
        <v>506</v>
      </c>
      <c r="H1279" s="7" t="s">
        <v>14</v>
      </c>
      <c r="I1279" s="8">
        <v>122</v>
      </c>
      <c r="J1279" s="8"/>
      <c r="K1279" s="9">
        <v>4108038.44</v>
      </c>
      <c r="L1279" s="7" t="s">
        <v>23</v>
      </c>
      <c r="M1279" s="17">
        <f t="shared" si="143"/>
        <v>3.1166177034103973E-2</v>
      </c>
      <c r="N1279" s="20"/>
      <c r="O1279" s="73">
        <f t="shared" si="144"/>
        <v>105.96500191595351</v>
      </c>
      <c r="P1279" s="9">
        <f t="shared" si="145"/>
        <v>33672.446229508198</v>
      </c>
    </row>
    <row r="1280" spans="1:16" x14ac:dyDescent="0.25">
      <c r="A1280" s="7" t="s">
        <v>9</v>
      </c>
      <c r="B1280" s="7" t="s">
        <v>338</v>
      </c>
      <c r="C1280" s="7" t="s">
        <v>345</v>
      </c>
      <c r="D1280" s="16" t="s">
        <v>346</v>
      </c>
      <c r="E1280" s="81" t="s">
        <v>477</v>
      </c>
      <c r="F1280" s="7" t="s">
        <v>518</v>
      </c>
      <c r="G1280" s="7" t="s">
        <v>506</v>
      </c>
      <c r="H1280" s="7" t="s">
        <v>14</v>
      </c>
      <c r="I1280" s="8">
        <v>393</v>
      </c>
      <c r="J1280" s="8"/>
      <c r="K1280" s="9">
        <v>13228420.26</v>
      </c>
      <c r="L1280" s="7" t="s">
        <v>24</v>
      </c>
      <c r="M1280" s="17">
        <f t="shared" si="143"/>
        <v>0.10039596372461361</v>
      </c>
      <c r="N1280" s="20"/>
      <c r="O1280" s="73">
        <f t="shared" si="144"/>
        <v>341.3462766636863</v>
      </c>
      <c r="P1280" s="9">
        <f t="shared" si="145"/>
        <v>33660.102442748088</v>
      </c>
    </row>
    <row r="1281" spans="1:16" x14ac:dyDescent="0.25">
      <c r="A1281" s="7" t="s">
        <v>9</v>
      </c>
      <c r="B1281" s="7" t="s">
        <v>338</v>
      </c>
      <c r="C1281" s="7" t="s">
        <v>345</v>
      </c>
      <c r="D1281" s="16" t="s">
        <v>346</v>
      </c>
      <c r="E1281" s="81" t="s">
        <v>477</v>
      </c>
      <c r="F1281" s="7" t="s">
        <v>518</v>
      </c>
      <c r="G1281" s="7" t="s">
        <v>506</v>
      </c>
      <c r="H1281" s="7" t="s">
        <v>14</v>
      </c>
      <c r="I1281" s="8">
        <v>161</v>
      </c>
      <c r="J1281" s="8"/>
      <c r="K1281" s="9">
        <v>5420806.8200000003</v>
      </c>
      <c r="L1281" s="7" t="s">
        <v>25</v>
      </c>
      <c r="M1281" s="17">
        <f t="shared" si="143"/>
        <v>4.1129135266317535E-2</v>
      </c>
      <c r="N1281" s="20"/>
      <c r="O1281" s="73">
        <f t="shared" si="144"/>
        <v>139.83905990547962</v>
      </c>
      <c r="P1281" s="9">
        <f t="shared" si="145"/>
        <v>33669.607577639756</v>
      </c>
    </row>
    <row r="1282" spans="1:16" x14ac:dyDescent="0.25">
      <c r="A1282" s="7" t="s">
        <v>9</v>
      </c>
      <c r="B1282" s="7" t="s">
        <v>338</v>
      </c>
      <c r="C1282" s="7" t="s">
        <v>345</v>
      </c>
      <c r="D1282" s="16" t="s">
        <v>346</v>
      </c>
      <c r="E1282" s="81" t="s">
        <v>477</v>
      </c>
      <c r="F1282" s="7" t="s">
        <v>518</v>
      </c>
      <c r="G1282" s="7" t="s">
        <v>506</v>
      </c>
      <c r="H1282" s="7" t="s">
        <v>14</v>
      </c>
      <c r="I1282" s="8">
        <v>132.5</v>
      </c>
      <c r="J1282" s="8"/>
      <c r="K1282" s="9">
        <v>4460906.45</v>
      </c>
      <c r="L1282" s="7" t="s">
        <v>26</v>
      </c>
      <c r="M1282" s="17">
        <f t="shared" si="143"/>
        <v>3.3848511942776854E-2</v>
      </c>
      <c r="N1282" s="20"/>
      <c r="O1282" s="73">
        <f t="shared" si="144"/>
        <v>115.0849406054413</v>
      </c>
      <c r="P1282" s="9">
        <f t="shared" si="145"/>
        <v>33667.21849056604</v>
      </c>
    </row>
    <row r="1283" spans="1:16" x14ac:dyDescent="0.25">
      <c r="A1283" s="7" t="s">
        <v>9</v>
      </c>
      <c r="B1283" s="7" t="s">
        <v>338</v>
      </c>
      <c r="C1283" s="7" t="s">
        <v>345</v>
      </c>
      <c r="D1283" s="16" t="s">
        <v>346</v>
      </c>
      <c r="E1283" s="81" t="s">
        <v>477</v>
      </c>
      <c r="F1283" s="7" t="s">
        <v>518</v>
      </c>
      <c r="G1283" s="7" t="s">
        <v>506</v>
      </c>
      <c r="H1283" s="7" t="s">
        <v>14</v>
      </c>
      <c r="I1283" s="8">
        <v>32</v>
      </c>
      <c r="J1283" s="8"/>
      <c r="K1283" s="9">
        <v>1077813.44</v>
      </c>
      <c r="L1283" s="7" t="s">
        <v>27</v>
      </c>
      <c r="M1283" s="17">
        <f t="shared" si="143"/>
        <v>8.174734959764977E-3</v>
      </c>
      <c r="N1283" s="20"/>
      <c r="O1283" s="73">
        <f t="shared" si="144"/>
        <v>27.794098863200922</v>
      </c>
      <c r="P1283" s="9">
        <f t="shared" si="145"/>
        <v>33681.67</v>
      </c>
    </row>
    <row r="1284" spans="1:16" x14ac:dyDescent="0.25">
      <c r="A1284" s="7" t="s">
        <v>9</v>
      </c>
      <c r="B1284" s="7" t="s">
        <v>338</v>
      </c>
      <c r="C1284" s="7" t="s">
        <v>345</v>
      </c>
      <c r="D1284" s="16" t="s">
        <v>346</v>
      </c>
      <c r="E1284" s="81" t="s">
        <v>477</v>
      </c>
      <c r="F1284" s="7" t="s">
        <v>518</v>
      </c>
      <c r="G1284" s="7" t="s">
        <v>506</v>
      </c>
      <c r="H1284" s="7" t="s">
        <v>14</v>
      </c>
      <c r="I1284" s="8">
        <v>12</v>
      </c>
      <c r="J1284" s="8"/>
      <c r="K1284" s="9">
        <v>404107.44</v>
      </c>
      <c r="L1284" s="7" t="s">
        <v>28</v>
      </c>
      <c r="M1284" s="17">
        <f t="shared" si="143"/>
        <v>3.0655256099118662E-3</v>
      </c>
      <c r="N1284" s="20"/>
      <c r="O1284" s="73">
        <f t="shared" si="144"/>
        <v>10.422787073700345</v>
      </c>
      <c r="P1284" s="9">
        <f t="shared" si="145"/>
        <v>33675.620000000003</v>
      </c>
    </row>
    <row r="1285" spans="1:16" x14ac:dyDescent="0.25">
      <c r="A1285" s="7" t="s">
        <v>9</v>
      </c>
      <c r="B1285" s="7" t="s">
        <v>338</v>
      </c>
      <c r="C1285" s="7" t="s">
        <v>345</v>
      </c>
      <c r="D1285" s="16" t="s">
        <v>346</v>
      </c>
      <c r="E1285" s="81" t="s">
        <v>477</v>
      </c>
      <c r="F1285" s="7" t="s">
        <v>518</v>
      </c>
      <c r="G1285" s="7" t="s">
        <v>506</v>
      </c>
      <c r="H1285" s="7" t="s">
        <v>14</v>
      </c>
      <c r="I1285" s="8">
        <v>59</v>
      </c>
      <c r="J1285" s="8"/>
      <c r="K1285" s="9">
        <v>1987345.58</v>
      </c>
      <c r="L1285" s="7" t="s">
        <v>29</v>
      </c>
      <c r="M1285" s="17">
        <f t="shared" si="143"/>
        <v>1.5072167582066675E-2</v>
      </c>
      <c r="N1285" s="20"/>
      <c r="O1285" s="73">
        <f t="shared" si="144"/>
        <v>51.245369779026696</v>
      </c>
      <c r="P1285" s="9">
        <f t="shared" si="145"/>
        <v>33683.823389830512</v>
      </c>
    </row>
    <row r="1286" spans="1:16" x14ac:dyDescent="0.25">
      <c r="A1286" s="7" t="s">
        <v>9</v>
      </c>
      <c r="B1286" s="7" t="s">
        <v>338</v>
      </c>
      <c r="C1286" s="7" t="s">
        <v>345</v>
      </c>
      <c r="D1286" s="16" t="s">
        <v>346</v>
      </c>
      <c r="E1286" s="81" t="s">
        <v>477</v>
      </c>
      <c r="F1286" s="7" t="s">
        <v>518</v>
      </c>
      <c r="G1286" s="7" t="s">
        <v>506</v>
      </c>
      <c r="H1286" s="7" t="s">
        <v>14</v>
      </c>
      <c r="I1286" s="8">
        <v>38</v>
      </c>
      <c r="J1286" s="8"/>
      <c r="K1286" s="9">
        <v>1277543.96</v>
      </c>
      <c r="L1286" s="7" t="s">
        <v>30</v>
      </c>
      <c r="M1286" s="17">
        <f t="shared" si="143"/>
        <v>9.7074977647209088E-3</v>
      </c>
      <c r="N1286" s="20"/>
      <c r="O1286" s="73">
        <f t="shared" si="144"/>
        <v>33.005492400051089</v>
      </c>
      <c r="P1286" s="9">
        <f t="shared" si="145"/>
        <v>33619.577894736838</v>
      </c>
    </row>
    <row r="1287" spans="1:16" x14ac:dyDescent="0.25">
      <c r="A1287" s="7" t="s">
        <v>9</v>
      </c>
      <c r="B1287" s="7" t="s">
        <v>338</v>
      </c>
      <c r="C1287" s="7" t="s">
        <v>345</v>
      </c>
      <c r="D1287" s="16" t="s">
        <v>346</v>
      </c>
      <c r="E1287" s="81" t="s">
        <v>477</v>
      </c>
      <c r="F1287" s="7" t="s">
        <v>518</v>
      </c>
      <c r="G1287" s="7" t="s">
        <v>506</v>
      </c>
      <c r="H1287" s="7" t="s">
        <v>14</v>
      </c>
      <c r="I1287" s="8">
        <v>121</v>
      </c>
      <c r="J1287" s="8"/>
      <c r="K1287" s="9">
        <v>4075137.22</v>
      </c>
      <c r="L1287" s="7" t="s">
        <v>31</v>
      </c>
      <c r="M1287" s="17">
        <f t="shared" si="143"/>
        <v>3.0910716566611318E-2</v>
      </c>
      <c r="N1287" s="20"/>
      <c r="O1287" s="73">
        <f t="shared" si="144"/>
        <v>105.09643632647848</v>
      </c>
      <c r="P1287" s="9">
        <f t="shared" si="145"/>
        <v>33678.82</v>
      </c>
    </row>
    <row r="1288" spans="1:16" x14ac:dyDescent="0.25">
      <c r="A1288" s="7" t="s">
        <v>9</v>
      </c>
      <c r="B1288" s="7" t="s">
        <v>338</v>
      </c>
      <c r="C1288" s="7" t="s">
        <v>345</v>
      </c>
      <c r="D1288" s="16" t="s">
        <v>346</v>
      </c>
      <c r="E1288" s="81" t="s">
        <v>477</v>
      </c>
      <c r="F1288" s="7" t="s">
        <v>518</v>
      </c>
      <c r="G1288" s="7" t="s">
        <v>506</v>
      </c>
      <c r="H1288" s="7" t="s">
        <v>14</v>
      </c>
      <c r="I1288" s="8">
        <v>15</v>
      </c>
      <c r="J1288" s="8"/>
      <c r="K1288" s="9">
        <v>505134.3</v>
      </c>
      <c r="L1288" s="7" t="s">
        <v>347</v>
      </c>
      <c r="M1288" s="17">
        <f t="shared" si="143"/>
        <v>3.8319070123898325E-3</v>
      </c>
      <c r="N1288" s="20"/>
      <c r="O1288" s="73">
        <f t="shared" si="144"/>
        <v>13.02848384212543</v>
      </c>
      <c r="P1288" s="9">
        <f t="shared" si="145"/>
        <v>33675.620000000003</v>
      </c>
    </row>
    <row r="1289" spans="1:16" x14ac:dyDescent="0.25">
      <c r="A1289" s="7" t="s">
        <v>9</v>
      </c>
      <c r="B1289" s="7" t="s">
        <v>338</v>
      </c>
      <c r="C1289" s="7" t="s">
        <v>345</v>
      </c>
      <c r="D1289" s="16" t="s">
        <v>346</v>
      </c>
      <c r="E1289" s="81" t="s">
        <v>477</v>
      </c>
      <c r="F1289" s="7" t="s">
        <v>518</v>
      </c>
      <c r="G1289" s="7" t="s">
        <v>506</v>
      </c>
      <c r="H1289" s="7" t="s">
        <v>14</v>
      </c>
      <c r="I1289" s="8">
        <v>19</v>
      </c>
      <c r="J1289" s="8"/>
      <c r="K1289" s="9">
        <v>583341.80000000005</v>
      </c>
      <c r="L1289" s="7" t="s">
        <v>32</v>
      </c>
      <c r="M1289" s="17">
        <f t="shared" si="143"/>
        <v>4.8537488823604544E-3</v>
      </c>
      <c r="N1289" s="20"/>
      <c r="O1289" s="73">
        <f t="shared" si="144"/>
        <v>16.502746200025545</v>
      </c>
      <c r="P1289" s="9">
        <f t="shared" si="145"/>
        <v>30702.2</v>
      </c>
    </row>
    <row r="1290" spans="1:16" x14ac:dyDescent="0.25">
      <c r="A1290" s="7" t="s">
        <v>9</v>
      </c>
      <c r="B1290" s="7" t="s">
        <v>338</v>
      </c>
      <c r="C1290" s="7" t="s">
        <v>345</v>
      </c>
      <c r="D1290" s="16" t="s">
        <v>346</v>
      </c>
      <c r="E1290" s="81" t="s">
        <v>477</v>
      </c>
      <c r="F1290" s="7" t="s">
        <v>518</v>
      </c>
      <c r="G1290" s="7" t="s">
        <v>506</v>
      </c>
      <c r="H1290" s="7" t="s">
        <v>14</v>
      </c>
      <c r="I1290" s="8">
        <v>39</v>
      </c>
      <c r="J1290" s="8"/>
      <c r="K1290" s="9">
        <v>1312477.98</v>
      </c>
      <c r="L1290" s="7" t="s">
        <v>33</v>
      </c>
      <c r="M1290" s="17">
        <f t="shared" si="143"/>
        <v>9.9629582322135653E-3</v>
      </c>
      <c r="N1290" s="20"/>
      <c r="O1290" s="73">
        <f t="shared" si="144"/>
        <v>33.874057989526122</v>
      </c>
      <c r="P1290" s="9">
        <f t="shared" si="145"/>
        <v>33653.281538461539</v>
      </c>
    </row>
    <row r="1291" spans="1:16" x14ac:dyDescent="0.25">
      <c r="A1291" s="7" t="s">
        <v>9</v>
      </c>
      <c r="B1291" s="7" t="s">
        <v>338</v>
      </c>
      <c r="C1291" s="7" t="s">
        <v>345</v>
      </c>
      <c r="D1291" s="16" t="s">
        <v>346</v>
      </c>
      <c r="E1291" s="81" t="s">
        <v>477</v>
      </c>
      <c r="F1291" s="7" t="s">
        <v>518</v>
      </c>
      <c r="G1291" s="7" t="s">
        <v>506</v>
      </c>
      <c r="H1291" s="7" t="s">
        <v>14</v>
      </c>
      <c r="I1291" s="8">
        <v>157</v>
      </c>
      <c r="J1291" s="8"/>
      <c r="K1291" s="9">
        <v>5251363.92</v>
      </c>
      <c r="L1291" s="7" t="s">
        <v>34</v>
      </c>
      <c r="M1291" s="17">
        <f t="shared" si="143"/>
        <v>4.0107293396346916E-2</v>
      </c>
      <c r="N1291" s="20"/>
      <c r="O1291" s="73">
        <f t="shared" si="144"/>
        <v>136.36479754757951</v>
      </c>
      <c r="P1291" s="9">
        <f t="shared" si="145"/>
        <v>33448.177834394904</v>
      </c>
    </row>
    <row r="1292" spans="1:16" x14ac:dyDescent="0.25">
      <c r="A1292" s="7" t="s">
        <v>9</v>
      </c>
      <c r="B1292" s="7" t="s">
        <v>338</v>
      </c>
      <c r="C1292" s="7" t="s">
        <v>345</v>
      </c>
      <c r="D1292" s="16" t="s">
        <v>346</v>
      </c>
      <c r="E1292" s="81" t="s">
        <v>477</v>
      </c>
      <c r="F1292" s="7" t="s">
        <v>518</v>
      </c>
      <c r="G1292" s="7" t="s">
        <v>506</v>
      </c>
      <c r="H1292" s="7" t="s">
        <v>14</v>
      </c>
      <c r="I1292" s="8">
        <v>145</v>
      </c>
      <c r="J1292" s="8"/>
      <c r="K1292" s="9">
        <v>4881028.9000000004</v>
      </c>
      <c r="L1292" s="7" t="s">
        <v>35</v>
      </c>
      <c r="M1292" s="17">
        <f t="shared" si="143"/>
        <v>3.7041767786435052E-2</v>
      </c>
      <c r="N1292" s="20"/>
      <c r="O1292" s="73">
        <f t="shared" si="144"/>
        <v>125.94201047387918</v>
      </c>
      <c r="P1292" s="9">
        <f t="shared" si="145"/>
        <v>33662.268275862072</v>
      </c>
    </row>
    <row r="1293" spans="1:16" x14ac:dyDescent="0.25">
      <c r="A1293" s="7" t="s">
        <v>9</v>
      </c>
      <c r="B1293" s="7" t="s">
        <v>338</v>
      </c>
      <c r="C1293" s="7" t="s">
        <v>345</v>
      </c>
      <c r="D1293" s="16" t="s">
        <v>346</v>
      </c>
      <c r="E1293" s="81" t="s">
        <v>477</v>
      </c>
      <c r="F1293" s="7" t="s">
        <v>518</v>
      </c>
      <c r="G1293" s="7" t="s">
        <v>506</v>
      </c>
      <c r="H1293" s="7" t="s">
        <v>14</v>
      </c>
      <c r="I1293" s="8">
        <v>69</v>
      </c>
      <c r="J1293" s="8"/>
      <c r="K1293" s="9">
        <v>2323617.58</v>
      </c>
      <c r="L1293" s="7" t="s">
        <v>36</v>
      </c>
      <c r="M1293" s="17">
        <f t="shared" si="143"/>
        <v>1.7626772256993231E-2</v>
      </c>
      <c r="N1293" s="20"/>
      <c r="O1293" s="73">
        <f t="shared" si="144"/>
        <v>59.931025673776986</v>
      </c>
      <c r="P1293" s="9">
        <f t="shared" si="145"/>
        <v>33675.617101449279</v>
      </c>
    </row>
    <row r="1294" spans="1:16" x14ac:dyDescent="0.25">
      <c r="A1294" s="7" t="s">
        <v>9</v>
      </c>
      <c r="B1294" s="7" t="s">
        <v>338</v>
      </c>
      <c r="C1294" s="7" t="s">
        <v>345</v>
      </c>
      <c r="D1294" s="16" t="s">
        <v>346</v>
      </c>
      <c r="E1294" s="81" t="s">
        <v>477</v>
      </c>
      <c r="F1294" s="7" t="s">
        <v>518</v>
      </c>
      <c r="G1294" s="7" t="s">
        <v>506</v>
      </c>
      <c r="H1294" s="7" t="s">
        <v>14</v>
      </c>
      <c r="I1294" s="8">
        <v>71</v>
      </c>
      <c r="J1294" s="8"/>
      <c r="K1294" s="9">
        <v>2390872.2200000002</v>
      </c>
      <c r="L1294" s="7" t="s">
        <v>37</v>
      </c>
      <c r="M1294" s="17">
        <f t="shared" si="143"/>
        <v>1.8137693191978541E-2</v>
      </c>
      <c r="N1294" s="20"/>
      <c r="O1294" s="73">
        <f t="shared" si="144"/>
        <v>61.668156852727037</v>
      </c>
      <c r="P1294" s="9">
        <f t="shared" si="145"/>
        <v>33674.256619718311</v>
      </c>
    </row>
    <row r="1295" spans="1:16" x14ac:dyDescent="0.25">
      <c r="A1295" s="7" t="s">
        <v>9</v>
      </c>
      <c r="B1295" s="7" t="s">
        <v>338</v>
      </c>
      <c r="C1295" s="7" t="s">
        <v>345</v>
      </c>
      <c r="D1295" s="16" t="s">
        <v>346</v>
      </c>
      <c r="E1295" s="81" t="s">
        <v>477</v>
      </c>
      <c r="F1295" s="7" t="s">
        <v>518</v>
      </c>
      <c r="G1295" s="7" t="s">
        <v>506</v>
      </c>
      <c r="H1295" s="7" t="s">
        <v>14</v>
      </c>
      <c r="I1295" s="8">
        <v>83</v>
      </c>
      <c r="J1295" s="8"/>
      <c r="K1295" s="9">
        <v>2793818.06</v>
      </c>
      <c r="L1295" s="7" t="s">
        <v>38</v>
      </c>
      <c r="M1295" s="17">
        <f t="shared" si="143"/>
        <v>2.1203218801890408E-2</v>
      </c>
      <c r="N1295" s="20"/>
      <c r="O1295" s="73">
        <f t="shared" si="144"/>
        <v>72.090943926427386</v>
      </c>
      <c r="P1295" s="9">
        <f t="shared" si="145"/>
        <v>33660.458554216872</v>
      </c>
    </row>
    <row r="1296" spans="1:16" x14ac:dyDescent="0.25">
      <c r="A1296" s="7" t="s">
        <v>9</v>
      </c>
      <c r="B1296" s="7" t="s">
        <v>338</v>
      </c>
      <c r="C1296" s="7" t="s">
        <v>345</v>
      </c>
      <c r="D1296" s="16" t="s">
        <v>346</v>
      </c>
      <c r="E1296" s="81" t="s">
        <v>477</v>
      </c>
      <c r="F1296" s="7" t="s">
        <v>518</v>
      </c>
      <c r="G1296" s="7" t="s">
        <v>506</v>
      </c>
      <c r="H1296" s="7" t="s">
        <v>14</v>
      </c>
      <c r="I1296" s="8">
        <v>76</v>
      </c>
      <c r="J1296" s="8"/>
      <c r="K1296" s="9">
        <v>2559153.52</v>
      </c>
      <c r="L1296" s="7" t="s">
        <v>39</v>
      </c>
      <c r="M1296" s="17">
        <f t="shared" si="143"/>
        <v>1.9414995529441818E-2</v>
      </c>
      <c r="N1296" s="20"/>
      <c r="O1296" s="73">
        <f t="shared" si="144"/>
        <v>66.010984800102179</v>
      </c>
      <c r="P1296" s="9">
        <f t="shared" si="145"/>
        <v>33673.072631578951</v>
      </c>
    </row>
    <row r="1297" spans="1:16" x14ac:dyDescent="0.25">
      <c r="A1297" s="7" t="s">
        <v>9</v>
      </c>
      <c r="B1297" s="7" t="s">
        <v>338</v>
      </c>
      <c r="C1297" s="7" t="s">
        <v>345</v>
      </c>
      <c r="D1297" s="16" t="s">
        <v>346</v>
      </c>
      <c r="E1297" s="81" t="s">
        <v>477</v>
      </c>
      <c r="F1297" s="7" t="s">
        <v>518</v>
      </c>
      <c r="G1297" s="7" t="s">
        <v>506</v>
      </c>
      <c r="H1297" s="7" t="s">
        <v>14</v>
      </c>
      <c r="I1297" s="8">
        <v>139</v>
      </c>
      <c r="J1297" s="8"/>
      <c r="K1297" s="9">
        <v>4677813.58</v>
      </c>
      <c r="L1297" s="7" t="s">
        <v>40</v>
      </c>
      <c r="M1297" s="17">
        <f t="shared" si="143"/>
        <v>3.5509004981479117E-2</v>
      </c>
      <c r="N1297" s="20"/>
      <c r="O1297" s="73">
        <f t="shared" si="144"/>
        <v>120.730616937029</v>
      </c>
      <c r="P1297" s="9">
        <f t="shared" si="145"/>
        <v>33653.33510791367</v>
      </c>
    </row>
    <row r="1298" spans="1:16" x14ac:dyDescent="0.25">
      <c r="A1298" s="7" t="s">
        <v>9</v>
      </c>
      <c r="B1298" s="7" t="s">
        <v>338</v>
      </c>
      <c r="C1298" s="7" t="s">
        <v>345</v>
      </c>
      <c r="D1298" s="16" t="s">
        <v>346</v>
      </c>
      <c r="E1298" s="81" t="s">
        <v>477</v>
      </c>
      <c r="F1298" s="7" t="s">
        <v>518</v>
      </c>
      <c r="G1298" s="7" t="s">
        <v>506</v>
      </c>
      <c r="H1298" s="7" t="s">
        <v>14</v>
      </c>
      <c r="I1298" s="8">
        <v>216</v>
      </c>
      <c r="J1298" s="8"/>
      <c r="K1298" s="9">
        <v>7273353.1200000001</v>
      </c>
      <c r="L1298" s="7" t="s">
        <v>41</v>
      </c>
      <c r="M1298" s="17">
        <f t="shared" si="143"/>
        <v>5.5179460978413593E-2</v>
      </c>
      <c r="N1298" s="20"/>
      <c r="O1298" s="73">
        <f t="shared" si="144"/>
        <v>187.61016732660622</v>
      </c>
      <c r="P1298" s="9">
        <f t="shared" si="145"/>
        <v>33672.931111111109</v>
      </c>
    </row>
    <row r="1299" spans="1:16" x14ac:dyDescent="0.25">
      <c r="A1299" s="7" t="s">
        <v>9</v>
      </c>
      <c r="B1299" s="7" t="s">
        <v>338</v>
      </c>
      <c r="C1299" s="7" t="s">
        <v>345</v>
      </c>
      <c r="D1299" s="16" t="s">
        <v>346</v>
      </c>
      <c r="E1299" s="81" t="s">
        <v>477</v>
      </c>
      <c r="F1299" s="7" t="s">
        <v>518</v>
      </c>
      <c r="G1299" s="7" t="s">
        <v>506</v>
      </c>
      <c r="H1299" s="7" t="s">
        <v>14</v>
      </c>
      <c r="I1299" s="8">
        <v>39</v>
      </c>
      <c r="J1299" s="8"/>
      <c r="K1299" s="9">
        <v>1313929.98</v>
      </c>
      <c r="L1299" s="7" t="s">
        <v>274</v>
      </c>
      <c r="M1299" s="17">
        <f t="shared" si="143"/>
        <v>9.9629582322135653E-3</v>
      </c>
      <c r="N1299" s="20"/>
      <c r="O1299" s="73">
        <f t="shared" si="144"/>
        <v>33.874057989526122</v>
      </c>
      <c r="P1299" s="9">
        <f t="shared" si="145"/>
        <v>33690.512307692305</v>
      </c>
    </row>
    <row r="1300" spans="1:16" x14ac:dyDescent="0.25">
      <c r="A1300" s="7" t="s">
        <v>9</v>
      </c>
      <c r="B1300" s="7" t="s">
        <v>338</v>
      </c>
      <c r="C1300" s="7" t="s">
        <v>345</v>
      </c>
      <c r="D1300" s="16" t="s">
        <v>346</v>
      </c>
      <c r="E1300" s="81" t="s">
        <v>477</v>
      </c>
      <c r="F1300" s="7" t="s">
        <v>518</v>
      </c>
      <c r="G1300" s="7" t="s">
        <v>506</v>
      </c>
      <c r="H1300" s="7" t="s">
        <v>14</v>
      </c>
      <c r="I1300" s="8">
        <v>18</v>
      </c>
      <c r="J1300" s="8"/>
      <c r="K1300" s="9">
        <v>605289.96</v>
      </c>
      <c r="L1300" s="7" t="s">
        <v>44</v>
      </c>
      <c r="M1300" s="17">
        <f t="shared" si="143"/>
        <v>4.5982884148677988E-3</v>
      </c>
      <c r="N1300" s="20"/>
      <c r="O1300" s="73">
        <f t="shared" si="144"/>
        <v>15.634180610550516</v>
      </c>
      <c r="P1300" s="9">
        <f t="shared" si="145"/>
        <v>33627.22</v>
      </c>
    </row>
    <row r="1301" spans="1:16" x14ac:dyDescent="0.25">
      <c r="A1301" s="7" t="s">
        <v>9</v>
      </c>
      <c r="B1301" s="7" t="s">
        <v>338</v>
      </c>
      <c r="C1301" s="7" t="s">
        <v>345</v>
      </c>
      <c r="D1301" s="16" t="s">
        <v>346</v>
      </c>
      <c r="E1301" s="81" t="s">
        <v>477</v>
      </c>
      <c r="F1301" s="7" t="s">
        <v>518</v>
      </c>
      <c r="G1301" s="7" t="s">
        <v>506</v>
      </c>
      <c r="H1301" s="7" t="s">
        <v>14</v>
      </c>
      <c r="I1301" s="8">
        <v>170</v>
      </c>
      <c r="J1301" s="8"/>
      <c r="K1301" s="9">
        <v>5418193.2199999997</v>
      </c>
      <c r="L1301" s="7" t="s">
        <v>45</v>
      </c>
      <c r="M1301" s="17">
        <f t="shared" si="143"/>
        <v>4.3428279473751434E-2</v>
      </c>
      <c r="N1301" s="20"/>
      <c r="O1301" s="73">
        <f t="shared" si="144"/>
        <v>147.65615021075487</v>
      </c>
      <c r="P1301" s="9">
        <f t="shared" si="145"/>
        <v>31871.72482352941</v>
      </c>
    </row>
    <row r="1302" spans="1:16" x14ac:dyDescent="0.25">
      <c r="A1302" s="7" t="s">
        <v>9</v>
      </c>
      <c r="B1302" s="7" t="s">
        <v>338</v>
      </c>
      <c r="C1302" s="7" t="s">
        <v>345</v>
      </c>
      <c r="D1302" s="16" t="s">
        <v>346</v>
      </c>
      <c r="E1302" s="81" t="s">
        <v>477</v>
      </c>
      <c r="F1302" s="7" t="s">
        <v>518</v>
      </c>
      <c r="G1302" s="7" t="s">
        <v>506</v>
      </c>
      <c r="H1302" s="7" t="s">
        <v>14</v>
      </c>
      <c r="I1302" s="8">
        <v>77</v>
      </c>
      <c r="J1302" s="8"/>
      <c r="K1302" s="9">
        <v>2592054.7400000002</v>
      </c>
      <c r="L1302" s="7" t="s">
        <v>46</v>
      </c>
      <c r="M1302" s="17">
        <f t="shared" si="143"/>
        <v>1.9670455996934476E-2</v>
      </c>
      <c r="N1302" s="20"/>
      <c r="O1302" s="73">
        <f t="shared" si="144"/>
        <v>66.879550389577219</v>
      </c>
      <c r="P1302" s="9">
        <f t="shared" si="145"/>
        <v>33663.048571428575</v>
      </c>
    </row>
    <row r="1303" spans="1:16" x14ac:dyDescent="0.25">
      <c r="A1303" s="7" t="s">
        <v>9</v>
      </c>
      <c r="B1303" s="7" t="s">
        <v>338</v>
      </c>
      <c r="C1303" s="7" t="s">
        <v>345</v>
      </c>
      <c r="D1303" s="16" t="s">
        <v>346</v>
      </c>
      <c r="E1303" s="81" t="s">
        <v>477</v>
      </c>
      <c r="F1303" s="7" t="s">
        <v>518</v>
      </c>
      <c r="G1303" s="7" t="s">
        <v>506</v>
      </c>
      <c r="H1303" s="7" t="s">
        <v>14</v>
      </c>
      <c r="I1303" s="8">
        <v>103</v>
      </c>
      <c r="J1303" s="8"/>
      <c r="K1303" s="9">
        <v>3467233.66</v>
      </c>
      <c r="L1303" s="7" t="s">
        <v>47</v>
      </c>
      <c r="M1303" s="17">
        <f t="shared" si="143"/>
        <v>2.6312428151743519E-2</v>
      </c>
      <c r="N1303" s="20"/>
      <c r="O1303" s="73">
        <f t="shared" si="144"/>
        <v>89.462255715927967</v>
      </c>
      <c r="P1303" s="9">
        <f t="shared" si="145"/>
        <v>33662.462718446601</v>
      </c>
    </row>
    <row r="1304" spans="1:16" x14ac:dyDescent="0.25">
      <c r="A1304" s="7" t="s">
        <v>9</v>
      </c>
      <c r="B1304" s="7" t="s">
        <v>338</v>
      </c>
      <c r="C1304" s="7" t="s">
        <v>345</v>
      </c>
      <c r="D1304" s="16" t="s">
        <v>346</v>
      </c>
      <c r="E1304" s="81" t="s">
        <v>477</v>
      </c>
      <c r="F1304" s="7" t="s">
        <v>518</v>
      </c>
      <c r="G1304" s="7" t="s">
        <v>506</v>
      </c>
      <c r="H1304" s="7" t="s">
        <v>14</v>
      </c>
      <c r="I1304" s="8">
        <v>58</v>
      </c>
      <c r="J1304" s="8"/>
      <c r="K1304" s="9">
        <v>1952121.16</v>
      </c>
      <c r="L1304" s="7" t="s">
        <v>63</v>
      </c>
      <c r="M1304" s="17">
        <f t="shared" si="143"/>
        <v>1.4816707114574019E-2</v>
      </c>
      <c r="N1304" s="20"/>
      <c r="O1304" s="73">
        <f t="shared" si="144"/>
        <v>50.376804189551663</v>
      </c>
      <c r="P1304" s="9">
        <f t="shared" si="145"/>
        <v>33657.261379310345</v>
      </c>
    </row>
    <row r="1305" spans="1:16" x14ac:dyDescent="0.25">
      <c r="A1305" s="7" t="s">
        <v>9</v>
      </c>
      <c r="B1305" s="7" t="s">
        <v>338</v>
      </c>
      <c r="C1305" s="7" t="s">
        <v>345</v>
      </c>
      <c r="D1305" s="16" t="s">
        <v>346</v>
      </c>
      <c r="E1305" s="81" t="s">
        <v>477</v>
      </c>
      <c r="F1305" s="7" t="s">
        <v>518</v>
      </c>
      <c r="G1305" s="7" t="s">
        <v>506</v>
      </c>
      <c r="H1305" s="7" t="s">
        <v>14</v>
      </c>
      <c r="I1305" s="8">
        <v>96</v>
      </c>
      <c r="J1305" s="8"/>
      <c r="K1305" s="9">
        <v>3231988.32</v>
      </c>
      <c r="L1305" s="7" t="s">
        <v>48</v>
      </c>
      <c r="M1305" s="17">
        <f t="shared" si="143"/>
        <v>2.4524204879294929E-2</v>
      </c>
      <c r="N1305" s="20"/>
      <c r="O1305" s="73">
        <f t="shared" si="144"/>
        <v>83.38229658960276</v>
      </c>
      <c r="P1305" s="9">
        <f t="shared" si="145"/>
        <v>33666.544999999998</v>
      </c>
    </row>
    <row r="1306" spans="1:16" x14ac:dyDescent="0.25">
      <c r="A1306" s="7" t="s">
        <v>9</v>
      </c>
      <c r="B1306" s="7" t="s">
        <v>338</v>
      </c>
      <c r="C1306" s="7" t="s">
        <v>345</v>
      </c>
      <c r="D1306" s="16" t="s">
        <v>346</v>
      </c>
      <c r="E1306" s="81" t="s">
        <v>477</v>
      </c>
      <c r="F1306" s="7" t="s">
        <v>518</v>
      </c>
      <c r="G1306" s="7" t="s">
        <v>506</v>
      </c>
      <c r="H1306" s="7" t="s">
        <v>14</v>
      </c>
      <c r="I1306" s="8">
        <v>41</v>
      </c>
      <c r="J1306" s="8"/>
      <c r="K1306" s="9">
        <v>1379732.42</v>
      </c>
      <c r="L1306" s="7" t="s">
        <v>68</v>
      </c>
      <c r="M1306" s="17">
        <f t="shared" si="143"/>
        <v>1.0473879167198876E-2</v>
      </c>
      <c r="N1306" s="20"/>
      <c r="O1306" s="73">
        <f t="shared" si="144"/>
        <v>35.61118916847618</v>
      </c>
      <c r="P1306" s="9">
        <f t="shared" si="145"/>
        <v>33652.010243902434</v>
      </c>
    </row>
    <row r="1307" spans="1:16" x14ac:dyDescent="0.25">
      <c r="A1307" s="7" t="s">
        <v>9</v>
      </c>
      <c r="B1307" s="7" t="s">
        <v>338</v>
      </c>
      <c r="C1307" s="7" t="s">
        <v>345</v>
      </c>
      <c r="D1307" s="16" t="s">
        <v>346</v>
      </c>
      <c r="E1307" s="81" t="s">
        <v>477</v>
      </c>
      <c r="F1307" s="7" t="s">
        <v>518</v>
      </c>
      <c r="G1307" s="7" t="s">
        <v>506</v>
      </c>
      <c r="H1307" s="7" t="s">
        <v>14</v>
      </c>
      <c r="I1307" s="8">
        <v>28</v>
      </c>
      <c r="J1307" s="8"/>
      <c r="K1307" s="9">
        <v>943304.56</v>
      </c>
      <c r="L1307" s="7" t="s">
        <v>49</v>
      </c>
      <c r="M1307" s="17">
        <f t="shared" si="143"/>
        <v>7.1528930897943547E-3</v>
      </c>
      <c r="N1307" s="20"/>
      <c r="O1307" s="73">
        <f t="shared" si="144"/>
        <v>24.319836505300806</v>
      </c>
      <c r="P1307" s="9">
        <f t="shared" si="145"/>
        <v>33689.448571428577</v>
      </c>
    </row>
    <row r="1308" spans="1:16" x14ac:dyDescent="0.25">
      <c r="A1308" s="7" t="s">
        <v>9</v>
      </c>
      <c r="B1308" s="7" t="s">
        <v>338</v>
      </c>
      <c r="C1308" s="7" t="s">
        <v>345</v>
      </c>
      <c r="D1308" s="16" t="s">
        <v>346</v>
      </c>
      <c r="E1308" s="81" t="s">
        <v>477</v>
      </c>
      <c r="F1308" s="7" t="s">
        <v>518</v>
      </c>
      <c r="G1308" s="7" t="s">
        <v>506</v>
      </c>
      <c r="H1308" s="7" t="s">
        <v>14</v>
      </c>
      <c r="I1308" s="8">
        <v>71</v>
      </c>
      <c r="J1308" s="8"/>
      <c r="K1308" s="9">
        <v>2390291.42</v>
      </c>
      <c r="L1308" s="7" t="s">
        <v>50</v>
      </c>
      <c r="M1308" s="17">
        <f t="shared" si="143"/>
        <v>1.8137693191978541E-2</v>
      </c>
      <c r="N1308" s="20"/>
      <c r="O1308" s="73">
        <f t="shared" si="144"/>
        <v>61.668156852727037</v>
      </c>
      <c r="P1308" s="9">
        <f t="shared" si="145"/>
        <v>33666.076338028171</v>
      </c>
    </row>
    <row r="1309" spans="1:16" x14ac:dyDescent="0.25">
      <c r="A1309" s="7" t="s">
        <v>9</v>
      </c>
      <c r="B1309" s="7" t="s">
        <v>338</v>
      </c>
      <c r="C1309" s="7" t="s">
        <v>345</v>
      </c>
      <c r="D1309" s="16" t="s">
        <v>346</v>
      </c>
      <c r="E1309" s="81" t="s">
        <v>477</v>
      </c>
      <c r="F1309" s="7" t="s">
        <v>518</v>
      </c>
      <c r="G1309" s="7" t="s">
        <v>506</v>
      </c>
      <c r="H1309" s="7" t="s">
        <v>14</v>
      </c>
      <c r="I1309" s="8">
        <v>17</v>
      </c>
      <c r="J1309" s="8"/>
      <c r="K1309" s="9">
        <v>572098.34</v>
      </c>
      <c r="L1309" s="7" t="s">
        <v>51</v>
      </c>
      <c r="M1309" s="17">
        <f t="shared" si="143"/>
        <v>4.3428279473751441E-3</v>
      </c>
      <c r="N1309" s="20"/>
      <c r="O1309" s="73">
        <f t="shared" si="144"/>
        <v>14.76561502107549</v>
      </c>
      <c r="P1309" s="9">
        <f t="shared" si="145"/>
        <v>33652.843529411766</v>
      </c>
    </row>
    <row r="1310" spans="1:16" x14ac:dyDescent="0.25">
      <c r="A1310" s="7" t="s">
        <v>9</v>
      </c>
      <c r="B1310" s="7" t="s">
        <v>338</v>
      </c>
      <c r="C1310" s="7" t="s">
        <v>345</v>
      </c>
      <c r="D1310" s="16" t="s">
        <v>346</v>
      </c>
      <c r="E1310" s="81" t="s">
        <v>477</v>
      </c>
      <c r="F1310" s="7" t="s">
        <v>518</v>
      </c>
      <c r="G1310" s="7" t="s">
        <v>506</v>
      </c>
      <c r="H1310" s="7" t="s">
        <v>14</v>
      </c>
      <c r="I1310" s="8">
        <v>108</v>
      </c>
      <c r="J1310" s="8"/>
      <c r="K1310" s="9">
        <v>3636095.76</v>
      </c>
      <c r="L1310" s="7" t="s">
        <v>52</v>
      </c>
      <c r="M1310" s="17">
        <f t="shared" si="143"/>
        <v>2.7589730489206796E-2</v>
      </c>
      <c r="N1310" s="20"/>
      <c r="O1310" s="73">
        <f t="shared" si="144"/>
        <v>93.805083663303108</v>
      </c>
      <c r="P1310" s="9">
        <f t="shared" si="145"/>
        <v>33667.55333333333</v>
      </c>
    </row>
    <row r="1311" spans="1:16" x14ac:dyDescent="0.25">
      <c r="A1311" s="7" t="s">
        <v>9</v>
      </c>
      <c r="B1311" s="7" t="s">
        <v>338</v>
      </c>
      <c r="C1311" s="7" t="s">
        <v>345</v>
      </c>
      <c r="D1311" s="16" t="s">
        <v>346</v>
      </c>
      <c r="E1311" s="81" t="s">
        <v>477</v>
      </c>
      <c r="F1311" s="7" t="s">
        <v>518</v>
      </c>
      <c r="G1311" s="7" t="s">
        <v>506</v>
      </c>
      <c r="H1311" s="7" t="s">
        <v>14</v>
      </c>
      <c r="I1311" s="8">
        <v>20</v>
      </c>
      <c r="J1311" s="8"/>
      <c r="K1311" s="9">
        <v>670802</v>
      </c>
      <c r="L1311" s="7" t="s">
        <v>53</v>
      </c>
      <c r="M1311" s="17">
        <f t="shared" si="143"/>
        <v>5.10920934985311E-3</v>
      </c>
      <c r="N1311" s="20"/>
      <c r="O1311" s="73">
        <f t="shared" si="144"/>
        <v>17.371311789500574</v>
      </c>
      <c r="P1311" s="9">
        <f t="shared" si="145"/>
        <v>33540.1</v>
      </c>
    </row>
    <row r="1312" spans="1:16" x14ac:dyDescent="0.25">
      <c r="A1312" s="7" t="s">
        <v>9</v>
      </c>
      <c r="B1312" s="7" t="s">
        <v>338</v>
      </c>
      <c r="C1312" s="7" t="s">
        <v>345</v>
      </c>
      <c r="D1312" s="16" t="s">
        <v>346</v>
      </c>
      <c r="E1312" s="81" t="s">
        <v>477</v>
      </c>
      <c r="F1312" s="7" t="s">
        <v>518</v>
      </c>
      <c r="G1312" s="7" t="s">
        <v>506</v>
      </c>
      <c r="H1312" s="7" t="s">
        <v>14</v>
      </c>
      <c r="I1312" s="8">
        <v>31</v>
      </c>
      <c r="J1312" s="8"/>
      <c r="K1312" s="9">
        <v>1042879.42</v>
      </c>
      <c r="L1312" s="7" t="s">
        <v>266</v>
      </c>
      <c r="M1312" s="17">
        <f t="shared" si="143"/>
        <v>7.9192744922723206E-3</v>
      </c>
      <c r="N1312" s="20"/>
      <c r="O1312" s="73">
        <f t="shared" si="144"/>
        <v>26.92553327372589</v>
      </c>
      <c r="P1312" s="9">
        <f t="shared" si="145"/>
        <v>33641.271612903227</v>
      </c>
    </row>
    <row r="1313" spans="1:16" x14ac:dyDescent="0.25">
      <c r="A1313" s="7" t="s">
        <v>9</v>
      </c>
      <c r="B1313" s="7" t="s">
        <v>338</v>
      </c>
      <c r="C1313" s="7" t="s">
        <v>345</v>
      </c>
      <c r="D1313" s="16" t="s">
        <v>346</v>
      </c>
      <c r="E1313" s="81" t="s">
        <v>477</v>
      </c>
      <c r="F1313" s="7" t="s">
        <v>518</v>
      </c>
      <c r="G1313" s="7" t="s">
        <v>506</v>
      </c>
      <c r="H1313" s="7" t="s">
        <v>14</v>
      </c>
      <c r="I1313" s="8">
        <v>28</v>
      </c>
      <c r="J1313" s="8"/>
      <c r="K1313" s="9">
        <v>943594.96</v>
      </c>
      <c r="L1313" s="7" t="s">
        <v>54</v>
      </c>
      <c r="M1313" s="17">
        <f t="shared" si="143"/>
        <v>7.1528930897943547E-3</v>
      </c>
      <c r="N1313" s="20"/>
      <c r="O1313" s="73">
        <f t="shared" si="144"/>
        <v>24.319836505300806</v>
      </c>
      <c r="P1313" s="9">
        <f t="shared" si="145"/>
        <v>33699.82</v>
      </c>
    </row>
    <row r="1314" spans="1:16" x14ac:dyDescent="0.25">
      <c r="A1314" s="7" t="s">
        <v>9</v>
      </c>
      <c r="B1314" s="7" t="s">
        <v>338</v>
      </c>
      <c r="C1314" s="7" t="s">
        <v>345</v>
      </c>
      <c r="D1314" s="16" t="s">
        <v>346</v>
      </c>
      <c r="E1314" s="81" t="s">
        <v>477</v>
      </c>
      <c r="F1314" s="7" t="s">
        <v>518</v>
      </c>
      <c r="G1314" s="7" t="s">
        <v>506</v>
      </c>
      <c r="H1314" s="7" t="s">
        <v>14</v>
      </c>
      <c r="I1314" s="8">
        <v>27</v>
      </c>
      <c r="J1314" s="8"/>
      <c r="K1314" s="9">
        <v>908660.94</v>
      </c>
      <c r="L1314" s="7" t="s">
        <v>55</v>
      </c>
      <c r="M1314" s="17">
        <f t="shared" si="143"/>
        <v>6.8974326223016991E-3</v>
      </c>
      <c r="N1314" s="20"/>
      <c r="O1314" s="73">
        <f t="shared" si="144"/>
        <v>23.451270915825777</v>
      </c>
      <c r="P1314" s="9">
        <f t="shared" si="145"/>
        <v>33654.108888888884</v>
      </c>
    </row>
    <row r="1315" spans="1:16" x14ac:dyDescent="0.25">
      <c r="A1315" s="7" t="s">
        <v>9</v>
      </c>
      <c r="B1315" s="7" t="s">
        <v>338</v>
      </c>
      <c r="C1315" s="7" t="s">
        <v>345</v>
      </c>
      <c r="D1315" s="16" t="s">
        <v>346</v>
      </c>
      <c r="E1315" s="81" t="s">
        <v>477</v>
      </c>
      <c r="F1315" s="7" t="s">
        <v>518</v>
      </c>
      <c r="G1315" s="7" t="s">
        <v>506</v>
      </c>
      <c r="H1315" s="7" t="s">
        <v>14</v>
      </c>
      <c r="I1315" s="8">
        <v>15</v>
      </c>
      <c r="J1315" s="8"/>
      <c r="K1315" s="9">
        <v>505134.3</v>
      </c>
      <c r="L1315" s="7" t="s">
        <v>144</v>
      </c>
      <c r="M1315" s="17">
        <f t="shared" si="143"/>
        <v>3.8319070123898325E-3</v>
      </c>
      <c r="N1315" s="20"/>
      <c r="O1315" s="73">
        <f t="shared" si="144"/>
        <v>13.02848384212543</v>
      </c>
      <c r="P1315" s="9">
        <f t="shared" si="145"/>
        <v>33675.620000000003</v>
      </c>
    </row>
    <row r="1316" spans="1:16" x14ac:dyDescent="0.25">
      <c r="A1316" s="7" t="s">
        <v>9</v>
      </c>
      <c r="B1316" s="7" t="s">
        <v>338</v>
      </c>
      <c r="C1316" s="7" t="s">
        <v>345</v>
      </c>
      <c r="D1316" s="16" t="s">
        <v>346</v>
      </c>
      <c r="E1316" s="81" t="s">
        <v>477</v>
      </c>
      <c r="F1316" s="7" t="s">
        <v>518</v>
      </c>
      <c r="G1316" s="7" t="s">
        <v>506</v>
      </c>
      <c r="H1316" s="7" t="s">
        <v>14</v>
      </c>
      <c r="I1316" s="8">
        <v>209</v>
      </c>
      <c r="J1316" s="8"/>
      <c r="K1316" s="9">
        <v>7035203.7800000003</v>
      </c>
      <c r="L1316" s="7" t="s">
        <v>56</v>
      </c>
      <c r="M1316" s="17">
        <f t="shared" si="143"/>
        <v>5.3391237705965003E-2</v>
      </c>
      <c r="N1316" s="20"/>
      <c r="O1316" s="73">
        <f t="shared" si="144"/>
        <v>181.53020820028101</v>
      </c>
      <c r="P1316" s="9">
        <f t="shared" si="145"/>
        <v>33661.262105263158</v>
      </c>
    </row>
    <row r="1317" spans="1:16" x14ac:dyDescent="0.25">
      <c r="A1317" s="7" t="s">
        <v>9</v>
      </c>
      <c r="B1317" s="7" t="s">
        <v>338</v>
      </c>
      <c r="C1317" s="7" t="s">
        <v>345</v>
      </c>
      <c r="D1317" s="16" t="s">
        <v>346</v>
      </c>
      <c r="E1317" s="81" t="s">
        <v>477</v>
      </c>
      <c r="F1317" s="7" t="s">
        <v>518</v>
      </c>
      <c r="G1317" s="7" t="s">
        <v>506</v>
      </c>
      <c r="H1317" s="7" t="s">
        <v>14</v>
      </c>
      <c r="I1317" s="8">
        <v>122</v>
      </c>
      <c r="J1317" s="8"/>
      <c r="K1317" s="9">
        <v>4108619.24</v>
      </c>
      <c r="L1317" s="7" t="s">
        <v>57</v>
      </c>
      <c r="M1317" s="17">
        <f t="shared" si="143"/>
        <v>3.1166177034103973E-2</v>
      </c>
      <c r="N1317" s="20"/>
      <c r="O1317" s="73">
        <f t="shared" si="144"/>
        <v>105.96500191595351</v>
      </c>
      <c r="P1317" s="9">
        <f t="shared" si="145"/>
        <v>33677.206885245905</v>
      </c>
    </row>
    <row r="1318" spans="1:16" x14ac:dyDescent="0.25">
      <c r="A1318" s="7" t="s">
        <v>9</v>
      </c>
      <c r="B1318" s="7" t="s">
        <v>338</v>
      </c>
      <c r="C1318" s="7" t="s">
        <v>345</v>
      </c>
      <c r="D1318" s="16" t="s">
        <v>346</v>
      </c>
      <c r="E1318" s="81" t="s">
        <v>477</v>
      </c>
      <c r="F1318" s="7" t="s">
        <v>518</v>
      </c>
      <c r="G1318" s="7" t="s">
        <v>506</v>
      </c>
      <c r="H1318" s="7" t="s">
        <v>14</v>
      </c>
      <c r="I1318" s="8">
        <v>81</v>
      </c>
      <c r="J1318" s="8"/>
      <c r="K1318" s="9">
        <v>2727144.42</v>
      </c>
      <c r="L1318" s="7" t="s">
        <v>65</v>
      </c>
      <c r="M1318" s="17">
        <f t="shared" si="143"/>
        <v>2.0692297866905095E-2</v>
      </c>
      <c r="N1318" s="20"/>
      <c r="O1318" s="73">
        <f t="shared" si="144"/>
        <v>70.35381274747732</v>
      </c>
      <c r="P1318" s="9">
        <f t="shared" si="145"/>
        <v>33668.449629629627</v>
      </c>
    </row>
    <row r="1319" spans="1:16" s="67" customFormat="1" x14ac:dyDescent="0.25">
      <c r="A1319" s="58"/>
      <c r="B1319" s="58"/>
      <c r="C1319" s="58"/>
      <c r="D1319" s="59"/>
      <c r="E1319" s="87"/>
      <c r="F1319" s="58"/>
      <c r="G1319" s="58"/>
      <c r="H1319" s="58"/>
      <c r="I1319" s="60">
        <f>SUM(I1272:I1318)</f>
        <v>3914.5</v>
      </c>
      <c r="J1319" s="60"/>
      <c r="K1319" s="25"/>
      <c r="L1319" s="58"/>
      <c r="M1319" s="26">
        <f>SUM(M1272:M1318)</f>
        <v>1.0000000000000002</v>
      </c>
      <c r="N1319" s="27"/>
      <c r="O1319" s="74">
        <f>SUM(O1272:O1318)</f>
        <v>3399.9999999999995</v>
      </c>
      <c r="P1319" s="25"/>
    </row>
    <row r="1320" spans="1:16" x14ac:dyDescent="0.25">
      <c r="A1320" s="7" t="s">
        <v>9</v>
      </c>
      <c r="B1320" s="7" t="s">
        <v>338</v>
      </c>
      <c r="C1320" s="7" t="s">
        <v>348</v>
      </c>
      <c r="D1320" s="16" t="s">
        <v>349</v>
      </c>
      <c r="E1320" s="81" t="s">
        <v>478</v>
      </c>
      <c r="F1320" s="7" t="s">
        <v>519</v>
      </c>
      <c r="G1320" s="7" t="s">
        <v>512</v>
      </c>
      <c r="H1320" s="7" t="s">
        <v>14</v>
      </c>
      <c r="I1320" s="8">
        <v>2</v>
      </c>
      <c r="J1320" s="8"/>
      <c r="K1320" s="9">
        <v>135090.12</v>
      </c>
      <c r="L1320" s="7" t="s">
        <v>18</v>
      </c>
      <c r="M1320" s="17">
        <f>+I1320/$I$1336</f>
        <v>4.9751243781094526E-3</v>
      </c>
      <c r="N1320" s="20"/>
      <c r="O1320" s="73">
        <f>180*M1320</f>
        <v>0.89552238805970152</v>
      </c>
      <c r="P1320" s="9">
        <f t="shared" si="145"/>
        <v>67545.06</v>
      </c>
    </row>
    <row r="1321" spans="1:16" x14ac:dyDescent="0.25">
      <c r="A1321" s="7" t="s">
        <v>9</v>
      </c>
      <c r="B1321" s="7" t="s">
        <v>338</v>
      </c>
      <c r="C1321" s="7" t="s">
        <v>348</v>
      </c>
      <c r="D1321" s="16" t="s">
        <v>349</v>
      </c>
      <c r="E1321" s="81" t="s">
        <v>478</v>
      </c>
      <c r="F1321" s="7" t="s">
        <v>519</v>
      </c>
      <c r="G1321" s="7" t="s">
        <v>512</v>
      </c>
      <c r="H1321" s="7" t="s">
        <v>14</v>
      </c>
      <c r="I1321" s="8">
        <v>1</v>
      </c>
      <c r="J1321" s="8"/>
      <c r="K1321" s="9">
        <v>66964.149999999994</v>
      </c>
      <c r="L1321" s="7" t="s">
        <v>22</v>
      </c>
      <c r="M1321" s="17">
        <f t="shared" ref="M1321:M1335" si="146">+I1321/$I$1336</f>
        <v>2.4875621890547263E-3</v>
      </c>
      <c r="N1321" s="20"/>
      <c r="O1321" s="73">
        <v>1</v>
      </c>
      <c r="P1321" s="9">
        <f t="shared" si="145"/>
        <v>66964.149999999994</v>
      </c>
    </row>
    <row r="1322" spans="1:16" x14ac:dyDescent="0.25">
      <c r="A1322" s="7" t="s">
        <v>9</v>
      </c>
      <c r="B1322" s="7" t="s">
        <v>338</v>
      </c>
      <c r="C1322" s="7" t="s">
        <v>348</v>
      </c>
      <c r="D1322" s="16" t="s">
        <v>349</v>
      </c>
      <c r="E1322" s="81" t="s">
        <v>478</v>
      </c>
      <c r="F1322" s="7" t="s">
        <v>519</v>
      </c>
      <c r="G1322" s="7" t="s">
        <v>512</v>
      </c>
      <c r="H1322" s="7" t="s">
        <v>14</v>
      </c>
      <c r="I1322" s="8">
        <v>18</v>
      </c>
      <c r="J1322" s="8"/>
      <c r="K1322" s="9">
        <v>1210001.98</v>
      </c>
      <c r="L1322" s="7" t="s">
        <v>23</v>
      </c>
      <c r="M1322" s="17">
        <f t="shared" si="146"/>
        <v>4.4776119402985072E-2</v>
      </c>
      <c r="N1322" s="20"/>
      <c r="O1322" s="73">
        <f t="shared" ref="O1322:O1334" si="147">180*M1322</f>
        <v>8.0597014925373127</v>
      </c>
      <c r="P1322" s="9">
        <f t="shared" si="145"/>
        <v>67222.33222222222</v>
      </c>
    </row>
    <row r="1323" spans="1:16" x14ac:dyDescent="0.25">
      <c r="A1323" s="7" t="s">
        <v>9</v>
      </c>
      <c r="B1323" s="7" t="s">
        <v>338</v>
      </c>
      <c r="C1323" s="7" t="s">
        <v>348</v>
      </c>
      <c r="D1323" s="16" t="s">
        <v>349</v>
      </c>
      <c r="E1323" s="81" t="s">
        <v>478</v>
      </c>
      <c r="F1323" s="7" t="s">
        <v>519</v>
      </c>
      <c r="G1323" s="7" t="s">
        <v>512</v>
      </c>
      <c r="H1323" s="7" t="s">
        <v>14</v>
      </c>
      <c r="I1323" s="8">
        <v>66</v>
      </c>
      <c r="J1323" s="8"/>
      <c r="K1323" s="9">
        <v>4440546.66</v>
      </c>
      <c r="L1323" s="7" t="s">
        <v>24</v>
      </c>
      <c r="M1323" s="17">
        <f t="shared" si="146"/>
        <v>0.16417910447761194</v>
      </c>
      <c r="N1323" s="20"/>
      <c r="O1323" s="73">
        <f t="shared" si="147"/>
        <v>29.552238805970148</v>
      </c>
      <c r="P1323" s="9">
        <f t="shared" si="145"/>
        <v>67281.010000000009</v>
      </c>
    </row>
    <row r="1324" spans="1:16" x14ac:dyDescent="0.25">
      <c r="A1324" s="7" t="s">
        <v>9</v>
      </c>
      <c r="B1324" s="7" t="s">
        <v>338</v>
      </c>
      <c r="C1324" s="7" t="s">
        <v>348</v>
      </c>
      <c r="D1324" s="16" t="s">
        <v>349</v>
      </c>
      <c r="E1324" s="81" t="s">
        <v>478</v>
      </c>
      <c r="F1324" s="7" t="s">
        <v>519</v>
      </c>
      <c r="G1324" s="7" t="s">
        <v>512</v>
      </c>
      <c r="H1324" s="7" t="s">
        <v>14</v>
      </c>
      <c r="I1324" s="8">
        <v>41</v>
      </c>
      <c r="J1324" s="8"/>
      <c r="K1324" s="9">
        <v>2758310.17</v>
      </c>
      <c r="L1324" s="7" t="s">
        <v>25</v>
      </c>
      <c r="M1324" s="17">
        <f t="shared" si="146"/>
        <v>0.10199004975124377</v>
      </c>
      <c r="N1324" s="20"/>
      <c r="O1324" s="73">
        <f t="shared" si="147"/>
        <v>18.35820895522388</v>
      </c>
      <c r="P1324" s="9">
        <f t="shared" si="145"/>
        <v>67275.857804878047</v>
      </c>
    </row>
    <row r="1325" spans="1:16" x14ac:dyDescent="0.25">
      <c r="A1325" s="7" t="s">
        <v>9</v>
      </c>
      <c r="B1325" s="7" t="s">
        <v>338</v>
      </c>
      <c r="C1325" s="7" t="s">
        <v>348</v>
      </c>
      <c r="D1325" s="16" t="s">
        <v>349</v>
      </c>
      <c r="E1325" s="81" t="s">
        <v>478</v>
      </c>
      <c r="F1325" s="7" t="s">
        <v>519</v>
      </c>
      <c r="G1325" s="7" t="s">
        <v>512</v>
      </c>
      <c r="H1325" s="7" t="s">
        <v>14</v>
      </c>
      <c r="I1325" s="8">
        <v>41</v>
      </c>
      <c r="J1325" s="8"/>
      <c r="K1325" s="9">
        <v>2758890.9</v>
      </c>
      <c r="L1325" s="7" t="s">
        <v>36</v>
      </c>
      <c r="M1325" s="17">
        <f t="shared" si="146"/>
        <v>0.10199004975124377</v>
      </c>
      <c r="N1325" s="20"/>
      <c r="O1325" s="73">
        <f t="shared" si="147"/>
        <v>18.35820895522388</v>
      </c>
      <c r="P1325" s="9">
        <f t="shared" si="145"/>
        <v>67290.021951219504</v>
      </c>
    </row>
    <row r="1326" spans="1:16" x14ac:dyDescent="0.25">
      <c r="A1326" s="7" t="s">
        <v>9</v>
      </c>
      <c r="B1326" s="7" t="s">
        <v>338</v>
      </c>
      <c r="C1326" s="7" t="s">
        <v>348</v>
      </c>
      <c r="D1326" s="16" t="s">
        <v>349</v>
      </c>
      <c r="E1326" s="81" t="s">
        <v>478</v>
      </c>
      <c r="F1326" s="7" t="s">
        <v>519</v>
      </c>
      <c r="G1326" s="7" t="s">
        <v>512</v>
      </c>
      <c r="H1326" s="7" t="s">
        <v>14</v>
      </c>
      <c r="I1326" s="8">
        <v>20</v>
      </c>
      <c r="J1326" s="8"/>
      <c r="K1326" s="9">
        <v>1347415.74</v>
      </c>
      <c r="L1326" s="7" t="s">
        <v>37</v>
      </c>
      <c r="M1326" s="17">
        <f t="shared" si="146"/>
        <v>4.975124378109453E-2</v>
      </c>
      <c r="N1326" s="20"/>
      <c r="O1326" s="73">
        <f t="shared" si="147"/>
        <v>8.9552238805970159</v>
      </c>
      <c r="P1326" s="9">
        <f t="shared" si="145"/>
        <v>67370.786999999997</v>
      </c>
    </row>
    <row r="1327" spans="1:16" x14ac:dyDescent="0.25">
      <c r="A1327" s="7" t="s">
        <v>9</v>
      </c>
      <c r="B1327" s="7" t="s">
        <v>338</v>
      </c>
      <c r="C1327" s="7" t="s">
        <v>348</v>
      </c>
      <c r="D1327" s="16" t="s">
        <v>349</v>
      </c>
      <c r="E1327" s="81" t="s">
        <v>478</v>
      </c>
      <c r="F1327" s="7" t="s">
        <v>519</v>
      </c>
      <c r="G1327" s="7" t="s">
        <v>512</v>
      </c>
      <c r="H1327" s="7" t="s">
        <v>14</v>
      </c>
      <c r="I1327" s="8">
        <v>1</v>
      </c>
      <c r="J1327" s="8"/>
      <c r="K1327" s="9">
        <v>67545.06</v>
      </c>
      <c r="L1327" s="7" t="s">
        <v>40</v>
      </c>
      <c r="M1327" s="17">
        <f t="shared" si="146"/>
        <v>2.4875621890547263E-3</v>
      </c>
      <c r="N1327" s="20"/>
      <c r="O1327" s="73">
        <v>1</v>
      </c>
      <c r="P1327" s="9">
        <f t="shared" si="145"/>
        <v>67545.06</v>
      </c>
    </row>
    <row r="1328" spans="1:16" x14ac:dyDescent="0.25">
      <c r="A1328" s="7" t="s">
        <v>9</v>
      </c>
      <c r="B1328" s="7" t="s">
        <v>338</v>
      </c>
      <c r="C1328" s="7" t="s">
        <v>348</v>
      </c>
      <c r="D1328" s="16" t="s">
        <v>349</v>
      </c>
      <c r="E1328" s="81" t="s">
        <v>478</v>
      </c>
      <c r="F1328" s="7" t="s">
        <v>519</v>
      </c>
      <c r="G1328" s="7" t="s">
        <v>512</v>
      </c>
      <c r="H1328" s="7" t="s">
        <v>14</v>
      </c>
      <c r="I1328" s="8">
        <v>35</v>
      </c>
      <c r="J1328" s="8"/>
      <c r="K1328" s="9">
        <v>2353620.7200000002</v>
      </c>
      <c r="L1328" s="7" t="s">
        <v>41</v>
      </c>
      <c r="M1328" s="17">
        <f t="shared" si="146"/>
        <v>8.7064676616915429E-2</v>
      </c>
      <c r="N1328" s="20"/>
      <c r="O1328" s="73">
        <f t="shared" si="147"/>
        <v>15.671641791044777</v>
      </c>
      <c r="P1328" s="9">
        <f t="shared" si="145"/>
        <v>67246.306285714294</v>
      </c>
    </row>
    <row r="1329" spans="1:16" x14ac:dyDescent="0.25">
      <c r="A1329" s="7" t="s">
        <v>9</v>
      </c>
      <c r="B1329" s="7" t="s">
        <v>338</v>
      </c>
      <c r="C1329" s="7" t="s">
        <v>348</v>
      </c>
      <c r="D1329" s="16" t="s">
        <v>349</v>
      </c>
      <c r="E1329" s="81" t="s">
        <v>478</v>
      </c>
      <c r="F1329" s="7" t="s">
        <v>519</v>
      </c>
      <c r="G1329" s="7" t="s">
        <v>512</v>
      </c>
      <c r="H1329" s="7" t="s">
        <v>14</v>
      </c>
      <c r="I1329" s="8">
        <v>12</v>
      </c>
      <c r="J1329" s="8"/>
      <c r="K1329" s="9">
        <v>807055.26</v>
      </c>
      <c r="L1329" s="7" t="s">
        <v>274</v>
      </c>
      <c r="M1329" s="17">
        <f t="shared" si="146"/>
        <v>2.9850746268656716E-2</v>
      </c>
      <c r="N1329" s="20"/>
      <c r="O1329" s="73">
        <f t="shared" si="147"/>
        <v>5.3731343283582085</v>
      </c>
      <c r="P1329" s="9">
        <f t="shared" si="145"/>
        <v>67254.604999999996</v>
      </c>
    </row>
    <row r="1330" spans="1:16" x14ac:dyDescent="0.25">
      <c r="A1330" s="7" t="s">
        <v>9</v>
      </c>
      <c r="B1330" s="7" t="s">
        <v>338</v>
      </c>
      <c r="C1330" s="7" t="s">
        <v>348</v>
      </c>
      <c r="D1330" s="16" t="s">
        <v>349</v>
      </c>
      <c r="E1330" s="81" t="s">
        <v>478</v>
      </c>
      <c r="F1330" s="7" t="s">
        <v>519</v>
      </c>
      <c r="G1330" s="7" t="s">
        <v>512</v>
      </c>
      <c r="H1330" s="7" t="s">
        <v>14</v>
      </c>
      <c r="I1330" s="8">
        <v>15</v>
      </c>
      <c r="J1330" s="8"/>
      <c r="K1330" s="9">
        <v>1012014.08</v>
      </c>
      <c r="L1330" s="7" t="s">
        <v>44</v>
      </c>
      <c r="M1330" s="17">
        <f t="shared" si="146"/>
        <v>3.7313432835820892E-2</v>
      </c>
      <c r="N1330" s="20"/>
      <c r="O1330" s="73">
        <f t="shared" si="147"/>
        <v>6.7164179104477606</v>
      </c>
      <c r="P1330" s="9">
        <f t="shared" si="145"/>
        <v>67467.605333333326</v>
      </c>
    </row>
    <row r="1331" spans="1:16" x14ac:dyDescent="0.25">
      <c r="A1331" s="7" t="s">
        <v>9</v>
      </c>
      <c r="B1331" s="7" t="s">
        <v>338</v>
      </c>
      <c r="C1331" s="7" t="s">
        <v>348</v>
      </c>
      <c r="D1331" s="16" t="s">
        <v>349</v>
      </c>
      <c r="E1331" s="81" t="s">
        <v>478</v>
      </c>
      <c r="F1331" s="7" t="s">
        <v>519</v>
      </c>
      <c r="G1331" s="7" t="s">
        <v>512</v>
      </c>
      <c r="H1331" s="7" t="s">
        <v>14</v>
      </c>
      <c r="I1331" s="8">
        <v>13</v>
      </c>
      <c r="J1331" s="8"/>
      <c r="K1331" s="9">
        <v>876343.05</v>
      </c>
      <c r="L1331" s="7" t="s">
        <v>48</v>
      </c>
      <c r="M1331" s="17">
        <f t="shared" si="146"/>
        <v>3.2338308457711441E-2</v>
      </c>
      <c r="N1331" s="20"/>
      <c r="O1331" s="73">
        <f t="shared" si="147"/>
        <v>5.8208955223880592</v>
      </c>
      <c r="P1331" s="9">
        <f t="shared" si="145"/>
        <v>67411.00384615385</v>
      </c>
    </row>
    <row r="1332" spans="1:16" x14ac:dyDescent="0.25">
      <c r="A1332" s="7" t="s">
        <v>9</v>
      </c>
      <c r="B1332" s="7" t="s">
        <v>338</v>
      </c>
      <c r="C1332" s="7" t="s">
        <v>348</v>
      </c>
      <c r="D1332" s="16" t="s">
        <v>349</v>
      </c>
      <c r="E1332" s="81" t="s">
        <v>478</v>
      </c>
      <c r="F1332" s="7" t="s">
        <v>519</v>
      </c>
      <c r="G1332" s="7" t="s">
        <v>512</v>
      </c>
      <c r="H1332" s="7" t="s">
        <v>14</v>
      </c>
      <c r="I1332" s="8">
        <v>109</v>
      </c>
      <c r="J1332" s="8"/>
      <c r="K1332" s="9">
        <v>7335108.7699999996</v>
      </c>
      <c r="L1332" s="7" t="s">
        <v>53</v>
      </c>
      <c r="M1332" s="17">
        <f t="shared" si="146"/>
        <v>0.27114427860696516</v>
      </c>
      <c r="N1332" s="20"/>
      <c r="O1332" s="73">
        <v>47</v>
      </c>
      <c r="P1332" s="9">
        <f t="shared" si="145"/>
        <v>67294.575871559631</v>
      </c>
    </row>
    <row r="1333" spans="1:16" x14ac:dyDescent="0.25">
      <c r="A1333" s="7" t="s">
        <v>9</v>
      </c>
      <c r="B1333" s="7" t="s">
        <v>338</v>
      </c>
      <c r="C1333" s="7" t="s">
        <v>348</v>
      </c>
      <c r="D1333" s="16" t="s">
        <v>349</v>
      </c>
      <c r="E1333" s="81" t="s">
        <v>478</v>
      </c>
      <c r="F1333" s="7" t="s">
        <v>519</v>
      </c>
      <c r="G1333" s="7" t="s">
        <v>512</v>
      </c>
      <c r="H1333" s="7" t="s">
        <v>14</v>
      </c>
      <c r="I1333" s="8">
        <v>25</v>
      </c>
      <c r="J1333" s="8"/>
      <c r="K1333" s="9">
        <v>1683398.31</v>
      </c>
      <c r="L1333" s="7" t="s">
        <v>56</v>
      </c>
      <c r="M1333" s="17">
        <f t="shared" si="146"/>
        <v>6.2189054726368161E-2</v>
      </c>
      <c r="N1333" s="20"/>
      <c r="O1333" s="73">
        <f t="shared" si="147"/>
        <v>11.194029850746269</v>
      </c>
      <c r="P1333" s="9">
        <f t="shared" si="145"/>
        <v>67335.932400000005</v>
      </c>
    </row>
    <row r="1334" spans="1:16" x14ac:dyDescent="0.25">
      <c r="A1334" s="7" t="s">
        <v>9</v>
      </c>
      <c r="B1334" s="7" t="s">
        <v>338</v>
      </c>
      <c r="C1334" s="7" t="s">
        <v>348</v>
      </c>
      <c r="D1334" s="16" t="s">
        <v>349</v>
      </c>
      <c r="E1334" s="81" t="s">
        <v>478</v>
      </c>
      <c r="F1334" s="7" t="s">
        <v>519</v>
      </c>
      <c r="G1334" s="7" t="s">
        <v>512</v>
      </c>
      <c r="H1334" s="7" t="s">
        <v>14</v>
      </c>
      <c r="I1334" s="8">
        <v>2</v>
      </c>
      <c r="J1334" s="8"/>
      <c r="K1334" s="9">
        <v>135090.12</v>
      </c>
      <c r="L1334" s="7" t="s">
        <v>57</v>
      </c>
      <c r="M1334" s="17">
        <f t="shared" si="146"/>
        <v>4.9751243781094526E-3</v>
      </c>
      <c r="N1334" s="20"/>
      <c r="O1334" s="73">
        <f t="shared" si="147"/>
        <v>0.89552238805970152</v>
      </c>
      <c r="P1334" s="9">
        <f t="shared" si="145"/>
        <v>67545.06</v>
      </c>
    </row>
    <row r="1335" spans="1:16" x14ac:dyDescent="0.25">
      <c r="A1335" s="7" t="s">
        <v>9</v>
      </c>
      <c r="B1335" s="7" t="s">
        <v>338</v>
      </c>
      <c r="C1335" s="7" t="s">
        <v>348</v>
      </c>
      <c r="D1335" s="16" t="s">
        <v>349</v>
      </c>
      <c r="E1335" s="81" t="s">
        <v>478</v>
      </c>
      <c r="F1335" s="7" t="s">
        <v>519</v>
      </c>
      <c r="G1335" s="7" t="s">
        <v>512</v>
      </c>
      <c r="H1335" s="7" t="s">
        <v>14</v>
      </c>
      <c r="I1335" s="8">
        <v>1</v>
      </c>
      <c r="J1335" s="8"/>
      <c r="K1335" s="9">
        <v>67545.06</v>
      </c>
      <c r="L1335" s="7" t="s">
        <v>65</v>
      </c>
      <c r="M1335" s="17">
        <f t="shared" si="146"/>
        <v>2.4875621890547263E-3</v>
      </c>
      <c r="N1335" s="20"/>
      <c r="O1335" s="73">
        <v>1</v>
      </c>
      <c r="P1335" s="9">
        <f t="shared" si="145"/>
        <v>67545.06</v>
      </c>
    </row>
    <row r="1336" spans="1:16" s="67" customFormat="1" x14ac:dyDescent="0.25">
      <c r="A1336" s="58"/>
      <c r="B1336" s="58"/>
      <c r="C1336" s="58"/>
      <c r="D1336" s="59"/>
      <c r="E1336" s="87"/>
      <c r="F1336" s="58"/>
      <c r="G1336" s="58"/>
      <c r="H1336" s="58"/>
      <c r="I1336" s="60">
        <f>SUM(I1320:I1335)</f>
        <v>402</v>
      </c>
      <c r="J1336" s="60"/>
      <c r="K1336" s="25"/>
      <c r="L1336" s="58"/>
      <c r="M1336" s="26">
        <f>SUM(M1320:M1335)</f>
        <v>0.99999999999999989</v>
      </c>
      <c r="N1336" s="27"/>
      <c r="O1336" s="71">
        <f>SUM(O1320:O1335)</f>
        <v>179.85074626865671</v>
      </c>
      <c r="P1336" s="25"/>
    </row>
    <row r="1337" spans="1:16" x14ac:dyDescent="0.25">
      <c r="A1337" s="7" t="s">
        <v>9</v>
      </c>
      <c r="B1337" s="7" t="s">
        <v>350</v>
      </c>
      <c r="C1337" s="7" t="s">
        <v>351</v>
      </c>
      <c r="D1337" s="16" t="s">
        <v>352</v>
      </c>
      <c r="E1337" s="81" t="s">
        <v>520</v>
      </c>
      <c r="F1337" s="7" t="s">
        <v>353</v>
      </c>
      <c r="G1337" s="7" t="s">
        <v>490</v>
      </c>
      <c r="H1337" s="7" t="s">
        <v>14</v>
      </c>
      <c r="I1337" s="8">
        <v>32</v>
      </c>
      <c r="J1337" s="8"/>
      <c r="K1337" s="9">
        <v>185393.89</v>
      </c>
      <c r="L1337" s="7" t="s">
        <v>18</v>
      </c>
      <c r="M1337" s="17">
        <f>+I1337/$I$1349</f>
        <v>3.8976857490864797E-2</v>
      </c>
      <c r="N1337" s="20"/>
      <c r="O1337" s="73">
        <f>540*M1337</f>
        <v>21.047503045066989</v>
      </c>
      <c r="P1337" s="9">
        <f t="shared" si="145"/>
        <v>5793.5590625000004</v>
      </c>
    </row>
    <row r="1338" spans="1:16" x14ac:dyDescent="0.25">
      <c r="A1338" s="7" t="s">
        <v>9</v>
      </c>
      <c r="B1338" s="7" t="s">
        <v>350</v>
      </c>
      <c r="C1338" s="7" t="s">
        <v>351</v>
      </c>
      <c r="D1338" s="16" t="s">
        <v>352</v>
      </c>
      <c r="E1338" s="81" t="s">
        <v>520</v>
      </c>
      <c r="F1338" s="7" t="s">
        <v>353</v>
      </c>
      <c r="G1338" s="7" t="s">
        <v>490</v>
      </c>
      <c r="H1338" s="7" t="s">
        <v>14</v>
      </c>
      <c r="I1338" s="8">
        <v>29</v>
      </c>
      <c r="J1338" s="8"/>
      <c r="K1338" s="9">
        <v>168143.03</v>
      </c>
      <c r="L1338" s="7" t="s">
        <v>21</v>
      </c>
      <c r="M1338" s="17">
        <f t="shared" ref="M1338:M1348" si="148">+I1338/$I$1349</f>
        <v>3.5322777101096221E-2</v>
      </c>
      <c r="N1338" s="20"/>
      <c r="O1338" s="73">
        <f t="shared" ref="O1338:O1348" si="149">540*M1338</f>
        <v>19.074299634591959</v>
      </c>
      <c r="P1338" s="9">
        <f t="shared" si="145"/>
        <v>5798.0355172413792</v>
      </c>
    </row>
    <row r="1339" spans="1:16" x14ac:dyDescent="0.25">
      <c r="A1339" s="7" t="s">
        <v>9</v>
      </c>
      <c r="B1339" s="7" t="s">
        <v>350</v>
      </c>
      <c r="C1339" s="7" t="s">
        <v>351</v>
      </c>
      <c r="D1339" s="16" t="s">
        <v>352</v>
      </c>
      <c r="E1339" s="81" t="s">
        <v>520</v>
      </c>
      <c r="F1339" s="7" t="s">
        <v>353</v>
      </c>
      <c r="G1339" s="7" t="s">
        <v>490</v>
      </c>
      <c r="H1339" s="7" t="s">
        <v>14</v>
      </c>
      <c r="I1339" s="8">
        <v>154</v>
      </c>
      <c r="J1339" s="8"/>
      <c r="K1339" s="9">
        <v>892968.23</v>
      </c>
      <c r="L1339" s="7" t="s">
        <v>23</v>
      </c>
      <c r="M1339" s="17">
        <f t="shared" si="148"/>
        <v>0.18757612667478685</v>
      </c>
      <c r="N1339" s="20"/>
      <c r="O1339" s="73">
        <f t="shared" si="149"/>
        <v>101.2911084043849</v>
      </c>
      <c r="P1339" s="9">
        <f t="shared" si="145"/>
        <v>5798.4949999999999</v>
      </c>
    </row>
    <row r="1340" spans="1:16" x14ac:dyDescent="0.25">
      <c r="A1340" s="7" t="s">
        <v>9</v>
      </c>
      <c r="B1340" s="7" t="s">
        <v>350</v>
      </c>
      <c r="C1340" s="7" t="s">
        <v>351</v>
      </c>
      <c r="D1340" s="16" t="s">
        <v>352</v>
      </c>
      <c r="E1340" s="81" t="s">
        <v>520</v>
      </c>
      <c r="F1340" s="7" t="s">
        <v>353</v>
      </c>
      <c r="G1340" s="7" t="s">
        <v>490</v>
      </c>
      <c r="H1340" s="7" t="s">
        <v>14</v>
      </c>
      <c r="I1340" s="8">
        <v>10</v>
      </c>
      <c r="J1340" s="8"/>
      <c r="K1340" s="9">
        <v>58170.2</v>
      </c>
      <c r="L1340" s="7" t="s">
        <v>33</v>
      </c>
      <c r="M1340" s="17">
        <f t="shared" si="148"/>
        <v>1.2180267965895249E-2</v>
      </c>
      <c r="N1340" s="20"/>
      <c r="O1340" s="73">
        <f t="shared" si="149"/>
        <v>6.5773447015834341</v>
      </c>
      <c r="P1340" s="9">
        <f t="shared" si="145"/>
        <v>5817.0199999999995</v>
      </c>
    </row>
    <row r="1341" spans="1:16" x14ac:dyDescent="0.25">
      <c r="A1341" s="7" t="s">
        <v>9</v>
      </c>
      <c r="B1341" s="7" t="s">
        <v>350</v>
      </c>
      <c r="C1341" s="7" t="s">
        <v>351</v>
      </c>
      <c r="D1341" s="16" t="s">
        <v>352</v>
      </c>
      <c r="E1341" s="81" t="s">
        <v>520</v>
      </c>
      <c r="F1341" s="7" t="s">
        <v>353</v>
      </c>
      <c r="G1341" s="7" t="s">
        <v>490</v>
      </c>
      <c r="H1341" s="7" t="s">
        <v>14</v>
      </c>
      <c r="I1341" s="8">
        <v>5</v>
      </c>
      <c r="J1341" s="8"/>
      <c r="K1341" s="9">
        <v>29085.1</v>
      </c>
      <c r="L1341" s="7" t="s">
        <v>35</v>
      </c>
      <c r="M1341" s="17">
        <f t="shared" si="148"/>
        <v>6.0901339829476245E-3</v>
      </c>
      <c r="N1341" s="20"/>
      <c r="O1341" s="73">
        <f t="shared" si="149"/>
        <v>3.288672350791717</v>
      </c>
      <c r="P1341" s="9">
        <f t="shared" ref="P1341:P1404" si="150">+K1341/I1341</f>
        <v>5817.0199999999995</v>
      </c>
    </row>
    <row r="1342" spans="1:16" x14ac:dyDescent="0.25">
      <c r="A1342" s="7" t="s">
        <v>9</v>
      </c>
      <c r="B1342" s="7" t="s">
        <v>350</v>
      </c>
      <c r="C1342" s="7" t="s">
        <v>351</v>
      </c>
      <c r="D1342" s="16" t="s">
        <v>352</v>
      </c>
      <c r="E1342" s="81" t="s">
        <v>520</v>
      </c>
      <c r="F1342" s="7" t="s">
        <v>353</v>
      </c>
      <c r="G1342" s="7" t="s">
        <v>490</v>
      </c>
      <c r="H1342" s="7" t="s">
        <v>14</v>
      </c>
      <c r="I1342" s="8">
        <v>229</v>
      </c>
      <c r="J1342" s="8"/>
      <c r="K1342" s="9">
        <v>1327743.23</v>
      </c>
      <c r="L1342" s="7" t="s">
        <v>41</v>
      </c>
      <c r="M1342" s="17">
        <f t="shared" si="148"/>
        <v>0.27892813641900122</v>
      </c>
      <c r="N1342" s="20"/>
      <c r="O1342" s="73">
        <f t="shared" si="149"/>
        <v>150.62119366626067</v>
      </c>
      <c r="P1342" s="9">
        <f t="shared" si="150"/>
        <v>5798.0053711790388</v>
      </c>
    </row>
    <row r="1343" spans="1:16" x14ac:dyDescent="0.25">
      <c r="A1343" s="7" t="s">
        <v>9</v>
      </c>
      <c r="B1343" s="7" t="s">
        <v>350</v>
      </c>
      <c r="C1343" s="7" t="s">
        <v>351</v>
      </c>
      <c r="D1343" s="16" t="s">
        <v>352</v>
      </c>
      <c r="E1343" s="81" t="s">
        <v>520</v>
      </c>
      <c r="F1343" s="7" t="s">
        <v>353</v>
      </c>
      <c r="G1343" s="7" t="s">
        <v>490</v>
      </c>
      <c r="H1343" s="7" t="s">
        <v>14</v>
      </c>
      <c r="I1343" s="8">
        <v>207</v>
      </c>
      <c r="J1343" s="8"/>
      <c r="K1343" s="9">
        <v>1201620.6399999999</v>
      </c>
      <c r="L1343" s="7" t="s">
        <v>42</v>
      </c>
      <c r="M1343" s="17">
        <f t="shared" si="148"/>
        <v>0.25213154689403167</v>
      </c>
      <c r="N1343" s="20"/>
      <c r="O1343" s="73">
        <f t="shared" si="149"/>
        <v>136.15103532277709</v>
      </c>
      <c r="P1343" s="9">
        <f t="shared" si="150"/>
        <v>5804.9306280193232</v>
      </c>
    </row>
    <row r="1344" spans="1:16" x14ac:dyDescent="0.25">
      <c r="A1344" s="7" t="s">
        <v>9</v>
      </c>
      <c r="B1344" s="7" t="s">
        <v>350</v>
      </c>
      <c r="C1344" s="7" t="s">
        <v>351</v>
      </c>
      <c r="D1344" s="16" t="s">
        <v>352</v>
      </c>
      <c r="E1344" s="81" t="s">
        <v>520</v>
      </c>
      <c r="F1344" s="7" t="s">
        <v>353</v>
      </c>
      <c r="G1344" s="7" t="s">
        <v>490</v>
      </c>
      <c r="H1344" s="7" t="s">
        <v>14</v>
      </c>
      <c r="I1344" s="8">
        <v>7</v>
      </c>
      <c r="J1344" s="8"/>
      <c r="K1344" s="9">
        <v>40719.14</v>
      </c>
      <c r="L1344" s="7" t="s">
        <v>45</v>
      </c>
      <c r="M1344" s="17">
        <f t="shared" si="148"/>
        <v>8.5261875761266752E-3</v>
      </c>
      <c r="N1344" s="20"/>
      <c r="O1344" s="73">
        <f t="shared" si="149"/>
        <v>4.6041412911084043</v>
      </c>
      <c r="P1344" s="9">
        <f t="shared" si="150"/>
        <v>5817.0199999999995</v>
      </c>
    </row>
    <row r="1345" spans="1:16" x14ac:dyDescent="0.25">
      <c r="A1345" s="7" t="s">
        <v>9</v>
      </c>
      <c r="B1345" s="7" t="s">
        <v>350</v>
      </c>
      <c r="C1345" s="7" t="s">
        <v>351</v>
      </c>
      <c r="D1345" s="16" t="s">
        <v>352</v>
      </c>
      <c r="E1345" s="81" t="s">
        <v>520</v>
      </c>
      <c r="F1345" s="7" t="s">
        <v>353</v>
      </c>
      <c r="G1345" s="7" t="s">
        <v>490</v>
      </c>
      <c r="H1345" s="7" t="s">
        <v>14</v>
      </c>
      <c r="I1345" s="8">
        <v>7</v>
      </c>
      <c r="J1345" s="8"/>
      <c r="K1345" s="9">
        <v>40468.89</v>
      </c>
      <c r="L1345" s="7" t="s">
        <v>63</v>
      </c>
      <c r="M1345" s="17">
        <f t="shared" si="148"/>
        <v>8.5261875761266752E-3</v>
      </c>
      <c r="N1345" s="20"/>
      <c r="O1345" s="73">
        <f t="shared" si="149"/>
        <v>4.6041412911084043</v>
      </c>
      <c r="P1345" s="9">
        <f t="shared" si="150"/>
        <v>5781.2699999999995</v>
      </c>
    </row>
    <row r="1346" spans="1:16" x14ac:dyDescent="0.25">
      <c r="A1346" s="7" t="s">
        <v>9</v>
      </c>
      <c r="B1346" s="7" t="s">
        <v>350</v>
      </c>
      <c r="C1346" s="7" t="s">
        <v>351</v>
      </c>
      <c r="D1346" s="16" t="s">
        <v>352</v>
      </c>
      <c r="E1346" s="81" t="s">
        <v>520</v>
      </c>
      <c r="F1346" s="7" t="s">
        <v>353</v>
      </c>
      <c r="G1346" s="7" t="s">
        <v>490</v>
      </c>
      <c r="H1346" s="7" t="s">
        <v>14</v>
      </c>
      <c r="I1346" s="8">
        <v>6</v>
      </c>
      <c r="J1346" s="8"/>
      <c r="K1346" s="9">
        <v>34601.82</v>
      </c>
      <c r="L1346" s="7" t="s">
        <v>68</v>
      </c>
      <c r="M1346" s="17">
        <f t="shared" si="148"/>
        <v>7.3081607795371494E-3</v>
      </c>
      <c r="N1346" s="20"/>
      <c r="O1346" s="73">
        <f t="shared" si="149"/>
        <v>3.9464068209500609</v>
      </c>
      <c r="P1346" s="9">
        <f t="shared" si="150"/>
        <v>5766.97</v>
      </c>
    </row>
    <row r="1347" spans="1:16" x14ac:dyDescent="0.25">
      <c r="A1347" s="7" t="s">
        <v>9</v>
      </c>
      <c r="B1347" s="7" t="s">
        <v>350</v>
      </c>
      <c r="C1347" s="7" t="s">
        <v>351</v>
      </c>
      <c r="D1347" s="16" t="s">
        <v>352</v>
      </c>
      <c r="E1347" s="81" t="s">
        <v>520</v>
      </c>
      <c r="F1347" s="7" t="s">
        <v>353</v>
      </c>
      <c r="G1347" s="7" t="s">
        <v>490</v>
      </c>
      <c r="H1347" s="7" t="s">
        <v>14</v>
      </c>
      <c r="I1347" s="8">
        <v>55</v>
      </c>
      <c r="J1347" s="8"/>
      <c r="K1347" s="9">
        <v>319435.59999999998</v>
      </c>
      <c r="L1347" s="7" t="s">
        <v>50</v>
      </c>
      <c r="M1347" s="17">
        <f t="shared" si="148"/>
        <v>6.6991473812423874E-2</v>
      </c>
      <c r="N1347" s="20"/>
      <c r="O1347" s="73">
        <f t="shared" si="149"/>
        <v>36.175395858708889</v>
      </c>
      <c r="P1347" s="9">
        <f t="shared" si="150"/>
        <v>5807.9199999999992</v>
      </c>
    </row>
    <row r="1348" spans="1:16" x14ac:dyDescent="0.25">
      <c r="A1348" s="7" t="s">
        <v>9</v>
      </c>
      <c r="B1348" s="7" t="s">
        <v>350</v>
      </c>
      <c r="C1348" s="7" t="s">
        <v>351</v>
      </c>
      <c r="D1348" s="16" t="s">
        <v>352</v>
      </c>
      <c r="E1348" s="81" t="s">
        <v>520</v>
      </c>
      <c r="F1348" s="7" t="s">
        <v>353</v>
      </c>
      <c r="G1348" s="7" t="s">
        <v>490</v>
      </c>
      <c r="H1348" s="7" t="s">
        <v>14</v>
      </c>
      <c r="I1348" s="8">
        <v>80</v>
      </c>
      <c r="J1348" s="8"/>
      <c r="K1348" s="9">
        <v>465161.4</v>
      </c>
      <c r="L1348" s="7" t="s">
        <v>51</v>
      </c>
      <c r="M1348" s="17">
        <f t="shared" si="148"/>
        <v>9.7442143727161992E-2</v>
      </c>
      <c r="N1348" s="20"/>
      <c r="O1348" s="73">
        <f t="shared" si="149"/>
        <v>52.618757612667473</v>
      </c>
      <c r="P1348" s="9">
        <f t="shared" si="150"/>
        <v>5814.5174999999999</v>
      </c>
    </row>
    <row r="1349" spans="1:16" s="67" customFormat="1" x14ac:dyDescent="0.25">
      <c r="A1349" s="58"/>
      <c r="B1349" s="58"/>
      <c r="C1349" s="58"/>
      <c r="D1349" s="59"/>
      <c r="E1349" s="87"/>
      <c r="F1349" s="58"/>
      <c r="G1349" s="58"/>
      <c r="H1349" s="58"/>
      <c r="I1349" s="60">
        <f>SUM(I1337:I1348)</f>
        <v>821</v>
      </c>
      <c r="J1349" s="60"/>
      <c r="K1349" s="25"/>
      <c r="L1349" s="58"/>
      <c r="M1349" s="26">
        <f>SUM(M1337:M1348)</f>
        <v>0.99999999999999989</v>
      </c>
      <c r="N1349" s="27"/>
      <c r="O1349" s="69">
        <f>SUM(O1337:O1348)</f>
        <v>540</v>
      </c>
      <c r="P1349" s="25"/>
    </row>
    <row r="1350" spans="1:16" x14ac:dyDescent="0.25">
      <c r="A1350" s="7" t="s">
        <v>9</v>
      </c>
      <c r="B1350" s="7" t="s">
        <v>350</v>
      </c>
      <c r="C1350" s="7" t="s">
        <v>354</v>
      </c>
      <c r="D1350" s="16" t="s">
        <v>355</v>
      </c>
      <c r="E1350" s="81" t="s">
        <v>520</v>
      </c>
      <c r="F1350" s="7" t="s">
        <v>353</v>
      </c>
      <c r="G1350" s="7" t="s">
        <v>480</v>
      </c>
      <c r="H1350" s="7" t="s">
        <v>14</v>
      </c>
      <c r="I1350" s="8">
        <v>70</v>
      </c>
      <c r="J1350" s="8"/>
      <c r="K1350" s="9">
        <v>77780.2</v>
      </c>
      <c r="L1350" s="7" t="s">
        <v>18</v>
      </c>
      <c r="M1350" s="17">
        <f>+I1350/$I$1367</f>
        <v>7.1979434447300775E-2</v>
      </c>
      <c r="N1350" s="20"/>
      <c r="O1350" s="73">
        <f>900*M1350</f>
        <v>64.781491002570704</v>
      </c>
      <c r="P1350" s="9">
        <f t="shared" si="150"/>
        <v>1111.1457142857143</v>
      </c>
    </row>
    <row r="1351" spans="1:16" x14ac:dyDescent="0.25">
      <c r="A1351" s="7" t="s">
        <v>9</v>
      </c>
      <c r="B1351" s="7" t="s">
        <v>350</v>
      </c>
      <c r="C1351" s="7" t="s">
        <v>354</v>
      </c>
      <c r="D1351" s="16" t="s">
        <v>355</v>
      </c>
      <c r="E1351" s="81" t="s">
        <v>520</v>
      </c>
      <c r="F1351" s="7" t="s">
        <v>353</v>
      </c>
      <c r="G1351" s="7" t="s">
        <v>480</v>
      </c>
      <c r="H1351" s="7" t="s">
        <v>14</v>
      </c>
      <c r="I1351" s="8">
        <v>42</v>
      </c>
      <c r="J1351" s="8"/>
      <c r="K1351" s="9">
        <v>46840.92</v>
      </c>
      <c r="L1351" s="7" t="s">
        <v>19</v>
      </c>
      <c r="M1351" s="17">
        <f t="shared" ref="M1351:M1366" si="151">+I1351/$I$1367</f>
        <v>4.3187660668380465E-2</v>
      </c>
      <c r="N1351" s="20"/>
      <c r="O1351" s="73">
        <f t="shared" ref="O1351:O1366" si="152">900*M1351</f>
        <v>38.868894601542415</v>
      </c>
      <c r="P1351" s="9">
        <f t="shared" si="150"/>
        <v>1115.26</v>
      </c>
    </row>
    <row r="1352" spans="1:16" x14ac:dyDescent="0.25">
      <c r="A1352" s="7" t="s">
        <v>9</v>
      </c>
      <c r="B1352" s="7" t="s">
        <v>350</v>
      </c>
      <c r="C1352" s="7" t="s">
        <v>354</v>
      </c>
      <c r="D1352" s="16" t="s">
        <v>355</v>
      </c>
      <c r="E1352" s="81" t="s">
        <v>520</v>
      </c>
      <c r="F1352" s="7" t="s">
        <v>353</v>
      </c>
      <c r="G1352" s="7" t="s">
        <v>480</v>
      </c>
      <c r="H1352" s="7" t="s">
        <v>14</v>
      </c>
      <c r="I1352" s="8">
        <v>22</v>
      </c>
      <c r="J1352" s="8"/>
      <c r="K1352" s="9">
        <v>24449.32</v>
      </c>
      <c r="L1352" s="7" t="s">
        <v>20</v>
      </c>
      <c r="M1352" s="17">
        <f t="shared" si="151"/>
        <v>2.2622107969151671E-2</v>
      </c>
      <c r="N1352" s="20"/>
      <c r="O1352" s="73">
        <f t="shared" si="152"/>
        <v>20.359897172236504</v>
      </c>
      <c r="P1352" s="9">
        <f t="shared" si="150"/>
        <v>1111.3327272727272</v>
      </c>
    </row>
    <row r="1353" spans="1:16" x14ac:dyDescent="0.25">
      <c r="A1353" s="7" t="s">
        <v>9</v>
      </c>
      <c r="B1353" s="7" t="s">
        <v>350</v>
      </c>
      <c r="C1353" s="7" t="s">
        <v>354</v>
      </c>
      <c r="D1353" s="16" t="s">
        <v>355</v>
      </c>
      <c r="E1353" s="81" t="s">
        <v>520</v>
      </c>
      <c r="F1353" s="7" t="s">
        <v>353</v>
      </c>
      <c r="G1353" s="7" t="s">
        <v>480</v>
      </c>
      <c r="H1353" s="7" t="s">
        <v>14</v>
      </c>
      <c r="I1353" s="8">
        <v>67</v>
      </c>
      <c r="J1353" s="8"/>
      <c r="K1353" s="9">
        <v>74415.22</v>
      </c>
      <c r="L1353" s="7" t="s">
        <v>21</v>
      </c>
      <c r="M1353" s="17">
        <f t="shared" si="151"/>
        <v>6.8894601542416459E-2</v>
      </c>
      <c r="N1353" s="20"/>
      <c r="O1353" s="73">
        <f t="shared" si="152"/>
        <v>62.005141388174813</v>
      </c>
      <c r="P1353" s="9">
        <f t="shared" si="150"/>
        <v>1110.6749253731343</v>
      </c>
    </row>
    <row r="1354" spans="1:16" x14ac:dyDescent="0.25">
      <c r="A1354" s="7" t="s">
        <v>9</v>
      </c>
      <c r="B1354" s="7" t="s">
        <v>350</v>
      </c>
      <c r="C1354" s="7" t="s">
        <v>354</v>
      </c>
      <c r="D1354" s="16" t="s">
        <v>355</v>
      </c>
      <c r="E1354" s="81" t="s">
        <v>520</v>
      </c>
      <c r="F1354" s="7" t="s">
        <v>353</v>
      </c>
      <c r="G1354" s="7" t="s">
        <v>480</v>
      </c>
      <c r="H1354" s="7" t="s">
        <v>14</v>
      </c>
      <c r="I1354" s="8">
        <v>113</v>
      </c>
      <c r="J1354" s="8"/>
      <c r="K1354" s="9">
        <v>125813.18</v>
      </c>
      <c r="L1354" s="7" t="s">
        <v>22</v>
      </c>
      <c r="M1354" s="17">
        <f t="shared" si="151"/>
        <v>0.11619537275064268</v>
      </c>
      <c r="N1354" s="20"/>
      <c r="O1354" s="73">
        <f t="shared" si="152"/>
        <v>104.57583547557842</v>
      </c>
      <c r="P1354" s="9">
        <f t="shared" si="150"/>
        <v>1113.3909734513275</v>
      </c>
    </row>
    <row r="1355" spans="1:16" x14ac:dyDescent="0.25">
      <c r="A1355" s="7" t="s">
        <v>9</v>
      </c>
      <c r="B1355" s="7" t="s">
        <v>350</v>
      </c>
      <c r="C1355" s="7" t="s">
        <v>354</v>
      </c>
      <c r="D1355" s="16" t="s">
        <v>355</v>
      </c>
      <c r="E1355" s="81" t="s">
        <v>520</v>
      </c>
      <c r="F1355" s="7" t="s">
        <v>353</v>
      </c>
      <c r="G1355" s="7" t="s">
        <v>480</v>
      </c>
      <c r="H1355" s="7" t="s">
        <v>14</v>
      </c>
      <c r="I1355" s="8">
        <v>123</v>
      </c>
      <c r="J1355" s="8"/>
      <c r="K1355" s="9">
        <v>136610.57999999999</v>
      </c>
      <c r="L1355" s="7" t="s">
        <v>23</v>
      </c>
      <c r="M1355" s="17">
        <f t="shared" si="151"/>
        <v>0.12647814910025706</v>
      </c>
      <c r="N1355" s="20"/>
      <c r="O1355" s="73">
        <f t="shared" si="152"/>
        <v>113.83033419023135</v>
      </c>
      <c r="P1355" s="9">
        <f t="shared" si="150"/>
        <v>1110.6551219512194</v>
      </c>
    </row>
    <row r="1356" spans="1:16" x14ac:dyDescent="0.25">
      <c r="A1356" s="7" t="s">
        <v>9</v>
      </c>
      <c r="B1356" s="7" t="s">
        <v>350</v>
      </c>
      <c r="C1356" s="7" t="s">
        <v>354</v>
      </c>
      <c r="D1356" s="16" t="s">
        <v>355</v>
      </c>
      <c r="E1356" s="81" t="s">
        <v>520</v>
      </c>
      <c r="F1356" s="7" t="s">
        <v>353</v>
      </c>
      <c r="G1356" s="7" t="s">
        <v>480</v>
      </c>
      <c r="H1356" s="7" t="s">
        <v>14</v>
      </c>
      <c r="I1356" s="8">
        <v>3.5</v>
      </c>
      <c r="J1356" s="8"/>
      <c r="K1356" s="9">
        <v>3903.41</v>
      </c>
      <c r="L1356" s="7" t="s">
        <v>26</v>
      </c>
      <c r="M1356" s="17">
        <f t="shared" si="151"/>
        <v>3.5989717223650387E-3</v>
      </c>
      <c r="N1356" s="20"/>
      <c r="O1356" s="73">
        <f t="shared" si="152"/>
        <v>3.2390745501285347</v>
      </c>
      <c r="P1356" s="9">
        <f t="shared" si="150"/>
        <v>1115.26</v>
      </c>
    </row>
    <row r="1357" spans="1:16" x14ac:dyDescent="0.25">
      <c r="A1357" s="7" t="s">
        <v>9</v>
      </c>
      <c r="B1357" s="7" t="s">
        <v>350</v>
      </c>
      <c r="C1357" s="7" t="s">
        <v>354</v>
      </c>
      <c r="D1357" s="16" t="s">
        <v>355</v>
      </c>
      <c r="E1357" s="81" t="s">
        <v>520</v>
      </c>
      <c r="F1357" s="7" t="s">
        <v>353</v>
      </c>
      <c r="G1357" s="7" t="s">
        <v>480</v>
      </c>
      <c r="H1357" s="7" t="s">
        <v>14</v>
      </c>
      <c r="I1357" s="8">
        <v>13</v>
      </c>
      <c r="J1357" s="8"/>
      <c r="K1357" s="9">
        <v>14498.38</v>
      </c>
      <c r="L1357" s="7" t="s">
        <v>28</v>
      </c>
      <c r="M1357" s="17">
        <f t="shared" si="151"/>
        <v>1.3367609254498715E-2</v>
      </c>
      <c r="N1357" s="20"/>
      <c r="O1357" s="73">
        <f t="shared" si="152"/>
        <v>12.030848329048844</v>
      </c>
      <c r="P1357" s="9">
        <f t="shared" si="150"/>
        <v>1115.26</v>
      </c>
    </row>
    <row r="1358" spans="1:16" x14ac:dyDescent="0.25">
      <c r="A1358" s="7" t="s">
        <v>9</v>
      </c>
      <c r="B1358" s="7" t="s">
        <v>350</v>
      </c>
      <c r="C1358" s="7" t="s">
        <v>354</v>
      </c>
      <c r="D1358" s="16" t="s">
        <v>355</v>
      </c>
      <c r="E1358" s="81" t="s">
        <v>520</v>
      </c>
      <c r="F1358" s="7" t="s">
        <v>353</v>
      </c>
      <c r="G1358" s="7" t="s">
        <v>480</v>
      </c>
      <c r="H1358" s="7" t="s">
        <v>14</v>
      </c>
      <c r="I1358" s="8">
        <v>80</v>
      </c>
      <c r="J1358" s="8"/>
      <c r="K1358" s="9">
        <v>88913.600000000006</v>
      </c>
      <c r="L1358" s="7" t="s">
        <v>31</v>
      </c>
      <c r="M1358" s="17">
        <f t="shared" si="151"/>
        <v>8.2262210796915161E-2</v>
      </c>
      <c r="N1358" s="20"/>
      <c r="O1358" s="73">
        <f t="shared" si="152"/>
        <v>74.035989717223643</v>
      </c>
      <c r="P1358" s="9">
        <f t="shared" si="150"/>
        <v>1111.42</v>
      </c>
    </row>
    <row r="1359" spans="1:16" x14ac:dyDescent="0.25">
      <c r="A1359" s="7" t="s">
        <v>9</v>
      </c>
      <c r="B1359" s="7" t="s">
        <v>350</v>
      </c>
      <c r="C1359" s="7" t="s">
        <v>354</v>
      </c>
      <c r="D1359" s="16" t="s">
        <v>355</v>
      </c>
      <c r="E1359" s="81" t="s">
        <v>520</v>
      </c>
      <c r="F1359" s="7" t="s">
        <v>353</v>
      </c>
      <c r="G1359" s="7" t="s">
        <v>480</v>
      </c>
      <c r="H1359" s="7" t="s">
        <v>14</v>
      </c>
      <c r="I1359" s="8">
        <v>180</v>
      </c>
      <c r="J1359" s="8"/>
      <c r="K1359" s="9">
        <v>199815.6</v>
      </c>
      <c r="L1359" s="7" t="s">
        <v>41</v>
      </c>
      <c r="M1359" s="17">
        <f t="shared" si="151"/>
        <v>0.18508997429305912</v>
      </c>
      <c r="N1359" s="20"/>
      <c r="O1359" s="73">
        <f t="shared" si="152"/>
        <v>166.58097686375322</v>
      </c>
      <c r="P1359" s="9">
        <f t="shared" si="150"/>
        <v>1110.0866666666666</v>
      </c>
    </row>
    <row r="1360" spans="1:16" x14ac:dyDescent="0.25">
      <c r="A1360" s="7" t="s">
        <v>9</v>
      </c>
      <c r="B1360" s="7" t="s">
        <v>350</v>
      </c>
      <c r="C1360" s="7" t="s">
        <v>354</v>
      </c>
      <c r="D1360" s="16" t="s">
        <v>355</v>
      </c>
      <c r="E1360" s="81" t="s">
        <v>520</v>
      </c>
      <c r="F1360" s="7" t="s">
        <v>353</v>
      </c>
      <c r="G1360" s="7" t="s">
        <v>480</v>
      </c>
      <c r="H1360" s="7" t="s">
        <v>14</v>
      </c>
      <c r="I1360" s="8">
        <v>14</v>
      </c>
      <c r="J1360" s="8"/>
      <c r="K1360" s="9">
        <v>15498.44</v>
      </c>
      <c r="L1360" s="7" t="s">
        <v>45</v>
      </c>
      <c r="M1360" s="17">
        <f t="shared" si="151"/>
        <v>1.4395886889460155E-2</v>
      </c>
      <c r="N1360" s="20"/>
      <c r="O1360" s="73">
        <f t="shared" si="152"/>
        <v>12.956298200514139</v>
      </c>
      <c r="P1360" s="9">
        <f t="shared" si="150"/>
        <v>1107.0314285714287</v>
      </c>
    </row>
    <row r="1361" spans="1:16" x14ac:dyDescent="0.25">
      <c r="A1361" s="7" t="s">
        <v>9</v>
      </c>
      <c r="B1361" s="7" t="s">
        <v>350</v>
      </c>
      <c r="C1361" s="7" t="s">
        <v>354</v>
      </c>
      <c r="D1361" s="16" t="s">
        <v>355</v>
      </c>
      <c r="E1361" s="81" t="s">
        <v>520</v>
      </c>
      <c r="F1361" s="7" t="s">
        <v>353</v>
      </c>
      <c r="G1361" s="7" t="s">
        <v>480</v>
      </c>
      <c r="H1361" s="7" t="s">
        <v>14</v>
      </c>
      <c r="I1361" s="8">
        <v>30</v>
      </c>
      <c r="J1361" s="8"/>
      <c r="K1361" s="9">
        <v>33457.800000000003</v>
      </c>
      <c r="L1361" s="7" t="s">
        <v>65</v>
      </c>
      <c r="M1361" s="17">
        <f t="shared" si="151"/>
        <v>3.0848329048843187E-2</v>
      </c>
      <c r="N1361" s="20"/>
      <c r="O1361" s="73">
        <f t="shared" si="152"/>
        <v>27.763496143958868</v>
      </c>
      <c r="P1361" s="9">
        <f t="shared" si="150"/>
        <v>1115.26</v>
      </c>
    </row>
    <row r="1362" spans="1:16" x14ac:dyDescent="0.25">
      <c r="A1362" s="89" t="s">
        <v>9</v>
      </c>
      <c r="B1362" s="89" t="s">
        <v>350</v>
      </c>
      <c r="C1362" s="89" t="s">
        <v>437</v>
      </c>
      <c r="D1362" s="90" t="s">
        <v>438</v>
      </c>
      <c r="E1362" s="91" t="s">
        <v>520</v>
      </c>
      <c r="F1362" s="89" t="s">
        <v>353</v>
      </c>
      <c r="G1362" s="89" t="s">
        <v>480</v>
      </c>
      <c r="H1362" s="89" t="s">
        <v>14</v>
      </c>
      <c r="I1362" s="92">
        <v>65</v>
      </c>
      <c r="J1362" s="93"/>
      <c r="K1362" s="94">
        <v>74315.47</v>
      </c>
      <c r="L1362" s="89" t="s">
        <v>25</v>
      </c>
      <c r="M1362" s="21">
        <f t="shared" si="151"/>
        <v>6.6838046272493568E-2</v>
      </c>
      <c r="N1362" s="33"/>
      <c r="O1362" s="73">
        <f t="shared" si="152"/>
        <v>60.154241645244213</v>
      </c>
      <c r="P1362" s="9">
        <f t="shared" si="150"/>
        <v>1143.3149230769232</v>
      </c>
    </row>
    <row r="1363" spans="1:16" x14ac:dyDescent="0.25">
      <c r="A1363" s="89" t="s">
        <v>9</v>
      </c>
      <c r="B1363" s="89" t="s">
        <v>350</v>
      </c>
      <c r="C1363" s="89" t="s">
        <v>437</v>
      </c>
      <c r="D1363" s="90" t="s">
        <v>438</v>
      </c>
      <c r="E1363" s="91" t="s">
        <v>520</v>
      </c>
      <c r="F1363" s="89" t="s">
        <v>353</v>
      </c>
      <c r="G1363" s="89" t="s">
        <v>480</v>
      </c>
      <c r="H1363" s="89" t="s">
        <v>14</v>
      </c>
      <c r="I1363" s="92">
        <v>80</v>
      </c>
      <c r="J1363" s="93"/>
      <c r="K1363" s="94">
        <v>88933.1</v>
      </c>
      <c r="L1363" s="89" t="s">
        <v>44</v>
      </c>
      <c r="M1363" s="21">
        <f t="shared" si="151"/>
        <v>8.2262210796915161E-2</v>
      </c>
      <c r="N1363" s="33"/>
      <c r="O1363" s="73">
        <f t="shared" si="152"/>
        <v>74.035989717223643</v>
      </c>
      <c r="P1363" s="9">
        <f t="shared" si="150"/>
        <v>1111.6637500000002</v>
      </c>
    </row>
    <row r="1364" spans="1:16" x14ac:dyDescent="0.25">
      <c r="A1364" s="89" t="s">
        <v>9</v>
      </c>
      <c r="B1364" s="89" t="s">
        <v>350</v>
      </c>
      <c r="C1364" s="89" t="s">
        <v>437</v>
      </c>
      <c r="D1364" s="90" t="s">
        <v>438</v>
      </c>
      <c r="E1364" s="91" t="s">
        <v>520</v>
      </c>
      <c r="F1364" s="89" t="s">
        <v>353</v>
      </c>
      <c r="G1364" s="89" t="s">
        <v>480</v>
      </c>
      <c r="H1364" s="89" t="s">
        <v>14</v>
      </c>
      <c r="I1364" s="92">
        <v>40</v>
      </c>
      <c r="J1364" s="93"/>
      <c r="K1364" s="94">
        <v>44960.800000000003</v>
      </c>
      <c r="L1364" s="89" t="s">
        <v>47</v>
      </c>
      <c r="M1364" s="21">
        <f t="shared" si="151"/>
        <v>4.1131105398457581E-2</v>
      </c>
      <c r="N1364" s="33"/>
      <c r="O1364" s="73">
        <f t="shared" si="152"/>
        <v>37.017994858611821</v>
      </c>
      <c r="P1364" s="9">
        <f t="shared" si="150"/>
        <v>1124.02</v>
      </c>
    </row>
    <row r="1365" spans="1:16" x14ac:dyDescent="0.25">
      <c r="A1365" s="89" t="s">
        <v>9</v>
      </c>
      <c r="B1365" s="89" t="s">
        <v>350</v>
      </c>
      <c r="C1365" s="89" t="s">
        <v>437</v>
      </c>
      <c r="D1365" s="90" t="s">
        <v>438</v>
      </c>
      <c r="E1365" s="91" t="s">
        <v>520</v>
      </c>
      <c r="F1365" s="89" t="s">
        <v>353</v>
      </c>
      <c r="G1365" s="89" t="s">
        <v>480</v>
      </c>
      <c r="H1365" s="89" t="s">
        <v>14</v>
      </c>
      <c r="I1365" s="92">
        <v>26</v>
      </c>
      <c r="J1365" s="93"/>
      <c r="K1365" s="94">
        <v>0</v>
      </c>
      <c r="L1365" s="89" t="s">
        <v>53</v>
      </c>
      <c r="M1365" s="21">
        <f t="shared" si="151"/>
        <v>2.6735218508997429E-2</v>
      </c>
      <c r="N1365" s="33"/>
      <c r="O1365" s="73">
        <f t="shared" si="152"/>
        <v>24.061696658097688</v>
      </c>
      <c r="P1365" s="9">
        <f t="shared" si="150"/>
        <v>0</v>
      </c>
    </row>
    <row r="1366" spans="1:16" x14ac:dyDescent="0.25">
      <c r="A1366" s="89" t="s">
        <v>9</v>
      </c>
      <c r="B1366" s="89" t="s">
        <v>350</v>
      </c>
      <c r="C1366" s="89" t="s">
        <v>437</v>
      </c>
      <c r="D1366" s="90" t="s">
        <v>438</v>
      </c>
      <c r="E1366" s="91" t="s">
        <v>520</v>
      </c>
      <c r="F1366" s="89" t="s">
        <v>353</v>
      </c>
      <c r="G1366" s="89" t="s">
        <v>480</v>
      </c>
      <c r="H1366" s="89" t="s">
        <v>14</v>
      </c>
      <c r="I1366" s="92">
        <v>4</v>
      </c>
      <c r="J1366" s="93"/>
      <c r="K1366" s="94">
        <v>8922.08</v>
      </c>
      <c r="L1366" s="89" t="s">
        <v>65</v>
      </c>
      <c r="M1366" s="21">
        <f t="shared" si="151"/>
        <v>4.1131105398457581E-3</v>
      </c>
      <c r="N1366" s="33"/>
      <c r="O1366" s="73">
        <f t="shared" si="152"/>
        <v>3.7017994858611822</v>
      </c>
      <c r="P1366" s="9">
        <f t="shared" si="150"/>
        <v>2230.52</v>
      </c>
    </row>
    <row r="1367" spans="1:16" s="67" customFormat="1" x14ac:dyDescent="0.25">
      <c r="A1367" s="58"/>
      <c r="B1367" s="58"/>
      <c r="C1367" s="58"/>
      <c r="D1367" s="59"/>
      <c r="E1367" s="87"/>
      <c r="F1367" s="58"/>
      <c r="G1367" s="58"/>
      <c r="H1367" s="58"/>
      <c r="I1367" s="60">
        <f>SUM(I1350:I1366)</f>
        <v>972.5</v>
      </c>
      <c r="J1367" s="60"/>
      <c r="K1367" s="25"/>
      <c r="L1367" s="58"/>
      <c r="M1367" s="26">
        <f>SUM(M1350:M1366)</f>
        <v>1</v>
      </c>
      <c r="N1367" s="27"/>
      <c r="O1367" s="69">
        <f>SUM(O1350:O1366)</f>
        <v>900.00000000000011</v>
      </c>
      <c r="P1367" s="25"/>
    </row>
    <row r="1368" spans="1:16" x14ac:dyDescent="0.25">
      <c r="A1368" s="7" t="s">
        <v>9</v>
      </c>
      <c r="B1368" s="7" t="s">
        <v>350</v>
      </c>
      <c r="C1368" s="7" t="s">
        <v>356</v>
      </c>
      <c r="D1368" s="16" t="s">
        <v>357</v>
      </c>
      <c r="E1368" s="81" t="s">
        <v>520</v>
      </c>
      <c r="F1368" s="7" t="s">
        <v>353</v>
      </c>
      <c r="G1368" s="7" t="s">
        <v>500</v>
      </c>
      <c r="H1368" s="7" t="s">
        <v>14</v>
      </c>
      <c r="I1368" s="8">
        <v>47</v>
      </c>
      <c r="J1368" s="8"/>
      <c r="K1368" s="9">
        <v>103932.98</v>
      </c>
      <c r="L1368" s="7" t="s">
        <v>15</v>
      </c>
      <c r="M1368" s="17">
        <f>+I1368/$I$1410</f>
        <v>1.168479882257006E-2</v>
      </c>
      <c r="N1368" s="20"/>
      <c r="O1368" s="73">
        <f>5400*M1368</f>
        <v>63.097913641878328</v>
      </c>
      <c r="P1368" s="9">
        <f t="shared" si="150"/>
        <v>2211.3399999999997</v>
      </c>
    </row>
    <row r="1369" spans="1:16" x14ac:dyDescent="0.25">
      <c r="A1369" s="7" t="s">
        <v>9</v>
      </c>
      <c r="B1369" s="7" t="s">
        <v>350</v>
      </c>
      <c r="C1369" s="7" t="s">
        <v>356</v>
      </c>
      <c r="D1369" s="16" t="s">
        <v>357</v>
      </c>
      <c r="E1369" s="81" t="s">
        <v>520</v>
      </c>
      <c r="F1369" s="7" t="s">
        <v>353</v>
      </c>
      <c r="G1369" s="7" t="s">
        <v>500</v>
      </c>
      <c r="H1369" s="7" t="s">
        <v>14</v>
      </c>
      <c r="I1369" s="8">
        <v>99</v>
      </c>
      <c r="J1369" s="8"/>
      <c r="K1369" s="9">
        <v>220265.96</v>
      </c>
      <c r="L1369" s="7" t="s">
        <v>18</v>
      </c>
      <c r="M1369" s="17">
        <f t="shared" ref="M1369:M1409" si="153">+I1369/$I$1410</f>
        <v>2.461266134966885E-2</v>
      </c>
      <c r="N1369" s="20"/>
      <c r="O1369" s="73">
        <f t="shared" ref="O1369:O1409" si="154">5400*M1369</f>
        <v>132.90837128821178</v>
      </c>
      <c r="P1369" s="9">
        <f t="shared" si="150"/>
        <v>2224.9086868686868</v>
      </c>
    </row>
    <row r="1370" spans="1:16" x14ac:dyDescent="0.25">
      <c r="A1370" s="7" t="s">
        <v>9</v>
      </c>
      <c r="B1370" s="7" t="s">
        <v>350</v>
      </c>
      <c r="C1370" s="7" t="s">
        <v>356</v>
      </c>
      <c r="D1370" s="16" t="s">
        <v>357</v>
      </c>
      <c r="E1370" s="81" t="s">
        <v>520</v>
      </c>
      <c r="F1370" s="7" t="s">
        <v>353</v>
      </c>
      <c r="G1370" s="7" t="s">
        <v>500</v>
      </c>
      <c r="H1370" s="7" t="s">
        <v>14</v>
      </c>
      <c r="I1370" s="8">
        <v>30</v>
      </c>
      <c r="J1370" s="8"/>
      <c r="K1370" s="9">
        <v>66685.440000000002</v>
      </c>
      <c r="L1370" s="7" t="s">
        <v>19</v>
      </c>
      <c r="M1370" s="17">
        <f t="shared" si="153"/>
        <v>7.4583822271723785E-3</v>
      </c>
      <c r="N1370" s="20"/>
      <c r="O1370" s="73">
        <f t="shared" si="154"/>
        <v>40.275264026730845</v>
      </c>
      <c r="P1370" s="9">
        <f t="shared" si="150"/>
        <v>2222.848</v>
      </c>
    </row>
    <row r="1371" spans="1:16" x14ac:dyDescent="0.25">
      <c r="A1371" s="7" t="s">
        <v>9</v>
      </c>
      <c r="B1371" s="7" t="s">
        <v>350</v>
      </c>
      <c r="C1371" s="7" t="s">
        <v>356</v>
      </c>
      <c r="D1371" s="16" t="s">
        <v>357</v>
      </c>
      <c r="E1371" s="81" t="s">
        <v>520</v>
      </c>
      <c r="F1371" s="7" t="s">
        <v>353</v>
      </c>
      <c r="G1371" s="7" t="s">
        <v>500</v>
      </c>
      <c r="H1371" s="7" t="s">
        <v>14</v>
      </c>
      <c r="I1371" s="8">
        <v>101</v>
      </c>
      <c r="J1371" s="8"/>
      <c r="K1371" s="9">
        <v>224842.16</v>
      </c>
      <c r="L1371" s="7" t="s">
        <v>20</v>
      </c>
      <c r="M1371" s="17">
        <f t="shared" si="153"/>
        <v>2.5109886831480341E-2</v>
      </c>
      <c r="N1371" s="20"/>
      <c r="O1371" s="73">
        <f t="shared" si="154"/>
        <v>135.59338888999383</v>
      </c>
      <c r="P1371" s="9">
        <f t="shared" si="150"/>
        <v>2226.16</v>
      </c>
    </row>
    <row r="1372" spans="1:16" x14ac:dyDescent="0.25">
      <c r="A1372" s="7" t="s">
        <v>9</v>
      </c>
      <c r="B1372" s="7" t="s">
        <v>350</v>
      </c>
      <c r="C1372" s="7" t="s">
        <v>356</v>
      </c>
      <c r="D1372" s="16" t="s">
        <v>357</v>
      </c>
      <c r="E1372" s="81" t="s">
        <v>520</v>
      </c>
      <c r="F1372" s="7" t="s">
        <v>353</v>
      </c>
      <c r="G1372" s="7" t="s">
        <v>500</v>
      </c>
      <c r="H1372" s="7" t="s">
        <v>14</v>
      </c>
      <c r="I1372" s="8">
        <v>109</v>
      </c>
      <c r="J1372" s="8"/>
      <c r="K1372" s="9">
        <v>242379.36</v>
      </c>
      <c r="L1372" s="7" t="s">
        <v>21</v>
      </c>
      <c r="M1372" s="17">
        <f t="shared" si="153"/>
        <v>2.709878875872631E-2</v>
      </c>
      <c r="N1372" s="20"/>
      <c r="O1372" s="73">
        <f t="shared" si="154"/>
        <v>146.33345929712206</v>
      </c>
      <c r="P1372" s="9">
        <f t="shared" si="150"/>
        <v>2223.6638532110092</v>
      </c>
    </row>
    <row r="1373" spans="1:16" x14ac:dyDescent="0.25">
      <c r="A1373" s="7" t="s">
        <v>9</v>
      </c>
      <c r="B1373" s="7" t="s">
        <v>350</v>
      </c>
      <c r="C1373" s="7" t="s">
        <v>356</v>
      </c>
      <c r="D1373" s="16" t="s">
        <v>357</v>
      </c>
      <c r="E1373" s="81" t="s">
        <v>520</v>
      </c>
      <c r="F1373" s="7" t="s">
        <v>353</v>
      </c>
      <c r="G1373" s="7" t="s">
        <v>500</v>
      </c>
      <c r="H1373" s="7" t="s">
        <v>14</v>
      </c>
      <c r="I1373" s="8">
        <v>308</v>
      </c>
      <c r="J1373" s="8"/>
      <c r="K1373" s="9">
        <v>684508.54</v>
      </c>
      <c r="L1373" s="7" t="s">
        <v>22</v>
      </c>
      <c r="M1373" s="17">
        <f t="shared" si="153"/>
        <v>7.6572724198969752E-2</v>
      </c>
      <c r="N1373" s="20"/>
      <c r="O1373" s="73">
        <f t="shared" si="154"/>
        <v>413.49271067443664</v>
      </c>
      <c r="P1373" s="9">
        <f t="shared" si="150"/>
        <v>2222.4303246753248</v>
      </c>
    </row>
    <row r="1374" spans="1:16" x14ac:dyDescent="0.25">
      <c r="A1374" s="7" t="s">
        <v>9</v>
      </c>
      <c r="B1374" s="7" t="s">
        <v>350</v>
      </c>
      <c r="C1374" s="7" t="s">
        <v>356</v>
      </c>
      <c r="D1374" s="16" t="s">
        <v>357</v>
      </c>
      <c r="E1374" s="81" t="s">
        <v>520</v>
      </c>
      <c r="F1374" s="7" t="s">
        <v>353</v>
      </c>
      <c r="G1374" s="7" t="s">
        <v>500</v>
      </c>
      <c r="H1374" s="7" t="s">
        <v>14</v>
      </c>
      <c r="I1374" s="8">
        <v>206</v>
      </c>
      <c r="J1374" s="8"/>
      <c r="K1374" s="9">
        <v>457915.6</v>
      </c>
      <c r="L1374" s="7" t="s">
        <v>23</v>
      </c>
      <c r="M1374" s="17">
        <f t="shared" si="153"/>
        <v>5.121422462658367E-2</v>
      </c>
      <c r="N1374" s="20"/>
      <c r="O1374" s="73">
        <f t="shared" si="154"/>
        <v>276.55681298355182</v>
      </c>
      <c r="P1374" s="9">
        <f t="shared" si="150"/>
        <v>2222.8912621359223</v>
      </c>
    </row>
    <row r="1375" spans="1:16" x14ac:dyDescent="0.25">
      <c r="A1375" s="7" t="s">
        <v>9</v>
      </c>
      <c r="B1375" s="7" t="s">
        <v>350</v>
      </c>
      <c r="C1375" s="7" t="s">
        <v>356</v>
      </c>
      <c r="D1375" s="16" t="s">
        <v>357</v>
      </c>
      <c r="E1375" s="81" t="s">
        <v>520</v>
      </c>
      <c r="F1375" s="7" t="s">
        <v>353</v>
      </c>
      <c r="G1375" s="7" t="s">
        <v>500</v>
      </c>
      <c r="H1375" s="7" t="s">
        <v>14</v>
      </c>
      <c r="I1375" s="8">
        <v>215</v>
      </c>
      <c r="J1375" s="8"/>
      <c r="K1375" s="9">
        <v>478642.83</v>
      </c>
      <c r="L1375" s="7" t="s">
        <v>24</v>
      </c>
      <c r="M1375" s="17">
        <f t="shared" si="153"/>
        <v>5.345173929473538E-2</v>
      </c>
      <c r="N1375" s="20"/>
      <c r="O1375" s="73">
        <f t="shared" si="154"/>
        <v>288.63939219157106</v>
      </c>
      <c r="P1375" s="9">
        <f t="shared" si="150"/>
        <v>2226.2457209302324</v>
      </c>
    </row>
    <row r="1376" spans="1:16" x14ac:dyDescent="0.25">
      <c r="A1376" s="7" t="s">
        <v>9</v>
      </c>
      <c r="B1376" s="7" t="s">
        <v>350</v>
      </c>
      <c r="C1376" s="7" t="s">
        <v>356</v>
      </c>
      <c r="D1376" s="16" t="s">
        <v>357</v>
      </c>
      <c r="E1376" s="81" t="s">
        <v>520</v>
      </c>
      <c r="F1376" s="7" t="s">
        <v>353</v>
      </c>
      <c r="G1376" s="7" t="s">
        <v>500</v>
      </c>
      <c r="H1376" s="7" t="s">
        <v>14</v>
      </c>
      <c r="I1376" s="8">
        <v>4.0199999999999996</v>
      </c>
      <c r="J1376" s="8"/>
      <c r="K1376" s="9">
        <v>2259.3204000000001</v>
      </c>
      <c r="L1376" s="7" t="s">
        <v>26</v>
      </c>
      <c r="M1376" s="17">
        <f t="shared" si="153"/>
        <v>9.9942321844109869E-4</v>
      </c>
      <c r="N1376" s="20"/>
      <c r="O1376" s="73">
        <f t="shared" si="154"/>
        <v>5.3968853795819332</v>
      </c>
      <c r="P1376" s="9">
        <f t="shared" si="150"/>
        <v>562.0200000000001</v>
      </c>
    </row>
    <row r="1377" spans="1:16" x14ac:dyDescent="0.25">
      <c r="A1377" s="7" t="s">
        <v>9</v>
      </c>
      <c r="B1377" s="7" t="s">
        <v>350</v>
      </c>
      <c r="C1377" s="7" t="s">
        <v>356</v>
      </c>
      <c r="D1377" s="16" t="s">
        <v>357</v>
      </c>
      <c r="E1377" s="81" t="s">
        <v>520</v>
      </c>
      <c r="F1377" s="7" t="s">
        <v>353</v>
      </c>
      <c r="G1377" s="7" t="s">
        <v>500</v>
      </c>
      <c r="H1377" s="7" t="s">
        <v>14</v>
      </c>
      <c r="I1377" s="8">
        <v>12</v>
      </c>
      <c r="J1377" s="8"/>
      <c r="K1377" s="9">
        <v>26536.080000000002</v>
      </c>
      <c r="L1377" s="7" t="s">
        <v>27</v>
      </c>
      <c r="M1377" s="17">
        <f t="shared" si="153"/>
        <v>2.9833528908689514E-3</v>
      </c>
      <c r="N1377" s="20"/>
      <c r="O1377" s="73">
        <f t="shared" si="154"/>
        <v>16.110105610692337</v>
      </c>
      <c r="P1377" s="9">
        <f t="shared" si="150"/>
        <v>2211.34</v>
      </c>
    </row>
    <row r="1378" spans="1:16" x14ac:dyDescent="0.25">
      <c r="A1378" s="7" t="s">
        <v>9</v>
      </c>
      <c r="B1378" s="7" t="s">
        <v>350</v>
      </c>
      <c r="C1378" s="7" t="s">
        <v>356</v>
      </c>
      <c r="D1378" s="16" t="s">
        <v>357</v>
      </c>
      <c r="E1378" s="81" t="s">
        <v>520</v>
      </c>
      <c r="F1378" s="7" t="s">
        <v>353</v>
      </c>
      <c r="G1378" s="7" t="s">
        <v>500</v>
      </c>
      <c r="H1378" s="7" t="s">
        <v>14</v>
      </c>
      <c r="I1378" s="8">
        <v>31</v>
      </c>
      <c r="J1378" s="8"/>
      <c r="K1378" s="9">
        <v>68743.41</v>
      </c>
      <c r="L1378" s="7" t="s">
        <v>28</v>
      </c>
      <c r="M1378" s="17">
        <f t="shared" si="153"/>
        <v>7.7069949680781246E-3</v>
      </c>
      <c r="N1378" s="20"/>
      <c r="O1378" s="73">
        <f t="shared" si="154"/>
        <v>41.61777282762187</v>
      </c>
      <c r="P1378" s="9">
        <f t="shared" si="150"/>
        <v>2217.5293548387099</v>
      </c>
    </row>
    <row r="1379" spans="1:16" x14ac:dyDescent="0.25">
      <c r="A1379" s="7" t="s">
        <v>9</v>
      </c>
      <c r="B1379" s="7" t="s">
        <v>350</v>
      </c>
      <c r="C1379" s="7" t="s">
        <v>356</v>
      </c>
      <c r="D1379" s="16" t="s">
        <v>357</v>
      </c>
      <c r="E1379" s="81" t="s">
        <v>520</v>
      </c>
      <c r="F1379" s="7" t="s">
        <v>353</v>
      </c>
      <c r="G1379" s="7" t="s">
        <v>500</v>
      </c>
      <c r="H1379" s="7" t="s">
        <v>14</v>
      </c>
      <c r="I1379" s="8">
        <v>7</v>
      </c>
      <c r="J1379" s="8"/>
      <c r="K1379" s="9">
        <v>15613.71</v>
      </c>
      <c r="L1379" s="7" t="s">
        <v>29</v>
      </c>
      <c r="M1379" s="17">
        <f t="shared" si="153"/>
        <v>1.7402891863402218E-3</v>
      </c>
      <c r="N1379" s="20"/>
      <c r="O1379" s="73">
        <f t="shared" si="154"/>
        <v>9.3975616062371969</v>
      </c>
      <c r="P1379" s="9">
        <f t="shared" si="150"/>
        <v>2230.5299999999997</v>
      </c>
    </row>
    <row r="1380" spans="1:16" x14ac:dyDescent="0.25">
      <c r="A1380" s="7" t="s">
        <v>9</v>
      </c>
      <c r="B1380" s="7" t="s">
        <v>350</v>
      </c>
      <c r="C1380" s="7" t="s">
        <v>356</v>
      </c>
      <c r="D1380" s="16" t="s">
        <v>357</v>
      </c>
      <c r="E1380" s="81" t="s">
        <v>520</v>
      </c>
      <c r="F1380" s="7" t="s">
        <v>353</v>
      </c>
      <c r="G1380" s="7" t="s">
        <v>500</v>
      </c>
      <c r="H1380" s="7" t="s">
        <v>14</v>
      </c>
      <c r="I1380" s="8">
        <v>40</v>
      </c>
      <c r="J1380" s="8"/>
      <c r="K1380" s="9">
        <v>88990.92</v>
      </c>
      <c r="L1380" s="7" t="s">
        <v>30</v>
      </c>
      <c r="M1380" s="17">
        <f t="shared" si="153"/>
        <v>9.9445096362298386E-3</v>
      </c>
      <c r="N1380" s="20"/>
      <c r="O1380" s="73">
        <f t="shared" si="154"/>
        <v>53.700352035641131</v>
      </c>
      <c r="P1380" s="9">
        <f t="shared" si="150"/>
        <v>2224.7730000000001</v>
      </c>
    </row>
    <row r="1381" spans="1:16" x14ac:dyDescent="0.25">
      <c r="A1381" s="7" t="s">
        <v>9</v>
      </c>
      <c r="B1381" s="7" t="s">
        <v>350</v>
      </c>
      <c r="C1381" s="7" t="s">
        <v>356</v>
      </c>
      <c r="D1381" s="16" t="s">
        <v>357</v>
      </c>
      <c r="E1381" s="81" t="s">
        <v>520</v>
      </c>
      <c r="F1381" s="7" t="s">
        <v>353</v>
      </c>
      <c r="G1381" s="7" t="s">
        <v>500</v>
      </c>
      <c r="H1381" s="7" t="s">
        <v>14</v>
      </c>
      <c r="I1381" s="8">
        <v>32</v>
      </c>
      <c r="J1381" s="8"/>
      <c r="K1381" s="9">
        <v>70916.320000000007</v>
      </c>
      <c r="L1381" s="7" t="s">
        <v>31</v>
      </c>
      <c r="M1381" s="17">
        <f t="shared" si="153"/>
        <v>7.9556077089838698E-3</v>
      </c>
      <c r="N1381" s="20"/>
      <c r="O1381" s="73">
        <f t="shared" si="154"/>
        <v>42.960281628512895</v>
      </c>
      <c r="P1381" s="9">
        <f t="shared" si="150"/>
        <v>2216.1350000000002</v>
      </c>
    </row>
    <row r="1382" spans="1:16" x14ac:dyDescent="0.25">
      <c r="A1382" s="7" t="s">
        <v>9</v>
      </c>
      <c r="B1382" s="7" t="s">
        <v>350</v>
      </c>
      <c r="C1382" s="7" t="s">
        <v>356</v>
      </c>
      <c r="D1382" s="16" t="s">
        <v>357</v>
      </c>
      <c r="E1382" s="81" t="s">
        <v>520</v>
      </c>
      <c r="F1382" s="7" t="s">
        <v>353</v>
      </c>
      <c r="G1382" s="7" t="s">
        <v>500</v>
      </c>
      <c r="H1382" s="7" t="s">
        <v>14</v>
      </c>
      <c r="I1382" s="8">
        <v>59</v>
      </c>
      <c r="J1382" s="8"/>
      <c r="K1382" s="9">
        <v>131025.57</v>
      </c>
      <c r="L1382" s="7" t="s">
        <v>34</v>
      </c>
      <c r="M1382" s="17">
        <f t="shared" si="153"/>
        <v>1.4668151713439012E-2</v>
      </c>
      <c r="N1382" s="20"/>
      <c r="O1382" s="73">
        <f t="shared" si="154"/>
        <v>79.208019252570665</v>
      </c>
      <c r="P1382" s="9">
        <f t="shared" si="150"/>
        <v>2220.7723728813562</v>
      </c>
    </row>
    <row r="1383" spans="1:16" x14ac:dyDescent="0.25">
      <c r="A1383" s="7" t="s">
        <v>9</v>
      </c>
      <c r="B1383" s="7" t="s">
        <v>350</v>
      </c>
      <c r="C1383" s="7" t="s">
        <v>356</v>
      </c>
      <c r="D1383" s="16" t="s">
        <v>357</v>
      </c>
      <c r="E1383" s="81" t="s">
        <v>520</v>
      </c>
      <c r="F1383" s="7" t="s">
        <v>353</v>
      </c>
      <c r="G1383" s="7" t="s">
        <v>500</v>
      </c>
      <c r="H1383" s="7" t="s">
        <v>14</v>
      </c>
      <c r="I1383" s="8">
        <v>77</v>
      </c>
      <c r="J1383" s="8"/>
      <c r="K1383" s="9">
        <v>171750.81</v>
      </c>
      <c r="L1383" s="7" t="s">
        <v>35</v>
      </c>
      <c r="M1383" s="17">
        <f t="shared" si="153"/>
        <v>1.9143181049742438E-2</v>
      </c>
      <c r="N1383" s="20"/>
      <c r="O1383" s="73">
        <f t="shared" si="154"/>
        <v>103.37317766860916</v>
      </c>
      <c r="P1383" s="9">
        <f t="shared" si="150"/>
        <v>2230.5299999999997</v>
      </c>
    </row>
    <row r="1384" spans="1:16" x14ac:dyDescent="0.25">
      <c r="A1384" s="7" t="s">
        <v>9</v>
      </c>
      <c r="B1384" s="7" t="s">
        <v>350</v>
      </c>
      <c r="C1384" s="7" t="s">
        <v>356</v>
      </c>
      <c r="D1384" s="16" t="s">
        <v>357</v>
      </c>
      <c r="E1384" s="81" t="s">
        <v>520</v>
      </c>
      <c r="F1384" s="7" t="s">
        <v>353</v>
      </c>
      <c r="G1384" s="7" t="s">
        <v>500</v>
      </c>
      <c r="H1384" s="7" t="s">
        <v>14</v>
      </c>
      <c r="I1384" s="8">
        <v>92</v>
      </c>
      <c r="J1384" s="8"/>
      <c r="K1384" s="9">
        <v>204671.44</v>
      </c>
      <c r="L1384" s="7" t="s">
        <v>36</v>
      </c>
      <c r="M1384" s="17">
        <f t="shared" si="153"/>
        <v>2.2872372163328627E-2</v>
      </c>
      <c r="N1384" s="20"/>
      <c r="O1384" s="73">
        <f t="shared" si="154"/>
        <v>123.51080968197458</v>
      </c>
      <c r="P1384" s="9">
        <f t="shared" si="150"/>
        <v>2224.6895652173912</v>
      </c>
    </row>
    <row r="1385" spans="1:16" x14ac:dyDescent="0.25">
      <c r="A1385" s="7" t="s">
        <v>9</v>
      </c>
      <c r="B1385" s="7" t="s">
        <v>350</v>
      </c>
      <c r="C1385" s="7" t="s">
        <v>356</v>
      </c>
      <c r="D1385" s="16" t="s">
        <v>357</v>
      </c>
      <c r="E1385" s="81" t="s">
        <v>520</v>
      </c>
      <c r="F1385" s="7" t="s">
        <v>353</v>
      </c>
      <c r="G1385" s="7" t="s">
        <v>500</v>
      </c>
      <c r="H1385" s="7" t="s">
        <v>14</v>
      </c>
      <c r="I1385" s="8">
        <v>138</v>
      </c>
      <c r="J1385" s="8"/>
      <c r="K1385" s="9">
        <v>307314.2</v>
      </c>
      <c r="L1385" s="7" t="s">
        <v>37</v>
      </c>
      <c r="M1385" s="17">
        <f t="shared" si="153"/>
        <v>3.4308558244992939E-2</v>
      </c>
      <c r="N1385" s="20"/>
      <c r="O1385" s="73">
        <f t="shared" si="154"/>
        <v>185.26621452296186</v>
      </c>
      <c r="P1385" s="9">
        <f t="shared" si="150"/>
        <v>2226.9144927536231</v>
      </c>
    </row>
    <row r="1386" spans="1:16" x14ac:dyDescent="0.25">
      <c r="A1386" s="7" t="s">
        <v>9</v>
      </c>
      <c r="B1386" s="7" t="s">
        <v>350</v>
      </c>
      <c r="C1386" s="7" t="s">
        <v>356</v>
      </c>
      <c r="D1386" s="16" t="s">
        <v>357</v>
      </c>
      <c r="E1386" s="81" t="s">
        <v>520</v>
      </c>
      <c r="F1386" s="7" t="s">
        <v>353</v>
      </c>
      <c r="G1386" s="7" t="s">
        <v>500</v>
      </c>
      <c r="H1386" s="7" t="s">
        <v>14</v>
      </c>
      <c r="I1386" s="8">
        <v>19</v>
      </c>
      <c r="J1386" s="8"/>
      <c r="K1386" s="9">
        <v>42188.17</v>
      </c>
      <c r="L1386" s="7" t="s">
        <v>40</v>
      </c>
      <c r="M1386" s="17">
        <f t="shared" si="153"/>
        <v>4.7236420772091732E-3</v>
      </c>
      <c r="N1386" s="20"/>
      <c r="O1386" s="73">
        <f t="shared" si="154"/>
        <v>25.507667216929534</v>
      </c>
      <c r="P1386" s="9">
        <f t="shared" si="150"/>
        <v>2220.4299999999998</v>
      </c>
    </row>
    <row r="1387" spans="1:16" x14ac:dyDescent="0.25">
      <c r="A1387" s="7" t="s">
        <v>9</v>
      </c>
      <c r="B1387" s="7" t="s">
        <v>350</v>
      </c>
      <c r="C1387" s="7" t="s">
        <v>356</v>
      </c>
      <c r="D1387" s="16" t="s">
        <v>357</v>
      </c>
      <c r="E1387" s="81" t="s">
        <v>520</v>
      </c>
      <c r="F1387" s="7" t="s">
        <v>353</v>
      </c>
      <c r="G1387" s="7" t="s">
        <v>500</v>
      </c>
      <c r="H1387" s="7" t="s">
        <v>14</v>
      </c>
      <c r="I1387" s="8">
        <v>431</v>
      </c>
      <c r="J1387" s="8"/>
      <c r="K1387" s="9">
        <v>957194.2</v>
      </c>
      <c r="L1387" s="7" t="s">
        <v>41</v>
      </c>
      <c r="M1387" s="17">
        <f t="shared" si="153"/>
        <v>0.10715209133037651</v>
      </c>
      <c r="N1387" s="20"/>
      <c r="O1387" s="73">
        <f t="shared" si="154"/>
        <v>578.62129318403311</v>
      </c>
      <c r="P1387" s="9">
        <f t="shared" si="150"/>
        <v>2220.8682134570763</v>
      </c>
    </row>
    <row r="1388" spans="1:16" x14ac:dyDescent="0.25">
      <c r="A1388" s="7" t="s">
        <v>9</v>
      </c>
      <c r="B1388" s="7" t="s">
        <v>350</v>
      </c>
      <c r="C1388" s="7" t="s">
        <v>356</v>
      </c>
      <c r="D1388" s="16" t="s">
        <v>357</v>
      </c>
      <c r="E1388" s="81" t="s">
        <v>520</v>
      </c>
      <c r="F1388" s="7" t="s">
        <v>353</v>
      </c>
      <c r="G1388" s="7" t="s">
        <v>500</v>
      </c>
      <c r="H1388" s="7" t="s">
        <v>14</v>
      </c>
      <c r="I1388" s="8">
        <v>202</v>
      </c>
      <c r="J1388" s="8"/>
      <c r="K1388" s="9">
        <v>449242.95</v>
      </c>
      <c r="L1388" s="7" t="s">
        <v>42</v>
      </c>
      <c r="M1388" s="17">
        <f t="shared" si="153"/>
        <v>5.0219773662960682E-2</v>
      </c>
      <c r="N1388" s="20"/>
      <c r="O1388" s="73">
        <f t="shared" si="154"/>
        <v>271.18677777998766</v>
      </c>
      <c r="P1388" s="9">
        <f t="shared" si="150"/>
        <v>2223.9749999999999</v>
      </c>
    </row>
    <row r="1389" spans="1:16" x14ac:dyDescent="0.25">
      <c r="A1389" s="7" t="s">
        <v>9</v>
      </c>
      <c r="B1389" s="7" t="s">
        <v>350</v>
      </c>
      <c r="C1389" s="7" t="s">
        <v>356</v>
      </c>
      <c r="D1389" s="16" t="s">
        <v>357</v>
      </c>
      <c r="E1389" s="81" t="s">
        <v>520</v>
      </c>
      <c r="F1389" s="7" t="s">
        <v>353</v>
      </c>
      <c r="G1389" s="7" t="s">
        <v>500</v>
      </c>
      <c r="H1389" s="7" t="s">
        <v>14</v>
      </c>
      <c r="I1389" s="8">
        <v>67</v>
      </c>
      <c r="J1389" s="8"/>
      <c r="K1389" s="9">
        <v>148984.95000000001</v>
      </c>
      <c r="L1389" s="7" t="s">
        <v>43</v>
      </c>
      <c r="M1389" s="17">
        <f t="shared" si="153"/>
        <v>1.6657053640684979E-2</v>
      </c>
      <c r="N1389" s="20"/>
      <c r="O1389" s="73">
        <f t="shared" si="154"/>
        <v>89.94808965969888</v>
      </c>
      <c r="P1389" s="9">
        <f t="shared" si="150"/>
        <v>2223.6559701492538</v>
      </c>
    </row>
    <row r="1390" spans="1:16" x14ac:dyDescent="0.25">
      <c r="A1390" s="7" t="s">
        <v>9</v>
      </c>
      <c r="B1390" s="7" t="s">
        <v>350</v>
      </c>
      <c r="C1390" s="7" t="s">
        <v>356</v>
      </c>
      <c r="D1390" s="16" t="s">
        <v>357</v>
      </c>
      <c r="E1390" s="81" t="s">
        <v>520</v>
      </c>
      <c r="F1390" s="7" t="s">
        <v>353</v>
      </c>
      <c r="G1390" s="7" t="s">
        <v>500</v>
      </c>
      <c r="H1390" s="7" t="s">
        <v>14</v>
      </c>
      <c r="I1390" s="8">
        <v>12</v>
      </c>
      <c r="J1390" s="8"/>
      <c r="K1390" s="9">
        <v>26536.080000000002</v>
      </c>
      <c r="L1390" s="7" t="s">
        <v>46</v>
      </c>
      <c r="M1390" s="17">
        <f t="shared" si="153"/>
        <v>2.9833528908689514E-3</v>
      </c>
      <c r="N1390" s="20"/>
      <c r="O1390" s="73">
        <f t="shared" si="154"/>
        <v>16.110105610692337</v>
      </c>
      <c r="P1390" s="9">
        <f t="shared" si="150"/>
        <v>2211.34</v>
      </c>
    </row>
    <row r="1391" spans="1:16" x14ac:dyDescent="0.25">
      <c r="A1391" s="7" t="s">
        <v>9</v>
      </c>
      <c r="B1391" s="7" t="s">
        <v>350</v>
      </c>
      <c r="C1391" s="7" t="s">
        <v>356</v>
      </c>
      <c r="D1391" s="16" t="s">
        <v>357</v>
      </c>
      <c r="E1391" s="81" t="s">
        <v>520</v>
      </c>
      <c r="F1391" s="7" t="s">
        <v>353</v>
      </c>
      <c r="G1391" s="7" t="s">
        <v>500</v>
      </c>
      <c r="H1391" s="7" t="s">
        <v>14</v>
      </c>
      <c r="I1391" s="8">
        <v>110</v>
      </c>
      <c r="J1391" s="8"/>
      <c r="K1391" s="9">
        <v>244494.75</v>
      </c>
      <c r="L1391" s="7" t="s">
        <v>63</v>
      </c>
      <c r="M1391" s="17">
        <f t="shared" si="153"/>
        <v>2.7347401499632055E-2</v>
      </c>
      <c r="N1391" s="20"/>
      <c r="O1391" s="73">
        <f t="shared" si="154"/>
        <v>147.6759680980131</v>
      </c>
      <c r="P1391" s="9">
        <f t="shared" si="150"/>
        <v>2222.6795454545454</v>
      </c>
    </row>
    <row r="1392" spans="1:16" x14ac:dyDescent="0.25">
      <c r="A1392" s="7" t="s">
        <v>9</v>
      </c>
      <c r="B1392" s="7" t="s">
        <v>350</v>
      </c>
      <c r="C1392" s="7" t="s">
        <v>356</v>
      </c>
      <c r="D1392" s="16" t="s">
        <v>357</v>
      </c>
      <c r="E1392" s="81" t="s">
        <v>520</v>
      </c>
      <c r="F1392" s="7" t="s">
        <v>353</v>
      </c>
      <c r="G1392" s="7" t="s">
        <v>500</v>
      </c>
      <c r="H1392" s="7" t="s">
        <v>14</v>
      </c>
      <c r="I1392" s="8">
        <v>42</v>
      </c>
      <c r="J1392" s="8"/>
      <c r="K1392" s="9">
        <v>93260.08</v>
      </c>
      <c r="L1392" s="7" t="s">
        <v>48</v>
      </c>
      <c r="M1392" s="17">
        <f t="shared" si="153"/>
        <v>1.0441735118041331E-2</v>
      </c>
      <c r="N1392" s="20"/>
      <c r="O1392" s="73">
        <f t="shared" si="154"/>
        <v>56.385369637423189</v>
      </c>
      <c r="P1392" s="9">
        <f t="shared" si="150"/>
        <v>2220.4780952380952</v>
      </c>
    </row>
    <row r="1393" spans="1:16" x14ac:dyDescent="0.25">
      <c r="A1393" s="7" t="s">
        <v>9</v>
      </c>
      <c r="B1393" s="7" t="s">
        <v>350</v>
      </c>
      <c r="C1393" s="7" t="s">
        <v>356</v>
      </c>
      <c r="D1393" s="16" t="s">
        <v>357</v>
      </c>
      <c r="E1393" s="81" t="s">
        <v>520</v>
      </c>
      <c r="F1393" s="7" t="s">
        <v>353</v>
      </c>
      <c r="G1393" s="7" t="s">
        <v>500</v>
      </c>
      <c r="H1393" s="7" t="s">
        <v>14</v>
      </c>
      <c r="I1393" s="8">
        <v>64</v>
      </c>
      <c r="J1393" s="8"/>
      <c r="K1393" s="9">
        <v>142216.6</v>
      </c>
      <c r="L1393" s="7" t="s">
        <v>68</v>
      </c>
      <c r="M1393" s="17">
        <f t="shared" si="153"/>
        <v>1.591121541796774E-2</v>
      </c>
      <c r="N1393" s="20"/>
      <c r="O1393" s="73">
        <f t="shared" si="154"/>
        <v>85.92056325702579</v>
      </c>
      <c r="P1393" s="9">
        <f t="shared" si="150"/>
        <v>2222.1343750000001</v>
      </c>
    </row>
    <row r="1394" spans="1:16" x14ac:dyDescent="0.25">
      <c r="A1394" s="7" t="s">
        <v>9</v>
      </c>
      <c r="B1394" s="7" t="s">
        <v>350</v>
      </c>
      <c r="C1394" s="7" t="s">
        <v>356</v>
      </c>
      <c r="D1394" s="16" t="s">
        <v>357</v>
      </c>
      <c r="E1394" s="81" t="s">
        <v>520</v>
      </c>
      <c r="F1394" s="7" t="s">
        <v>353</v>
      </c>
      <c r="G1394" s="7" t="s">
        <v>500</v>
      </c>
      <c r="H1394" s="7" t="s">
        <v>14</v>
      </c>
      <c r="I1394" s="8">
        <v>20</v>
      </c>
      <c r="J1394" s="8"/>
      <c r="K1394" s="9">
        <v>44399.42</v>
      </c>
      <c r="L1394" s="7" t="s">
        <v>50</v>
      </c>
      <c r="M1394" s="17">
        <f t="shared" si="153"/>
        <v>4.9722548181149193E-3</v>
      </c>
      <c r="N1394" s="20"/>
      <c r="O1394" s="73">
        <f t="shared" si="154"/>
        <v>26.850176017820566</v>
      </c>
      <c r="P1394" s="9">
        <f t="shared" si="150"/>
        <v>2219.971</v>
      </c>
    </row>
    <row r="1395" spans="1:16" x14ac:dyDescent="0.25">
      <c r="A1395" s="7" t="s">
        <v>9</v>
      </c>
      <c r="B1395" s="7" t="s">
        <v>350</v>
      </c>
      <c r="C1395" s="7" t="s">
        <v>356</v>
      </c>
      <c r="D1395" s="16" t="s">
        <v>357</v>
      </c>
      <c r="E1395" s="81" t="s">
        <v>520</v>
      </c>
      <c r="F1395" s="7" t="s">
        <v>353</v>
      </c>
      <c r="G1395" s="7" t="s">
        <v>500</v>
      </c>
      <c r="H1395" s="7" t="s">
        <v>14</v>
      </c>
      <c r="I1395" s="8">
        <v>43</v>
      </c>
      <c r="J1395" s="8"/>
      <c r="K1395" s="9">
        <v>95260.33</v>
      </c>
      <c r="L1395" s="7" t="s">
        <v>51</v>
      </c>
      <c r="M1395" s="17">
        <f t="shared" si="153"/>
        <v>1.0690347858947076E-2</v>
      </c>
      <c r="N1395" s="20"/>
      <c r="O1395" s="73">
        <f t="shared" si="154"/>
        <v>57.727878438314214</v>
      </c>
      <c r="P1395" s="9">
        <f t="shared" si="150"/>
        <v>2215.3565116279069</v>
      </c>
    </row>
    <row r="1396" spans="1:16" x14ac:dyDescent="0.25">
      <c r="A1396" s="7" t="s">
        <v>9</v>
      </c>
      <c r="B1396" s="7" t="s">
        <v>350</v>
      </c>
      <c r="C1396" s="7" t="s">
        <v>356</v>
      </c>
      <c r="D1396" s="16" t="s">
        <v>357</v>
      </c>
      <c r="E1396" s="81" t="s">
        <v>520</v>
      </c>
      <c r="F1396" s="7" t="s">
        <v>353</v>
      </c>
      <c r="G1396" s="7" t="s">
        <v>500</v>
      </c>
      <c r="H1396" s="7" t="s">
        <v>14</v>
      </c>
      <c r="I1396" s="8">
        <v>149</v>
      </c>
      <c r="J1396" s="8"/>
      <c r="K1396" s="9">
        <v>331485.42</v>
      </c>
      <c r="L1396" s="7" t="s">
        <v>52</v>
      </c>
      <c r="M1396" s="17">
        <f t="shared" si="153"/>
        <v>3.7043298394956146E-2</v>
      </c>
      <c r="N1396" s="20"/>
      <c r="O1396" s="73">
        <f t="shared" si="154"/>
        <v>200.03381133276318</v>
      </c>
      <c r="P1396" s="9">
        <f t="shared" si="150"/>
        <v>2224.7343624161072</v>
      </c>
    </row>
    <row r="1397" spans="1:16" x14ac:dyDescent="0.25">
      <c r="A1397" s="7" t="s">
        <v>9</v>
      </c>
      <c r="B1397" s="7" t="s">
        <v>350</v>
      </c>
      <c r="C1397" s="7" t="s">
        <v>356</v>
      </c>
      <c r="D1397" s="16" t="s">
        <v>357</v>
      </c>
      <c r="E1397" s="81" t="s">
        <v>520</v>
      </c>
      <c r="F1397" s="7" t="s">
        <v>353</v>
      </c>
      <c r="G1397" s="7" t="s">
        <v>500</v>
      </c>
      <c r="H1397" s="7" t="s">
        <v>14</v>
      </c>
      <c r="I1397" s="8">
        <v>64</v>
      </c>
      <c r="J1397" s="8"/>
      <c r="K1397" s="9">
        <v>142446.88</v>
      </c>
      <c r="L1397" s="7" t="s">
        <v>55</v>
      </c>
      <c r="M1397" s="17">
        <f t="shared" si="153"/>
        <v>1.591121541796774E-2</v>
      </c>
      <c r="N1397" s="20"/>
      <c r="O1397" s="73">
        <f t="shared" si="154"/>
        <v>85.92056325702579</v>
      </c>
      <c r="P1397" s="9">
        <f t="shared" si="150"/>
        <v>2225.7325000000001</v>
      </c>
    </row>
    <row r="1398" spans="1:16" x14ac:dyDescent="0.25">
      <c r="A1398" s="7" t="s">
        <v>9</v>
      </c>
      <c r="B1398" s="7" t="s">
        <v>350</v>
      </c>
      <c r="C1398" s="7" t="s">
        <v>356</v>
      </c>
      <c r="D1398" s="16" t="s">
        <v>357</v>
      </c>
      <c r="E1398" s="81" t="s">
        <v>520</v>
      </c>
      <c r="F1398" s="7" t="s">
        <v>353</v>
      </c>
      <c r="G1398" s="7" t="s">
        <v>500</v>
      </c>
      <c r="H1398" s="7" t="s">
        <v>14</v>
      </c>
      <c r="I1398" s="8">
        <v>136</v>
      </c>
      <c r="J1398" s="8"/>
      <c r="K1398" s="9">
        <v>302795.57</v>
      </c>
      <c r="L1398" s="7" t="s">
        <v>56</v>
      </c>
      <c r="M1398" s="17">
        <f t="shared" si="153"/>
        <v>3.3811332763181448E-2</v>
      </c>
      <c r="N1398" s="20"/>
      <c r="O1398" s="73">
        <f t="shared" si="154"/>
        <v>182.58119692117981</v>
      </c>
      <c r="P1398" s="9">
        <f t="shared" si="150"/>
        <v>2226.4380147058823</v>
      </c>
    </row>
    <row r="1399" spans="1:16" x14ac:dyDescent="0.25">
      <c r="A1399" s="7" t="s">
        <v>9</v>
      </c>
      <c r="B1399" s="7" t="s">
        <v>350</v>
      </c>
      <c r="C1399" s="7" t="s">
        <v>356</v>
      </c>
      <c r="D1399" s="16" t="s">
        <v>357</v>
      </c>
      <c r="E1399" s="81" t="s">
        <v>520</v>
      </c>
      <c r="F1399" s="7" t="s">
        <v>353</v>
      </c>
      <c r="G1399" s="7" t="s">
        <v>500</v>
      </c>
      <c r="H1399" s="7" t="s">
        <v>14</v>
      </c>
      <c r="I1399" s="8">
        <v>15</v>
      </c>
      <c r="J1399" s="8"/>
      <c r="K1399" s="9">
        <v>33362</v>
      </c>
      <c r="L1399" s="7" t="s">
        <v>65</v>
      </c>
      <c r="M1399" s="17">
        <f t="shared" si="153"/>
        <v>3.7291911135861893E-3</v>
      </c>
      <c r="N1399" s="20"/>
      <c r="O1399" s="73">
        <f t="shared" si="154"/>
        <v>20.137632013365423</v>
      </c>
      <c r="P1399" s="9">
        <f t="shared" si="150"/>
        <v>2224.1333333333332</v>
      </c>
    </row>
    <row r="1400" spans="1:16" x14ac:dyDescent="0.25">
      <c r="A1400" s="13" t="s">
        <v>9</v>
      </c>
      <c r="B1400" s="13" t="s">
        <v>350</v>
      </c>
      <c r="C1400" s="13" t="s">
        <v>439</v>
      </c>
      <c r="D1400" s="49" t="s">
        <v>440</v>
      </c>
      <c r="E1400" s="81" t="s">
        <v>520</v>
      </c>
      <c r="F1400" s="7" t="s">
        <v>353</v>
      </c>
      <c r="G1400" s="7" t="s">
        <v>500</v>
      </c>
      <c r="H1400" s="13" t="s">
        <v>14</v>
      </c>
      <c r="I1400" s="14">
        <v>758.3</v>
      </c>
      <c r="J1400" s="33"/>
      <c r="K1400" s="15">
        <v>1685980.129</v>
      </c>
      <c r="L1400" s="13" t="s">
        <v>25</v>
      </c>
      <c r="M1400" s="21">
        <f t="shared" si="153"/>
        <v>0.18852304142882714</v>
      </c>
      <c r="N1400" s="33"/>
      <c r="O1400" s="73">
        <f t="shared" si="154"/>
        <v>1018.0244237156666</v>
      </c>
      <c r="P1400" s="9">
        <f t="shared" si="150"/>
        <v>2223.3682302518791</v>
      </c>
    </row>
    <row r="1401" spans="1:16" x14ac:dyDescent="0.25">
      <c r="A1401" s="13" t="s">
        <v>9</v>
      </c>
      <c r="B1401" s="13" t="s">
        <v>350</v>
      </c>
      <c r="C1401" s="13" t="s">
        <v>439</v>
      </c>
      <c r="D1401" s="49" t="s">
        <v>440</v>
      </c>
      <c r="E1401" s="81" t="s">
        <v>520</v>
      </c>
      <c r="F1401" s="7" t="s">
        <v>353</v>
      </c>
      <c r="G1401" s="7" t="s">
        <v>500</v>
      </c>
      <c r="H1401" s="13" t="s">
        <v>14</v>
      </c>
      <c r="I1401" s="14">
        <v>1</v>
      </c>
      <c r="J1401" s="33"/>
      <c r="K1401" s="15">
        <v>2248.06</v>
      </c>
      <c r="L1401" s="13" t="s">
        <v>26</v>
      </c>
      <c r="M1401" s="21">
        <f t="shared" si="153"/>
        <v>2.4861274090574593E-4</v>
      </c>
      <c r="N1401" s="33"/>
      <c r="O1401" s="73">
        <f t="shared" si="154"/>
        <v>1.342508800891028</v>
      </c>
      <c r="P1401" s="9">
        <f t="shared" si="150"/>
        <v>2248.06</v>
      </c>
    </row>
    <row r="1402" spans="1:16" x14ac:dyDescent="0.25">
      <c r="A1402" s="13" t="s">
        <v>9</v>
      </c>
      <c r="B1402" s="13" t="s">
        <v>350</v>
      </c>
      <c r="C1402" s="13" t="s">
        <v>439</v>
      </c>
      <c r="D1402" s="49" t="s">
        <v>440</v>
      </c>
      <c r="E1402" s="81" t="s">
        <v>520</v>
      </c>
      <c r="F1402" s="7" t="s">
        <v>353</v>
      </c>
      <c r="G1402" s="7" t="s">
        <v>500</v>
      </c>
      <c r="H1402" s="13" t="s">
        <v>14</v>
      </c>
      <c r="I1402" s="14">
        <v>15</v>
      </c>
      <c r="J1402" s="33"/>
      <c r="K1402" s="15">
        <v>33457.949999999997</v>
      </c>
      <c r="L1402" s="13" t="s">
        <v>29</v>
      </c>
      <c r="M1402" s="21">
        <f t="shared" si="153"/>
        <v>3.7291911135861893E-3</v>
      </c>
      <c r="N1402" s="33"/>
      <c r="O1402" s="73">
        <f t="shared" si="154"/>
        <v>20.137632013365423</v>
      </c>
      <c r="P1402" s="9">
        <f t="shared" si="150"/>
        <v>2230.5299999999997</v>
      </c>
    </row>
    <row r="1403" spans="1:16" x14ac:dyDescent="0.25">
      <c r="A1403" s="13" t="s">
        <v>9</v>
      </c>
      <c r="B1403" s="13" t="s">
        <v>350</v>
      </c>
      <c r="C1403" s="13" t="s">
        <v>439</v>
      </c>
      <c r="D1403" s="49" t="s">
        <v>440</v>
      </c>
      <c r="E1403" s="81" t="s">
        <v>520</v>
      </c>
      <c r="F1403" s="7" t="s">
        <v>353</v>
      </c>
      <c r="G1403" s="7" t="s">
        <v>500</v>
      </c>
      <c r="H1403" s="13" t="s">
        <v>14</v>
      </c>
      <c r="I1403" s="14">
        <v>49</v>
      </c>
      <c r="J1403" s="33"/>
      <c r="K1403" s="15">
        <v>107702</v>
      </c>
      <c r="L1403" s="13" t="s">
        <v>32</v>
      </c>
      <c r="M1403" s="21">
        <f t="shared" si="153"/>
        <v>1.2182024304381553E-2</v>
      </c>
      <c r="N1403" s="33"/>
      <c r="O1403" s="73">
        <f t="shared" si="154"/>
        <v>65.782931243660386</v>
      </c>
      <c r="P1403" s="9">
        <f t="shared" si="150"/>
        <v>2198</v>
      </c>
    </row>
    <row r="1404" spans="1:16" x14ac:dyDescent="0.25">
      <c r="A1404" s="13" t="s">
        <v>9</v>
      </c>
      <c r="B1404" s="13" t="s">
        <v>350</v>
      </c>
      <c r="C1404" s="13" t="s">
        <v>439</v>
      </c>
      <c r="D1404" s="49" t="s">
        <v>440</v>
      </c>
      <c r="E1404" s="81" t="s">
        <v>520</v>
      </c>
      <c r="F1404" s="7" t="s">
        <v>353</v>
      </c>
      <c r="G1404" s="7" t="s">
        <v>500</v>
      </c>
      <c r="H1404" s="13" t="s">
        <v>14</v>
      </c>
      <c r="I1404" s="14">
        <v>10</v>
      </c>
      <c r="J1404" s="33"/>
      <c r="K1404" s="15">
        <v>22305.29</v>
      </c>
      <c r="L1404" s="13" t="s">
        <v>45</v>
      </c>
      <c r="M1404" s="21">
        <f t="shared" si="153"/>
        <v>2.4861274090574596E-3</v>
      </c>
      <c r="N1404" s="33"/>
      <c r="O1404" s="73">
        <f t="shared" si="154"/>
        <v>13.425088008910283</v>
      </c>
      <c r="P1404" s="9">
        <f t="shared" si="150"/>
        <v>2230.529</v>
      </c>
    </row>
    <row r="1405" spans="1:16" x14ac:dyDescent="0.25">
      <c r="A1405" s="13" t="s">
        <v>9</v>
      </c>
      <c r="B1405" s="13" t="s">
        <v>350</v>
      </c>
      <c r="C1405" s="13" t="s">
        <v>439</v>
      </c>
      <c r="D1405" s="49" t="s">
        <v>440</v>
      </c>
      <c r="E1405" s="81" t="s">
        <v>520</v>
      </c>
      <c r="F1405" s="7" t="s">
        <v>353</v>
      </c>
      <c r="G1405" s="7" t="s">
        <v>500</v>
      </c>
      <c r="H1405" s="13" t="s">
        <v>14</v>
      </c>
      <c r="I1405" s="14">
        <v>55</v>
      </c>
      <c r="J1405" s="33"/>
      <c r="K1405" s="15">
        <v>120213.5</v>
      </c>
      <c r="L1405" s="13" t="s">
        <v>47</v>
      </c>
      <c r="M1405" s="21">
        <f t="shared" si="153"/>
        <v>1.3673700749816027E-2</v>
      </c>
      <c r="N1405" s="33"/>
      <c r="O1405" s="73">
        <f t="shared" si="154"/>
        <v>73.83798404900655</v>
      </c>
      <c r="P1405" s="9">
        <f t="shared" ref="P1405:P1473" si="155">+K1405/I1405</f>
        <v>2185.6999999999998</v>
      </c>
    </row>
    <row r="1406" spans="1:16" x14ac:dyDescent="0.25">
      <c r="A1406" s="13" t="s">
        <v>9</v>
      </c>
      <c r="B1406" s="13" t="s">
        <v>350</v>
      </c>
      <c r="C1406" s="13" t="s">
        <v>439</v>
      </c>
      <c r="D1406" s="49" t="s">
        <v>440</v>
      </c>
      <c r="E1406" s="81" t="s">
        <v>520</v>
      </c>
      <c r="F1406" s="7" t="s">
        <v>353</v>
      </c>
      <c r="G1406" s="7" t="s">
        <v>500</v>
      </c>
      <c r="H1406" s="13" t="s">
        <v>14</v>
      </c>
      <c r="I1406" s="14">
        <v>10</v>
      </c>
      <c r="J1406" s="33"/>
      <c r="K1406" s="15">
        <v>21990.1</v>
      </c>
      <c r="L1406" s="13" t="s">
        <v>52</v>
      </c>
      <c r="M1406" s="21">
        <f t="shared" si="153"/>
        <v>2.4861274090574596E-3</v>
      </c>
      <c r="N1406" s="33"/>
      <c r="O1406" s="73">
        <f t="shared" si="154"/>
        <v>13.425088008910283</v>
      </c>
      <c r="P1406" s="9">
        <f t="shared" si="155"/>
        <v>2199.0099999999998</v>
      </c>
    </row>
    <row r="1407" spans="1:16" x14ac:dyDescent="0.25">
      <c r="A1407" s="13" t="s">
        <v>9</v>
      </c>
      <c r="B1407" s="13" t="s">
        <v>350</v>
      </c>
      <c r="C1407" s="13" t="s">
        <v>439</v>
      </c>
      <c r="D1407" s="49" t="s">
        <v>440</v>
      </c>
      <c r="E1407" s="81" t="s">
        <v>520</v>
      </c>
      <c r="F1407" s="7" t="s">
        <v>353</v>
      </c>
      <c r="G1407" s="7" t="s">
        <v>500</v>
      </c>
      <c r="H1407" s="13" t="s">
        <v>14</v>
      </c>
      <c r="I1407" s="14">
        <v>21</v>
      </c>
      <c r="J1407" s="33"/>
      <c r="K1407" s="15">
        <v>5527.17</v>
      </c>
      <c r="L1407" s="13" t="s">
        <v>53</v>
      </c>
      <c r="M1407" s="21">
        <f t="shared" si="153"/>
        <v>5.2208675590206654E-3</v>
      </c>
      <c r="N1407" s="33"/>
      <c r="O1407" s="73">
        <f t="shared" si="154"/>
        <v>28.192684818711594</v>
      </c>
      <c r="P1407" s="9">
        <f t="shared" si="155"/>
        <v>263.19857142857143</v>
      </c>
    </row>
    <row r="1408" spans="1:16" x14ac:dyDescent="0.25">
      <c r="A1408" s="13" t="s">
        <v>9</v>
      </c>
      <c r="B1408" s="13" t="s">
        <v>350</v>
      </c>
      <c r="C1408" s="13" t="s">
        <v>439</v>
      </c>
      <c r="D1408" s="49" t="s">
        <v>440</v>
      </c>
      <c r="E1408" s="81" t="s">
        <v>520</v>
      </c>
      <c r="F1408" s="7" t="s">
        <v>353</v>
      </c>
      <c r="G1408" s="7" t="s">
        <v>500</v>
      </c>
      <c r="H1408" s="13" t="s">
        <v>14</v>
      </c>
      <c r="I1408" s="14">
        <v>26</v>
      </c>
      <c r="J1408" s="33"/>
      <c r="K1408" s="15">
        <v>53240.800000000003</v>
      </c>
      <c r="L1408" s="13" t="s">
        <v>56</v>
      </c>
      <c r="M1408" s="21">
        <f t="shared" si="153"/>
        <v>6.463931263549395E-3</v>
      </c>
      <c r="N1408" s="33"/>
      <c r="O1408" s="73">
        <f t="shared" si="154"/>
        <v>34.90522882316673</v>
      </c>
      <c r="P1408" s="9">
        <f t="shared" si="155"/>
        <v>2047.7230769230771</v>
      </c>
    </row>
    <row r="1409" spans="1:16" x14ac:dyDescent="0.25">
      <c r="A1409" s="13" t="s">
        <v>9</v>
      </c>
      <c r="B1409" s="13" t="s">
        <v>350</v>
      </c>
      <c r="C1409" s="13" t="s">
        <v>439</v>
      </c>
      <c r="D1409" s="49" t="s">
        <v>440</v>
      </c>
      <c r="E1409" s="81" t="s">
        <v>520</v>
      </c>
      <c r="F1409" s="7" t="s">
        <v>353</v>
      </c>
      <c r="G1409" s="7" t="s">
        <v>500</v>
      </c>
      <c r="H1409" s="13" t="s">
        <v>14</v>
      </c>
      <c r="I1409" s="14">
        <v>96</v>
      </c>
      <c r="J1409" s="33"/>
      <c r="K1409" s="15">
        <v>184032</v>
      </c>
      <c r="L1409" s="13" t="s">
        <v>57</v>
      </c>
      <c r="M1409" s="21">
        <f t="shared" si="153"/>
        <v>2.3866823126951611E-2</v>
      </c>
      <c r="N1409" s="33"/>
      <c r="O1409" s="73">
        <f t="shared" si="154"/>
        <v>128.88084488553869</v>
      </c>
      <c r="P1409" s="9">
        <f t="shared" si="155"/>
        <v>1917</v>
      </c>
    </row>
    <row r="1410" spans="1:16" s="67" customFormat="1" x14ac:dyDescent="0.25">
      <c r="A1410" s="58"/>
      <c r="B1410" s="58"/>
      <c r="C1410" s="58"/>
      <c r="D1410" s="59"/>
      <c r="E1410" s="87"/>
      <c r="F1410" s="58"/>
      <c r="G1410" s="58"/>
      <c r="H1410" s="58"/>
      <c r="I1410" s="60">
        <f>SUM(I1368:I1409)</f>
        <v>4022.3199999999997</v>
      </c>
      <c r="J1410" s="60"/>
      <c r="K1410" s="25"/>
      <c r="L1410" s="58"/>
      <c r="M1410" s="26">
        <f>SUM(M1368:M1409)</f>
        <v>0.99999999999999989</v>
      </c>
      <c r="N1410" s="27"/>
      <c r="O1410" s="69">
        <f>SUM(O1368:O1409)</f>
        <v>5399.9999999999991</v>
      </c>
      <c r="P1410" s="25"/>
    </row>
    <row r="1411" spans="1:16" s="67" customFormat="1" x14ac:dyDescent="0.25">
      <c r="A1411" s="76" t="s">
        <v>445</v>
      </c>
      <c r="B1411" s="7" t="s">
        <v>350</v>
      </c>
      <c r="C1411" s="7" t="s">
        <v>446</v>
      </c>
      <c r="D1411" s="16" t="s">
        <v>447</v>
      </c>
      <c r="E1411" s="81" t="s">
        <v>520</v>
      </c>
      <c r="F1411" s="7" t="s">
        <v>353</v>
      </c>
      <c r="G1411" s="7" t="s">
        <v>485</v>
      </c>
      <c r="H1411" s="7" t="s">
        <v>14</v>
      </c>
      <c r="I1411" s="8">
        <v>10</v>
      </c>
      <c r="J1411" s="27"/>
      <c r="K1411" s="9">
        <v>97930.8</v>
      </c>
      <c r="L1411" s="7" t="s">
        <v>33</v>
      </c>
      <c r="M1411" s="77">
        <f>+I1411/$I$1415</f>
        <v>0.24390243902439024</v>
      </c>
      <c r="N1411" s="27"/>
      <c r="O1411" s="78">
        <f>36*M1411</f>
        <v>8.7804878048780495</v>
      </c>
      <c r="P1411" s="79">
        <f>+K1411/I1411</f>
        <v>9793.08</v>
      </c>
    </row>
    <row r="1412" spans="1:16" s="67" customFormat="1" x14ac:dyDescent="0.25">
      <c r="A1412" s="76" t="s">
        <v>445</v>
      </c>
      <c r="B1412" s="7" t="s">
        <v>350</v>
      </c>
      <c r="C1412" s="7" t="s">
        <v>446</v>
      </c>
      <c r="D1412" s="16" t="s">
        <v>447</v>
      </c>
      <c r="E1412" s="81" t="s">
        <v>520</v>
      </c>
      <c r="F1412" s="7" t="s">
        <v>353</v>
      </c>
      <c r="G1412" s="7" t="s">
        <v>485</v>
      </c>
      <c r="H1412" s="7" t="s">
        <v>14</v>
      </c>
      <c r="I1412" s="8">
        <v>2</v>
      </c>
      <c r="J1412" s="27"/>
      <c r="K1412" s="9">
        <v>19663.16</v>
      </c>
      <c r="L1412" s="7" t="s">
        <v>37</v>
      </c>
      <c r="M1412" s="77">
        <f t="shared" ref="M1412:M1414" si="156">+I1412/$I$1415</f>
        <v>4.878048780487805E-2</v>
      </c>
      <c r="N1412" s="27"/>
      <c r="O1412" s="78">
        <f t="shared" ref="O1412:O1414" si="157">36*M1412</f>
        <v>1.7560975609756098</v>
      </c>
      <c r="P1412" s="79">
        <f t="shared" ref="P1412:P1414" si="158">+K1412/I1412</f>
        <v>9831.58</v>
      </c>
    </row>
    <row r="1413" spans="1:16" s="67" customFormat="1" x14ac:dyDescent="0.25">
      <c r="A1413" s="76" t="s">
        <v>445</v>
      </c>
      <c r="B1413" s="7" t="s">
        <v>350</v>
      </c>
      <c r="C1413" s="7" t="s">
        <v>446</v>
      </c>
      <c r="D1413" s="16" t="s">
        <v>447</v>
      </c>
      <c r="E1413" s="81" t="s">
        <v>520</v>
      </c>
      <c r="F1413" s="7" t="s">
        <v>353</v>
      </c>
      <c r="G1413" s="7" t="s">
        <v>485</v>
      </c>
      <c r="H1413" s="7" t="s">
        <v>14</v>
      </c>
      <c r="I1413" s="8">
        <v>26</v>
      </c>
      <c r="J1413" s="27"/>
      <c r="K1413" s="9">
        <v>254662.65</v>
      </c>
      <c r="L1413" s="7" t="s">
        <v>50</v>
      </c>
      <c r="M1413" s="77">
        <f t="shared" si="156"/>
        <v>0.63414634146341464</v>
      </c>
      <c r="N1413" s="27"/>
      <c r="O1413" s="78">
        <f t="shared" si="157"/>
        <v>22.829268292682926</v>
      </c>
      <c r="P1413" s="79">
        <f t="shared" si="158"/>
        <v>9794.7173076923082</v>
      </c>
    </row>
    <row r="1414" spans="1:16" s="67" customFormat="1" x14ac:dyDescent="0.25">
      <c r="A1414" s="76" t="s">
        <v>445</v>
      </c>
      <c r="B1414" s="7" t="s">
        <v>350</v>
      </c>
      <c r="C1414" s="7" t="s">
        <v>446</v>
      </c>
      <c r="D1414" s="16" t="s">
        <v>447</v>
      </c>
      <c r="E1414" s="81" t="s">
        <v>520</v>
      </c>
      <c r="F1414" s="7" t="s">
        <v>353</v>
      </c>
      <c r="G1414" s="7" t="s">
        <v>485</v>
      </c>
      <c r="H1414" s="7" t="s">
        <v>14</v>
      </c>
      <c r="I1414" s="8">
        <v>3</v>
      </c>
      <c r="J1414" s="27"/>
      <c r="K1414" s="9">
        <v>29610</v>
      </c>
      <c r="L1414" s="7" t="s">
        <v>52</v>
      </c>
      <c r="M1414" s="77">
        <f t="shared" si="156"/>
        <v>7.3170731707317069E-2</v>
      </c>
      <c r="N1414" s="27"/>
      <c r="O1414" s="78">
        <f t="shared" si="157"/>
        <v>2.6341463414634143</v>
      </c>
      <c r="P1414" s="79">
        <f t="shared" si="158"/>
        <v>9870</v>
      </c>
    </row>
    <row r="1415" spans="1:16" s="67" customFormat="1" x14ac:dyDescent="0.25">
      <c r="A1415" s="58"/>
      <c r="B1415" s="58"/>
      <c r="C1415" s="58"/>
      <c r="D1415" s="59"/>
      <c r="E1415" s="87"/>
      <c r="F1415" s="58"/>
      <c r="G1415" s="58"/>
      <c r="H1415" s="58"/>
      <c r="I1415" s="60">
        <f>SUM(I1411:I1414)</f>
        <v>41</v>
      </c>
      <c r="J1415" s="60"/>
      <c r="K1415" s="25"/>
      <c r="L1415" s="58"/>
      <c r="M1415" s="26">
        <f>SUM(M1411:M1414)</f>
        <v>0.99999999999999989</v>
      </c>
      <c r="N1415" s="27"/>
      <c r="O1415" s="69">
        <f>SUM(O1411:O1414)</f>
        <v>36</v>
      </c>
      <c r="P1415" s="25"/>
    </row>
    <row r="1416" spans="1:16" x14ac:dyDescent="0.25">
      <c r="A1416" s="7" t="s">
        <v>9</v>
      </c>
      <c r="B1416" s="7" t="s">
        <v>358</v>
      </c>
      <c r="C1416" s="7" t="s">
        <v>359</v>
      </c>
      <c r="D1416" s="16" t="s">
        <v>360</v>
      </c>
      <c r="E1416" s="81" t="s">
        <v>467</v>
      </c>
      <c r="F1416" s="7" t="s">
        <v>361</v>
      </c>
      <c r="G1416" s="7" t="s">
        <v>521</v>
      </c>
      <c r="H1416" s="7" t="s">
        <v>14</v>
      </c>
      <c r="I1416" s="8">
        <v>1</v>
      </c>
      <c r="J1416" s="8"/>
      <c r="K1416" s="9">
        <v>931.7</v>
      </c>
      <c r="L1416" s="7" t="s">
        <v>47</v>
      </c>
      <c r="M1416" s="17">
        <f>+I1416/$I$1432</f>
        <v>1.2445550715619166E-3</v>
      </c>
      <c r="N1416" s="20"/>
      <c r="O1416" s="73">
        <v>1</v>
      </c>
      <c r="P1416" s="9">
        <f t="shared" si="155"/>
        <v>931.7</v>
      </c>
    </row>
    <row r="1417" spans="1:16" x14ac:dyDescent="0.25">
      <c r="A1417" s="7" t="s">
        <v>9</v>
      </c>
      <c r="B1417" s="7" t="s">
        <v>358</v>
      </c>
      <c r="C1417" s="7" t="s">
        <v>362</v>
      </c>
      <c r="D1417" s="16" t="s">
        <v>363</v>
      </c>
      <c r="E1417" s="81" t="s">
        <v>467</v>
      </c>
      <c r="F1417" s="7" t="s">
        <v>361</v>
      </c>
      <c r="G1417" s="7" t="s">
        <v>521</v>
      </c>
      <c r="H1417" s="7" t="s">
        <v>14</v>
      </c>
      <c r="I1417" s="8">
        <v>29</v>
      </c>
      <c r="J1417" s="8"/>
      <c r="K1417" s="9">
        <v>27019.3</v>
      </c>
      <c r="L1417" s="7" t="s">
        <v>20</v>
      </c>
      <c r="M1417" s="17">
        <f t="shared" ref="M1417:M1431" si="159">+I1417/$I$1432</f>
        <v>3.6092097075295579E-2</v>
      </c>
      <c r="N1417" s="20"/>
      <c r="O1417" s="73">
        <f t="shared" ref="O1417:O1431" si="160">270*M1417</f>
        <v>9.7448662103298069</v>
      </c>
      <c r="P1417" s="9">
        <f t="shared" si="155"/>
        <v>931.69999999999993</v>
      </c>
    </row>
    <row r="1418" spans="1:16" x14ac:dyDescent="0.25">
      <c r="A1418" s="7" t="s">
        <v>9</v>
      </c>
      <c r="B1418" s="7" t="s">
        <v>358</v>
      </c>
      <c r="C1418" s="7" t="s">
        <v>362</v>
      </c>
      <c r="D1418" s="16" t="s">
        <v>363</v>
      </c>
      <c r="E1418" s="81" t="s">
        <v>467</v>
      </c>
      <c r="F1418" s="7" t="s">
        <v>361</v>
      </c>
      <c r="G1418" s="7" t="s">
        <v>521</v>
      </c>
      <c r="H1418" s="7" t="s">
        <v>14</v>
      </c>
      <c r="I1418" s="8">
        <v>73</v>
      </c>
      <c r="J1418" s="8"/>
      <c r="K1418" s="9">
        <v>68014.100000000006</v>
      </c>
      <c r="L1418" s="7" t="s">
        <v>22</v>
      </c>
      <c r="M1418" s="17">
        <f t="shared" si="159"/>
        <v>9.085252022401992E-2</v>
      </c>
      <c r="N1418" s="20"/>
      <c r="O1418" s="73">
        <f t="shared" si="160"/>
        <v>24.530180460485379</v>
      </c>
      <c r="P1418" s="9">
        <f t="shared" si="155"/>
        <v>931.7</v>
      </c>
    </row>
    <row r="1419" spans="1:16" x14ac:dyDescent="0.25">
      <c r="A1419" s="7" t="s">
        <v>9</v>
      </c>
      <c r="B1419" s="7" t="s">
        <v>358</v>
      </c>
      <c r="C1419" s="7" t="s">
        <v>362</v>
      </c>
      <c r="D1419" s="16" t="s">
        <v>363</v>
      </c>
      <c r="E1419" s="81" t="s">
        <v>467</v>
      </c>
      <c r="F1419" s="7" t="s">
        <v>361</v>
      </c>
      <c r="G1419" s="7" t="s">
        <v>521</v>
      </c>
      <c r="H1419" s="7" t="s">
        <v>14</v>
      </c>
      <c r="I1419" s="8">
        <v>77</v>
      </c>
      <c r="J1419" s="8"/>
      <c r="K1419" s="9">
        <v>71740.899999999994</v>
      </c>
      <c r="L1419" s="7" t="s">
        <v>23</v>
      </c>
      <c r="M1419" s="17">
        <f t="shared" si="159"/>
        <v>9.5830740510267576E-2</v>
      </c>
      <c r="N1419" s="20"/>
      <c r="O1419" s="73">
        <f t="shared" si="160"/>
        <v>25.874299937772246</v>
      </c>
      <c r="P1419" s="9">
        <f t="shared" si="155"/>
        <v>931.69999999999993</v>
      </c>
    </row>
    <row r="1420" spans="1:16" x14ac:dyDescent="0.25">
      <c r="A1420" s="7" t="s">
        <v>9</v>
      </c>
      <c r="B1420" s="7" t="s">
        <v>358</v>
      </c>
      <c r="C1420" s="7" t="s">
        <v>362</v>
      </c>
      <c r="D1420" s="16" t="s">
        <v>363</v>
      </c>
      <c r="E1420" s="81" t="s">
        <v>467</v>
      </c>
      <c r="F1420" s="7" t="s">
        <v>361</v>
      </c>
      <c r="G1420" s="7" t="s">
        <v>521</v>
      </c>
      <c r="H1420" s="7" t="s">
        <v>14</v>
      </c>
      <c r="I1420" s="8">
        <v>5</v>
      </c>
      <c r="J1420" s="8"/>
      <c r="K1420" s="9">
        <v>4658.5</v>
      </c>
      <c r="L1420" s="7" t="s">
        <v>30</v>
      </c>
      <c r="M1420" s="17">
        <f t="shared" si="159"/>
        <v>6.222775357809583E-3</v>
      </c>
      <c r="N1420" s="20"/>
      <c r="O1420" s="73">
        <f t="shared" si="160"/>
        <v>1.6801493466085875</v>
      </c>
      <c r="P1420" s="9">
        <f t="shared" si="155"/>
        <v>931.7</v>
      </c>
    </row>
    <row r="1421" spans="1:16" x14ac:dyDescent="0.25">
      <c r="A1421" s="7" t="s">
        <v>9</v>
      </c>
      <c r="B1421" s="7" t="s">
        <v>358</v>
      </c>
      <c r="C1421" s="7" t="s">
        <v>362</v>
      </c>
      <c r="D1421" s="16" t="s">
        <v>363</v>
      </c>
      <c r="E1421" s="81" t="s">
        <v>467</v>
      </c>
      <c r="F1421" s="7" t="s">
        <v>361</v>
      </c>
      <c r="G1421" s="7" t="s">
        <v>521</v>
      </c>
      <c r="H1421" s="7" t="s">
        <v>14</v>
      </c>
      <c r="I1421" s="8">
        <v>4</v>
      </c>
      <c r="J1421" s="8"/>
      <c r="K1421" s="9">
        <v>3726.8</v>
      </c>
      <c r="L1421" s="7" t="s">
        <v>62</v>
      </c>
      <c r="M1421" s="17">
        <f t="shared" si="159"/>
        <v>4.9782202862476664E-3</v>
      </c>
      <c r="N1421" s="20"/>
      <c r="O1421" s="73">
        <f t="shared" si="160"/>
        <v>1.3441194772868699</v>
      </c>
      <c r="P1421" s="9">
        <f t="shared" si="155"/>
        <v>931.7</v>
      </c>
    </row>
    <row r="1422" spans="1:16" x14ac:dyDescent="0.25">
      <c r="A1422" s="7" t="s">
        <v>9</v>
      </c>
      <c r="B1422" s="7" t="s">
        <v>358</v>
      </c>
      <c r="C1422" s="7" t="s">
        <v>362</v>
      </c>
      <c r="D1422" s="16" t="s">
        <v>363</v>
      </c>
      <c r="E1422" s="81" t="s">
        <v>467</v>
      </c>
      <c r="F1422" s="7" t="s">
        <v>361</v>
      </c>
      <c r="G1422" s="7" t="s">
        <v>521</v>
      </c>
      <c r="H1422" s="7" t="s">
        <v>14</v>
      </c>
      <c r="I1422" s="8">
        <v>15</v>
      </c>
      <c r="J1422" s="8"/>
      <c r="K1422" s="9">
        <v>13975.5</v>
      </c>
      <c r="L1422" s="7" t="s">
        <v>42</v>
      </c>
      <c r="M1422" s="17">
        <f t="shared" si="159"/>
        <v>1.8668326073428748E-2</v>
      </c>
      <c r="N1422" s="20"/>
      <c r="O1422" s="73">
        <f t="shared" si="160"/>
        <v>5.0404480398257618</v>
      </c>
      <c r="P1422" s="9">
        <f t="shared" si="155"/>
        <v>931.7</v>
      </c>
    </row>
    <row r="1423" spans="1:16" x14ac:dyDescent="0.25">
      <c r="A1423" s="7" t="s">
        <v>9</v>
      </c>
      <c r="B1423" s="7" t="s">
        <v>358</v>
      </c>
      <c r="C1423" s="7" t="s">
        <v>362</v>
      </c>
      <c r="D1423" s="16" t="s">
        <v>363</v>
      </c>
      <c r="E1423" s="81" t="s">
        <v>467</v>
      </c>
      <c r="F1423" s="7" t="s">
        <v>361</v>
      </c>
      <c r="G1423" s="7" t="s">
        <v>521</v>
      </c>
      <c r="H1423" s="7" t="s">
        <v>14</v>
      </c>
      <c r="I1423" s="8">
        <v>156</v>
      </c>
      <c r="J1423" s="8"/>
      <c r="K1423" s="9">
        <v>145345.20000000001</v>
      </c>
      <c r="L1423" s="7" t="s">
        <v>45</v>
      </c>
      <c r="M1423" s="17">
        <f t="shared" si="159"/>
        <v>0.19415059116365899</v>
      </c>
      <c r="N1423" s="20"/>
      <c r="O1423" s="73">
        <v>52</v>
      </c>
      <c r="P1423" s="9">
        <f t="shared" si="155"/>
        <v>931.7</v>
      </c>
    </row>
    <row r="1424" spans="1:16" x14ac:dyDescent="0.25">
      <c r="A1424" s="7" t="s">
        <v>9</v>
      </c>
      <c r="B1424" s="7" t="s">
        <v>358</v>
      </c>
      <c r="C1424" s="7" t="s">
        <v>362</v>
      </c>
      <c r="D1424" s="16" t="s">
        <v>363</v>
      </c>
      <c r="E1424" s="81" t="s">
        <v>467</v>
      </c>
      <c r="F1424" s="7" t="s">
        <v>361</v>
      </c>
      <c r="G1424" s="7" t="s">
        <v>521</v>
      </c>
      <c r="H1424" s="7" t="s">
        <v>14</v>
      </c>
      <c r="I1424" s="8">
        <v>153</v>
      </c>
      <c r="J1424" s="8"/>
      <c r="K1424" s="9">
        <v>142550.1</v>
      </c>
      <c r="L1424" s="7" t="s">
        <v>47</v>
      </c>
      <c r="M1424" s="17">
        <f t="shared" si="159"/>
        <v>0.19041692594897325</v>
      </c>
      <c r="N1424" s="20"/>
      <c r="O1424" s="73">
        <f t="shared" si="160"/>
        <v>51.412570006222779</v>
      </c>
      <c r="P1424" s="9">
        <f t="shared" si="155"/>
        <v>931.7</v>
      </c>
    </row>
    <row r="1425" spans="1:16" x14ac:dyDescent="0.25">
      <c r="A1425" s="7" t="s">
        <v>9</v>
      </c>
      <c r="B1425" s="7" t="s">
        <v>358</v>
      </c>
      <c r="C1425" s="7" t="s">
        <v>362</v>
      </c>
      <c r="D1425" s="16" t="s">
        <v>363</v>
      </c>
      <c r="E1425" s="81" t="s">
        <v>467</v>
      </c>
      <c r="F1425" s="7" t="s">
        <v>361</v>
      </c>
      <c r="G1425" s="7" t="s">
        <v>521</v>
      </c>
      <c r="H1425" s="7" t="s">
        <v>14</v>
      </c>
      <c r="I1425" s="8">
        <v>38</v>
      </c>
      <c r="J1425" s="8"/>
      <c r="K1425" s="9">
        <v>35404.6</v>
      </c>
      <c r="L1425" s="7" t="s">
        <v>49</v>
      </c>
      <c r="M1425" s="17">
        <f t="shared" si="159"/>
        <v>4.7293092719352829E-2</v>
      </c>
      <c r="N1425" s="20"/>
      <c r="O1425" s="73">
        <f t="shared" si="160"/>
        <v>12.769135034225265</v>
      </c>
      <c r="P1425" s="9">
        <f t="shared" si="155"/>
        <v>931.69999999999993</v>
      </c>
    </row>
    <row r="1426" spans="1:16" x14ac:dyDescent="0.25">
      <c r="A1426" s="7" t="s">
        <v>9</v>
      </c>
      <c r="B1426" s="7" t="s">
        <v>358</v>
      </c>
      <c r="C1426" s="7" t="s">
        <v>362</v>
      </c>
      <c r="D1426" s="16" t="s">
        <v>363</v>
      </c>
      <c r="E1426" s="81" t="s">
        <v>467</v>
      </c>
      <c r="F1426" s="7" t="s">
        <v>361</v>
      </c>
      <c r="G1426" s="7" t="s">
        <v>521</v>
      </c>
      <c r="H1426" s="7" t="s">
        <v>14</v>
      </c>
      <c r="I1426" s="8">
        <v>90.5</v>
      </c>
      <c r="J1426" s="8"/>
      <c r="K1426" s="9">
        <v>84318.85</v>
      </c>
      <c r="L1426" s="7" t="s">
        <v>52</v>
      </c>
      <c r="M1426" s="17">
        <f t="shared" si="159"/>
        <v>0.11263223397635345</v>
      </c>
      <c r="N1426" s="20"/>
      <c r="O1426" s="73">
        <f t="shared" si="160"/>
        <v>30.410703173615431</v>
      </c>
      <c r="P1426" s="9">
        <f t="shared" si="155"/>
        <v>931.7</v>
      </c>
    </row>
    <row r="1427" spans="1:16" x14ac:dyDescent="0.25">
      <c r="A1427" s="7" t="s">
        <v>9</v>
      </c>
      <c r="B1427" s="7" t="s">
        <v>358</v>
      </c>
      <c r="C1427" s="7" t="s">
        <v>364</v>
      </c>
      <c r="D1427" s="16" t="s">
        <v>365</v>
      </c>
      <c r="E1427" s="81" t="s">
        <v>467</v>
      </c>
      <c r="F1427" s="7" t="s">
        <v>361</v>
      </c>
      <c r="G1427" s="7" t="s">
        <v>521</v>
      </c>
      <c r="H1427" s="7" t="s">
        <v>14</v>
      </c>
      <c r="I1427" s="8">
        <v>73</v>
      </c>
      <c r="J1427" s="8"/>
      <c r="K1427" s="9">
        <v>68014.100000000006</v>
      </c>
      <c r="L1427" s="7" t="s">
        <v>22</v>
      </c>
      <c r="M1427" s="17">
        <f t="shared" si="159"/>
        <v>9.085252022401992E-2</v>
      </c>
      <c r="N1427" s="20"/>
      <c r="O1427" s="73">
        <f t="shared" si="160"/>
        <v>24.530180460485379</v>
      </c>
      <c r="P1427" s="9">
        <f t="shared" si="155"/>
        <v>931.7</v>
      </c>
    </row>
    <row r="1428" spans="1:16" x14ac:dyDescent="0.25">
      <c r="A1428" s="7" t="s">
        <v>9</v>
      </c>
      <c r="B1428" s="7" t="s">
        <v>358</v>
      </c>
      <c r="C1428" s="7" t="s">
        <v>364</v>
      </c>
      <c r="D1428" s="16" t="s">
        <v>365</v>
      </c>
      <c r="E1428" s="81" t="s">
        <v>467</v>
      </c>
      <c r="F1428" s="7" t="s">
        <v>361</v>
      </c>
      <c r="G1428" s="7" t="s">
        <v>521</v>
      </c>
      <c r="H1428" s="7" t="s">
        <v>14</v>
      </c>
      <c r="I1428" s="8">
        <v>8</v>
      </c>
      <c r="J1428" s="8"/>
      <c r="K1428" s="9">
        <v>7453.6</v>
      </c>
      <c r="L1428" s="7" t="s">
        <v>23</v>
      </c>
      <c r="M1428" s="17">
        <f t="shared" si="159"/>
        <v>9.9564405724953328E-3</v>
      </c>
      <c r="N1428" s="20"/>
      <c r="O1428" s="73">
        <f t="shared" si="160"/>
        <v>2.6882389545737397</v>
      </c>
      <c r="P1428" s="9">
        <f t="shared" si="155"/>
        <v>931.7</v>
      </c>
    </row>
    <row r="1429" spans="1:16" x14ac:dyDescent="0.25">
      <c r="A1429" s="7" t="s">
        <v>9</v>
      </c>
      <c r="B1429" s="7" t="s">
        <v>358</v>
      </c>
      <c r="C1429" s="7" t="s">
        <v>364</v>
      </c>
      <c r="D1429" s="16" t="s">
        <v>365</v>
      </c>
      <c r="E1429" s="81" t="s">
        <v>467</v>
      </c>
      <c r="F1429" s="7" t="s">
        <v>361</v>
      </c>
      <c r="G1429" s="7" t="s">
        <v>521</v>
      </c>
      <c r="H1429" s="7" t="s">
        <v>14</v>
      </c>
      <c r="I1429" s="8">
        <v>2</v>
      </c>
      <c r="J1429" s="8"/>
      <c r="K1429" s="9">
        <v>1863.4</v>
      </c>
      <c r="L1429" s="7" t="s">
        <v>62</v>
      </c>
      <c r="M1429" s="17">
        <f t="shared" si="159"/>
        <v>2.4891101431238332E-3</v>
      </c>
      <c r="N1429" s="20"/>
      <c r="O1429" s="73">
        <f t="shared" si="160"/>
        <v>0.67205973864343493</v>
      </c>
      <c r="P1429" s="9">
        <f t="shared" si="155"/>
        <v>931.7</v>
      </c>
    </row>
    <row r="1430" spans="1:16" x14ac:dyDescent="0.25">
      <c r="A1430" s="7" t="s">
        <v>9</v>
      </c>
      <c r="B1430" s="7" t="s">
        <v>358</v>
      </c>
      <c r="C1430" s="7" t="s">
        <v>364</v>
      </c>
      <c r="D1430" s="16" t="s">
        <v>365</v>
      </c>
      <c r="E1430" s="81" t="s">
        <v>467</v>
      </c>
      <c r="F1430" s="7" t="s">
        <v>361</v>
      </c>
      <c r="G1430" s="7" t="s">
        <v>521</v>
      </c>
      <c r="H1430" s="7" t="s">
        <v>14</v>
      </c>
      <c r="I1430" s="8">
        <v>34</v>
      </c>
      <c r="J1430" s="8"/>
      <c r="K1430" s="9">
        <v>31677.8</v>
      </c>
      <c r="L1430" s="7" t="s">
        <v>47</v>
      </c>
      <c r="M1430" s="17">
        <f t="shared" si="159"/>
        <v>4.2314872433105166E-2</v>
      </c>
      <c r="N1430" s="20"/>
      <c r="O1430" s="73">
        <f t="shared" si="160"/>
        <v>11.425015556938394</v>
      </c>
      <c r="P1430" s="9">
        <f t="shared" si="155"/>
        <v>931.69999999999993</v>
      </c>
    </row>
    <row r="1431" spans="1:16" x14ac:dyDescent="0.25">
      <c r="A1431" s="7" t="s">
        <v>9</v>
      </c>
      <c r="B1431" s="7" t="s">
        <v>358</v>
      </c>
      <c r="C1431" s="7" t="s">
        <v>364</v>
      </c>
      <c r="D1431" s="16" t="s">
        <v>365</v>
      </c>
      <c r="E1431" s="81" t="s">
        <v>467</v>
      </c>
      <c r="F1431" s="7" t="s">
        <v>361</v>
      </c>
      <c r="G1431" s="7" t="s">
        <v>521</v>
      </c>
      <c r="H1431" s="7" t="s">
        <v>14</v>
      </c>
      <c r="I1431" s="8">
        <v>45</v>
      </c>
      <c r="J1431" s="8"/>
      <c r="K1431" s="9">
        <v>41926.5</v>
      </c>
      <c r="L1431" s="7" t="s">
        <v>52</v>
      </c>
      <c r="M1431" s="17">
        <f t="shared" si="159"/>
        <v>5.6004978220286245E-2</v>
      </c>
      <c r="N1431" s="20"/>
      <c r="O1431" s="73">
        <f t="shared" si="160"/>
        <v>15.121344119477286</v>
      </c>
      <c r="P1431" s="9">
        <f t="shared" si="155"/>
        <v>931.7</v>
      </c>
    </row>
    <row r="1432" spans="1:16" s="67" customFormat="1" x14ac:dyDescent="0.25">
      <c r="A1432" s="58"/>
      <c r="B1432" s="58"/>
      <c r="C1432" s="58"/>
      <c r="D1432" s="59"/>
      <c r="E1432" s="87"/>
      <c r="F1432" s="58"/>
      <c r="G1432" s="58"/>
      <c r="H1432" s="58"/>
      <c r="I1432" s="60">
        <f>SUM(I1416:I1431)</f>
        <v>803.5</v>
      </c>
      <c r="J1432" s="60"/>
      <c r="K1432" s="25"/>
      <c r="L1432" s="58"/>
      <c r="M1432" s="26">
        <f>SUM(M1416:M1431)</f>
        <v>0.99999999999999989</v>
      </c>
      <c r="N1432" s="27"/>
      <c r="O1432" s="69">
        <f>SUM(O1416:O1431)</f>
        <v>270.24331051649034</v>
      </c>
      <c r="P1432" s="25"/>
    </row>
    <row r="1433" spans="1:16" x14ac:dyDescent="0.25">
      <c r="A1433" s="7" t="s">
        <v>9</v>
      </c>
      <c r="B1433" s="7" t="s">
        <v>358</v>
      </c>
      <c r="C1433" s="7" t="s">
        <v>366</v>
      </c>
      <c r="D1433" s="16" t="s">
        <v>367</v>
      </c>
      <c r="E1433" s="81" t="s">
        <v>467</v>
      </c>
      <c r="F1433" s="7" t="s">
        <v>361</v>
      </c>
      <c r="G1433" s="7" t="s">
        <v>480</v>
      </c>
      <c r="H1433" s="7" t="s">
        <v>14</v>
      </c>
      <c r="I1433" s="8">
        <v>1</v>
      </c>
      <c r="J1433" s="8"/>
      <c r="K1433" s="9">
        <v>1435.67</v>
      </c>
      <c r="L1433" s="7" t="s">
        <v>68</v>
      </c>
      <c r="M1433" s="17">
        <f>+I1433/$I$1507</f>
        <v>8.1463408673409122E-5</v>
      </c>
      <c r="N1433" s="20"/>
      <c r="O1433" s="73">
        <f>11250*M1433</f>
        <v>0.91646334757585257</v>
      </c>
      <c r="P1433" s="9">
        <f t="shared" si="155"/>
        <v>1435.67</v>
      </c>
    </row>
    <row r="1434" spans="1:16" x14ac:dyDescent="0.25">
      <c r="A1434" s="7" t="s">
        <v>9</v>
      </c>
      <c r="B1434" s="7" t="s">
        <v>358</v>
      </c>
      <c r="C1434" s="7" t="s">
        <v>368</v>
      </c>
      <c r="D1434" s="16" t="s">
        <v>369</v>
      </c>
      <c r="E1434" s="81" t="s">
        <v>467</v>
      </c>
      <c r="F1434" s="7" t="s">
        <v>361</v>
      </c>
      <c r="G1434" s="7" t="s">
        <v>480</v>
      </c>
      <c r="H1434" s="7" t="s">
        <v>14</v>
      </c>
      <c r="I1434" s="8">
        <v>250</v>
      </c>
      <c r="J1434" s="8"/>
      <c r="K1434" s="9">
        <v>358917.5</v>
      </c>
      <c r="L1434" s="7" t="s">
        <v>18</v>
      </c>
      <c r="M1434" s="17">
        <f t="shared" ref="M1434:M1497" si="161">+I1434/$I$1507</f>
        <v>2.036585216835228E-2</v>
      </c>
      <c r="N1434" s="20"/>
      <c r="O1434" s="73">
        <f t="shared" ref="O1434:O1497" si="162">11250*M1434</f>
        <v>229.11583689396315</v>
      </c>
      <c r="P1434" s="9">
        <f t="shared" si="155"/>
        <v>1435.67</v>
      </c>
    </row>
    <row r="1435" spans="1:16" x14ac:dyDescent="0.25">
      <c r="A1435" s="7" t="s">
        <v>9</v>
      </c>
      <c r="B1435" s="7" t="s">
        <v>358</v>
      </c>
      <c r="C1435" s="7" t="s">
        <v>368</v>
      </c>
      <c r="D1435" s="16" t="s">
        <v>369</v>
      </c>
      <c r="E1435" s="81" t="s">
        <v>467</v>
      </c>
      <c r="F1435" s="7" t="s">
        <v>361</v>
      </c>
      <c r="G1435" s="7" t="s">
        <v>480</v>
      </c>
      <c r="H1435" s="7" t="s">
        <v>14</v>
      </c>
      <c r="I1435" s="8">
        <v>373</v>
      </c>
      <c r="J1435" s="8"/>
      <c r="K1435" s="9">
        <v>535504.91</v>
      </c>
      <c r="L1435" s="7" t="s">
        <v>20</v>
      </c>
      <c r="M1435" s="17">
        <f t="shared" si="161"/>
        <v>3.0385851435181601E-2</v>
      </c>
      <c r="N1435" s="20"/>
      <c r="O1435" s="73">
        <f t="shared" si="162"/>
        <v>341.84082864579301</v>
      </c>
      <c r="P1435" s="9">
        <f t="shared" si="155"/>
        <v>1435.67</v>
      </c>
    </row>
    <row r="1436" spans="1:16" x14ac:dyDescent="0.25">
      <c r="A1436" s="7" t="s">
        <v>9</v>
      </c>
      <c r="B1436" s="7" t="s">
        <v>358</v>
      </c>
      <c r="C1436" s="7" t="s">
        <v>368</v>
      </c>
      <c r="D1436" s="16" t="s">
        <v>369</v>
      </c>
      <c r="E1436" s="81" t="s">
        <v>467</v>
      </c>
      <c r="F1436" s="7" t="s">
        <v>361</v>
      </c>
      <c r="G1436" s="7" t="s">
        <v>480</v>
      </c>
      <c r="H1436" s="7" t="s">
        <v>14</v>
      </c>
      <c r="I1436" s="8">
        <v>269</v>
      </c>
      <c r="J1436" s="8"/>
      <c r="K1436" s="9">
        <v>386195.23</v>
      </c>
      <c r="L1436" s="7" t="s">
        <v>22</v>
      </c>
      <c r="M1436" s="17">
        <f t="shared" si="161"/>
        <v>2.1913656933147053E-2</v>
      </c>
      <c r="N1436" s="20"/>
      <c r="O1436" s="73">
        <f t="shared" si="162"/>
        <v>246.52864049790435</v>
      </c>
      <c r="P1436" s="9">
        <f t="shared" si="155"/>
        <v>1435.6699999999998</v>
      </c>
    </row>
    <row r="1437" spans="1:16" x14ac:dyDescent="0.25">
      <c r="A1437" s="7" t="s">
        <v>9</v>
      </c>
      <c r="B1437" s="7" t="s">
        <v>358</v>
      </c>
      <c r="C1437" s="7" t="s">
        <v>368</v>
      </c>
      <c r="D1437" s="16" t="s">
        <v>369</v>
      </c>
      <c r="E1437" s="81" t="s">
        <v>467</v>
      </c>
      <c r="F1437" s="7" t="s">
        <v>361</v>
      </c>
      <c r="G1437" s="7" t="s">
        <v>480</v>
      </c>
      <c r="H1437" s="7" t="s">
        <v>14</v>
      </c>
      <c r="I1437" s="8">
        <v>412</v>
      </c>
      <c r="J1437" s="8"/>
      <c r="K1437" s="9">
        <v>591496.04</v>
      </c>
      <c r="L1437" s="7" t="s">
        <v>23</v>
      </c>
      <c r="M1437" s="17">
        <f t="shared" si="161"/>
        <v>3.3562924373444554E-2</v>
      </c>
      <c r="N1437" s="20"/>
      <c r="O1437" s="73">
        <f t="shared" si="162"/>
        <v>377.58289920125122</v>
      </c>
      <c r="P1437" s="9">
        <f t="shared" si="155"/>
        <v>1435.67</v>
      </c>
    </row>
    <row r="1438" spans="1:16" x14ac:dyDescent="0.25">
      <c r="A1438" s="7" t="s">
        <v>9</v>
      </c>
      <c r="B1438" s="7" t="s">
        <v>358</v>
      </c>
      <c r="C1438" s="7" t="s">
        <v>368</v>
      </c>
      <c r="D1438" s="16" t="s">
        <v>369</v>
      </c>
      <c r="E1438" s="81" t="s">
        <v>467</v>
      </c>
      <c r="F1438" s="7" t="s">
        <v>361</v>
      </c>
      <c r="G1438" s="7" t="s">
        <v>480</v>
      </c>
      <c r="H1438" s="7" t="s">
        <v>14</v>
      </c>
      <c r="I1438" s="8">
        <v>335</v>
      </c>
      <c r="J1438" s="8"/>
      <c r="K1438" s="9">
        <v>480949.45</v>
      </c>
      <c r="L1438" s="7" t="s">
        <v>25</v>
      </c>
      <c r="M1438" s="17">
        <f t="shared" si="161"/>
        <v>2.7290241905592053E-2</v>
      </c>
      <c r="N1438" s="20"/>
      <c r="O1438" s="73">
        <f t="shared" si="162"/>
        <v>307.01522143791061</v>
      </c>
      <c r="P1438" s="9">
        <f t="shared" si="155"/>
        <v>1435.67</v>
      </c>
    </row>
    <row r="1439" spans="1:16" x14ac:dyDescent="0.25">
      <c r="A1439" s="7" t="s">
        <v>9</v>
      </c>
      <c r="B1439" s="7" t="s">
        <v>358</v>
      </c>
      <c r="C1439" s="7" t="s">
        <v>368</v>
      </c>
      <c r="D1439" s="16" t="s">
        <v>369</v>
      </c>
      <c r="E1439" s="81" t="s">
        <v>467</v>
      </c>
      <c r="F1439" s="7" t="s">
        <v>361</v>
      </c>
      <c r="G1439" s="7" t="s">
        <v>480</v>
      </c>
      <c r="H1439" s="7" t="s">
        <v>14</v>
      </c>
      <c r="I1439" s="8">
        <v>12</v>
      </c>
      <c r="J1439" s="8"/>
      <c r="K1439" s="9">
        <v>17228.04</v>
      </c>
      <c r="L1439" s="7" t="s">
        <v>27</v>
      </c>
      <c r="M1439" s="17">
        <f t="shared" si="161"/>
        <v>9.7756090408090946E-4</v>
      </c>
      <c r="N1439" s="20"/>
      <c r="O1439" s="73">
        <f t="shared" si="162"/>
        <v>10.997560170910232</v>
      </c>
      <c r="P1439" s="9">
        <f t="shared" si="155"/>
        <v>1435.67</v>
      </c>
    </row>
    <row r="1440" spans="1:16" x14ac:dyDescent="0.25">
      <c r="A1440" s="7" t="s">
        <v>9</v>
      </c>
      <c r="B1440" s="7" t="s">
        <v>358</v>
      </c>
      <c r="C1440" s="7" t="s">
        <v>368</v>
      </c>
      <c r="D1440" s="16" t="s">
        <v>369</v>
      </c>
      <c r="E1440" s="81" t="s">
        <v>467</v>
      </c>
      <c r="F1440" s="7" t="s">
        <v>361</v>
      </c>
      <c r="G1440" s="7" t="s">
        <v>480</v>
      </c>
      <c r="H1440" s="7" t="s">
        <v>14</v>
      </c>
      <c r="I1440" s="8">
        <v>71</v>
      </c>
      <c r="J1440" s="8"/>
      <c r="K1440" s="9">
        <v>101932.57</v>
      </c>
      <c r="L1440" s="7" t="s">
        <v>28</v>
      </c>
      <c r="M1440" s="17">
        <f t="shared" si="161"/>
        <v>5.7839020158120475E-3</v>
      </c>
      <c r="N1440" s="20"/>
      <c r="O1440" s="73">
        <f t="shared" si="162"/>
        <v>65.068897677885531</v>
      </c>
      <c r="P1440" s="9">
        <f t="shared" si="155"/>
        <v>1435.67</v>
      </c>
    </row>
    <row r="1441" spans="1:16" x14ac:dyDescent="0.25">
      <c r="A1441" s="7" t="s">
        <v>9</v>
      </c>
      <c r="B1441" s="7" t="s">
        <v>358</v>
      </c>
      <c r="C1441" s="7" t="s">
        <v>368</v>
      </c>
      <c r="D1441" s="16" t="s">
        <v>369</v>
      </c>
      <c r="E1441" s="81" t="s">
        <v>467</v>
      </c>
      <c r="F1441" s="7" t="s">
        <v>361</v>
      </c>
      <c r="G1441" s="7" t="s">
        <v>480</v>
      </c>
      <c r="H1441" s="7" t="s">
        <v>14</v>
      </c>
      <c r="I1441" s="8">
        <v>6</v>
      </c>
      <c r="J1441" s="8"/>
      <c r="K1441" s="9">
        <v>8613.9599999999991</v>
      </c>
      <c r="L1441" s="7" t="s">
        <v>30</v>
      </c>
      <c r="M1441" s="17">
        <f t="shared" si="161"/>
        <v>4.8878045204045473E-4</v>
      </c>
      <c r="N1441" s="20"/>
      <c r="O1441" s="73">
        <f t="shared" si="162"/>
        <v>5.4987800854551159</v>
      </c>
      <c r="P1441" s="9">
        <f t="shared" si="155"/>
        <v>1435.6599999999999</v>
      </c>
    </row>
    <row r="1442" spans="1:16" x14ac:dyDescent="0.25">
      <c r="A1442" s="7" t="s">
        <v>9</v>
      </c>
      <c r="B1442" s="7" t="s">
        <v>358</v>
      </c>
      <c r="C1442" s="7" t="s">
        <v>368</v>
      </c>
      <c r="D1442" s="16" t="s">
        <v>369</v>
      </c>
      <c r="E1442" s="81" t="s">
        <v>467</v>
      </c>
      <c r="F1442" s="7" t="s">
        <v>361</v>
      </c>
      <c r="G1442" s="7" t="s">
        <v>480</v>
      </c>
      <c r="H1442" s="7" t="s">
        <v>14</v>
      </c>
      <c r="I1442" s="8">
        <v>191</v>
      </c>
      <c r="J1442" s="8"/>
      <c r="K1442" s="9">
        <v>274211.15000000002</v>
      </c>
      <c r="L1442" s="7" t="s">
        <v>31</v>
      </c>
      <c r="M1442" s="17">
        <f t="shared" si="161"/>
        <v>1.5559511056621142E-2</v>
      </c>
      <c r="N1442" s="20"/>
      <c r="O1442" s="73">
        <f t="shared" si="162"/>
        <v>175.04449938698784</v>
      </c>
      <c r="P1442" s="9">
        <f t="shared" si="155"/>
        <v>1435.6604712041885</v>
      </c>
    </row>
    <row r="1443" spans="1:16" x14ac:dyDescent="0.25">
      <c r="A1443" s="7" t="s">
        <v>9</v>
      </c>
      <c r="B1443" s="7" t="s">
        <v>358</v>
      </c>
      <c r="C1443" s="7" t="s">
        <v>368</v>
      </c>
      <c r="D1443" s="16" t="s">
        <v>369</v>
      </c>
      <c r="E1443" s="81" t="s">
        <v>467</v>
      </c>
      <c r="F1443" s="7" t="s">
        <v>361</v>
      </c>
      <c r="G1443" s="7" t="s">
        <v>480</v>
      </c>
      <c r="H1443" s="7" t="s">
        <v>14</v>
      </c>
      <c r="I1443" s="8">
        <v>81</v>
      </c>
      <c r="J1443" s="8"/>
      <c r="K1443" s="9">
        <v>116289.27</v>
      </c>
      <c r="L1443" s="7" t="s">
        <v>32</v>
      </c>
      <c r="M1443" s="17">
        <f t="shared" si="161"/>
        <v>6.5985361025461386E-3</v>
      </c>
      <c r="N1443" s="20"/>
      <c r="O1443" s="73">
        <f t="shared" si="162"/>
        <v>74.233531153644066</v>
      </c>
      <c r="P1443" s="9">
        <f t="shared" si="155"/>
        <v>1435.67</v>
      </c>
    </row>
    <row r="1444" spans="1:16" x14ac:dyDescent="0.25">
      <c r="A1444" s="7" t="s">
        <v>9</v>
      </c>
      <c r="B1444" s="7" t="s">
        <v>358</v>
      </c>
      <c r="C1444" s="7" t="s">
        <v>368</v>
      </c>
      <c r="D1444" s="16" t="s">
        <v>369</v>
      </c>
      <c r="E1444" s="81" t="s">
        <v>467</v>
      </c>
      <c r="F1444" s="7" t="s">
        <v>361</v>
      </c>
      <c r="G1444" s="7" t="s">
        <v>480</v>
      </c>
      <c r="H1444" s="7" t="s">
        <v>14</v>
      </c>
      <c r="I1444" s="8">
        <v>6</v>
      </c>
      <c r="J1444" s="8"/>
      <c r="K1444" s="9">
        <v>8614.02</v>
      </c>
      <c r="L1444" s="7" t="s">
        <v>62</v>
      </c>
      <c r="M1444" s="17">
        <f t="shared" si="161"/>
        <v>4.8878045204045473E-4</v>
      </c>
      <c r="N1444" s="20"/>
      <c r="O1444" s="73">
        <f t="shared" si="162"/>
        <v>5.4987800854551159</v>
      </c>
      <c r="P1444" s="9">
        <f t="shared" si="155"/>
        <v>1435.67</v>
      </c>
    </row>
    <row r="1445" spans="1:16" x14ac:dyDescent="0.25">
      <c r="A1445" s="7" t="s">
        <v>9</v>
      </c>
      <c r="B1445" s="7" t="s">
        <v>358</v>
      </c>
      <c r="C1445" s="7" t="s">
        <v>368</v>
      </c>
      <c r="D1445" s="16" t="s">
        <v>369</v>
      </c>
      <c r="E1445" s="81" t="s">
        <v>467</v>
      </c>
      <c r="F1445" s="7" t="s">
        <v>361</v>
      </c>
      <c r="G1445" s="7" t="s">
        <v>480</v>
      </c>
      <c r="H1445" s="7" t="s">
        <v>14</v>
      </c>
      <c r="I1445" s="8">
        <v>121</v>
      </c>
      <c r="J1445" s="8"/>
      <c r="K1445" s="9">
        <v>173716.07</v>
      </c>
      <c r="L1445" s="7" t="s">
        <v>34</v>
      </c>
      <c r="M1445" s="17">
        <f t="shared" si="161"/>
        <v>9.857072449482503E-3</v>
      </c>
      <c r="N1445" s="20"/>
      <c r="O1445" s="73">
        <f t="shared" si="162"/>
        <v>110.89206505667816</v>
      </c>
      <c r="P1445" s="9">
        <f t="shared" si="155"/>
        <v>1435.67</v>
      </c>
    </row>
    <row r="1446" spans="1:16" x14ac:dyDescent="0.25">
      <c r="A1446" s="7" t="s">
        <v>9</v>
      </c>
      <c r="B1446" s="7" t="s">
        <v>358</v>
      </c>
      <c r="C1446" s="7" t="s">
        <v>368</v>
      </c>
      <c r="D1446" s="16" t="s">
        <v>369</v>
      </c>
      <c r="E1446" s="81" t="s">
        <v>467</v>
      </c>
      <c r="F1446" s="7" t="s">
        <v>361</v>
      </c>
      <c r="G1446" s="7" t="s">
        <v>480</v>
      </c>
      <c r="H1446" s="7" t="s">
        <v>14</v>
      </c>
      <c r="I1446" s="8">
        <v>139</v>
      </c>
      <c r="J1446" s="8"/>
      <c r="K1446" s="9">
        <v>199556.74</v>
      </c>
      <c r="L1446" s="7" t="s">
        <v>35</v>
      </c>
      <c r="M1446" s="17">
        <f t="shared" si="161"/>
        <v>1.1323413805603868E-2</v>
      </c>
      <c r="N1446" s="20"/>
      <c r="O1446" s="73">
        <f t="shared" si="162"/>
        <v>127.38840531304351</v>
      </c>
      <c r="P1446" s="9">
        <f t="shared" si="155"/>
        <v>1435.6599999999999</v>
      </c>
    </row>
    <row r="1447" spans="1:16" x14ac:dyDescent="0.25">
      <c r="A1447" s="7" t="s">
        <v>9</v>
      </c>
      <c r="B1447" s="7" t="s">
        <v>358</v>
      </c>
      <c r="C1447" s="7" t="s">
        <v>368</v>
      </c>
      <c r="D1447" s="16" t="s">
        <v>369</v>
      </c>
      <c r="E1447" s="81" t="s">
        <v>467</v>
      </c>
      <c r="F1447" s="7" t="s">
        <v>361</v>
      </c>
      <c r="G1447" s="7" t="s">
        <v>480</v>
      </c>
      <c r="H1447" s="7" t="s">
        <v>14</v>
      </c>
      <c r="I1447" s="8">
        <v>168</v>
      </c>
      <c r="J1447" s="8"/>
      <c r="K1447" s="9">
        <v>241190.88</v>
      </c>
      <c r="L1447" s="7" t="s">
        <v>36</v>
      </c>
      <c r="M1447" s="17">
        <f t="shared" si="161"/>
        <v>1.3685852657132732E-2</v>
      </c>
      <c r="N1447" s="20"/>
      <c r="O1447" s="73">
        <f t="shared" si="162"/>
        <v>153.96584239274324</v>
      </c>
      <c r="P1447" s="9">
        <f t="shared" si="155"/>
        <v>1435.66</v>
      </c>
    </row>
    <row r="1448" spans="1:16" x14ac:dyDescent="0.25">
      <c r="A1448" s="7" t="s">
        <v>9</v>
      </c>
      <c r="B1448" s="7" t="s">
        <v>358</v>
      </c>
      <c r="C1448" s="7" t="s">
        <v>368</v>
      </c>
      <c r="D1448" s="16" t="s">
        <v>369</v>
      </c>
      <c r="E1448" s="81" t="s">
        <v>467</v>
      </c>
      <c r="F1448" s="7" t="s">
        <v>361</v>
      </c>
      <c r="G1448" s="7" t="s">
        <v>480</v>
      </c>
      <c r="H1448" s="7" t="s">
        <v>14</v>
      </c>
      <c r="I1448" s="8">
        <v>255</v>
      </c>
      <c r="J1448" s="8"/>
      <c r="K1448" s="9">
        <v>366095.85</v>
      </c>
      <c r="L1448" s="7" t="s">
        <v>37</v>
      </c>
      <c r="M1448" s="17">
        <f t="shared" si="161"/>
        <v>2.0773169211719324E-2</v>
      </c>
      <c r="N1448" s="20"/>
      <c r="O1448" s="73">
        <f t="shared" si="162"/>
        <v>233.69815363184239</v>
      </c>
      <c r="P1448" s="9">
        <f t="shared" si="155"/>
        <v>1435.6699999999998</v>
      </c>
    </row>
    <row r="1449" spans="1:16" x14ac:dyDescent="0.25">
      <c r="A1449" s="7" t="s">
        <v>9</v>
      </c>
      <c r="B1449" s="7" t="s">
        <v>358</v>
      </c>
      <c r="C1449" s="7" t="s">
        <v>368</v>
      </c>
      <c r="D1449" s="16" t="s">
        <v>369</v>
      </c>
      <c r="E1449" s="81" t="s">
        <v>467</v>
      </c>
      <c r="F1449" s="7" t="s">
        <v>361</v>
      </c>
      <c r="G1449" s="7" t="s">
        <v>480</v>
      </c>
      <c r="H1449" s="7" t="s">
        <v>14</v>
      </c>
      <c r="I1449" s="8">
        <v>103</v>
      </c>
      <c r="J1449" s="8"/>
      <c r="K1449" s="9">
        <v>147874.01</v>
      </c>
      <c r="L1449" s="7" t="s">
        <v>38</v>
      </c>
      <c r="M1449" s="17">
        <f t="shared" si="161"/>
        <v>8.3907310933611385E-3</v>
      </c>
      <c r="N1449" s="20"/>
      <c r="O1449" s="73">
        <f t="shared" si="162"/>
        <v>94.395724800312806</v>
      </c>
      <c r="P1449" s="9">
        <f t="shared" si="155"/>
        <v>1435.67</v>
      </c>
    </row>
    <row r="1450" spans="1:16" x14ac:dyDescent="0.25">
      <c r="A1450" s="7" t="s">
        <v>9</v>
      </c>
      <c r="B1450" s="7" t="s">
        <v>358</v>
      </c>
      <c r="C1450" s="7" t="s">
        <v>368</v>
      </c>
      <c r="D1450" s="16" t="s">
        <v>369</v>
      </c>
      <c r="E1450" s="81" t="s">
        <v>467</v>
      </c>
      <c r="F1450" s="7" t="s">
        <v>361</v>
      </c>
      <c r="G1450" s="7" t="s">
        <v>480</v>
      </c>
      <c r="H1450" s="7" t="s">
        <v>14</v>
      </c>
      <c r="I1450" s="8">
        <v>100</v>
      </c>
      <c r="J1450" s="8"/>
      <c r="K1450" s="9">
        <v>143567</v>
      </c>
      <c r="L1450" s="7" t="s">
        <v>39</v>
      </c>
      <c r="M1450" s="17">
        <f t="shared" si="161"/>
        <v>8.1463408673409111E-3</v>
      </c>
      <c r="N1450" s="20"/>
      <c r="O1450" s="73">
        <f t="shared" si="162"/>
        <v>91.646334757585251</v>
      </c>
      <c r="P1450" s="9">
        <f t="shared" si="155"/>
        <v>1435.67</v>
      </c>
    </row>
    <row r="1451" spans="1:16" x14ac:dyDescent="0.25">
      <c r="A1451" s="7" t="s">
        <v>9</v>
      </c>
      <c r="B1451" s="7" t="s">
        <v>358</v>
      </c>
      <c r="C1451" s="7" t="s">
        <v>368</v>
      </c>
      <c r="D1451" s="16" t="s">
        <v>369</v>
      </c>
      <c r="E1451" s="81" t="s">
        <v>467</v>
      </c>
      <c r="F1451" s="7" t="s">
        <v>361</v>
      </c>
      <c r="G1451" s="7" t="s">
        <v>480</v>
      </c>
      <c r="H1451" s="7" t="s">
        <v>14</v>
      </c>
      <c r="I1451" s="8">
        <v>248</v>
      </c>
      <c r="J1451" s="8"/>
      <c r="K1451" s="9">
        <v>356044</v>
      </c>
      <c r="L1451" s="7" t="s">
        <v>40</v>
      </c>
      <c r="M1451" s="17">
        <f t="shared" si="161"/>
        <v>2.0202925351005461E-2</v>
      </c>
      <c r="N1451" s="20"/>
      <c r="O1451" s="73">
        <f t="shared" si="162"/>
        <v>227.28291019881144</v>
      </c>
      <c r="P1451" s="9">
        <f t="shared" si="155"/>
        <v>1435.6612903225807</v>
      </c>
    </row>
    <row r="1452" spans="1:16" x14ac:dyDescent="0.25">
      <c r="A1452" s="7" t="s">
        <v>9</v>
      </c>
      <c r="B1452" s="7" t="s">
        <v>358</v>
      </c>
      <c r="C1452" s="7" t="s">
        <v>368</v>
      </c>
      <c r="D1452" s="16" t="s">
        <v>369</v>
      </c>
      <c r="E1452" s="81" t="s">
        <v>467</v>
      </c>
      <c r="F1452" s="7" t="s">
        <v>361</v>
      </c>
      <c r="G1452" s="7" t="s">
        <v>480</v>
      </c>
      <c r="H1452" s="7" t="s">
        <v>14</v>
      </c>
      <c r="I1452" s="8">
        <v>855</v>
      </c>
      <c r="J1452" s="8"/>
      <c r="K1452" s="9">
        <v>1227495.4099999999</v>
      </c>
      <c r="L1452" s="7" t="s">
        <v>41</v>
      </c>
      <c r="M1452" s="17">
        <f t="shared" si="161"/>
        <v>6.9651214415764801E-2</v>
      </c>
      <c r="N1452" s="20"/>
      <c r="O1452" s="73">
        <f t="shared" si="162"/>
        <v>783.57616217735404</v>
      </c>
      <c r="P1452" s="9">
        <f t="shared" si="155"/>
        <v>1435.6671461988303</v>
      </c>
    </row>
    <row r="1453" spans="1:16" x14ac:dyDescent="0.25">
      <c r="A1453" s="7" t="s">
        <v>9</v>
      </c>
      <c r="B1453" s="7" t="s">
        <v>358</v>
      </c>
      <c r="C1453" s="7" t="s">
        <v>368</v>
      </c>
      <c r="D1453" s="16" t="s">
        <v>369</v>
      </c>
      <c r="E1453" s="81" t="s">
        <v>467</v>
      </c>
      <c r="F1453" s="7" t="s">
        <v>361</v>
      </c>
      <c r="G1453" s="7" t="s">
        <v>480</v>
      </c>
      <c r="H1453" s="7" t="s">
        <v>14</v>
      </c>
      <c r="I1453" s="8">
        <v>1457</v>
      </c>
      <c r="J1453" s="8"/>
      <c r="K1453" s="9">
        <v>2091771.19</v>
      </c>
      <c r="L1453" s="7" t="s">
        <v>42</v>
      </c>
      <c r="M1453" s="17">
        <f t="shared" si="161"/>
        <v>0.11869218643715708</v>
      </c>
      <c r="N1453" s="20"/>
      <c r="O1453" s="73">
        <f t="shared" si="162"/>
        <v>1335.2870974180171</v>
      </c>
      <c r="P1453" s="9">
        <f t="shared" si="155"/>
        <v>1435.67</v>
      </c>
    </row>
    <row r="1454" spans="1:16" x14ac:dyDescent="0.25">
      <c r="A1454" s="7" t="s">
        <v>9</v>
      </c>
      <c r="B1454" s="7" t="s">
        <v>358</v>
      </c>
      <c r="C1454" s="7" t="s">
        <v>368</v>
      </c>
      <c r="D1454" s="16" t="s">
        <v>369</v>
      </c>
      <c r="E1454" s="81" t="s">
        <v>467</v>
      </c>
      <c r="F1454" s="7" t="s">
        <v>361</v>
      </c>
      <c r="G1454" s="7" t="s">
        <v>480</v>
      </c>
      <c r="H1454" s="7" t="s">
        <v>14</v>
      </c>
      <c r="I1454" s="8">
        <v>6</v>
      </c>
      <c r="J1454" s="8"/>
      <c r="K1454" s="9">
        <v>8614.02</v>
      </c>
      <c r="L1454" s="7" t="s">
        <v>43</v>
      </c>
      <c r="M1454" s="17">
        <f t="shared" si="161"/>
        <v>4.8878045204045473E-4</v>
      </c>
      <c r="N1454" s="20"/>
      <c r="O1454" s="73">
        <f t="shared" si="162"/>
        <v>5.4987800854551159</v>
      </c>
      <c r="P1454" s="9">
        <f t="shared" si="155"/>
        <v>1435.67</v>
      </c>
    </row>
    <row r="1455" spans="1:16" x14ac:dyDescent="0.25">
      <c r="A1455" s="7" t="s">
        <v>9</v>
      </c>
      <c r="B1455" s="7" t="s">
        <v>358</v>
      </c>
      <c r="C1455" s="7" t="s">
        <v>368</v>
      </c>
      <c r="D1455" s="16" t="s">
        <v>369</v>
      </c>
      <c r="E1455" s="81" t="s">
        <v>467</v>
      </c>
      <c r="F1455" s="7" t="s">
        <v>361</v>
      </c>
      <c r="G1455" s="7" t="s">
        <v>480</v>
      </c>
      <c r="H1455" s="7" t="s">
        <v>14</v>
      </c>
      <c r="I1455" s="8">
        <v>60</v>
      </c>
      <c r="J1455" s="8"/>
      <c r="K1455" s="9">
        <v>86140.2</v>
      </c>
      <c r="L1455" s="7" t="s">
        <v>44</v>
      </c>
      <c r="M1455" s="17">
        <f t="shared" si="161"/>
        <v>4.8878045204045466E-3</v>
      </c>
      <c r="N1455" s="20"/>
      <c r="O1455" s="73">
        <f t="shared" si="162"/>
        <v>54.987800854551146</v>
      </c>
      <c r="P1455" s="9">
        <f t="shared" si="155"/>
        <v>1435.6699999999998</v>
      </c>
    </row>
    <row r="1456" spans="1:16" x14ac:dyDescent="0.25">
      <c r="A1456" s="7" t="s">
        <v>9</v>
      </c>
      <c r="B1456" s="7" t="s">
        <v>358</v>
      </c>
      <c r="C1456" s="7" t="s">
        <v>368</v>
      </c>
      <c r="D1456" s="16" t="s">
        <v>369</v>
      </c>
      <c r="E1456" s="81" t="s">
        <v>467</v>
      </c>
      <c r="F1456" s="7" t="s">
        <v>361</v>
      </c>
      <c r="G1456" s="7" t="s">
        <v>480</v>
      </c>
      <c r="H1456" s="7" t="s">
        <v>14</v>
      </c>
      <c r="I1456" s="8">
        <v>132</v>
      </c>
      <c r="J1456" s="8"/>
      <c r="K1456" s="9">
        <v>189508.43</v>
      </c>
      <c r="L1456" s="7" t="s">
        <v>45</v>
      </c>
      <c r="M1456" s="17">
        <f t="shared" si="161"/>
        <v>1.0753169944890003E-2</v>
      </c>
      <c r="N1456" s="20"/>
      <c r="O1456" s="73">
        <f t="shared" si="162"/>
        <v>120.97316188001254</v>
      </c>
      <c r="P1456" s="9">
        <f t="shared" si="155"/>
        <v>1435.6699242424243</v>
      </c>
    </row>
    <row r="1457" spans="1:16" x14ac:dyDescent="0.25">
      <c r="A1457" s="7" t="s">
        <v>9</v>
      </c>
      <c r="B1457" s="7" t="s">
        <v>358</v>
      </c>
      <c r="C1457" s="7" t="s">
        <v>368</v>
      </c>
      <c r="D1457" s="16" t="s">
        <v>369</v>
      </c>
      <c r="E1457" s="81" t="s">
        <v>467</v>
      </c>
      <c r="F1457" s="7" t="s">
        <v>361</v>
      </c>
      <c r="G1457" s="7" t="s">
        <v>480</v>
      </c>
      <c r="H1457" s="7" t="s">
        <v>14</v>
      </c>
      <c r="I1457" s="8">
        <v>94</v>
      </c>
      <c r="J1457" s="8"/>
      <c r="K1457" s="9">
        <v>134952.98000000001</v>
      </c>
      <c r="L1457" s="7" t="s">
        <v>46</v>
      </c>
      <c r="M1457" s="17">
        <f t="shared" si="161"/>
        <v>7.6575604153004571E-3</v>
      </c>
      <c r="N1457" s="20"/>
      <c r="O1457" s="73">
        <f t="shared" si="162"/>
        <v>86.147554672130141</v>
      </c>
      <c r="P1457" s="9">
        <f t="shared" si="155"/>
        <v>1435.67</v>
      </c>
    </row>
    <row r="1458" spans="1:16" x14ac:dyDescent="0.25">
      <c r="A1458" s="7" t="s">
        <v>9</v>
      </c>
      <c r="B1458" s="7" t="s">
        <v>358</v>
      </c>
      <c r="C1458" s="7" t="s">
        <v>368</v>
      </c>
      <c r="D1458" s="16" t="s">
        <v>369</v>
      </c>
      <c r="E1458" s="81" t="s">
        <v>467</v>
      </c>
      <c r="F1458" s="7" t="s">
        <v>361</v>
      </c>
      <c r="G1458" s="7" t="s">
        <v>480</v>
      </c>
      <c r="H1458" s="7" t="s">
        <v>14</v>
      </c>
      <c r="I1458" s="8">
        <v>209</v>
      </c>
      <c r="J1458" s="8"/>
      <c r="K1458" s="9">
        <v>300055.03000000003</v>
      </c>
      <c r="L1458" s="7" t="s">
        <v>47</v>
      </c>
      <c r="M1458" s="17">
        <f t="shared" si="161"/>
        <v>1.7025852412742504E-2</v>
      </c>
      <c r="N1458" s="20"/>
      <c r="O1458" s="73">
        <f t="shared" si="162"/>
        <v>191.54083964335317</v>
      </c>
      <c r="P1458" s="9">
        <f t="shared" si="155"/>
        <v>1435.67</v>
      </c>
    </row>
    <row r="1459" spans="1:16" x14ac:dyDescent="0.25">
      <c r="A1459" s="7" t="s">
        <v>9</v>
      </c>
      <c r="B1459" s="7" t="s">
        <v>358</v>
      </c>
      <c r="C1459" s="7" t="s">
        <v>368</v>
      </c>
      <c r="D1459" s="16" t="s">
        <v>369</v>
      </c>
      <c r="E1459" s="81" t="s">
        <v>467</v>
      </c>
      <c r="F1459" s="7" t="s">
        <v>361</v>
      </c>
      <c r="G1459" s="7" t="s">
        <v>480</v>
      </c>
      <c r="H1459" s="7" t="s">
        <v>14</v>
      </c>
      <c r="I1459" s="8">
        <v>57</v>
      </c>
      <c r="J1459" s="8"/>
      <c r="K1459" s="9">
        <v>81833.19</v>
      </c>
      <c r="L1459" s="7" t="s">
        <v>63</v>
      </c>
      <c r="M1459" s="17">
        <f t="shared" si="161"/>
        <v>4.6434142943843192E-3</v>
      </c>
      <c r="N1459" s="20"/>
      <c r="O1459" s="73">
        <f t="shared" si="162"/>
        <v>52.238410811823591</v>
      </c>
      <c r="P1459" s="9">
        <f t="shared" si="155"/>
        <v>1435.67</v>
      </c>
    </row>
    <row r="1460" spans="1:16" x14ac:dyDescent="0.25">
      <c r="A1460" s="7" t="s">
        <v>9</v>
      </c>
      <c r="B1460" s="7" t="s">
        <v>358</v>
      </c>
      <c r="C1460" s="7" t="s">
        <v>368</v>
      </c>
      <c r="D1460" s="16" t="s">
        <v>369</v>
      </c>
      <c r="E1460" s="81" t="s">
        <v>467</v>
      </c>
      <c r="F1460" s="7" t="s">
        <v>361</v>
      </c>
      <c r="G1460" s="7" t="s">
        <v>480</v>
      </c>
      <c r="H1460" s="7" t="s">
        <v>14</v>
      </c>
      <c r="I1460" s="8">
        <v>80</v>
      </c>
      <c r="J1460" s="8"/>
      <c r="K1460" s="9">
        <v>114852.85</v>
      </c>
      <c r="L1460" s="7" t="s">
        <v>48</v>
      </c>
      <c r="M1460" s="17">
        <f t="shared" si="161"/>
        <v>6.5170726938727297E-3</v>
      </c>
      <c r="N1460" s="20"/>
      <c r="O1460" s="73">
        <f t="shared" si="162"/>
        <v>73.317067806068209</v>
      </c>
      <c r="P1460" s="9">
        <f t="shared" si="155"/>
        <v>1435.660625</v>
      </c>
    </row>
    <row r="1461" spans="1:16" x14ac:dyDescent="0.25">
      <c r="A1461" s="7" t="s">
        <v>9</v>
      </c>
      <c r="B1461" s="7" t="s">
        <v>358</v>
      </c>
      <c r="C1461" s="7" t="s">
        <v>368</v>
      </c>
      <c r="D1461" s="16" t="s">
        <v>369</v>
      </c>
      <c r="E1461" s="81" t="s">
        <v>467</v>
      </c>
      <c r="F1461" s="7" t="s">
        <v>361</v>
      </c>
      <c r="G1461" s="7" t="s">
        <v>480</v>
      </c>
      <c r="H1461" s="7" t="s">
        <v>14</v>
      </c>
      <c r="I1461" s="8">
        <v>102</v>
      </c>
      <c r="J1461" s="8"/>
      <c r="K1461" s="9">
        <v>146438.34</v>
      </c>
      <c r="L1461" s="7" t="s">
        <v>68</v>
      </c>
      <c r="M1461" s="17">
        <f t="shared" si="161"/>
        <v>8.3092676846877305E-3</v>
      </c>
      <c r="N1461" s="20"/>
      <c r="O1461" s="73">
        <f t="shared" si="162"/>
        <v>93.479261452736964</v>
      </c>
      <c r="P1461" s="9">
        <f t="shared" si="155"/>
        <v>1435.67</v>
      </c>
    </row>
    <row r="1462" spans="1:16" x14ac:dyDescent="0.25">
      <c r="A1462" s="7" t="s">
        <v>9</v>
      </c>
      <c r="B1462" s="7" t="s">
        <v>358</v>
      </c>
      <c r="C1462" s="7" t="s">
        <v>368</v>
      </c>
      <c r="D1462" s="16" t="s">
        <v>369</v>
      </c>
      <c r="E1462" s="81" t="s">
        <v>467</v>
      </c>
      <c r="F1462" s="7" t="s">
        <v>361</v>
      </c>
      <c r="G1462" s="7" t="s">
        <v>480</v>
      </c>
      <c r="H1462" s="7" t="s">
        <v>14</v>
      </c>
      <c r="I1462" s="8">
        <v>79</v>
      </c>
      <c r="J1462" s="8"/>
      <c r="K1462" s="9">
        <v>113417.93</v>
      </c>
      <c r="L1462" s="7" t="s">
        <v>49</v>
      </c>
      <c r="M1462" s="17">
        <f t="shared" si="161"/>
        <v>6.43560928519932E-3</v>
      </c>
      <c r="N1462" s="20"/>
      <c r="O1462" s="73">
        <f t="shared" si="162"/>
        <v>72.400604458492353</v>
      </c>
      <c r="P1462" s="9">
        <f t="shared" si="155"/>
        <v>1435.6699999999998</v>
      </c>
    </row>
    <row r="1463" spans="1:16" x14ac:dyDescent="0.25">
      <c r="A1463" s="7" t="s">
        <v>9</v>
      </c>
      <c r="B1463" s="7" t="s">
        <v>358</v>
      </c>
      <c r="C1463" s="7" t="s">
        <v>368</v>
      </c>
      <c r="D1463" s="16" t="s">
        <v>369</v>
      </c>
      <c r="E1463" s="81" t="s">
        <v>467</v>
      </c>
      <c r="F1463" s="7" t="s">
        <v>361</v>
      </c>
      <c r="G1463" s="7" t="s">
        <v>480</v>
      </c>
      <c r="H1463" s="7" t="s">
        <v>14</v>
      </c>
      <c r="I1463" s="8">
        <v>111</v>
      </c>
      <c r="J1463" s="8"/>
      <c r="K1463" s="9">
        <v>159359.37</v>
      </c>
      <c r="L1463" s="7" t="s">
        <v>50</v>
      </c>
      <c r="M1463" s="17">
        <f t="shared" si="161"/>
        <v>9.0424383627484128E-3</v>
      </c>
      <c r="N1463" s="20"/>
      <c r="O1463" s="73">
        <f t="shared" si="162"/>
        <v>101.72743158091964</v>
      </c>
      <c r="P1463" s="9">
        <f t="shared" si="155"/>
        <v>1435.6699999999998</v>
      </c>
    </row>
    <row r="1464" spans="1:16" x14ac:dyDescent="0.25">
      <c r="A1464" s="7" t="s">
        <v>9</v>
      </c>
      <c r="B1464" s="7" t="s">
        <v>358</v>
      </c>
      <c r="C1464" s="7" t="s">
        <v>368</v>
      </c>
      <c r="D1464" s="16" t="s">
        <v>369</v>
      </c>
      <c r="E1464" s="81" t="s">
        <v>467</v>
      </c>
      <c r="F1464" s="7" t="s">
        <v>361</v>
      </c>
      <c r="G1464" s="7" t="s">
        <v>480</v>
      </c>
      <c r="H1464" s="7" t="s">
        <v>14</v>
      </c>
      <c r="I1464" s="8">
        <v>86</v>
      </c>
      <c r="J1464" s="8"/>
      <c r="K1464" s="9">
        <v>123467.62</v>
      </c>
      <c r="L1464" s="7" t="s">
        <v>51</v>
      </c>
      <c r="M1464" s="17">
        <f t="shared" si="161"/>
        <v>7.0058531459131837E-3</v>
      </c>
      <c r="N1464" s="20"/>
      <c r="O1464" s="73">
        <f t="shared" si="162"/>
        <v>78.815847891523319</v>
      </c>
      <c r="P1464" s="9">
        <f t="shared" si="155"/>
        <v>1435.6699999999998</v>
      </c>
    </row>
    <row r="1465" spans="1:16" x14ac:dyDescent="0.25">
      <c r="A1465" s="7" t="s">
        <v>9</v>
      </c>
      <c r="B1465" s="7" t="s">
        <v>358</v>
      </c>
      <c r="C1465" s="7" t="s">
        <v>368</v>
      </c>
      <c r="D1465" s="16" t="s">
        <v>369</v>
      </c>
      <c r="E1465" s="81" t="s">
        <v>467</v>
      </c>
      <c r="F1465" s="7" t="s">
        <v>361</v>
      </c>
      <c r="G1465" s="7" t="s">
        <v>480</v>
      </c>
      <c r="H1465" s="7" t="s">
        <v>14</v>
      </c>
      <c r="I1465" s="8">
        <v>211</v>
      </c>
      <c r="J1465" s="8"/>
      <c r="K1465" s="9">
        <v>302926.37</v>
      </c>
      <c r="L1465" s="7" t="s">
        <v>52</v>
      </c>
      <c r="M1465" s="17">
        <f t="shared" si="161"/>
        <v>1.7188779230089324E-2</v>
      </c>
      <c r="N1465" s="20"/>
      <c r="O1465" s="73">
        <f t="shared" si="162"/>
        <v>193.37376633850488</v>
      </c>
      <c r="P1465" s="9">
        <f t="shared" si="155"/>
        <v>1435.67</v>
      </c>
    </row>
    <row r="1466" spans="1:16" x14ac:dyDescent="0.25">
      <c r="A1466" s="7" t="s">
        <v>9</v>
      </c>
      <c r="B1466" s="7" t="s">
        <v>358</v>
      </c>
      <c r="C1466" s="7" t="s">
        <v>368</v>
      </c>
      <c r="D1466" s="16" t="s">
        <v>369</v>
      </c>
      <c r="E1466" s="81" t="s">
        <v>467</v>
      </c>
      <c r="F1466" s="7" t="s">
        <v>361</v>
      </c>
      <c r="G1466" s="7" t="s">
        <v>480</v>
      </c>
      <c r="H1466" s="7" t="s">
        <v>14</v>
      </c>
      <c r="I1466" s="8">
        <v>303.5</v>
      </c>
      <c r="J1466" s="8"/>
      <c r="K1466" s="9">
        <v>435725.84499999997</v>
      </c>
      <c r="L1466" s="7" t="s">
        <v>53</v>
      </c>
      <c r="M1466" s="17">
        <f t="shared" si="161"/>
        <v>2.4724144532379668E-2</v>
      </c>
      <c r="N1466" s="20"/>
      <c r="O1466" s="73">
        <f t="shared" si="162"/>
        <v>278.14662598927129</v>
      </c>
      <c r="P1466" s="9">
        <f t="shared" si="155"/>
        <v>1435.6699999999998</v>
      </c>
    </row>
    <row r="1467" spans="1:16" x14ac:dyDescent="0.25">
      <c r="A1467" s="7" t="s">
        <v>9</v>
      </c>
      <c r="B1467" s="7" t="s">
        <v>358</v>
      </c>
      <c r="C1467" s="7" t="s">
        <v>368</v>
      </c>
      <c r="D1467" s="16" t="s">
        <v>369</v>
      </c>
      <c r="E1467" s="81" t="s">
        <v>467</v>
      </c>
      <c r="F1467" s="7" t="s">
        <v>361</v>
      </c>
      <c r="G1467" s="7" t="s">
        <v>480</v>
      </c>
      <c r="H1467" s="7" t="s">
        <v>14</v>
      </c>
      <c r="I1467" s="8">
        <v>64</v>
      </c>
      <c r="J1467" s="8"/>
      <c r="K1467" s="9">
        <v>91882.880000000005</v>
      </c>
      <c r="L1467" s="7" t="s">
        <v>55</v>
      </c>
      <c r="M1467" s="17">
        <f t="shared" si="161"/>
        <v>5.2136581550981838E-3</v>
      </c>
      <c r="N1467" s="20"/>
      <c r="O1467" s="73">
        <f t="shared" si="162"/>
        <v>58.653654244854565</v>
      </c>
      <c r="P1467" s="9">
        <f t="shared" si="155"/>
        <v>1435.67</v>
      </c>
    </row>
    <row r="1468" spans="1:16" x14ac:dyDescent="0.25">
      <c r="A1468" s="7" t="s">
        <v>9</v>
      </c>
      <c r="B1468" s="7" t="s">
        <v>358</v>
      </c>
      <c r="C1468" s="7" t="s">
        <v>368</v>
      </c>
      <c r="D1468" s="16" t="s">
        <v>369</v>
      </c>
      <c r="E1468" s="81" t="s">
        <v>467</v>
      </c>
      <c r="F1468" s="7" t="s">
        <v>361</v>
      </c>
      <c r="G1468" s="7" t="s">
        <v>480</v>
      </c>
      <c r="H1468" s="7" t="s">
        <v>14</v>
      </c>
      <c r="I1468" s="8">
        <v>140</v>
      </c>
      <c r="J1468" s="8"/>
      <c r="K1468" s="9">
        <v>200993.8</v>
      </c>
      <c r="L1468" s="7" t="s">
        <v>56</v>
      </c>
      <c r="M1468" s="17">
        <f t="shared" si="161"/>
        <v>1.1404877214277276E-2</v>
      </c>
      <c r="N1468" s="20"/>
      <c r="O1468" s="73">
        <f t="shared" si="162"/>
        <v>128.30486866061935</v>
      </c>
      <c r="P1468" s="9">
        <f t="shared" si="155"/>
        <v>1435.6699999999998</v>
      </c>
    </row>
    <row r="1469" spans="1:16" x14ac:dyDescent="0.25">
      <c r="A1469" s="7" t="s">
        <v>9</v>
      </c>
      <c r="B1469" s="7" t="s">
        <v>358</v>
      </c>
      <c r="C1469" s="7" t="s">
        <v>368</v>
      </c>
      <c r="D1469" s="16" t="s">
        <v>369</v>
      </c>
      <c r="E1469" s="81" t="s">
        <v>467</v>
      </c>
      <c r="F1469" s="7" t="s">
        <v>361</v>
      </c>
      <c r="G1469" s="7" t="s">
        <v>480</v>
      </c>
      <c r="H1469" s="7" t="s">
        <v>14</v>
      </c>
      <c r="I1469" s="8">
        <v>65</v>
      </c>
      <c r="J1469" s="8"/>
      <c r="K1469" s="9">
        <v>93318.55</v>
      </c>
      <c r="L1469" s="7" t="s">
        <v>57</v>
      </c>
      <c r="M1469" s="17">
        <f t="shared" si="161"/>
        <v>5.2951215637715926E-3</v>
      </c>
      <c r="N1469" s="20"/>
      <c r="O1469" s="73">
        <f t="shared" si="162"/>
        <v>59.570117592430414</v>
      </c>
      <c r="P1469" s="9">
        <f t="shared" si="155"/>
        <v>1435.67</v>
      </c>
    </row>
    <row r="1470" spans="1:16" x14ac:dyDescent="0.25">
      <c r="A1470" s="7" t="s">
        <v>9</v>
      </c>
      <c r="B1470" s="7" t="s">
        <v>358</v>
      </c>
      <c r="C1470" s="7" t="s">
        <v>368</v>
      </c>
      <c r="D1470" s="16" t="s">
        <v>369</v>
      </c>
      <c r="E1470" s="81" t="s">
        <v>467</v>
      </c>
      <c r="F1470" s="7" t="s">
        <v>361</v>
      </c>
      <c r="G1470" s="7" t="s">
        <v>480</v>
      </c>
      <c r="H1470" s="7" t="s">
        <v>14</v>
      </c>
      <c r="I1470" s="8">
        <v>56</v>
      </c>
      <c r="J1470" s="8"/>
      <c r="K1470" s="9">
        <v>80397.490000000005</v>
      </c>
      <c r="L1470" s="7" t="s">
        <v>65</v>
      </c>
      <c r="M1470" s="17">
        <f t="shared" si="161"/>
        <v>4.5619508857109104E-3</v>
      </c>
      <c r="N1470" s="20"/>
      <c r="O1470" s="73">
        <f t="shared" si="162"/>
        <v>51.321947464247742</v>
      </c>
      <c r="P1470" s="9">
        <f t="shared" si="155"/>
        <v>1435.6694642857144</v>
      </c>
    </row>
    <row r="1471" spans="1:16" x14ac:dyDescent="0.25">
      <c r="A1471" s="7" t="s">
        <v>9</v>
      </c>
      <c r="B1471" s="7" t="s">
        <v>358</v>
      </c>
      <c r="C1471" s="7" t="s">
        <v>370</v>
      </c>
      <c r="D1471" s="16" t="s">
        <v>371</v>
      </c>
      <c r="E1471" s="81" t="s">
        <v>467</v>
      </c>
      <c r="F1471" s="7" t="s">
        <v>361</v>
      </c>
      <c r="G1471" s="7" t="s">
        <v>480</v>
      </c>
      <c r="H1471" s="7" t="s">
        <v>14</v>
      </c>
      <c r="I1471" s="8">
        <v>343</v>
      </c>
      <c r="J1471" s="8"/>
      <c r="K1471" s="9">
        <v>492434.81</v>
      </c>
      <c r="L1471" s="7" t="s">
        <v>18</v>
      </c>
      <c r="M1471" s="17">
        <f t="shared" si="161"/>
        <v>2.7941949174979327E-2</v>
      </c>
      <c r="N1471" s="20"/>
      <c r="O1471" s="73">
        <f t="shared" si="162"/>
        <v>314.34692821851741</v>
      </c>
      <c r="P1471" s="9">
        <f t="shared" si="155"/>
        <v>1435.67</v>
      </c>
    </row>
    <row r="1472" spans="1:16" x14ac:dyDescent="0.25">
      <c r="A1472" s="7" t="s">
        <v>9</v>
      </c>
      <c r="B1472" s="7" t="s">
        <v>358</v>
      </c>
      <c r="C1472" s="7" t="s">
        <v>370</v>
      </c>
      <c r="D1472" s="16" t="s">
        <v>371</v>
      </c>
      <c r="E1472" s="81" t="s">
        <v>467</v>
      </c>
      <c r="F1472" s="7" t="s">
        <v>361</v>
      </c>
      <c r="G1472" s="7" t="s">
        <v>480</v>
      </c>
      <c r="H1472" s="7" t="s">
        <v>14</v>
      </c>
      <c r="I1472" s="8">
        <v>52</v>
      </c>
      <c r="J1472" s="8"/>
      <c r="K1472" s="9">
        <v>74654.84</v>
      </c>
      <c r="L1472" s="7" t="s">
        <v>20</v>
      </c>
      <c r="M1472" s="17">
        <f t="shared" si="161"/>
        <v>4.2360972510172741E-3</v>
      </c>
      <c r="N1472" s="20"/>
      <c r="O1472" s="73">
        <f t="shared" si="162"/>
        <v>47.656094073944331</v>
      </c>
      <c r="P1472" s="9">
        <f t="shared" si="155"/>
        <v>1435.6699999999998</v>
      </c>
    </row>
    <row r="1473" spans="1:16" x14ac:dyDescent="0.25">
      <c r="A1473" s="7" t="s">
        <v>9</v>
      </c>
      <c r="B1473" s="7" t="s">
        <v>358</v>
      </c>
      <c r="C1473" s="7" t="s">
        <v>370</v>
      </c>
      <c r="D1473" s="16" t="s">
        <v>371</v>
      </c>
      <c r="E1473" s="81" t="s">
        <v>467</v>
      </c>
      <c r="F1473" s="7" t="s">
        <v>361</v>
      </c>
      <c r="G1473" s="7" t="s">
        <v>480</v>
      </c>
      <c r="H1473" s="7" t="s">
        <v>14</v>
      </c>
      <c r="I1473" s="8">
        <v>259</v>
      </c>
      <c r="J1473" s="8"/>
      <c r="K1473" s="9">
        <v>367009.29</v>
      </c>
      <c r="L1473" s="7" t="s">
        <v>22</v>
      </c>
      <c r="M1473" s="17">
        <f t="shared" si="161"/>
        <v>2.1099022846412963E-2</v>
      </c>
      <c r="N1473" s="20"/>
      <c r="O1473" s="73">
        <f t="shared" si="162"/>
        <v>237.36400702214584</v>
      </c>
      <c r="P1473" s="9">
        <f t="shared" si="155"/>
        <v>1417.0242857142857</v>
      </c>
    </row>
    <row r="1474" spans="1:16" x14ac:dyDescent="0.25">
      <c r="A1474" s="7" t="s">
        <v>9</v>
      </c>
      <c r="B1474" s="7" t="s">
        <v>358</v>
      </c>
      <c r="C1474" s="7" t="s">
        <v>370</v>
      </c>
      <c r="D1474" s="16" t="s">
        <v>371</v>
      </c>
      <c r="E1474" s="81" t="s">
        <v>467</v>
      </c>
      <c r="F1474" s="7" t="s">
        <v>361</v>
      </c>
      <c r="G1474" s="7" t="s">
        <v>480</v>
      </c>
      <c r="H1474" s="7" t="s">
        <v>14</v>
      </c>
      <c r="I1474" s="8">
        <v>340</v>
      </c>
      <c r="J1474" s="8"/>
      <c r="K1474" s="9">
        <v>488127.8</v>
      </c>
      <c r="L1474" s="7" t="s">
        <v>23</v>
      </c>
      <c r="M1474" s="17">
        <f t="shared" si="161"/>
        <v>2.7697558948959099E-2</v>
      </c>
      <c r="N1474" s="20"/>
      <c r="O1474" s="73">
        <f t="shared" si="162"/>
        <v>311.59753817578985</v>
      </c>
      <c r="P1474" s="9">
        <f t="shared" ref="P1474:P1537" si="163">+K1474/I1474</f>
        <v>1435.67</v>
      </c>
    </row>
    <row r="1475" spans="1:16" x14ac:dyDescent="0.25">
      <c r="A1475" s="7" t="s">
        <v>9</v>
      </c>
      <c r="B1475" s="7" t="s">
        <v>358</v>
      </c>
      <c r="C1475" s="7" t="s">
        <v>370</v>
      </c>
      <c r="D1475" s="16" t="s">
        <v>371</v>
      </c>
      <c r="E1475" s="81" t="s">
        <v>467</v>
      </c>
      <c r="F1475" s="7" t="s">
        <v>361</v>
      </c>
      <c r="G1475" s="7" t="s">
        <v>480</v>
      </c>
      <c r="H1475" s="7" t="s">
        <v>14</v>
      </c>
      <c r="I1475" s="8">
        <v>450</v>
      </c>
      <c r="J1475" s="8"/>
      <c r="K1475" s="9">
        <v>646051.5</v>
      </c>
      <c r="L1475" s="7" t="s">
        <v>25</v>
      </c>
      <c r="M1475" s="17">
        <f t="shared" si="161"/>
        <v>3.6658533903034106E-2</v>
      </c>
      <c r="N1475" s="20"/>
      <c r="O1475" s="73">
        <f t="shared" si="162"/>
        <v>412.40850640913368</v>
      </c>
      <c r="P1475" s="9">
        <f t="shared" si="163"/>
        <v>1435.67</v>
      </c>
    </row>
    <row r="1476" spans="1:16" x14ac:dyDescent="0.25">
      <c r="A1476" s="7" t="s">
        <v>9</v>
      </c>
      <c r="B1476" s="7" t="s">
        <v>358</v>
      </c>
      <c r="C1476" s="7" t="s">
        <v>370</v>
      </c>
      <c r="D1476" s="16" t="s">
        <v>371</v>
      </c>
      <c r="E1476" s="81" t="s">
        <v>467</v>
      </c>
      <c r="F1476" s="7" t="s">
        <v>361</v>
      </c>
      <c r="G1476" s="7" t="s">
        <v>480</v>
      </c>
      <c r="H1476" s="7" t="s">
        <v>14</v>
      </c>
      <c r="I1476" s="8">
        <v>14</v>
      </c>
      <c r="J1476" s="8"/>
      <c r="K1476" s="9">
        <v>20099.38</v>
      </c>
      <c r="L1476" s="7" t="s">
        <v>27</v>
      </c>
      <c r="M1476" s="17">
        <f t="shared" si="161"/>
        <v>1.1404877214277276E-3</v>
      </c>
      <c r="N1476" s="20"/>
      <c r="O1476" s="73">
        <f t="shared" si="162"/>
        <v>12.830486866061936</v>
      </c>
      <c r="P1476" s="9">
        <f t="shared" si="163"/>
        <v>1435.67</v>
      </c>
    </row>
    <row r="1477" spans="1:16" x14ac:dyDescent="0.25">
      <c r="A1477" s="7" t="s">
        <v>9</v>
      </c>
      <c r="B1477" s="7" t="s">
        <v>358</v>
      </c>
      <c r="C1477" s="7" t="s">
        <v>370</v>
      </c>
      <c r="D1477" s="16" t="s">
        <v>371</v>
      </c>
      <c r="E1477" s="81" t="s">
        <v>467</v>
      </c>
      <c r="F1477" s="7" t="s">
        <v>361</v>
      </c>
      <c r="G1477" s="7" t="s">
        <v>480</v>
      </c>
      <c r="H1477" s="7" t="s">
        <v>14</v>
      </c>
      <c r="I1477" s="8">
        <v>59.45</v>
      </c>
      <c r="J1477" s="8"/>
      <c r="K1477" s="9">
        <v>85349.986999999994</v>
      </c>
      <c r="L1477" s="7" t="s">
        <v>28</v>
      </c>
      <c r="M1477" s="17">
        <f t="shared" si="161"/>
        <v>4.8429996456341726E-3</v>
      </c>
      <c r="N1477" s="20"/>
      <c r="O1477" s="73">
        <f t="shared" si="162"/>
        <v>54.48374601338444</v>
      </c>
      <c r="P1477" s="9">
        <f t="shared" si="163"/>
        <v>1435.6599999999999</v>
      </c>
    </row>
    <row r="1478" spans="1:16" x14ac:dyDescent="0.25">
      <c r="A1478" s="7" t="s">
        <v>9</v>
      </c>
      <c r="B1478" s="7" t="s">
        <v>358</v>
      </c>
      <c r="C1478" s="7" t="s">
        <v>370</v>
      </c>
      <c r="D1478" s="16" t="s">
        <v>371</v>
      </c>
      <c r="E1478" s="81" t="s">
        <v>467</v>
      </c>
      <c r="F1478" s="7" t="s">
        <v>361</v>
      </c>
      <c r="G1478" s="7" t="s">
        <v>480</v>
      </c>
      <c r="H1478" s="7" t="s">
        <v>14</v>
      </c>
      <c r="I1478" s="8">
        <v>5</v>
      </c>
      <c r="J1478" s="8"/>
      <c r="K1478" s="9">
        <v>7178.3</v>
      </c>
      <c r="L1478" s="7" t="s">
        <v>30</v>
      </c>
      <c r="M1478" s="17">
        <f t="shared" si="161"/>
        <v>4.0731704336704561E-4</v>
      </c>
      <c r="N1478" s="20"/>
      <c r="O1478" s="73">
        <f t="shared" si="162"/>
        <v>4.5823167378792631</v>
      </c>
      <c r="P1478" s="9">
        <f t="shared" si="163"/>
        <v>1435.66</v>
      </c>
    </row>
    <row r="1479" spans="1:16" x14ac:dyDescent="0.25">
      <c r="A1479" s="7" t="s">
        <v>9</v>
      </c>
      <c r="B1479" s="7" t="s">
        <v>358</v>
      </c>
      <c r="C1479" s="7" t="s">
        <v>370</v>
      </c>
      <c r="D1479" s="16" t="s">
        <v>371</v>
      </c>
      <c r="E1479" s="81" t="s">
        <v>467</v>
      </c>
      <c r="F1479" s="7" t="s">
        <v>361</v>
      </c>
      <c r="G1479" s="7" t="s">
        <v>480</v>
      </c>
      <c r="H1479" s="7" t="s">
        <v>14</v>
      </c>
      <c r="I1479" s="8">
        <v>3</v>
      </c>
      <c r="J1479" s="8"/>
      <c r="K1479" s="9">
        <v>4307.01</v>
      </c>
      <c r="L1479" s="7" t="s">
        <v>31</v>
      </c>
      <c r="M1479" s="17">
        <f t="shared" si="161"/>
        <v>2.4439022602022736E-4</v>
      </c>
      <c r="N1479" s="20"/>
      <c r="O1479" s="73">
        <f t="shared" si="162"/>
        <v>2.7493900427275579</v>
      </c>
      <c r="P1479" s="9">
        <f t="shared" si="163"/>
        <v>1435.67</v>
      </c>
    </row>
    <row r="1480" spans="1:16" x14ac:dyDescent="0.25">
      <c r="A1480" s="7" t="s">
        <v>9</v>
      </c>
      <c r="B1480" s="7" t="s">
        <v>358</v>
      </c>
      <c r="C1480" s="7" t="s">
        <v>370</v>
      </c>
      <c r="D1480" s="16" t="s">
        <v>371</v>
      </c>
      <c r="E1480" s="81" t="s">
        <v>467</v>
      </c>
      <c r="F1480" s="7" t="s">
        <v>361</v>
      </c>
      <c r="G1480" s="7" t="s">
        <v>480</v>
      </c>
      <c r="H1480" s="7" t="s">
        <v>14</v>
      </c>
      <c r="I1480" s="8">
        <v>4</v>
      </c>
      <c r="J1480" s="8"/>
      <c r="K1480" s="9">
        <v>5742.68</v>
      </c>
      <c r="L1480" s="7" t="s">
        <v>32</v>
      </c>
      <c r="M1480" s="17">
        <f t="shared" si="161"/>
        <v>3.2585363469363649E-4</v>
      </c>
      <c r="N1480" s="20"/>
      <c r="O1480" s="73">
        <f t="shared" si="162"/>
        <v>3.6658533903034103</v>
      </c>
      <c r="P1480" s="9">
        <f t="shared" si="163"/>
        <v>1435.67</v>
      </c>
    </row>
    <row r="1481" spans="1:16" x14ac:dyDescent="0.25">
      <c r="A1481" s="7" t="s">
        <v>9</v>
      </c>
      <c r="B1481" s="7" t="s">
        <v>358</v>
      </c>
      <c r="C1481" s="7" t="s">
        <v>370</v>
      </c>
      <c r="D1481" s="16" t="s">
        <v>371</v>
      </c>
      <c r="E1481" s="81" t="s">
        <v>467</v>
      </c>
      <c r="F1481" s="7" t="s">
        <v>361</v>
      </c>
      <c r="G1481" s="7" t="s">
        <v>480</v>
      </c>
      <c r="H1481" s="7" t="s">
        <v>14</v>
      </c>
      <c r="I1481" s="8">
        <v>6</v>
      </c>
      <c r="J1481" s="8"/>
      <c r="K1481" s="9">
        <v>8614.02</v>
      </c>
      <c r="L1481" s="7" t="s">
        <v>62</v>
      </c>
      <c r="M1481" s="17">
        <f t="shared" si="161"/>
        <v>4.8878045204045473E-4</v>
      </c>
      <c r="N1481" s="20"/>
      <c r="O1481" s="73">
        <f t="shared" si="162"/>
        <v>5.4987800854551159</v>
      </c>
      <c r="P1481" s="9">
        <f t="shared" si="163"/>
        <v>1435.67</v>
      </c>
    </row>
    <row r="1482" spans="1:16" x14ac:dyDescent="0.25">
      <c r="A1482" s="7" t="s">
        <v>9</v>
      </c>
      <c r="B1482" s="7" t="s">
        <v>358</v>
      </c>
      <c r="C1482" s="7" t="s">
        <v>370</v>
      </c>
      <c r="D1482" s="16" t="s">
        <v>371</v>
      </c>
      <c r="E1482" s="81" t="s">
        <v>467</v>
      </c>
      <c r="F1482" s="7" t="s">
        <v>361</v>
      </c>
      <c r="G1482" s="7" t="s">
        <v>480</v>
      </c>
      <c r="H1482" s="7" t="s">
        <v>14</v>
      </c>
      <c r="I1482" s="8">
        <v>97</v>
      </c>
      <c r="J1482" s="8"/>
      <c r="K1482" s="9">
        <v>139259.99</v>
      </c>
      <c r="L1482" s="7" t="s">
        <v>34</v>
      </c>
      <c r="M1482" s="17">
        <f t="shared" si="161"/>
        <v>7.9019506413206837E-3</v>
      </c>
      <c r="N1482" s="20"/>
      <c r="O1482" s="73">
        <f t="shared" si="162"/>
        <v>88.896944714857696</v>
      </c>
      <c r="P1482" s="9">
        <f t="shared" si="163"/>
        <v>1435.6699999999998</v>
      </c>
    </row>
    <row r="1483" spans="1:16" x14ac:dyDescent="0.25">
      <c r="A1483" s="7" t="s">
        <v>9</v>
      </c>
      <c r="B1483" s="7" t="s">
        <v>358</v>
      </c>
      <c r="C1483" s="7" t="s">
        <v>370</v>
      </c>
      <c r="D1483" s="16" t="s">
        <v>371</v>
      </c>
      <c r="E1483" s="81" t="s">
        <v>467</v>
      </c>
      <c r="F1483" s="7" t="s">
        <v>361</v>
      </c>
      <c r="G1483" s="7" t="s">
        <v>480</v>
      </c>
      <c r="H1483" s="7" t="s">
        <v>14</v>
      </c>
      <c r="I1483" s="8">
        <v>79</v>
      </c>
      <c r="J1483" s="8"/>
      <c r="K1483" s="9">
        <v>113417.14</v>
      </c>
      <c r="L1483" s="7" t="s">
        <v>35</v>
      </c>
      <c r="M1483" s="17">
        <f t="shared" si="161"/>
        <v>6.43560928519932E-3</v>
      </c>
      <c r="N1483" s="20"/>
      <c r="O1483" s="73">
        <f t="shared" si="162"/>
        <v>72.400604458492353</v>
      </c>
      <c r="P1483" s="9">
        <f t="shared" si="163"/>
        <v>1435.66</v>
      </c>
    </row>
    <row r="1484" spans="1:16" x14ac:dyDescent="0.25">
      <c r="A1484" s="7" t="s">
        <v>9</v>
      </c>
      <c r="B1484" s="7" t="s">
        <v>358</v>
      </c>
      <c r="C1484" s="7" t="s">
        <v>370</v>
      </c>
      <c r="D1484" s="16" t="s">
        <v>371</v>
      </c>
      <c r="E1484" s="81" t="s">
        <v>467</v>
      </c>
      <c r="F1484" s="7" t="s">
        <v>361</v>
      </c>
      <c r="G1484" s="7" t="s">
        <v>480</v>
      </c>
      <c r="H1484" s="7" t="s">
        <v>14</v>
      </c>
      <c r="I1484" s="8">
        <v>40</v>
      </c>
      <c r="J1484" s="8"/>
      <c r="K1484" s="9">
        <v>57426.400000000001</v>
      </c>
      <c r="L1484" s="7" t="s">
        <v>36</v>
      </c>
      <c r="M1484" s="17">
        <f t="shared" si="161"/>
        <v>3.2585363469363649E-3</v>
      </c>
      <c r="N1484" s="20"/>
      <c r="O1484" s="73">
        <f t="shared" si="162"/>
        <v>36.658533903034105</v>
      </c>
      <c r="P1484" s="9">
        <f t="shared" si="163"/>
        <v>1435.66</v>
      </c>
    </row>
    <row r="1485" spans="1:16" x14ac:dyDescent="0.25">
      <c r="A1485" s="7" t="s">
        <v>9</v>
      </c>
      <c r="B1485" s="7" t="s">
        <v>358</v>
      </c>
      <c r="C1485" s="7" t="s">
        <v>370</v>
      </c>
      <c r="D1485" s="16" t="s">
        <v>371</v>
      </c>
      <c r="E1485" s="81" t="s">
        <v>467</v>
      </c>
      <c r="F1485" s="7" t="s">
        <v>361</v>
      </c>
      <c r="G1485" s="7" t="s">
        <v>480</v>
      </c>
      <c r="H1485" s="7" t="s">
        <v>14</v>
      </c>
      <c r="I1485" s="8">
        <v>215</v>
      </c>
      <c r="J1485" s="8"/>
      <c r="K1485" s="9">
        <v>285175.45</v>
      </c>
      <c r="L1485" s="7" t="s">
        <v>37</v>
      </c>
      <c r="M1485" s="17">
        <f t="shared" si="161"/>
        <v>1.7514632864782959E-2</v>
      </c>
      <c r="N1485" s="20"/>
      <c r="O1485" s="73">
        <f t="shared" si="162"/>
        <v>197.0396197288083</v>
      </c>
      <c r="P1485" s="9">
        <f t="shared" si="163"/>
        <v>1326.3974418604653</v>
      </c>
    </row>
    <row r="1486" spans="1:16" x14ac:dyDescent="0.25">
      <c r="A1486" s="7" t="s">
        <v>9</v>
      </c>
      <c r="B1486" s="7" t="s">
        <v>358</v>
      </c>
      <c r="C1486" s="7" t="s">
        <v>370</v>
      </c>
      <c r="D1486" s="16" t="s">
        <v>371</v>
      </c>
      <c r="E1486" s="81" t="s">
        <v>467</v>
      </c>
      <c r="F1486" s="7" t="s">
        <v>361</v>
      </c>
      <c r="G1486" s="7" t="s">
        <v>480</v>
      </c>
      <c r="H1486" s="7" t="s">
        <v>14</v>
      </c>
      <c r="I1486" s="8">
        <v>90</v>
      </c>
      <c r="J1486" s="8"/>
      <c r="K1486" s="9">
        <v>129210.3</v>
      </c>
      <c r="L1486" s="7" t="s">
        <v>38</v>
      </c>
      <c r="M1486" s="17">
        <f t="shared" si="161"/>
        <v>7.3317067806068208E-3</v>
      </c>
      <c r="N1486" s="20"/>
      <c r="O1486" s="73">
        <f t="shared" si="162"/>
        <v>82.48170128182673</v>
      </c>
      <c r="P1486" s="9">
        <f t="shared" si="163"/>
        <v>1435.67</v>
      </c>
    </row>
    <row r="1487" spans="1:16" x14ac:dyDescent="0.25">
      <c r="A1487" s="7" t="s">
        <v>9</v>
      </c>
      <c r="B1487" s="7" t="s">
        <v>358</v>
      </c>
      <c r="C1487" s="7" t="s">
        <v>370</v>
      </c>
      <c r="D1487" s="16" t="s">
        <v>371</v>
      </c>
      <c r="E1487" s="81" t="s">
        <v>467</v>
      </c>
      <c r="F1487" s="7" t="s">
        <v>361</v>
      </c>
      <c r="G1487" s="7" t="s">
        <v>480</v>
      </c>
      <c r="H1487" s="7" t="s">
        <v>14</v>
      </c>
      <c r="I1487" s="8">
        <v>9</v>
      </c>
      <c r="J1487" s="8"/>
      <c r="K1487" s="9">
        <v>12921.03</v>
      </c>
      <c r="L1487" s="7" t="s">
        <v>39</v>
      </c>
      <c r="M1487" s="17">
        <f t="shared" si="161"/>
        <v>7.3317067806068204E-4</v>
      </c>
      <c r="N1487" s="20"/>
      <c r="O1487" s="73">
        <f t="shared" si="162"/>
        <v>8.2481701281826734</v>
      </c>
      <c r="P1487" s="9">
        <f t="shared" si="163"/>
        <v>1435.67</v>
      </c>
    </row>
    <row r="1488" spans="1:16" x14ac:dyDescent="0.25">
      <c r="A1488" s="7" t="s">
        <v>9</v>
      </c>
      <c r="B1488" s="7" t="s">
        <v>358</v>
      </c>
      <c r="C1488" s="7" t="s">
        <v>370</v>
      </c>
      <c r="D1488" s="16" t="s">
        <v>371</v>
      </c>
      <c r="E1488" s="81" t="s">
        <v>467</v>
      </c>
      <c r="F1488" s="7" t="s">
        <v>361</v>
      </c>
      <c r="G1488" s="7" t="s">
        <v>480</v>
      </c>
      <c r="H1488" s="7" t="s">
        <v>14</v>
      </c>
      <c r="I1488" s="8">
        <v>222</v>
      </c>
      <c r="J1488" s="8"/>
      <c r="K1488" s="9">
        <v>318718.74</v>
      </c>
      <c r="L1488" s="7" t="s">
        <v>40</v>
      </c>
      <c r="M1488" s="17">
        <f t="shared" si="161"/>
        <v>1.8084876725496826E-2</v>
      </c>
      <c r="N1488" s="20"/>
      <c r="O1488" s="73">
        <f t="shared" si="162"/>
        <v>203.45486316183928</v>
      </c>
      <c r="P1488" s="9">
        <f t="shared" si="163"/>
        <v>1435.6699999999998</v>
      </c>
    </row>
    <row r="1489" spans="1:16" x14ac:dyDescent="0.25">
      <c r="A1489" s="7" t="s">
        <v>9</v>
      </c>
      <c r="B1489" s="7" t="s">
        <v>358</v>
      </c>
      <c r="C1489" s="7" t="s">
        <v>370</v>
      </c>
      <c r="D1489" s="16" t="s">
        <v>371</v>
      </c>
      <c r="E1489" s="81" t="s">
        <v>467</v>
      </c>
      <c r="F1489" s="7" t="s">
        <v>361</v>
      </c>
      <c r="G1489" s="7" t="s">
        <v>480</v>
      </c>
      <c r="H1489" s="7" t="s">
        <v>14</v>
      </c>
      <c r="I1489" s="8">
        <v>548</v>
      </c>
      <c r="J1489" s="8"/>
      <c r="K1489" s="9">
        <v>786747.16</v>
      </c>
      <c r="L1489" s="7" t="s">
        <v>41</v>
      </c>
      <c r="M1489" s="17">
        <f t="shared" si="161"/>
        <v>4.4641947953028199E-2</v>
      </c>
      <c r="N1489" s="20"/>
      <c r="O1489" s="73">
        <f t="shared" si="162"/>
        <v>502.22191447156723</v>
      </c>
      <c r="P1489" s="9">
        <f t="shared" si="163"/>
        <v>1435.67</v>
      </c>
    </row>
    <row r="1490" spans="1:16" x14ac:dyDescent="0.25">
      <c r="A1490" s="7" t="s">
        <v>9</v>
      </c>
      <c r="B1490" s="7" t="s">
        <v>358</v>
      </c>
      <c r="C1490" s="7" t="s">
        <v>370</v>
      </c>
      <c r="D1490" s="16" t="s">
        <v>371</v>
      </c>
      <c r="E1490" s="81" t="s">
        <v>467</v>
      </c>
      <c r="F1490" s="7" t="s">
        <v>361</v>
      </c>
      <c r="G1490" s="7" t="s">
        <v>480</v>
      </c>
      <c r="H1490" s="7" t="s">
        <v>14</v>
      </c>
      <c r="I1490" s="8">
        <v>718</v>
      </c>
      <c r="J1490" s="8"/>
      <c r="K1490" s="9">
        <v>1030803.88</v>
      </c>
      <c r="L1490" s="7" t="s">
        <v>42</v>
      </c>
      <c r="M1490" s="17">
        <f t="shared" si="161"/>
        <v>5.8490727427507744E-2</v>
      </c>
      <c r="N1490" s="20"/>
      <c r="O1490" s="73">
        <f t="shared" si="162"/>
        <v>658.0206835594621</v>
      </c>
      <c r="P1490" s="9">
        <f t="shared" si="163"/>
        <v>1435.66</v>
      </c>
    </row>
    <row r="1491" spans="1:16" x14ac:dyDescent="0.25">
      <c r="A1491" s="7" t="s">
        <v>9</v>
      </c>
      <c r="B1491" s="7" t="s">
        <v>358</v>
      </c>
      <c r="C1491" s="7" t="s">
        <v>370</v>
      </c>
      <c r="D1491" s="16" t="s">
        <v>371</v>
      </c>
      <c r="E1491" s="81" t="s">
        <v>467</v>
      </c>
      <c r="F1491" s="7" t="s">
        <v>361</v>
      </c>
      <c r="G1491" s="7" t="s">
        <v>480</v>
      </c>
      <c r="H1491" s="7" t="s">
        <v>14</v>
      </c>
      <c r="I1491" s="8">
        <v>30</v>
      </c>
      <c r="J1491" s="8"/>
      <c r="K1491" s="9">
        <v>43070.1</v>
      </c>
      <c r="L1491" s="7" t="s">
        <v>43</v>
      </c>
      <c r="M1491" s="17">
        <f t="shared" si="161"/>
        <v>2.4439022602022733E-3</v>
      </c>
      <c r="N1491" s="20"/>
      <c r="O1491" s="73">
        <f t="shared" si="162"/>
        <v>27.493900427275573</v>
      </c>
      <c r="P1491" s="9">
        <f t="shared" si="163"/>
        <v>1435.6699999999998</v>
      </c>
    </row>
    <row r="1492" spans="1:16" x14ac:dyDescent="0.25">
      <c r="A1492" s="7" t="s">
        <v>9</v>
      </c>
      <c r="B1492" s="7" t="s">
        <v>358</v>
      </c>
      <c r="C1492" s="7" t="s">
        <v>370</v>
      </c>
      <c r="D1492" s="16" t="s">
        <v>371</v>
      </c>
      <c r="E1492" s="81" t="s">
        <v>467</v>
      </c>
      <c r="F1492" s="7" t="s">
        <v>361</v>
      </c>
      <c r="G1492" s="7" t="s">
        <v>480</v>
      </c>
      <c r="H1492" s="7" t="s">
        <v>14</v>
      </c>
      <c r="I1492" s="8">
        <v>70</v>
      </c>
      <c r="J1492" s="8"/>
      <c r="K1492" s="9">
        <v>100496.2</v>
      </c>
      <c r="L1492" s="7" t="s">
        <v>44</v>
      </c>
      <c r="M1492" s="17">
        <f t="shared" si="161"/>
        <v>5.7024386071386378E-3</v>
      </c>
      <c r="N1492" s="20"/>
      <c r="O1492" s="73">
        <f t="shared" si="162"/>
        <v>64.152434330309674</v>
      </c>
      <c r="P1492" s="9">
        <f t="shared" si="163"/>
        <v>1435.6599999999999</v>
      </c>
    </row>
    <row r="1493" spans="1:16" x14ac:dyDescent="0.25">
      <c r="A1493" s="7" t="s">
        <v>9</v>
      </c>
      <c r="B1493" s="7" t="s">
        <v>358</v>
      </c>
      <c r="C1493" s="7" t="s">
        <v>370</v>
      </c>
      <c r="D1493" s="16" t="s">
        <v>371</v>
      </c>
      <c r="E1493" s="81" t="s">
        <v>467</v>
      </c>
      <c r="F1493" s="7" t="s">
        <v>361</v>
      </c>
      <c r="G1493" s="7" t="s">
        <v>480</v>
      </c>
      <c r="H1493" s="7" t="s">
        <v>14</v>
      </c>
      <c r="I1493" s="8">
        <v>195</v>
      </c>
      <c r="J1493" s="8"/>
      <c r="K1493" s="9">
        <v>279955.36</v>
      </c>
      <c r="L1493" s="7" t="s">
        <v>45</v>
      </c>
      <c r="M1493" s="17">
        <f t="shared" si="161"/>
        <v>1.5885364691314779E-2</v>
      </c>
      <c r="N1493" s="20"/>
      <c r="O1493" s="73">
        <f t="shared" si="162"/>
        <v>178.71035277729126</v>
      </c>
      <c r="P1493" s="9">
        <f t="shared" si="163"/>
        <v>1435.6685128205127</v>
      </c>
    </row>
    <row r="1494" spans="1:16" x14ac:dyDescent="0.25">
      <c r="A1494" s="7" t="s">
        <v>9</v>
      </c>
      <c r="B1494" s="7" t="s">
        <v>358</v>
      </c>
      <c r="C1494" s="7" t="s">
        <v>370</v>
      </c>
      <c r="D1494" s="16" t="s">
        <v>371</v>
      </c>
      <c r="E1494" s="81" t="s">
        <v>467</v>
      </c>
      <c r="F1494" s="7" t="s">
        <v>361</v>
      </c>
      <c r="G1494" s="7" t="s">
        <v>480</v>
      </c>
      <c r="H1494" s="7" t="s">
        <v>14</v>
      </c>
      <c r="I1494" s="8">
        <v>98</v>
      </c>
      <c r="J1494" s="8"/>
      <c r="K1494" s="9">
        <v>140695.66</v>
      </c>
      <c r="L1494" s="7" t="s">
        <v>46</v>
      </c>
      <c r="M1494" s="17">
        <f t="shared" si="161"/>
        <v>7.9834140499940934E-3</v>
      </c>
      <c r="N1494" s="20"/>
      <c r="O1494" s="73">
        <f t="shared" si="162"/>
        <v>89.813408062433552</v>
      </c>
      <c r="P1494" s="9">
        <f t="shared" si="163"/>
        <v>1435.67</v>
      </c>
    </row>
    <row r="1495" spans="1:16" x14ac:dyDescent="0.25">
      <c r="A1495" s="7" t="s">
        <v>9</v>
      </c>
      <c r="B1495" s="7" t="s">
        <v>358</v>
      </c>
      <c r="C1495" s="7" t="s">
        <v>370</v>
      </c>
      <c r="D1495" s="16" t="s">
        <v>371</v>
      </c>
      <c r="E1495" s="81" t="s">
        <v>467</v>
      </c>
      <c r="F1495" s="7" t="s">
        <v>361</v>
      </c>
      <c r="G1495" s="7" t="s">
        <v>480</v>
      </c>
      <c r="H1495" s="7" t="s">
        <v>14</v>
      </c>
      <c r="I1495" s="8">
        <v>272</v>
      </c>
      <c r="J1495" s="8"/>
      <c r="K1495" s="9">
        <v>390502.24</v>
      </c>
      <c r="L1495" s="7" t="s">
        <v>47</v>
      </c>
      <c r="M1495" s="17">
        <f t="shared" si="161"/>
        <v>2.215804715916728E-2</v>
      </c>
      <c r="N1495" s="20"/>
      <c r="O1495" s="73">
        <f t="shared" si="162"/>
        <v>249.2780305406319</v>
      </c>
      <c r="P1495" s="9">
        <f t="shared" si="163"/>
        <v>1435.67</v>
      </c>
    </row>
    <row r="1496" spans="1:16" x14ac:dyDescent="0.25">
      <c r="A1496" s="7" t="s">
        <v>9</v>
      </c>
      <c r="B1496" s="7" t="s">
        <v>358</v>
      </c>
      <c r="C1496" s="7" t="s">
        <v>370</v>
      </c>
      <c r="D1496" s="16" t="s">
        <v>371</v>
      </c>
      <c r="E1496" s="81" t="s">
        <v>467</v>
      </c>
      <c r="F1496" s="7" t="s">
        <v>361</v>
      </c>
      <c r="G1496" s="7" t="s">
        <v>480</v>
      </c>
      <c r="H1496" s="7" t="s">
        <v>14</v>
      </c>
      <c r="I1496" s="8">
        <v>132</v>
      </c>
      <c r="J1496" s="8"/>
      <c r="K1496" s="9">
        <v>189508.44</v>
      </c>
      <c r="L1496" s="7" t="s">
        <v>63</v>
      </c>
      <c r="M1496" s="17">
        <f t="shared" si="161"/>
        <v>1.0753169944890003E-2</v>
      </c>
      <c r="N1496" s="20"/>
      <c r="O1496" s="73">
        <f t="shared" si="162"/>
        <v>120.97316188001254</v>
      </c>
      <c r="P1496" s="9">
        <f t="shared" si="163"/>
        <v>1435.67</v>
      </c>
    </row>
    <row r="1497" spans="1:16" x14ac:dyDescent="0.25">
      <c r="A1497" s="7" t="s">
        <v>9</v>
      </c>
      <c r="B1497" s="7" t="s">
        <v>358</v>
      </c>
      <c r="C1497" s="7" t="s">
        <v>370</v>
      </c>
      <c r="D1497" s="16" t="s">
        <v>371</v>
      </c>
      <c r="E1497" s="81" t="s">
        <v>467</v>
      </c>
      <c r="F1497" s="7" t="s">
        <v>361</v>
      </c>
      <c r="G1497" s="7" t="s">
        <v>480</v>
      </c>
      <c r="H1497" s="7" t="s">
        <v>14</v>
      </c>
      <c r="I1497" s="8">
        <v>82</v>
      </c>
      <c r="J1497" s="8"/>
      <c r="K1497" s="9">
        <v>117724.94</v>
      </c>
      <c r="L1497" s="7" t="s">
        <v>48</v>
      </c>
      <c r="M1497" s="17">
        <f t="shared" si="161"/>
        <v>6.6799995112195474E-3</v>
      </c>
      <c r="N1497" s="20"/>
      <c r="O1497" s="73">
        <f t="shared" si="162"/>
        <v>75.149994501219908</v>
      </c>
      <c r="P1497" s="9">
        <f t="shared" si="163"/>
        <v>1435.67</v>
      </c>
    </row>
    <row r="1498" spans="1:16" x14ac:dyDescent="0.25">
      <c r="A1498" s="7" t="s">
        <v>9</v>
      </c>
      <c r="B1498" s="7" t="s">
        <v>358</v>
      </c>
      <c r="C1498" s="7" t="s">
        <v>370</v>
      </c>
      <c r="D1498" s="16" t="s">
        <v>371</v>
      </c>
      <c r="E1498" s="81" t="s">
        <v>467</v>
      </c>
      <c r="F1498" s="7" t="s">
        <v>361</v>
      </c>
      <c r="G1498" s="7" t="s">
        <v>480</v>
      </c>
      <c r="H1498" s="7" t="s">
        <v>14</v>
      </c>
      <c r="I1498" s="8">
        <v>45</v>
      </c>
      <c r="J1498" s="8"/>
      <c r="K1498" s="9">
        <v>64605.15</v>
      </c>
      <c r="L1498" s="7" t="s">
        <v>49</v>
      </c>
      <c r="M1498" s="17">
        <f t="shared" ref="M1498:M1506" si="164">+I1498/$I$1507</f>
        <v>3.6658533903034104E-3</v>
      </c>
      <c r="N1498" s="20"/>
      <c r="O1498" s="73">
        <f t="shared" ref="O1498:O1506" si="165">11250*M1498</f>
        <v>41.240850640913365</v>
      </c>
      <c r="P1498" s="9">
        <f t="shared" si="163"/>
        <v>1435.67</v>
      </c>
    </row>
    <row r="1499" spans="1:16" x14ac:dyDescent="0.25">
      <c r="A1499" s="7" t="s">
        <v>9</v>
      </c>
      <c r="B1499" s="7" t="s">
        <v>358</v>
      </c>
      <c r="C1499" s="7" t="s">
        <v>370</v>
      </c>
      <c r="D1499" s="16" t="s">
        <v>371</v>
      </c>
      <c r="E1499" s="81" t="s">
        <v>467</v>
      </c>
      <c r="F1499" s="7" t="s">
        <v>361</v>
      </c>
      <c r="G1499" s="7" t="s">
        <v>480</v>
      </c>
      <c r="H1499" s="7" t="s">
        <v>14</v>
      </c>
      <c r="I1499" s="8">
        <v>85</v>
      </c>
      <c r="J1499" s="8"/>
      <c r="K1499" s="9">
        <v>122031.95</v>
      </c>
      <c r="L1499" s="7" t="s">
        <v>50</v>
      </c>
      <c r="M1499" s="17">
        <f t="shared" si="164"/>
        <v>6.9243897372397748E-3</v>
      </c>
      <c r="N1499" s="20"/>
      <c r="O1499" s="73">
        <f t="shared" si="165"/>
        <v>77.899384543947463</v>
      </c>
      <c r="P1499" s="9">
        <f t="shared" si="163"/>
        <v>1435.67</v>
      </c>
    </row>
    <row r="1500" spans="1:16" x14ac:dyDescent="0.25">
      <c r="A1500" s="7" t="s">
        <v>9</v>
      </c>
      <c r="B1500" s="7" t="s">
        <v>358</v>
      </c>
      <c r="C1500" s="7" t="s">
        <v>370</v>
      </c>
      <c r="D1500" s="16" t="s">
        <v>371</v>
      </c>
      <c r="E1500" s="81" t="s">
        <v>467</v>
      </c>
      <c r="F1500" s="7" t="s">
        <v>361</v>
      </c>
      <c r="G1500" s="7" t="s">
        <v>480</v>
      </c>
      <c r="H1500" s="7" t="s">
        <v>14</v>
      </c>
      <c r="I1500" s="8">
        <v>120</v>
      </c>
      <c r="J1500" s="8"/>
      <c r="K1500" s="9">
        <v>172280.4</v>
      </c>
      <c r="L1500" s="7" t="s">
        <v>51</v>
      </c>
      <c r="M1500" s="17">
        <f t="shared" si="164"/>
        <v>9.7756090408090933E-3</v>
      </c>
      <c r="N1500" s="20"/>
      <c r="O1500" s="73">
        <f t="shared" si="165"/>
        <v>109.97560170910229</v>
      </c>
      <c r="P1500" s="9">
        <f t="shared" si="163"/>
        <v>1435.6699999999998</v>
      </c>
    </row>
    <row r="1501" spans="1:16" x14ac:dyDescent="0.25">
      <c r="A1501" s="7" t="s">
        <v>9</v>
      </c>
      <c r="B1501" s="7" t="s">
        <v>358</v>
      </c>
      <c r="C1501" s="7" t="s">
        <v>370</v>
      </c>
      <c r="D1501" s="16" t="s">
        <v>371</v>
      </c>
      <c r="E1501" s="81" t="s">
        <v>467</v>
      </c>
      <c r="F1501" s="7" t="s">
        <v>361</v>
      </c>
      <c r="G1501" s="7" t="s">
        <v>480</v>
      </c>
      <c r="H1501" s="7" t="s">
        <v>14</v>
      </c>
      <c r="I1501" s="8">
        <v>58.5</v>
      </c>
      <c r="J1501" s="8"/>
      <c r="K1501" s="9">
        <v>83986.695000000007</v>
      </c>
      <c r="L1501" s="7" t="s">
        <v>52</v>
      </c>
      <c r="M1501" s="17">
        <f t="shared" si="164"/>
        <v>4.7656094073944329E-3</v>
      </c>
      <c r="N1501" s="20"/>
      <c r="O1501" s="73">
        <f t="shared" si="165"/>
        <v>53.613105833187369</v>
      </c>
      <c r="P1501" s="9">
        <f t="shared" si="163"/>
        <v>1435.67</v>
      </c>
    </row>
    <row r="1502" spans="1:16" x14ac:dyDescent="0.25">
      <c r="A1502" s="7" t="s">
        <v>9</v>
      </c>
      <c r="B1502" s="7" t="s">
        <v>358</v>
      </c>
      <c r="C1502" s="7" t="s">
        <v>370</v>
      </c>
      <c r="D1502" s="16" t="s">
        <v>371</v>
      </c>
      <c r="E1502" s="81" t="s">
        <v>467</v>
      </c>
      <c r="F1502" s="7" t="s">
        <v>361</v>
      </c>
      <c r="G1502" s="7" t="s">
        <v>480</v>
      </c>
      <c r="H1502" s="7" t="s">
        <v>14</v>
      </c>
      <c r="I1502" s="8">
        <v>40</v>
      </c>
      <c r="J1502" s="8"/>
      <c r="K1502" s="9">
        <v>57426.720000000001</v>
      </c>
      <c r="L1502" s="7" t="s">
        <v>55</v>
      </c>
      <c r="M1502" s="17">
        <f t="shared" si="164"/>
        <v>3.2585363469363649E-3</v>
      </c>
      <c r="N1502" s="20"/>
      <c r="O1502" s="73">
        <f t="shared" si="165"/>
        <v>36.658533903034105</v>
      </c>
      <c r="P1502" s="9">
        <f t="shared" si="163"/>
        <v>1435.6680000000001</v>
      </c>
    </row>
    <row r="1503" spans="1:16" x14ac:dyDescent="0.25">
      <c r="A1503" s="7" t="s">
        <v>9</v>
      </c>
      <c r="B1503" s="7" t="s">
        <v>358</v>
      </c>
      <c r="C1503" s="7" t="s">
        <v>370</v>
      </c>
      <c r="D1503" s="16" t="s">
        <v>371</v>
      </c>
      <c r="E1503" s="81" t="s">
        <v>467</v>
      </c>
      <c r="F1503" s="7" t="s">
        <v>361</v>
      </c>
      <c r="G1503" s="7" t="s">
        <v>480</v>
      </c>
      <c r="H1503" s="7" t="s">
        <v>14</v>
      </c>
      <c r="I1503" s="8">
        <v>113</v>
      </c>
      <c r="J1503" s="8"/>
      <c r="K1503" s="9">
        <v>162230.28</v>
      </c>
      <c r="L1503" s="7" t="s">
        <v>56</v>
      </c>
      <c r="M1503" s="17">
        <f t="shared" si="164"/>
        <v>9.2053651800952305E-3</v>
      </c>
      <c r="N1503" s="20"/>
      <c r="O1503" s="73">
        <f t="shared" si="165"/>
        <v>103.56035827607134</v>
      </c>
      <c r="P1503" s="9">
        <f t="shared" si="163"/>
        <v>1435.6661946902655</v>
      </c>
    </row>
    <row r="1504" spans="1:16" x14ac:dyDescent="0.25">
      <c r="A1504" s="7" t="s">
        <v>9</v>
      </c>
      <c r="B1504" s="7" t="s">
        <v>358</v>
      </c>
      <c r="C1504" s="7" t="s">
        <v>370</v>
      </c>
      <c r="D1504" s="16" t="s">
        <v>371</v>
      </c>
      <c r="E1504" s="81" t="s">
        <v>467</v>
      </c>
      <c r="F1504" s="7" t="s">
        <v>361</v>
      </c>
      <c r="G1504" s="7" t="s">
        <v>480</v>
      </c>
      <c r="H1504" s="7" t="s">
        <v>14</v>
      </c>
      <c r="I1504" s="8">
        <v>68</v>
      </c>
      <c r="J1504" s="8"/>
      <c r="K1504" s="9">
        <v>97625.56</v>
      </c>
      <c r="L1504" s="7" t="s">
        <v>65</v>
      </c>
      <c r="M1504" s="17">
        <f t="shared" si="164"/>
        <v>5.5395117897918201E-3</v>
      </c>
      <c r="N1504" s="20"/>
      <c r="O1504" s="73">
        <f t="shared" si="165"/>
        <v>62.319507635157976</v>
      </c>
      <c r="P1504" s="9">
        <f t="shared" si="163"/>
        <v>1435.67</v>
      </c>
    </row>
    <row r="1505" spans="1:16" x14ac:dyDescent="0.25">
      <c r="A1505" s="7" t="s">
        <v>9</v>
      </c>
      <c r="B1505" s="7" t="s">
        <v>358</v>
      </c>
      <c r="C1505" s="7" t="s">
        <v>372</v>
      </c>
      <c r="D1505" s="16" t="s">
        <v>373</v>
      </c>
      <c r="E1505" s="81" t="s">
        <v>467</v>
      </c>
      <c r="F1505" s="7" t="s">
        <v>361</v>
      </c>
      <c r="G1505" s="7" t="s">
        <v>480</v>
      </c>
      <c r="H1505" s="7" t="s">
        <v>14</v>
      </c>
      <c r="I1505" s="8">
        <v>1</v>
      </c>
      <c r="J1505" s="8"/>
      <c r="K1505" s="9">
        <v>1863.33</v>
      </c>
      <c r="L1505" s="7" t="s">
        <v>36</v>
      </c>
      <c r="M1505" s="17">
        <f t="shared" si="164"/>
        <v>8.1463408673409122E-5</v>
      </c>
      <c r="N1505" s="20"/>
      <c r="O1505" s="73">
        <f t="shared" si="165"/>
        <v>0.91646334757585257</v>
      </c>
      <c r="P1505" s="9">
        <f t="shared" si="163"/>
        <v>1863.33</v>
      </c>
    </row>
    <row r="1506" spans="1:16" x14ac:dyDescent="0.25">
      <c r="A1506" s="7" t="s">
        <v>9</v>
      </c>
      <c r="B1506" s="7" t="s">
        <v>358</v>
      </c>
      <c r="C1506" s="7" t="s">
        <v>372</v>
      </c>
      <c r="D1506" s="16" t="s">
        <v>373</v>
      </c>
      <c r="E1506" s="81" t="s">
        <v>467</v>
      </c>
      <c r="F1506" s="7" t="s">
        <v>361</v>
      </c>
      <c r="G1506" s="7" t="s">
        <v>480</v>
      </c>
      <c r="H1506" s="7" t="s">
        <v>14</v>
      </c>
      <c r="I1506" s="8">
        <v>4</v>
      </c>
      <c r="J1506" s="8"/>
      <c r="K1506" s="9">
        <v>7453.36</v>
      </c>
      <c r="L1506" s="7" t="s">
        <v>56</v>
      </c>
      <c r="M1506" s="17">
        <f t="shared" si="164"/>
        <v>3.2585363469363649E-4</v>
      </c>
      <c r="N1506" s="20"/>
      <c r="O1506" s="73">
        <f t="shared" si="165"/>
        <v>3.6658533903034103</v>
      </c>
      <c r="P1506" s="9">
        <f t="shared" si="163"/>
        <v>1863.34</v>
      </c>
    </row>
    <row r="1507" spans="1:16" s="67" customFormat="1" x14ac:dyDescent="0.25">
      <c r="A1507" s="58"/>
      <c r="B1507" s="58"/>
      <c r="C1507" s="58"/>
      <c r="D1507" s="59"/>
      <c r="E1507" s="87"/>
      <c r="F1507" s="58"/>
      <c r="G1507" s="58"/>
      <c r="H1507" s="58"/>
      <c r="I1507" s="60">
        <f>SUM(I1433:I1506)</f>
        <v>12275.45</v>
      </c>
      <c r="J1507" s="60"/>
      <c r="K1507" s="25"/>
      <c r="L1507" s="58"/>
      <c r="M1507" s="26">
        <f>SUM(M1433:M1506)</f>
        <v>1</v>
      </c>
      <c r="N1507" s="27"/>
      <c r="O1507" s="71">
        <f>SUM(O1433:O1506)</f>
        <v>11249.999999999998</v>
      </c>
      <c r="P1507" s="25"/>
    </row>
    <row r="1508" spans="1:16" x14ac:dyDescent="0.25">
      <c r="A1508" s="7" t="s">
        <v>9</v>
      </c>
      <c r="B1508" s="7" t="s">
        <v>374</v>
      </c>
      <c r="C1508" s="7" t="s">
        <v>375</v>
      </c>
      <c r="D1508" s="16" t="s">
        <v>376</v>
      </c>
      <c r="E1508" s="81" t="s">
        <v>457</v>
      </c>
      <c r="F1508" s="7" t="s">
        <v>377</v>
      </c>
      <c r="G1508" s="7" t="s">
        <v>522</v>
      </c>
      <c r="H1508" s="7" t="s">
        <v>14</v>
      </c>
      <c r="I1508" s="8">
        <v>30</v>
      </c>
      <c r="J1508" s="8"/>
      <c r="K1508" s="9">
        <v>21635.4</v>
      </c>
      <c r="L1508" s="7" t="s">
        <v>16</v>
      </c>
      <c r="M1508" s="17">
        <f>+I1508/$I$1589</f>
        <v>1.226357162461338E-3</v>
      </c>
      <c r="N1508" s="20"/>
      <c r="O1508" s="73">
        <f>32000*M1508</f>
        <v>39.243429198762819</v>
      </c>
      <c r="P1508" s="9">
        <f t="shared" si="163"/>
        <v>721.18000000000006</v>
      </c>
    </row>
    <row r="1509" spans="1:16" x14ac:dyDescent="0.25">
      <c r="A1509" s="7" t="s">
        <v>9</v>
      </c>
      <c r="B1509" s="7" t="s">
        <v>374</v>
      </c>
      <c r="C1509" s="7" t="s">
        <v>375</v>
      </c>
      <c r="D1509" s="16" t="s">
        <v>376</v>
      </c>
      <c r="E1509" s="81" t="s">
        <v>457</v>
      </c>
      <c r="F1509" s="7" t="s">
        <v>377</v>
      </c>
      <c r="G1509" s="7" t="s">
        <v>522</v>
      </c>
      <c r="H1509" s="7" t="s">
        <v>14</v>
      </c>
      <c r="I1509" s="8">
        <v>747</v>
      </c>
      <c r="J1509" s="8"/>
      <c r="K1509" s="9">
        <v>538721.46</v>
      </c>
      <c r="L1509" s="7" t="s">
        <v>18</v>
      </c>
      <c r="M1509" s="17">
        <f t="shared" ref="M1509:M1572" si="166">+I1509/$I$1589</f>
        <v>3.0536293345287315E-2</v>
      </c>
      <c r="N1509" s="20"/>
      <c r="O1509" s="73">
        <f t="shared" ref="O1509:O1572" si="167">32000*M1509</f>
        <v>977.1613870491941</v>
      </c>
      <c r="P1509" s="9">
        <f t="shared" si="163"/>
        <v>721.18</v>
      </c>
    </row>
    <row r="1510" spans="1:16" x14ac:dyDescent="0.25">
      <c r="A1510" s="7" t="s">
        <v>9</v>
      </c>
      <c r="B1510" s="7" t="s">
        <v>374</v>
      </c>
      <c r="C1510" s="7" t="s">
        <v>375</v>
      </c>
      <c r="D1510" s="16" t="s">
        <v>376</v>
      </c>
      <c r="E1510" s="81" t="s">
        <v>457</v>
      </c>
      <c r="F1510" s="7" t="s">
        <v>377</v>
      </c>
      <c r="G1510" s="7" t="s">
        <v>522</v>
      </c>
      <c r="H1510" s="7" t="s">
        <v>14</v>
      </c>
      <c r="I1510" s="8">
        <v>37</v>
      </c>
      <c r="J1510" s="8"/>
      <c r="K1510" s="9">
        <v>26683.66</v>
      </c>
      <c r="L1510" s="7" t="s">
        <v>20</v>
      </c>
      <c r="M1510" s="17">
        <f t="shared" si="166"/>
        <v>1.51250716703565E-3</v>
      </c>
      <c r="N1510" s="20"/>
      <c r="O1510" s="73">
        <f t="shared" si="167"/>
        <v>48.400229345140801</v>
      </c>
      <c r="P1510" s="9">
        <f t="shared" si="163"/>
        <v>721.18</v>
      </c>
    </row>
    <row r="1511" spans="1:16" x14ac:dyDescent="0.25">
      <c r="A1511" s="7" t="s">
        <v>9</v>
      </c>
      <c r="B1511" s="7" t="s">
        <v>374</v>
      </c>
      <c r="C1511" s="7" t="s">
        <v>375</v>
      </c>
      <c r="D1511" s="16" t="s">
        <v>376</v>
      </c>
      <c r="E1511" s="81" t="s">
        <v>457</v>
      </c>
      <c r="F1511" s="7" t="s">
        <v>377</v>
      </c>
      <c r="G1511" s="7" t="s">
        <v>522</v>
      </c>
      <c r="H1511" s="7" t="s">
        <v>14</v>
      </c>
      <c r="I1511" s="8">
        <v>1034</v>
      </c>
      <c r="J1511" s="8"/>
      <c r="K1511" s="9">
        <v>745700.12</v>
      </c>
      <c r="L1511" s="7" t="s">
        <v>22</v>
      </c>
      <c r="M1511" s="17">
        <f t="shared" si="166"/>
        <v>4.2268443532834113E-2</v>
      </c>
      <c r="N1511" s="20"/>
      <c r="O1511" s="73">
        <f t="shared" si="167"/>
        <v>1352.5901930506916</v>
      </c>
      <c r="P1511" s="9">
        <f t="shared" si="163"/>
        <v>721.18</v>
      </c>
    </row>
    <row r="1512" spans="1:16" x14ac:dyDescent="0.25">
      <c r="A1512" s="7" t="s">
        <v>9</v>
      </c>
      <c r="B1512" s="7" t="s">
        <v>374</v>
      </c>
      <c r="C1512" s="7" t="s">
        <v>375</v>
      </c>
      <c r="D1512" s="16" t="s">
        <v>376</v>
      </c>
      <c r="E1512" s="81" t="s">
        <v>457</v>
      </c>
      <c r="F1512" s="7" t="s">
        <v>377</v>
      </c>
      <c r="G1512" s="7" t="s">
        <v>522</v>
      </c>
      <c r="H1512" s="7" t="s">
        <v>14</v>
      </c>
      <c r="I1512" s="8">
        <v>621</v>
      </c>
      <c r="J1512" s="8"/>
      <c r="K1512" s="9">
        <v>447852.78</v>
      </c>
      <c r="L1512" s="7" t="s">
        <v>23</v>
      </c>
      <c r="M1512" s="17">
        <f t="shared" si="166"/>
        <v>2.5385593262949695E-2</v>
      </c>
      <c r="N1512" s="20"/>
      <c r="O1512" s="73">
        <f t="shared" si="167"/>
        <v>812.33898441439021</v>
      </c>
      <c r="P1512" s="9">
        <f t="shared" si="163"/>
        <v>721.18000000000006</v>
      </c>
    </row>
    <row r="1513" spans="1:16" x14ac:dyDescent="0.25">
      <c r="A1513" s="7" t="s">
        <v>9</v>
      </c>
      <c r="B1513" s="7" t="s">
        <v>374</v>
      </c>
      <c r="C1513" s="7" t="s">
        <v>375</v>
      </c>
      <c r="D1513" s="16" t="s">
        <v>376</v>
      </c>
      <c r="E1513" s="81" t="s">
        <v>457</v>
      </c>
      <c r="F1513" s="7" t="s">
        <v>377</v>
      </c>
      <c r="G1513" s="7" t="s">
        <v>522</v>
      </c>
      <c r="H1513" s="7" t="s">
        <v>14</v>
      </c>
      <c r="I1513" s="8">
        <v>129.99700000000001</v>
      </c>
      <c r="J1513" s="8"/>
      <c r="K1513" s="9">
        <v>93751.23646</v>
      </c>
      <c r="L1513" s="7" t="s">
        <v>25</v>
      </c>
      <c r="M1513" s="17">
        <f t="shared" si="166"/>
        <v>5.3140917349495517E-3</v>
      </c>
      <c r="N1513" s="20"/>
      <c r="O1513" s="73">
        <f t="shared" si="167"/>
        <v>170.05093551838564</v>
      </c>
      <c r="P1513" s="9">
        <f t="shared" si="163"/>
        <v>721.18</v>
      </c>
    </row>
    <row r="1514" spans="1:16" x14ac:dyDescent="0.25">
      <c r="A1514" s="7" t="s">
        <v>9</v>
      </c>
      <c r="B1514" s="7" t="s">
        <v>374</v>
      </c>
      <c r="C1514" s="7" t="s">
        <v>375</v>
      </c>
      <c r="D1514" s="16" t="s">
        <v>376</v>
      </c>
      <c r="E1514" s="81" t="s">
        <v>457</v>
      </c>
      <c r="F1514" s="7" t="s">
        <v>377</v>
      </c>
      <c r="G1514" s="7" t="s">
        <v>522</v>
      </c>
      <c r="H1514" s="7" t="s">
        <v>14</v>
      </c>
      <c r="I1514" s="8">
        <v>148</v>
      </c>
      <c r="J1514" s="8"/>
      <c r="K1514" s="9">
        <v>106734.64</v>
      </c>
      <c r="L1514" s="7" t="s">
        <v>27</v>
      </c>
      <c r="M1514" s="17">
        <f t="shared" si="166"/>
        <v>6.0500286681426001E-3</v>
      </c>
      <c r="N1514" s="20"/>
      <c r="O1514" s="73">
        <f t="shared" si="167"/>
        <v>193.6009173805632</v>
      </c>
      <c r="P1514" s="9">
        <f t="shared" si="163"/>
        <v>721.18</v>
      </c>
    </row>
    <row r="1515" spans="1:16" x14ac:dyDescent="0.25">
      <c r="A1515" s="7" t="s">
        <v>9</v>
      </c>
      <c r="B1515" s="7" t="s">
        <v>374</v>
      </c>
      <c r="C1515" s="7" t="s">
        <v>375</v>
      </c>
      <c r="D1515" s="16" t="s">
        <v>376</v>
      </c>
      <c r="E1515" s="81" t="s">
        <v>457</v>
      </c>
      <c r="F1515" s="7" t="s">
        <v>377</v>
      </c>
      <c r="G1515" s="7" t="s">
        <v>522</v>
      </c>
      <c r="H1515" s="7" t="s">
        <v>14</v>
      </c>
      <c r="I1515" s="8">
        <v>213.68</v>
      </c>
      <c r="J1515" s="8"/>
      <c r="K1515" s="9">
        <v>154101.74239999999</v>
      </c>
      <c r="L1515" s="7" t="s">
        <v>28</v>
      </c>
      <c r="M1515" s="17">
        <f t="shared" si="166"/>
        <v>8.7349332824912893E-3</v>
      </c>
      <c r="N1515" s="20"/>
      <c r="O1515" s="73">
        <f t="shared" si="167"/>
        <v>279.51786503972124</v>
      </c>
      <c r="P1515" s="9">
        <f t="shared" si="163"/>
        <v>721.18</v>
      </c>
    </row>
    <row r="1516" spans="1:16" x14ac:dyDescent="0.25">
      <c r="A1516" s="7" t="s">
        <v>9</v>
      </c>
      <c r="B1516" s="7" t="s">
        <v>374</v>
      </c>
      <c r="C1516" s="7" t="s">
        <v>375</v>
      </c>
      <c r="D1516" s="16" t="s">
        <v>376</v>
      </c>
      <c r="E1516" s="81" t="s">
        <v>457</v>
      </c>
      <c r="F1516" s="7" t="s">
        <v>377</v>
      </c>
      <c r="G1516" s="7" t="s">
        <v>522</v>
      </c>
      <c r="H1516" s="7" t="s">
        <v>14</v>
      </c>
      <c r="I1516" s="8">
        <v>30</v>
      </c>
      <c r="J1516" s="8"/>
      <c r="K1516" s="9">
        <v>21626.6</v>
      </c>
      <c r="L1516" s="7" t="s">
        <v>29</v>
      </c>
      <c r="M1516" s="17">
        <f t="shared" si="166"/>
        <v>1.226357162461338E-3</v>
      </c>
      <c r="N1516" s="20"/>
      <c r="O1516" s="73">
        <f t="shared" si="167"/>
        <v>39.243429198762819</v>
      </c>
      <c r="P1516" s="9">
        <f t="shared" si="163"/>
        <v>720.88666666666666</v>
      </c>
    </row>
    <row r="1517" spans="1:16" x14ac:dyDescent="0.25">
      <c r="A1517" s="7" t="s">
        <v>9</v>
      </c>
      <c r="B1517" s="7" t="s">
        <v>374</v>
      </c>
      <c r="C1517" s="7" t="s">
        <v>375</v>
      </c>
      <c r="D1517" s="16" t="s">
        <v>376</v>
      </c>
      <c r="E1517" s="81" t="s">
        <v>457</v>
      </c>
      <c r="F1517" s="7" t="s">
        <v>377</v>
      </c>
      <c r="G1517" s="7" t="s">
        <v>522</v>
      </c>
      <c r="H1517" s="7" t="s">
        <v>14</v>
      </c>
      <c r="I1517" s="8">
        <v>96</v>
      </c>
      <c r="J1517" s="8"/>
      <c r="K1517" s="9">
        <v>69233.279999999999</v>
      </c>
      <c r="L1517" s="7" t="s">
        <v>30</v>
      </c>
      <c r="M1517" s="17">
        <f t="shared" si="166"/>
        <v>3.924342919876281E-3</v>
      </c>
      <c r="N1517" s="20"/>
      <c r="O1517" s="73">
        <f t="shared" si="167"/>
        <v>125.578973436041</v>
      </c>
      <c r="P1517" s="9">
        <f t="shared" si="163"/>
        <v>721.18</v>
      </c>
    </row>
    <row r="1518" spans="1:16" x14ac:dyDescent="0.25">
      <c r="A1518" s="7" t="s">
        <v>9</v>
      </c>
      <c r="B1518" s="7" t="s">
        <v>374</v>
      </c>
      <c r="C1518" s="7" t="s">
        <v>375</v>
      </c>
      <c r="D1518" s="16" t="s">
        <v>376</v>
      </c>
      <c r="E1518" s="81" t="s">
        <v>457</v>
      </c>
      <c r="F1518" s="7" t="s">
        <v>377</v>
      </c>
      <c r="G1518" s="7" t="s">
        <v>522</v>
      </c>
      <c r="H1518" s="7" t="s">
        <v>14</v>
      </c>
      <c r="I1518" s="8">
        <v>169</v>
      </c>
      <c r="J1518" s="8"/>
      <c r="K1518" s="9">
        <v>121879.42</v>
      </c>
      <c r="L1518" s="7" t="s">
        <v>31</v>
      </c>
      <c r="M1518" s="17">
        <f t="shared" si="166"/>
        <v>6.9084786818655371E-3</v>
      </c>
      <c r="N1518" s="20"/>
      <c r="O1518" s="73">
        <f t="shared" si="167"/>
        <v>221.07131781969719</v>
      </c>
      <c r="P1518" s="9">
        <f t="shared" si="163"/>
        <v>721.18</v>
      </c>
    </row>
    <row r="1519" spans="1:16" x14ac:dyDescent="0.25">
      <c r="A1519" s="7" t="s">
        <v>9</v>
      </c>
      <c r="B1519" s="7" t="s">
        <v>374</v>
      </c>
      <c r="C1519" s="7" t="s">
        <v>375</v>
      </c>
      <c r="D1519" s="16" t="s">
        <v>376</v>
      </c>
      <c r="E1519" s="81" t="s">
        <v>457</v>
      </c>
      <c r="F1519" s="7" t="s">
        <v>377</v>
      </c>
      <c r="G1519" s="7" t="s">
        <v>522</v>
      </c>
      <c r="H1519" s="7" t="s">
        <v>14</v>
      </c>
      <c r="I1519" s="8">
        <v>87</v>
      </c>
      <c r="J1519" s="8"/>
      <c r="K1519" s="9">
        <v>62742.66</v>
      </c>
      <c r="L1519" s="7" t="s">
        <v>32</v>
      </c>
      <c r="M1519" s="17">
        <f t="shared" si="166"/>
        <v>3.5564357711378798E-3</v>
      </c>
      <c r="N1519" s="20"/>
      <c r="O1519" s="73">
        <f t="shared" si="167"/>
        <v>113.80594467641215</v>
      </c>
      <c r="P1519" s="9">
        <f t="shared" si="163"/>
        <v>721.18000000000006</v>
      </c>
    </row>
    <row r="1520" spans="1:16" x14ac:dyDescent="0.25">
      <c r="A1520" s="7" t="s">
        <v>9</v>
      </c>
      <c r="B1520" s="7" t="s">
        <v>374</v>
      </c>
      <c r="C1520" s="7" t="s">
        <v>375</v>
      </c>
      <c r="D1520" s="16" t="s">
        <v>376</v>
      </c>
      <c r="E1520" s="81" t="s">
        <v>457</v>
      </c>
      <c r="F1520" s="7" t="s">
        <v>377</v>
      </c>
      <c r="G1520" s="7" t="s">
        <v>522</v>
      </c>
      <c r="H1520" s="7" t="s">
        <v>14</v>
      </c>
      <c r="I1520" s="8">
        <v>25</v>
      </c>
      <c r="J1520" s="8"/>
      <c r="K1520" s="9">
        <v>18029.5</v>
      </c>
      <c r="L1520" s="7" t="s">
        <v>62</v>
      </c>
      <c r="M1520" s="17">
        <f t="shared" si="166"/>
        <v>1.021964302051115E-3</v>
      </c>
      <c r="N1520" s="20"/>
      <c r="O1520" s="73">
        <f t="shared" si="167"/>
        <v>32.702857665635683</v>
      </c>
      <c r="P1520" s="9">
        <f t="shared" si="163"/>
        <v>721.18</v>
      </c>
    </row>
    <row r="1521" spans="1:16" x14ac:dyDescent="0.25">
      <c r="A1521" s="7" t="s">
        <v>9</v>
      </c>
      <c r="B1521" s="7" t="s">
        <v>374</v>
      </c>
      <c r="C1521" s="7" t="s">
        <v>375</v>
      </c>
      <c r="D1521" s="16" t="s">
        <v>376</v>
      </c>
      <c r="E1521" s="81" t="s">
        <v>457</v>
      </c>
      <c r="F1521" s="7" t="s">
        <v>377</v>
      </c>
      <c r="G1521" s="7" t="s">
        <v>522</v>
      </c>
      <c r="H1521" s="7" t="s">
        <v>14</v>
      </c>
      <c r="I1521" s="8">
        <v>39</v>
      </c>
      <c r="J1521" s="8"/>
      <c r="K1521" s="9">
        <v>28126.02</v>
      </c>
      <c r="L1521" s="7" t="s">
        <v>33</v>
      </c>
      <c r="M1521" s="17">
        <f t="shared" si="166"/>
        <v>1.5942643111997393E-3</v>
      </c>
      <c r="N1521" s="20"/>
      <c r="O1521" s="73">
        <f t="shared" si="167"/>
        <v>51.016457958391662</v>
      </c>
      <c r="P1521" s="9">
        <f t="shared" si="163"/>
        <v>721.18000000000006</v>
      </c>
    </row>
    <row r="1522" spans="1:16" x14ac:dyDescent="0.25">
      <c r="A1522" s="7" t="s">
        <v>9</v>
      </c>
      <c r="B1522" s="7" t="s">
        <v>374</v>
      </c>
      <c r="C1522" s="7" t="s">
        <v>375</v>
      </c>
      <c r="D1522" s="16" t="s">
        <v>376</v>
      </c>
      <c r="E1522" s="81" t="s">
        <v>457</v>
      </c>
      <c r="F1522" s="7" t="s">
        <v>377</v>
      </c>
      <c r="G1522" s="7" t="s">
        <v>522</v>
      </c>
      <c r="H1522" s="7" t="s">
        <v>14</v>
      </c>
      <c r="I1522" s="8">
        <v>27</v>
      </c>
      <c r="J1522" s="8"/>
      <c r="K1522" s="9">
        <v>19471.86</v>
      </c>
      <c r="L1522" s="7" t="s">
        <v>34</v>
      </c>
      <c r="M1522" s="17">
        <f t="shared" si="166"/>
        <v>1.1037214462152041E-3</v>
      </c>
      <c r="N1522" s="20"/>
      <c r="O1522" s="73">
        <f t="shared" si="167"/>
        <v>35.31908627888653</v>
      </c>
      <c r="P1522" s="9">
        <f t="shared" si="163"/>
        <v>721.18000000000006</v>
      </c>
    </row>
    <row r="1523" spans="1:16" x14ac:dyDescent="0.25">
      <c r="A1523" s="7" t="s">
        <v>9</v>
      </c>
      <c r="B1523" s="7" t="s">
        <v>374</v>
      </c>
      <c r="C1523" s="7" t="s">
        <v>375</v>
      </c>
      <c r="D1523" s="16" t="s">
        <v>376</v>
      </c>
      <c r="E1523" s="81" t="s">
        <v>457</v>
      </c>
      <c r="F1523" s="7" t="s">
        <v>377</v>
      </c>
      <c r="G1523" s="7" t="s">
        <v>522</v>
      </c>
      <c r="H1523" s="7" t="s">
        <v>14</v>
      </c>
      <c r="I1523" s="8">
        <v>50</v>
      </c>
      <c r="J1523" s="8"/>
      <c r="K1523" s="9">
        <v>36059</v>
      </c>
      <c r="L1523" s="7" t="s">
        <v>35</v>
      </c>
      <c r="M1523" s="17">
        <f t="shared" si="166"/>
        <v>2.04392860410223E-3</v>
      </c>
      <c r="N1523" s="20"/>
      <c r="O1523" s="73">
        <f t="shared" si="167"/>
        <v>65.405715331271367</v>
      </c>
      <c r="P1523" s="9">
        <f t="shared" si="163"/>
        <v>721.18</v>
      </c>
    </row>
    <row r="1524" spans="1:16" x14ac:dyDescent="0.25">
      <c r="A1524" s="7" t="s">
        <v>9</v>
      </c>
      <c r="B1524" s="7" t="s">
        <v>374</v>
      </c>
      <c r="C1524" s="7" t="s">
        <v>375</v>
      </c>
      <c r="D1524" s="16" t="s">
        <v>376</v>
      </c>
      <c r="E1524" s="81" t="s">
        <v>457</v>
      </c>
      <c r="F1524" s="7" t="s">
        <v>377</v>
      </c>
      <c r="G1524" s="7" t="s">
        <v>522</v>
      </c>
      <c r="H1524" s="7" t="s">
        <v>14</v>
      </c>
      <c r="I1524" s="8">
        <v>44</v>
      </c>
      <c r="J1524" s="8"/>
      <c r="K1524" s="9">
        <v>31731.48</v>
      </c>
      <c r="L1524" s="7" t="s">
        <v>36</v>
      </c>
      <c r="M1524" s="17">
        <f t="shared" si="166"/>
        <v>1.7986571716099623E-3</v>
      </c>
      <c r="N1524" s="20"/>
      <c r="O1524" s="73">
        <f t="shared" si="167"/>
        <v>57.55702949151879</v>
      </c>
      <c r="P1524" s="9">
        <f t="shared" si="163"/>
        <v>721.17</v>
      </c>
    </row>
    <row r="1525" spans="1:16" x14ac:dyDescent="0.25">
      <c r="A1525" s="7" t="s">
        <v>9</v>
      </c>
      <c r="B1525" s="7" t="s">
        <v>374</v>
      </c>
      <c r="C1525" s="7" t="s">
        <v>375</v>
      </c>
      <c r="D1525" s="16" t="s">
        <v>376</v>
      </c>
      <c r="E1525" s="81" t="s">
        <v>457</v>
      </c>
      <c r="F1525" s="7" t="s">
        <v>377</v>
      </c>
      <c r="G1525" s="7" t="s">
        <v>522</v>
      </c>
      <c r="H1525" s="7" t="s">
        <v>14</v>
      </c>
      <c r="I1525" s="8">
        <v>197</v>
      </c>
      <c r="J1525" s="8"/>
      <c r="K1525" s="9">
        <v>142072.46</v>
      </c>
      <c r="L1525" s="7" t="s">
        <v>37</v>
      </c>
      <c r="M1525" s="17">
        <f t="shared" si="166"/>
        <v>8.0530787001627854E-3</v>
      </c>
      <c r="N1525" s="20"/>
      <c r="O1525" s="73">
        <f t="shared" si="167"/>
        <v>257.69851840520914</v>
      </c>
      <c r="P1525" s="9">
        <f t="shared" si="163"/>
        <v>721.18</v>
      </c>
    </row>
    <row r="1526" spans="1:16" x14ac:dyDescent="0.25">
      <c r="A1526" s="7" t="s">
        <v>9</v>
      </c>
      <c r="B1526" s="7" t="s">
        <v>374</v>
      </c>
      <c r="C1526" s="7" t="s">
        <v>375</v>
      </c>
      <c r="D1526" s="16" t="s">
        <v>376</v>
      </c>
      <c r="E1526" s="81" t="s">
        <v>457</v>
      </c>
      <c r="F1526" s="7" t="s">
        <v>377</v>
      </c>
      <c r="G1526" s="7" t="s">
        <v>522</v>
      </c>
      <c r="H1526" s="7" t="s">
        <v>14</v>
      </c>
      <c r="I1526" s="8">
        <v>10</v>
      </c>
      <c r="J1526" s="8"/>
      <c r="K1526" s="9">
        <v>7211.8</v>
      </c>
      <c r="L1526" s="7" t="s">
        <v>38</v>
      </c>
      <c r="M1526" s="17">
        <f t="shared" si="166"/>
        <v>4.0878572082044597E-4</v>
      </c>
      <c r="N1526" s="20"/>
      <c r="O1526" s="73">
        <f t="shared" si="167"/>
        <v>13.08114306625427</v>
      </c>
      <c r="P1526" s="9">
        <f t="shared" si="163"/>
        <v>721.18000000000006</v>
      </c>
    </row>
    <row r="1527" spans="1:16" x14ac:dyDescent="0.25">
      <c r="A1527" s="7" t="s">
        <v>9</v>
      </c>
      <c r="B1527" s="7" t="s">
        <v>374</v>
      </c>
      <c r="C1527" s="7" t="s">
        <v>375</v>
      </c>
      <c r="D1527" s="16" t="s">
        <v>376</v>
      </c>
      <c r="E1527" s="81" t="s">
        <v>457</v>
      </c>
      <c r="F1527" s="7" t="s">
        <v>377</v>
      </c>
      <c r="G1527" s="7" t="s">
        <v>522</v>
      </c>
      <c r="H1527" s="7" t="s">
        <v>14</v>
      </c>
      <c r="I1527" s="8">
        <v>7</v>
      </c>
      <c r="J1527" s="8"/>
      <c r="K1527" s="9">
        <v>5048.26</v>
      </c>
      <c r="L1527" s="7" t="s">
        <v>39</v>
      </c>
      <c r="M1527" s="17">
        <f t="shared" si="166"/>
        <v>2.8615000457431216E-4</v>
      </c>
      <c r="N1527" s="20"/>
      <c r="O1527" s="73">
        <f t="shared" si="167"/>
        <v>9.1568001463779893</v>
      </c>
      <c r="P1527" s="9">
        <f t="shared" si="163"/>
        <v>721.18000000000006</v>
      </c>
    </row>
    <row r="1528" spans="1:16" x14ac:dyDescent="0.25">
      <c r="A1528" s="7" t="s">
        <v>9</v>
      </c>
      <c r="B1528" s="7" t="s">
        <v>374</v>
      </c>
      <c r="C1528" s="7" t="s">
        <v>375</v>
      </c>
      <c r="D1528" s="16" t="s">
        <v>376</v>
      </c>
      <c r="E1528" s="81" t="s">
        <v>457</v>
      </c>
      <c r="F1528" s="7" t="s">
        <v>377</v>
      </c>
      <c r="G1528" s="7" t="s">
        <v>522</v>
      </c>
      <c r="H1528" s="7" t="s">
        <v>14</v>
      </c>
      <c r="I1528" s="8">
        <v>38</v>
      </c>
      <c r="J1528" s="8"/>
      <c r="K1528" s="9">
        <v>27404.84</v>
      </c>
      <c r="L1528" s="7" t="s">
        <v>40</v>
      </c>
      <c r="M1528" s="17">
        <f t="shared" si="166"/>
        <v>1.5533857391176948E-3</v>
      </c>
      <c r="N1528" s="20"/>
      <c r="O1528" s="73">
        <f t="shared" si="167"/>
        <v>49.708343651766235</v>
      </c>
      <c r="P1528" s="9">
        <f t="shared" si="163"/>
        <v>721.18</v>
      </c>
    </row>
    <row r="1529" spans="1:16" x14ac:dyDescent="0.25">
      <c r="A1529" s="7" t="s">
        <v>9</v>
      </c>
      <c r="B1529" s="7" t="s">
        <v>374</v>
      </c>
      <c r="C1529" s="7" t="s">
        <v>375</v>
      </c>
      <c r="D1529" s="16" t="s">
        <v>376</v>
      </c>
      <c r="E1529" s="81" t="s">
        <v>457</v>
      </c>
      <c r="F1529" s="7" t="s">
        <v>377</v>
      </c>
      <c r="G1529" s="7" t="s">
        <v>522</v>
      </c>
      <c r="H1529" s="7" t="s">
        <v>14</v>
      </c>
      <c r="I1529" s="8">
        <v>443</v>
      </c>
      <c r="J1529" s="8"/>
      <c r="K1529" s="9">
        <v>319482.74</v>
      </c>
      <c r="L1529" s="7" t="s">
        <v>41</v>
      </c>
      <c r="M1529" s="17">
        <f t="shared" si="166"/>
        <v>1.8109207432345755E-2</v>
      </c>
      <c r="N1529" s="20"/>
      <c r="O1529" s="73">
        <f t="shared" si="167"/>
        <v>579.49463783506417</v>
      </c>
      <c r="P1529" s="9">
        <f t="shared" si="163"/>
        <v>721.18</v>
      </c>
    </row>
    <row r="1530" spans="1:16" x14ac:dyDescent="0.25">
      <c r="A1530" s="7" t="s">
        <v>9</v>
      </c>
      <c r="B1530" s="7" t="s">
        <v>374</v>
      </c>
      <c r="C1530" s="7" t="s">
        <v>375</v>
      </c>
      <c r="D1530" s="16" t="s">
        <v>376</v>
      </c>
      <c r="E1530" s="81" t="s">
        <v>457</v>
      </c>
      <c r="F1530" s="7" t="s">
        <v>377</v>
      </c>
      <c r="G1530" s="7" t="s">
        <v>522</v>
      </c>
      <c r="H1530" s="7" t="s">
        <v>14</v>
      </c>
      <c r="I1530" s="8">
        <v>548</v>
      </c>
      <c r="J1530" s="8"/>
      <c r="K1530" s="9">
        <v>395206.64</v>
      </c>
      <c r="L1530" s="7" t="s">
        <v>42</v>
      </c>
      <c r="M1530" s="17">
        <f t="shared" si="166"/>
        <v>2.2401457500960439E-2</v>
      </c>
      <c r="N1530" s="20"/>
      <c r="O1530" s="73">
        <f t="shared" si="167"/>
        <v>716.84664003073408</v>
      </c>
      <c r="P1530" s="9">
        <f t="shared" si="163"/>
        <v>721.18000000000006</v>
      </c>
    </row>
    <row r="1531" spans="1:16" x14ac:dyDescent="0.25">
      <c r="A1531" s="7" t="s">
        <v>9</v>
      </c>
      <c r="B1531" s="7" t="s">
        <v>374</v>
      </c>
      <c r="C1531" s="7" t="s">
        <v>375</v>
      </c>
      <c r="D1531" s="16" t="s">
        <v>376</v>
      </c>
      <c r="E1531" s="81" t="s">
        <v>457</v>
      </c>
      <c r="F1531" s="7" t="s">
        <v>377</v>
      </c>
      <c r="G1531" s="7" t="s">
        <v>522</v>
      </c>
      <c r="H1531" s="7" t="s">
        <v>14</v>
      </c>
      <c r="I1531" s="8">
        <v>94</v>
      </c>
      <c r="J1531" s="8"/>
      <c r="K1531" s="9">
        <v>67790.92</v>
      </c>
      <c r="L1531" s="7" t="s">
        <v>43</v>
      </c>
      <c r="M1531" s="17">
        <f t="shared" si="166"/>
        <v>3.8425857757121923E-3</v>
      </c>
      <c r="N1531" s="20"/>
      <c r="O1531" s="73">
        <f t="shared" si="167"/>
        <v>122.96274482279016</v>
      </c>
      <c r="P1531" s="9">
        <f t="shared" si="163"/>
        <v>721.18</v>
      </c>
    </row>
    <row r="1532" spans="1:16" x14ac:dyDescent="0.25">
      <c r="A1532" s="7" t="s">
        <v>9</v>
      </c>
      <c r="B1532" s="7" t="s">
        <v>374</v>
      </c>
      <c r="C1532" s="7" t="s">
        <v>375</v>
      </c>
      <c r="D1532" s="16" t="s">
        <v>376</v>
      </c>
      <c r="E1532" s="81" t="s">
        <v>457</v>
      </c>
      <c r="F1532" s="7" t="s">
        <v>377</v>
      </c>
      <c r="G1532" s="7" t="s">
        <v>522</v>
      </c>
      <c r="H1532" s="7" t="s">
        <v>14</v>
      </c>
      <c r="I1532" s="8">
        <v>35</v>
      </c>
      <c r="J1532" s="8"/>
      <c r="K1532" s="9">
        <v>25241.3</v>
      </c>
      <c r="L1532" s="7" t="s">
        <v>44</v>
      </c>
      <c r="M1532" s="17">
        <f t="shared" si="166"/>
        <v>1.4307500228715609E-3</v>
      </c>
      <c r="N1532" s="20"/>
      <c r="O1532" s="73">
        <f t="shared" si="167"/>
        <v>45.784000731889947</v>
      </c>
      <c r="P1532" s="9">
        <f t="shared" si="163"/>
        <v>721.18</v>
      </c>
    </row>
    <row r="1533" spans="1:16" x14ac:dyDescent="0.25">
      <c r="A1533" s="7" t="s">
        <v>9</v>
      </c>
      <c r="B1533" s="7" t="s">
        <v>374</v>
      </c>
      <c r="C1533" s="7" t="s">
        <v>375</v>
      </c>
      <c r="D1533" s="16" t="s">
        <v>376</v>
      </c>
      <c r="E1533" s="81" t="s">
        <v>457</v>
      </c>
      <c r="F1533" s="7" t="s">
        <v>377</v>
      </c>
      <c r="G1533" s="7" t="s">
        <v>522</v>
      </c>
      <c r="H1533" s="7" t="s">
        <v>14</v>
      </c>
      <c r="I1533" s="8">
        <v>147</v>
      </c>
      <c r="J1533" s="8"/>
      <c r="K1533" s="9">
        <v>106013.46</v>
      </c>
      <c r="L1533" s="7" t="s">
        <v>45</v>
      </c>
      <c r="M1533" s="17">
        <f t="shared" si="166"/>
        <v>6.0091500960605558E-3</v>
      </c>
      <c r="N1533" s="20"/>
      <c r="O1533" s="73">
        <f t="shared" si="167"/>
        <v>192.29280307393779</v>
      </c>
      <c r="P1533" s="9">
        <f t="shared" si="163"/>
        <v>721.18000000000006</v>
      </c>
    </row>
    <row r="1534" spans="1:16" x14ac:dyDescent="0.25">
      <c r="A1534" s="7" t="s">
        <v>9</v>
      </c>
      <c r="B1534" s="7" t="s">
        <v>374</v>
      </c>
      <c r="C1534" s="7" t="s">
        <v>375</v>
      </c>
      <c r="D1534" s="16" t="s">
        <v>376</v>
      </c>
      <c r="E1534" s="81" t="s">
        <v>457</v>
      </c>
      <c r="F1534" s="7" t="s">
        <v>377</v>
      </c>
      <c r="G1534" s="7" t="s">
        <v>522</v>
      </c>
      <c r="H1534" s="7" t="s">
        <v>14</v>
      </c>
      <c r="I1534" s="8">
        <v>178</v>
      </c>
      <c r="J1534" s="8"/>
      <c r="K1534" s="9">
        <v>128370.04</v>
      </c>
      <c r="L1534" s="7" t="s">
        <v>46</v>
      </c>
      <c r="M1534" s="17">
        <f t="shared" si="166"/>
        <v>7.2763858306039379E-3</v>
      </c>
      <c r="N1534" s="20"/>
      <c r="O1534" s="73">
        <f t="shared" si="167"/>
        <v>232.84434657932601</v>
      </c>
      <c r="P1534" s="9">
        <f t="shared" si="163"/>
        <v>721.18</v>
      </c>
    </row>
    <row r="1535" spans="1:16" x14ac:dyDescent="0.25">
      <c r="A1535" s="7" t="s">
        <v>9</v>
      </c>
      <c r="B1535" s="7" t="s">
        <v>374</v>
      </c>
      <c r="C1535" s="7" t="s">
        <v>375</v>
      </c>
      <c r="D1535" s="16" t="s">
        <v>376</v>
      </c>
      <c r="E1535" s="81" t="s">
        <v>457</v>
      </c>
      <c r="F1535" s="7" t="s">
        <v>377</v>
      </c>
      <c r="G1535" s="7" t="s">
        <v>522</v>
      </c>
      <c r="H1535" s="7" t="s">
        <v>14</v>
      </c>
      <c r="I1535" s="8">
        <v>264</v>
      </c>
      <c r="J1535" s="8"/>
      <c r="K1535" s="9">
        <v>190391.52</v>
      </c>
      <c r="L1535" s="7" t="s">
        <v>47</v>
      </c>
      <c r="M1535" s="17">
        <f t="shared" si="166"/>
        <v>1.0791943029659773E-2</v>
      </c>
      <c r="N1535" s="20"/>
      <c r="O1535" s="73">
        <f t="shared" si="167"/>
        <v>345.34217694911274</v>
      </c>
      <c r="P1535" s="9">
        <f t="shared" si="163"/>
        <v>721.18</v>
      </c>
    </row>
    <row r="1536" spans="1:16" x14ac:dyDescent="0.25">
      <c r="A1536" s="7" t="s">
        <v>9</v>
      </c>
      <c r="B1536" s="7" t="s">
        <v>374</v>
      </c>
      <c r="C1536" s="7" t="s">
        <v>375</v>
      </c>
      <c r="D1536" s="16" t="s">
        <v>376</v>
      </c>
      <c r="E1536" s="81" t="s">
        <v>457</v>
      </c>
      <c r="F1536" s="7" t="s">
        <v>377</v>
      </c>
      <c r="G1536" s="7" t="s">
        <v>522</v>
      </c>
      <c r="H1536" s="7" t="s">
        <v>14</v>
      </c>
      <c r="I1536" s="8">
        <v>221</v>
      </c>
      <c r="J1536" s="8"/>
      <c r="K1536" s="9">
        <v>159380.78</v>
      </c>
      <c r="L1536" s="7" t="s">
        <v>63</v>
      </c>
      <c r="M1536" s="17">
        <f t="shared" si="166"/>
        <v>9.0341644301318563E-3</v>
      </c>
      <c r="N1536" s="20"/>
      <c r="O1536" s="73">
        <f t="shared" si="167"/>
        <v>289.09326176421939</v>
      </c>
      <c r="P1536" s="9">
        <f t="shared" si="163"/>
        <v>721.18</v>
      </c>
    </row>
    <row r="1537" spans="1:16" x14ac:dyDescent="0.25">
      <c r="A1537" s="7" t="s">
        <v>9</v>
      </c>
      <c r="B1537" s="7" t="s">
        <v>374</v>
      </c>
      <c r="C1537" s="7" t="s">
        <v>375</v>
      </c>
      <c r="D1537" s="16" t="s">
        <v>376</v>
      </c>
      <c r="E1537" s="81" t="s">
        <v>457</v>
      </c>
      <c r="F1537" s="7" t="s">
        <v>377</v>
      </c>
      <c r="G1537" s="7" t="s">
        <v>522</v>
      </c>
      <c r="H1537" s="7" t="s">
        <v>14</v>
      </c>
      <c r="I1537" s="8">
        <v>110</v>
      </c>
      <c r="J1537" s="8"/>
      <c r="K1537" s="9">
        <v>79329.8</v>
      </c>
      <c r="L1537" s="7" t="s">
        <v>48</v>
      </c>
      <c r="M1537" s="17">
        <f t="shared" si="166"/>
        <v>4.496642929024906E-3</v>
      </c>
      <c r="N1537" s="20"/>
      <c r="O1537" s="73">
        <f t="shared" si="167"/>
        <v>143.892573728797</v>
      </c>
      <c r="P1537" s="9">
        <f t="shared" si="163"/>
        <v>721.18000000000006</v>
      </c>
    </row>
    <row r="1538" spans="1:16" x14ac:dyDescent="0.25">
      <c r="A1538" s="7" t="s">
        <v>9</v>
      </c>
      <c r="B1538" s="7" t="s">
        <v>374</v>
      </c>
      <c r="C1538" s="7" t="s">
        <v>375</v>
      </c>
      <c r="D1538" s="16" t="s">
        <v>376</v>
      </c>
      <c r="E1538" s="81" t="s">
        <v>457</v>
      </c>
      <c r="F1538" s="7" t="s">
        <v>377</v>
      </c>
      <c r="G1538" s="7" t="s">
        <v>522</v>
      </c>
      <c r="H1538" s="7" t="s">
        <v>14</v>
      </c>
      <c r="I1538" s="8">
        <v>51</v>
      </c>
      <c r="J1538" s="8"/>
      <c r="K1538" s="9">
        <v>36780.18</v>
      </c>
      <c r="L1538" s="7" t="s">
        <v>68</v>
      </c>
      <c r="M1538" s="17">
        <f t="shared" si="166"/>
        <v>2.0848071761842744E-3</v>
      </c>
      <c r="N1538" s="20"/>
      <c r="O1538" s="73">
        <f t="shared" si="167"/>
        <v>66.713829637896779</v>
      </c>
      <c r="P1538" s="9">
        <f t="shared" ref="P1538:P1601" si="168">+K1538/I1538</f>
        <v>721.18</v>
      </c>
    </row>
    <row r="1539" spans="1:16" x14ac:dyDescent="0.25">
      <c r="A1539" s="7" t="s">
        <v>9</v>
      </c>
      <c r="B1539" s="7" t="s">
        <v>374</v>
      </c>
      <c r="C1539" s="7" t="s">
        <v>375</v>
      </c>
      <c r="D1539" s="16" t="s">
        <v>376</v>
      </c>
      <c r="E1539" s="81" t="s">
        <v>457</v>
      </c>
      <c r="F1539" s="7" t="s">
        <v>377</v>
      </c>
      <c r="G1539" s="7" t="s">
        <v>522</v>
      </c>
      <c r="H1539" s="7" t="s">
        <v>14</v>
      </c>
      <c r="I1539" s="8">
        <v>38</v>
      </c>
      <c r="J1539" s="8"/>
      <c r="K1539" s="9">
        <v>27404.84</v>
      </c>
      <c r="L1539" s="7" t="s">
        <v>49</v>
      </c>
      <c r="M1539" s="17">
        <f t="shared" si="166"/>
        <v>1.5533857391176948E-3</v>
      </c>
      <c r="N1539" s="20"/>
      <c r="O1539" s="73">
        <f t="shared" si="167"/>
        <v>49.708343651766235</v>
      </c>
      <c r="P1539" s="9">
        <f t="shared" si="168"/>
        <v>721.18</v>
      </c>
    </row>
    <row r="1540" spans="1:16" x14ac:dyDescent="0.25">
      <c r="A1540" s="7" t="s">
        <v>9</v>
      </c>
      <c r="B1540" s="7" t="s">
        <v>374</v>
      </c>
      <c r="C1540" s="7" t="s">
        <v>375</v>
      </c>
      <c r="D1540" s="16" t="s">
        <v>376</v>
      </c>
      <c r="E1540" s="81" t="s">
        <v>457</v>
      </c>
      <c r="F1540" s="7" t="s">
        <v>377</v>
      </c>
      <c r="G1540" s="7" t="s">
        <v>522</v>
      </c>
      <c r="H1540" s="7" t="s">
        <v>14</v>
      </c>
      <c r="I1540" s="8">
        <v>44</v>
      </c>
      <c r="J1540" s="8"/>
      <c r="K1540" s="9">
        <v>31731.919999999998</v>
      </c>
      <c r="L1540" s="7" t="s">
        <v>50</v>
      </c>
      <c r="M1540" s="17">
        <f t="shared" si="166"/>
        <v>1.7986571716099623E-3</v>
      </c>
      <c r="N1540" s="20"/>
      <c r="O1540" s="73">
        <f t="shared" si="167"/>
        <v>57.55702949151879</v>
      </c>
      <c r="P1540" s="9">
        <f t="shared" si="168"/>
        <v>721.18</v>
      </c>
    </row>
    <row r="1541" spans="1:16" x14ac:dyDescent="0.25">
      <c r="A1541" s="7" t="s">
        <v>9</v>
      </c>
      <c r="B1541" s="7" t="s">
        <v>374</v>
      </c>
      <c r="C1541" s="7" t="s">
        <v>375</v>
      </c>
      <c r="D1541" s="16" t="s">
        <v>376</v>
      </c>
      <c r="E1541" s="81" t="s">
        <v>457</v>
      </c>
      <c r="F1541" s="7" t="s">
        <v>377</v>
      </c>
      <c r="G1541" s="7" t="s">
        <v>522</v>
      </c>
      <c r="H1541" s="7" t="s">
        <v>14</v>
      </c>
      <c r="I1541" s="8">
        <v>499.03399999999999</v>
      </c>
      <c r="J1541" s="8"/>
      <c r="K1541" s="9">
        <v>359893.34012000001</v>
      </c>
      <c r="L1541" s="7" t="s">
        <v>52</v>
      </c>
      <c r="M1541" s="17">
        <f t="shared" si="166"/>
        <v>2.0399797340391043E-2</v>
      </c>
      <c r="N1541" s="20"/>
      <c r="O1541" s="73">
        <f t="shared" si="167"/>
        <v>652.79351489251337</v>
      </c>
      <c r="P1541" s="9">
        <f t="shared" si="168"/>
        <v>721.18000000000006</v>
      </c>
    </row>
    <row r="1542" spans="1:16" x14ac:dyDescent="0.25">
      <c r="A1542" s="7" t="s">
        <v>9</v>
      </c>
      <c r="B1542" s="7" t="s">
        <v>374</v>
      </c>
      <c r="C1542" s="7" t="s">
        <v>375</v>
      </c>
      <c r="D1542" s="16" t="s">
        <v>376</v>
      </c>
      <c r="E1542" s="81" t="s">
        <v>457</v>
      </c>
      <c r="F1542" s="7" t="s">
        <v>377</v>
      </c>
      <c r="G1542" s="7" t="s">
        <v>522</v>
      </c>
      <c r="H1542" s="7" t="s">
        <v>14</v>
      </c>
      <c r="I1542" s="8">
        <v>71</v>
      </c>
      <c r="J1542" s="8"/>
      <c r="K1542" s="9">
        <v>51203.78</v>
      </c>
      <c r="L1542" s="7" t="s">
        <v>64</v>
      </c>
      <c r="M1542" s="17">
        <f t="shared" si="166"/>
        <v>2.9023786178251662E-3</v>
      </c>
      <c r="N1542" s="20"/>
      <c r="O1542" s="73">
        <f t="shared" si="167"/>
        <v>92.87611577040532</v>
      </c>
      <c r="P1542" s="9">
        <f t="shared" si="168"/>
        <v>721.18</v>
      </c>
    </row>
    <row r="1543" spans="1:16" x14ac:dyDescent="0.25">
      <c r="A1543" s="7" t="s">
        <v>9</v>
      </c>
      <c r="B1543" s="7" t="s">
        <v>374</v>
      </c>
      <c r="C1543" s="7" t="s">
        <v>375</v>
      </c>
      <c r="D1543" s="16" t="s">
        <v>376</v>
      </c>
      <c r="E1543" s="81" t="s">
        <v>457</v>
      </c>
      <c r="F1543" s="7" t="s">
        <v>377</v>
      </c>
      <c r="G1543" s="7" t="s">
        <v>522</v>
      </c>
      <c r="H1543" s="7" t="s">
        <v>14</v>
      </c>
      <c r="I1543" s="8">
        <v>651</v>
      </c>
      <c r="J1543" s="8"/>
      <c r="K1543" s="9">
        <v>469488.18</v>
      </c>
      <c r="L1543" s="7" t="s">
        <v>56</v>
      </c>
      <c r="M1543" s="17">
        <f t="shared" si="166"/>
        <v>2.6611950425411032E-2</v>
      </c>
      <c r="N1543" s="20"/>
      <c r="O1543" s="73">
        <f t="shared" si="167"/>
        <v>851.58241361315299</v>
      </c>
      <c r="P1543" s="9">
        <f t="shared" si="168"/>
        <v>721.18</v>
      </c>
    </row>
    <row r="1544" spans="1:16" x14ac:dyDescent="0.25">
      <c r="A1544" s="7" t="s">
        <v>9</v>
      </c>
      <c r="B1544" s="7" t="s">
        <v>374</v>
      </c>
      <c r="C1544" s="7" t="s">
        <v>375</v>
      </c>
      <c r="D1544" s="16" t="s">
        <v>376</v>
      </c>
      <c r="E1544" s="81" t="s">
        <v>457</v>
      </c>
      <c r="F1544" s="7" t="s">
        <v>377</v>
      </c>
      <c r="G1544" s="7" t="s">
        <v>522</v>
      </c>
      <c r="H1544" s="7" t="s">
        <v>14</v>
      </c>
      <c r="I1544" s="8">
        <v>183</v>
      </c>
      <c r="J1544" s="8"/>
      <c r="K1544" s="9">
        <v>131975.94</v>
      </c>
      <c r="L1544" s="7" t="s">
        <v>65</v>
      </c>
      <c r="M1544" s="17">
        <f t="shared" si="166"/>
        <v>7.4807786910141612E-3</v>
      </c>
      <c r="N1544" s="20"/>
      <c r="O1544" s="73">
        <f t="shared" si="167"/>
        <v>239.38491811245316</v>
      </c>
      <c r="P1544" s="9">
        <f t="shared" si="168"/>
        <v>721.18000000000006</v>
      </c>
    </row>
    <row r="1545" spans="1:16" x14ac:dyDescent="0.25">
      <c r="A1545" s="7" t="s">
        <v>9</v>
      </c>
      <c r="B1545" s="7" t="s">
        <v>374</v>
      </c>
      <c r="C1545" s="7" t="s">
        <v>378</v>
      </c>
      <c r="D1545" s="16" t="s">
        <v>379</v>
      </c>
      <c r="E1545" s="81" t="s">
        <v>457</v>
      </c>
      <c r="F1545" s="7" t="s">
        <v>377</v>
      </c>
      <c r="G1545" s="7" t="s">
        <v>522</v>
      </c>
      <c r="H1545" s="7" t="s">
        <v>14</v>
      </c>
      <c r="I1545" s="8">
        <v>116</v>
      </c>
      <c r="J1545" s="8"/>
      <c r="K1545" s="9">
        <v>83656.88</v>
      </c>
      <c r="L1545" s="7" t="s">
        <v>16</v>
      </c>
      <c r="M1545" s="17">
        <f t="shared" si="166"/>
        <v>4.7419143615171737E-3</v>
      </c>
      <c r="N1545" s="20"/>
      <c r="O1545" s="73">
        <f t="shared" si="167"/>
        <v>151.74125956854957</v>
      </c>
      <c r="P1545" s="9">
        <f t="shared" si="168"/>
        <v>721.18000000000006</v>
      </c>
    </row>
    <row r="1546" spans="1:16" x14ac:dyDescent="0.25">
      <c r="A1546" s="7" t="s">
        <v>9</v>
      </c>
      <c r="B1546" s="7" t="s">
        <v>374</v>
      </c>
      <c r="C1546" s="7" t="s">
        <v>378</v>
      </c>
      <c r="D1546" s="16" t="s">
        <v>379</v>
      </c>
      <c r="E1546" s="81" t="s">
        <v>457</v>
      </c>
      <c r="F1546" s="7" t="s">
        <v>377</v>
      </c>
      <c r="G1546" s="7" t="s">
        <v>522</v>
      </c>
      <c r="H1546" s="7" t="s">
        <v>14</v>
      </c>
      <c r="I1546" s="8">
        <v>1044</v>
      </c>
      <c r="J1546" s="8"/>
      <c r="K1546" s="9">
        <v>752911.92</v>
      </c>
      <c r="L1546" s="7" t="s">
        <v>18</v>
      </c>
      <c r="M1546" s="17">
        <f t="shared" si="166"/>
        <v>4.267722925365456E-2</v>
      </c>
      <c r="N1546" s="20"/>
      <c r="O1546" s="73">
        <f t="shared" si="167"/>
        <v>1365.6713361169459</v>
      </c>
      <c r="P1546" s="9">
        <f t="shared" si="168"/>
        <v>721.18000000000006</v>
      </c>
    </row>
    <row r="1547" spans="1:16" x14ac:dyDescent="0.25">
      <c r="A1547" s="7" t="s">
        <v>9</v>
      </c>
      <c r="B1547" s="7" t="s">
        <v>374</v>
      </c>
      <c r="C1547" s="7" t="s">
        <v>378</v>
      </c>
      <c r="D1547" s="16" t="s">
        <v>379</v>
      </c>
      <c r="E1547" s="81" t="s">
        <v>457</v>
      </c>
      <c r="F1547" s="7" t="s">
        <v>377</v>
      </c>
      <c r="G1547" s="7" t="s">
        <v>522</v>
      </c>
      <c r="H1547" s="7" t="s">
        <v>14</v>
      </c>
      <c r="I1547" s="8">
        <v>310</v>
      </c>
      <c r="J1547" s="8"/>
      <c r="K1547" s="9">
        <v>223565.8</v>
      </c>
      <c r="L1547" s="7" t="s">
        <v>20</v>
      </c>
      <c r="M1547" s="17">
        <f t="shared" si="166"/>
        <v>1.2672357345433824E-2</v>
      </c>
      <c r="N1547" s="20"/>
      <c r="O1547" s="73">
        <f t="shared" si="167"/>
        <v>405.51543505388236</v>
      </c>
      <c r="P1547" s="9">
        <f t="shared" si="168"/>
        <v>721.18</v>
      </c>
    </row>
    <row r="1548" spans="1:16" x14ac:dyDescent="0.25">
      <c r="A1548" s="7" t="s">
        <v>9</v>
      </c>
      <c r="B1548" s="7" t="s">
        <v>374</v>
      </c>
      <c r="C1548" s="7" t="s">
        <v>378</v>
      </c>
      <c r="D1548" s="16" t="s">
        <v>379</v>
      </c>
      <c r="E1548" s="81" t="s">
        <v>457</v>
      </c>
      <c r="F1548" s="7" t="s">
        <v>377</v>
      </c>
      <c r="G1548" s="7" t="s">
        <v>522</v>
      </c>
      <c r="H1548" s="7" t="s">
        <v>14</v>
      </c>
      <c r="I1548" s="8">
        <v>2289</v>
      </c>
      <c r="J1548" s="8"/>
      <c r="K1548" s="9">
        <v>1650781.02</v>
      </c>
      <c r="L1548" s="7" t="s">
        <v>22</v>
      </c>
      <c r="M1548" s="17">
        <f t="shared" si="166"/>
        <v>9.3571051495800084E-2</v>
      </c>
      <c r="N1548" s="20"/>
      <c r="O1548" s="73">
        <f t="shared" si="167"/>
        <v>2994.2736478656025</v>
      </c>
      <c r="P1548" s="9">
        <f t="shared" si="168"/>
        <v>721.18000000000006</v>
      </c>
    </row>
    <row r="1549" spans="1:16" x14ac:dyDescent="0.25">
      <c r="A1549" s="7" t="s">
        <v>9</v>
      </c>
      <c r="B1549" s="7" t="s">
        <v>374</v>
      </c>
      <c r="C1549" s="7" t="s">
        <v>378</v>
      </c>
      <c r="D1549" s="16" t="s">
        <v>379</v>
      </c>
      <c r="E1549" s="81" t="s">
        <v>457</v>
      </c>
      <c r="F1549" s="7" t="s">
        <v>377</v>
      </c>
      <c r="G1549" s="7" t="s">
        <v>522</v>
      </c>
      <c r="H1549" s="7" t="s">
        <v>14</v>
      </c>
      <c r="I1549" s="8">
        <v>882</v>
      </c>
      <c r="J1549" s="8"/>
      <c r="K1549" s="9">
        <v>636080.76</v>
      </c>
      <c r="L1549" s="7" t="s">
        <v>23</v>
      </c>
      <c r="M1549" s="17">
        <f t="shared" si="166"/>
        <v>3.6054900576363333E-2</v>
      </c>
      <c r="N1549" s="20"/>
      <c r="O1549" s="73">
        <f t="shared" si="167"/>
        <v>1153.7568184436266</v>
      </c>
      <c r="P1549" s="9">
        <f t="shared" si="168"/>
        <v>721.18000000000006</v>
      </c>
    </row>
    <row r="1550" spans="1:16" x14ac:dyDescent="0.25">
      <c r="A1550" s="7" t="s">
        <v>9</v>
      </c>
      <c r="B1550" s="7" t="s">
        <v>374</v>
      </c>
      <c r="C1550" s="7" t="s">
        <v>378</v>
      </c>
      <c r="D1550" s="16" t="s">
        <v>379</v>
      </c>
      <c r="E1550" s="81" t="s">
        <v>457</v>
      </c>
      <c r="F1550" s="7" t="s">
        <v>377</v>
      </c>
      <c r="G1550" s="7" t="s">
        <v>522</v>
      </c>
      <c r="H1550" s="7" t="s">
        <v>14</v>
      </c>
      <c r="I1550" s="8">
        <v>466.178</v>
      </c>
      <c r="J1550" s="8"/>
      <c r="K1550" s="9">
        <v>336198.25004000001</v>
      </c>
      <c r="L1550" s="7" t="s">
        <v>25</v>
      </c>
      <c r="M1550" s="17">
        <f t="shared" si="166"/>
        <v>1.9056690976063387E-2</v>
      </c>
      <c r="N1550" s="20"/>
      <c r="O1550" s="73">
        <f t="shared" si="167"/>
        <v>609.81411123402836</v>
      </c>
      <c r="P1550" s="9">
        <f t="shared" si="168"/>
        <v>721.18000000000006</v>
      </c>
    </row>
    <row r="1551" spans="1:16" x14ac:dyDescent="0.25">
      <c r="A1551" s="7" t="s">
        <v>9</v>
      </c>
      <c r="B1551" s="7" t="s">
        <v>374</v>
      </c>
      <c r="C1551" s="7" t="s">
        <v>378</v>
      </c>
      <c r="D1551" s="16" t="s">
        <v>379</v>
      </c>
      <c r="E1551" s="81" t="s">
        <v>457</v>
      </c>
      <c r="F1551" s="7" t="s">
        <v>377</v>
      </c>
      <c r="G1551" s="7" t="s">
        <v>522</v>
      </c>
      <c r="H1551" s="7" t="s">
        <v>14</v>
      </c>
      <c r="I1551" s="8">
        <v>531</v>
      </c>
      <c r="J1551" s="8"/>
      <c r="K1551" s="9">
        <v>382946.58</v>
      </c>
      <c r="L1551" s="7" t="s">
        <v>27</v>
      </c>
      <c r="M1551" s="17">
        <f t="shared" si="166"/>
        <v>2.1706521775565681E-2</v>
      </c>
      <c r="N1551" s="20"/>
      <c r="O1551" s="73">
        <f t="shared" si="167"/>
        <v>694.60869681810175</v>
      </c>
      <c r="P1551" s="9">
        <f t="shared" si="168"/>
        <v>721.18000000000006</v>
      </c>
    </row>
    <row r="1552" spans="1:16" x14ac:dyDescent="0.25">
      <c r="A1552" s="7" t="s">
        <v>9</v>
      </c>
      <c r="B1552" s="7" t="s">
        <v>374</v>
      </c>
      <c r="C1552" s="7" t="s">
        <v>378</v>
      </c>
      <c r="D1552" s="16" t="s">
        <v>379</v>
      </c>
      <c r="E1552" s="81" t="s">
        <v>457</v>
      </c>
      <c r="F1552" s="7" t="s">
        <v>377</v>
      </c>
      <c r="G1552" s="7" t="s">
        <v>522</v>
      </c>
      <c r="H1552" s="7" t="s">
        <v>14</v>
      </c>
      <c r="I1552" s="8">
        <v>603.80999999999995</v>
      </c>
      <c r="J1552" s="8"/>
      <c r="K1552" s="9">
        <v>435455.69579999999</v>
      </c>
      <c r="L1552" s="7" t="s">
        <v>28</v>
      </c>
      <c r="M1552" s="17">
        <f t="shared" si="166"/>
        <v>2.4682890608859347E-2</v>
      </c>
      <c r="N1552" s="20"/>
      <c r="O1552" s="73">
        <f t="shared" si="167"/>
        <v>789.85249948349906</v>
      </c>
      <c r="P1552" s="9">
        <f t="shared" si="168"/>
        <v>721.18000000000006</v>
      </c>
    </row>
    <row r="1553" spans="1:16" x14ac:dyDescent="0.25">
      <c r="A1553" s="7" t="s">
        <v>9</v>
      </c>
      <c r="B1553" s="7" t="s">
        <v>374</v>
      </c>
      <c r="C1553" s="7" t="s">
        <v>378</v>
      </c>
      <c r="D1553" s="16" t="s">
        <v>379</v>
      </c>
      <c r="E1553" s="81" t="s">
        <v>457</v>
      </c>
      <c r="F1553" s="7" t="s">
        <v>377</v>
      </c>
      <c r="G1553" s="7" t="s">
        <v>522</v>
      </c>
      <c r="H1553" s="7" t="s">
        <v>14</v>
      </c>
      <c r="I1553" s="8">
        <v>132</v>
      </c>
      <c r="J1553" s="8"/>
      <c r="K1553" s="9">
        <v>95154.4</v>
      </c>
      <c r="L1553" s="7" t="s">
        <v>29</v>
      </c>
      <c r="M1553" s="17">
        <f t="shared" si="166"/>
        <v>5.3959715148298865E-3</v>
      </c>
      <c r="N1553" s="20"/>
      <c r="O1553" s="73">
        <f t="shared" si="167"/>
        <v>172.67108847455637</v>
      </c>
      <c r="P1553" s="9">
        <f t="shared" si="168"/>
        <v>720.86666666666667</v>
      </c>
    </row>
    <row r="1554" spans="1:16" x14ac:dyDescent="0.25">
      <c r="A1554" s="7" t="s">
        <v>9</v>
      </c>
      <c r="B1554" s="7" t="s">
        <v>374</v>
      </c>
      <c r="C1554" s="7" t="s">
        <v>378</v>
      </c>
      <c r="D1554" s="16" t="s">
        <v>379</v>
      </c>
      <c r="E1554" s="81" t="s">
        <v>457</v>
      </c>
      <c r="F1554" s="7" t="s">
        <v>377</v>
      </c>
      <c r="G1554" s="7" t="s">
        <v>522</v>
      </c>
      <c r="H1554" s="7" t="s">
        <v>14</v>
      </c>
      <c r="I1554" s="8">
        <v>207</v>
      </c>
      <c r="J1554" s="8"/>
      <c r="K1554" s="9">
        <v>147841.9</v>
      </c>
      <c r="L1554" s="7" t="s">
        <v>30</v>
      </c>
      <c r="M1554" s="17">
        <f t="shared" si="166"/>
        <v>8.4618644209832321E-3</v>
      </c>
      <c r="N1554" s="20"/>
      <c r="O1554" s="73">
        <f t="shared" si="167"/>
        <v>270.77966147146344</v>
      </c>
      <c r="P1554" s="9">
        <f t="shared" si="168"/>
        <v>714.21207729468597</v>
      </c>
    </row>
    <row r="1555" spans="1:16" x14ac:dyDescent="0.25">
      <c r="A1555" s="7" t="s">
        <v>9</v>
      </c>
      <c r="B1555" s="7" t="s">
        <v>374</v>
      </c>
      <c r="C1555" s="7" t="s">
        <v>378</v>
      </c>
      <c r="D1555" s="16" t="s">
        <v>379</v>
      </c>
      <c r="E1555" s="81" t="s">
        <v>457</v>
      </c>
      <c r="F1555" s="7" t="s">
        <v>377</v>
      </c>
      <c r="G1555" s="7" t="s">
        <v>522</v>
      </c>
      <c r="H1555" s="7" t="s">
        <v>14</v>
      </c>
      <c r="I1555" s="8">
        <v>381</v>
      </c>
      <c r="J1555" s="8"/>
      <c r="K1555" s="9">
        <v>274769.58</v>
      </c>
      <c r="L1555" s="7" t="s">
        <v>31</v>
      </c>
      <c r="M1555" s="17">
        <f t="shared" si="166"/>
        <v>1.5574735963258991E-2</v>
      </c>
      <c r="N1555" s="20"/>
      <c r="O1555" s="73">
        <f t="shared" si="167"/>
        <v>498.39155082428772</v>
      </c>
      <c r="P1555" s="9">
        <f t="shared" si="168"/>
        <v>721.18000000000006</v>
      </c>
    </row>
    <row r="1556" spans="1:16" x14ac:dyDescent="0.25">
      <c r="A1556" s="7" t="s">
        <v>9</v>
      </c>
      <c r="B1556" s="7" t="s">
        <v>374</v>
      </c>
      <c r="C1556" s="7" t="s">
        <v>378</v>
      </c>
      <c r="D1556" s="16" t="s">
        <v>379</v>
      </c>
      <c r="E1556" s="81" t="s">
        <v>457</v>
      </c>
      <c r="F1556" s="7" t="s">
        <v>377</v>
      </c>
      <c r="G1556" s="7" t="s">
        <v>522</v>
      </c>
      <c r="H1556" s="7" t="s">
        <v>14</v>
      </c>
      <c r="I1556" s="8">
        <v>1164</v>
      </c>
      <c r="J1556" s="8"/>
      <c r="K1556" s="9">
        <v>839453.52</v>
      </c>
      <c r="L1556" s="7" t="s">
        <v>32</v>
      </c>
      <c r="M1556" s="17">
        <f t="shared" si="166"/>
        <v>4.7582657903499914E-2</v>
      </c>
      <c r="N1556" s="20"/>
      <c r="O1556" s="73">
        <f t="shared" si="167"/>
        <v>1522.6450529119973</v>
      </c>
      <c r="P1556" s="9">
        <f t="shared" si="168"/>
        <v>721.18000000000006</v>
      </c>
    </row>
    <row r="1557" spans="1:16" x14ac:dyDescent="0.25">
      <c r="A1557" s="7" t="s">
        <v>9</v>
      </c>
      <c r="B1557" s="7" t="s">
        <v>374</v>
      </c>
      <c r="C1557" s="7" t="s">
        <v>378</v>
      </c>
      <c r="D1557" s="16" t="s">
        <v>379</v>
      </c>
      <c r="E1557" s="81" t="s">
        <v>457</v>
      </c>
      <c r="F1557" s="7" t="s">
        <v>377</v>
      </c>
      <c r="G1557" s="7" t="s">
        <v>522</v>
      </c>
      <c r="H1557" s="7" t="s">
        <v>14</v>
      </c>
      <c r="I1557" s="8">
        <v>111</v>
      </c>
      <c r="J1557" s="8"/>
      <c r="K1557" s="9">
        <v>80050.98</v>
      </c>
      <c r="L1557" s="7" t="s">
        <v>62</v>
      </c>
      <c r="M1557" s="17">
        <f t="shared" si="166"/>
        <v>4.5375215011069503E-3</v>
      </c>
      <c r="N1557" s="20"/>
      <c r="O1557" s="73">
        <f t="shared" si="167"/>
        <v>145.20068803542242</v>
      </c>
      <c r="P1557" s="9">
        <f t="shared" si="168"/>
        <v>721.18</v>
      </c>
    </row>
    <row r="1558" spans="1:16" x14ac:dyDescent="0.25">
      <c r="A1558" s="7" t="s">
        <v>9</v>
      </c>
      <c r="B1558" s="7" t="s">
        <v>374</v>
      </c>
      <c r="C1558" s="7" t="s">
        <v>378</v>
      </c>
      <c r="D1558" s="16" t="s">
        <v>379</v>
      </c>
      <c r="E1558" s="81" t="s">
        <v>457</v>
      </c>
      <c r="F1558" s="7" t="s">
        <v>377</v>
      </c>
      <c r="G1558" s="7" t="s">
        <v>522</v>
      </c>
      <c r="H1558" s="7" t="s">
        <v>14</v>
      </c>
      <c r="I1558" s="8">
        <v>376</v>
      </c>
      <c r="J1558" s="8"/>
      <c r="K1558" s="9">
        <v>271163.68</v>
      </c>
      <c r="L1558" s="7" t="s">
        <v>33</v>
      </c>
      <c r="M1558" s="17">
        <f t="shared" si="166"/>
        <v>1.5370343102848769E-2</v>
      </c>
      <c r="N1558" s="20"/>
      <c r="O1558" s="73">
        <f t="shared" si="167"/>
        <v>491.85097929116063</v>
      </c>
      <c r="P1558" s="9">
        <f t="shared" si="168"/>
        <v>721.18</v>
      </c>
    </row>
    <row r="1559" spans="1:16" x14ac:dyDescent="0.25">
      <c r="A1559" s="7" t="s">
        <v>9</v>
      </c>
      <c r="B1559" s="7" t="s">
        <v>374</v>
      </c>
      <c r="C1559" s="7" t="s">
        <v>378</v>
      </c>
      <c r="D1559" s="16" t="s">
        <v>379</v>
      </c>
      <c r="E1559" s="81" t="s">
        <v>457</v>
      </c>
      <c r="F1559" s="7" t="s">
        <v>377</v>
      </c>
      <c r="G1559" s="7" t="s">
        <v>522</v>
      </c>
      <c r="H1559" s="7" t="s">
        <v>14</v>
      </c>
      <c r="I1559" s="8">
        <v>78</v>
      </c>
      <c r="J1559" s="8"/>
      <c r="K1559" s="9">
        <v>56252.04</v>
      </c>
      <c r="L1559" s="7" t="s">
        <v>34</v>
      </c>
      <c r="M1559" s="17">
        <f t="shared" si="166"/>
        <v>3.1885286223994787E-3</v>
      </c>
      <c r="N1559" s="20"/>
      <c r="O1559" s="73">
        <f t="shared" si="167"/>
        <v>102.03291591678332</v>
      </c>
      <c r="P1559" s="9">
        <f t="shared" si="168"/>
        <v>721.18000000000006</v>
      </c>
    </row>
    <row r="1560" spans="1:16" x14ac:dyDescent="0.25">
      <c r="A1560" s="7" t="s">
        <v>9</v>
      </c>
      <c r="B1560" s="7" t="s">
        <v>374</v>
      </c>
      <c r="C1560" s="7" t="s">
        <v>378</v>
      </c>
      <c r="D1560" s="16" t="s">
        <v>379</v>
      </c>
      <c r="E1560" s="81" t="s">
        <v>457</v>
      </c>
      <c r="F1560" s="7" t="s">
        <v>377</v>
      </c>
      <c r="G1560" s="7" t="s">
        <v>522</v>
      </c>
      <c r="H1560" s="7" t="s">
        <v>14</v>
      </c>
      <c r="I1560" s="8">
        <v>111</v>
      </c>
      <c r="J1560" s="8"/>
      <c r="K1560" s="9">
        <v>80050.98</v>
      </c>
      <c r="L1560" s="7" t="s">
        <v>35</v>
      </c>
      <c r="M1560" s="17">
        <f t="shared" si="166"/>
        <v>4.5375215011069503E-3</v>
      </c>
      <c r="N1560" s="20"/>
      <c r="O1560" s="73">
        <f t="shared" si="167"/>
        <v>145.20068803542242</v>
      </c>
      <c r="P1560" s="9">
        <f t="shared" si="168"/>
        <v>721.18</v>
      </c>
    </row>
    <row r="1561" spans="1:16" x14ac:dyDescent="0.25">
      <c r="A1561" s="7" t="s">
        <v>9</v>
      </c>
      <c r="B1561" s="7" t="s">
        <v>374</v>
      </c>
      <c r="C1561" s="7" t="s">
        <v>378</v>
      </c>
      <c r="D1561" s="16" t="s">
        <v>379</v>
      </c>
      <c r="E1561" s="81" t="s">
        <v>457</v>
      </c>
      <c r="F1561" s="7" t="s">
        <v>377</v>
      </c>
      <c r="G1561" s="7" t="s">
        <v>522</v>
      </c>
      <c r="H1561" s="7" t="s">
        <v>14</v>
      </c>
      <c r="I1561" s="8">
        <v>68</v>
      </c>
      <c r="J1561" s="8"/>
      <c r="K1561" s="9">
        <v>49039.56</v>
      </c>
      <c r="L1561" s="7" t="s">
        <v>36</v>
      </c>
      <c r="M1561" s="17">
        <f t="shared" si="166"/>
        <v>2.7797429015790328E-3</v>
      </c>
      <c r="N1561" s="20"/>
      <c r="O1561" s="73">
        <f t="shared" si="167"/>
        <v>88.951772850529053</v>
      </c>
      <c r="P1561" s="9">
        <f t="shared" si="168"/>
        <v>721.17</v>
      </c>
    </row>
    <row r="1562" spans="1:16" x14ac:dyDescent="0.25">
      <c r="A1562" s="7" t="s">
        <v>9</v>
      </c>
      <c r="B1562" s="7" t="s">
        <v>374</v>
      </c>
      <c r="C1562" s="7" t="s">
        <v>378</v>
      </c>
      <c r="D1562" s="16" t="s">
        <v>379</v>
      </c>
      <c r="E1562" s="81" t="s">
        <v>457</v>
      </c>
      <c r="F1562" s="7" t="s">
        <v>377</v>
      </c>
      <c r="G1562" s="7" t="s">
        <v>522</v>
      </c>
      <c r="H1562" s="7" t="s">
        <v>14</v>
      </c>
      <c r="I1562" s="8">
        <v>365</v>
      </c>
      <c r="J1562" s="8"/>
      <c r="K1562" s="9">
        <v>263230.7</v>
      </c>
      <c r="L1562" s="7" t="s">
        <v>37</v>
      </c>
      <c r="M1562" s="17">
        <f t="shared" si="166"/>
        <v>1.4920678809946278E-2</v>
      </c>
      <c r="N1562" s="20"/>
      <c r="O1562" s="73">
        <f t="shared" si="167"/>
        <v>477.46172191828089</v>
      </c>
      <c r="P1562" s="9">
        <f t="shared" si="168"/>
        <v>721.18000000000006</v>
      </c>
    </row>
    <row r="1563" spans="1:16" x14ac:dyDescent="0.25">
      <c r="A1563" s="7" t="s">
        <v>9</v>
      </c>
      <c r="B1563" s="7" t="s">
        <v>374</v>
      </c>
      <c r="C1563" s="7" t="s">
        <v>378</v>
      </c>
      <c r="D1563" s="16" t="s">
        <v>379</v>
      </c>
      <c r="E1563" s="81" t="s">
        <v>457</v>
      </c>
      <c r="F1563" s="7" t="s">
        <v>377</v>
      </c>
      <c r="G1563" s="7" t="s">
        <v>522</v>
      </c>
      <c r="H1563" s="7" t="s">
        <v>14</v>
      </c>
      <c r="I1563" s="8">
        <v>30</v>
      </c>
      <c r="J1563" s="8"/>
      <c r="K1563" s="9">
        <v>21635.4</v>
      </c>
      <c r="L1563" s="7" t="s">
        <v>38</v>
      </c>
      <c r="M1563" s="17">
        <f t="shared" si="166"/>
        <v>1.226357162461338E-3</v>
      </c>
      <c r="N1563" s="20"/>
      <c r="O1563" s="73">
        <f t="shared" si="167"/>
        <v>39.243429198762819</v>
      </c>
      <c r="P1563" s="9">
        <f t="shared" si="168"/>
        <v>721.18000000000006</v>
      </c>
    </row>
    <row r="1564" spans="1:16" x14ac:dyDescent="0.25">
      <c r="A1564" s="7" t="s">
        <v>9</v>
      </c>
      <c r="B1564" s="7" t="s">
        <v>374</v>
      </c>
      <c r="C1564" s="7" t="s">
        <v>378</v>
      </c>
      <c r="D1564" s="16" t="s">
        <v>379</v>
      </c>
      <c r="E1564" s="81" t="s">
        <v>457</v>
      </c>
      <c r="F1564" s="7" t="s">
        <v>377</v>
      </c>
      <c r="G1564" s="7" t="s">
        <v>522</v>
      </c>
      <c r="H1564" s="7" t="s">
        <v>14</v>
      </c>
      <c r="I1564" s="8">
        <v>135</v>
      </c>
      <c r="J1564" s="8"/>
      <c r="K1564" s="9">
        <v>97359.3</v>
      </c>
      <c r="L1564" s="7" t="s">
        <v>39</v>
      </c>
      <c r="M1564" s="17">
        <f t="shared" si="166"/>
        <v>5.5186072310760203E-3</v>
      </c>
      <c r="N1564" s="20"/>
      <c r="O1564" s="73">
        <f t="shared" si="167"/>
        <v>176.59543139443264</v>
      </c>
      <c r="P1564" s="9">
        <f t="shared" si="168"/>
        <v>721.18000000000006</v>
      </c>
    </row>
    <row r="1565" spans="1:16" x14ac:dyDescent="0.25">
      <c r="A1565" s="7" t="s">
        <v>9</v>
      </c>
      <c r="B1565" s="7" t="s">
        <v>374</v>
      </c>
      <c r="C1565" s="7" t="s">
        <v>378</v>
      </c>
      <c r="D1565" s="16" t="s">
        <v>379</v>
      </c>
      <c r="E1565" s="81" t="s">
        <v>457</v>
      </c>
      <c r="F1565" s="7" t="s">
        <v>377</v>
      </c>
      <c r="G1565" s="7" t="s">
        <v>522</v>
      </c>
      <c r="H1565" s="7" t="s">
        <v>14</v>
      </c>
      <c r="I1565" s="8">
        <v>219</v>
      </c>
      <c r="J1565" s="8"/>
      <c r="K1565" s="9">
        <v>157938.42000000001</v>
      </c>
      <c r="L1565" s="7" t="s">
        <v>40</v>
      </c>
      <c r="M1565" s="17">
        <f t="shared" si="166"/>
        <v>8.9524072859677676E-3</v>
      </c>
      <c r="N1565" s="20"/>
      <c r="O1565" s="73">
        <f t="shared" si="167"/>
        <v>286.47703315096857</v>
      </c>
      <c r="P1565" s="9">
        <f t="shared" si="168"/>
        <v>721.18000000000006</v>
      </c>
    </row>
    <row r="1566" spans="1:16" x14ac:dyDescent="0.25">
      <c r="A1566" s="7" t="s">
        <v>9</v>
      </c>
      <c r="B1566" s="7" t="s">
        <v>374</v>
      </c>
      <c r="C1566" s="7" t="s">
        <v>378</v>
      </c>
      <c r="D1566" s="16" t="s">
        <v>379</v>
      </c>
      <c r="E1566" s="81" t="s">
        <v>457</v>
      </c>
      <c r="F1566" s="7" t="s">
        <v>377</v>
      </c>
      <c r="G1566" s="7" t="s">
        <v>522</v>
      </c>
      <c r="H1566" s="7" t="s">
        <v>14</v>
      </c>
      <c r="I1566" s="8">
        <v>1382</v>
      </c>
      <c r="J1566" s="8"/>
      <c r="K1566" s="9">
        <v>996670.76</v>
      </c>
      <c r="L1566" s="7" t="s">
        <v>41</v>
      </c>
      <c r="M1566" s="17">
        <f t="shared" si="166"/>
        <v>5.6494186617385631E-2</v>
      </c>
      <c r="N1566" s="20"/>
      <c r="O1566" s="73">
        <f t="shared" si="167"/>
        <v>1807.8139717563402</v>
      </c>
      <c r="P1566" s="9">
        <f t="shared" si="168"/>
        <v>721.18</v>
      </c>
    </row>
    <row r="1567" spans="1:16" x14ac:dyDescent="0.25">
      <c r="A1567" s="7" t="s">
        <v>9</v>
      </c>
      <c r="B1567" s="7" t="s">
        <v>374</v>
      </c>
      <c r="C1567" s="7" t="s">
        <v>378</v>
      </c>
      <c r="D1567" s="16" t="s">
        <v>379</v>
      </c>
      <c r="E1567" s="81" t="s">
        <v>457</v>
      </c>
      <c r="F1567" s="7" t="s">
        <v>377</v>
      </c>
      <c r="G1567" s="7" t="s">
        <v>522</v>
      </c>
      <c r="H1567" s="7" t="s">
        <v>14</v>
      </c>
      <c r="I1567" s="8">
        <v>644</v>
      </c>
      <c r="J1567" s="8"/>
      <c r="K1567" s="9">
        <v>464429.83</v>
      </c>
      <c r="L1567" s="7" t="s">
        <v>42</v>
      </c>
      <c r="M1567" s="17">
        <f t="shared" si="166"/>
        <v>2.632580042083672E-2</v>
      </c>
      <c r="N1567" s="20"/>
      <c r="O1567" s="73">
        <f t="shared" si="167"/>
        <v>842.42561346677508</v>
      </c>
      <c r="P1567" s="9">
        <f t="shared" si="168"/>
        <v>721.16433229813663</v>
      </c>
    </row>
    <row r="1568" spans="1:16" x14ac:dyDescent="0.25">
      <c r="A1568" s="7" t="s">
        <v>9</v>
      </c>
      <c r="B1568" s="7" t="s">
        <v>374</v>
      </c>
      <c r="C1568" s="7" t="s">
        <v>378</v>
      </c>
      <c r="D1568" s="16" t="s">
        <v>379</v>
      </c>
      <c r="E1568" s="81" t="s">
        <v>457</v>
      </c>
      <c r="F1568" s="7" t="s">
        <v>377</v>
      </c>
      <c r="G1568" s="7" t="s">
        <v>522</v>
      </c>
      <c r="H1568" s="7" t="s">
        <v>14</v>
      </c>
      <c r="I1568" s="8">
        <v>411</v>
      </c>
      <c r="J1568" s="8"/>
      <c r="K1568" s="9">
        <v>296404.98</v>
      </c>
      <c r="L1568" s="7" t="s">
        <v>43</v>
      </c>
      <c r="M1568" s="17">
        <f t="shared" si="166"/>
        <v>1.680109312572033E-2</v>
      </c>
      <c r="N1568" s="20"/>
      <c r="O1568" s="73">
        <f t="shared" si="167"/>
        <v>537.6349800230505</v>
      </c>
      <c r="P1568" s="9">
        <f t="shared" si="168"/>
        <v>721.18</v>
      </c>
    </row>
    <row r="1569" spans="1:16" x14ac:dyDescent="0.25">
      <c r="A1569" s="7" t="s">
        <v>9</v>
      </c>
      <c r="B1569" s="7" t="s">
        <v>374</v>
      </c>
      <c r="C1569" s="7" t="s">
        <v>378</v>
      </c>
      <c r="D1569" s="16" t="s">
        <v>379</v>
      </c>
      <c r="E1569" s="81" t="s">
        <v>457</v>
      </c>
      <c r="F1569" s="7" t="s">
        <v>377</v>
      </c>
      <c r="G1569" s="7" t="s">
        <v>522</v>
      </c>
      <c r="H1569" s="7" t="s">
        <v>14</v>
      </c>
      <c r="I1569" s="8">
        <v>112</v>
      </c>
      <c r="J1569" s="8"/>
      <c r="K1569" s="9">
        <v>80772.160000000003</v>
      </c>
      <c r="L1569" s="7" t="s">
        <v>44</v>
      </c>
      <c r="M1569" s="17">
        <f t="shared" si="166"/>
        <v>4.5784000731889946E-3</v>
      </c>
      <c r="N1569" s="20"/>
      <c r="O1569" s="73">
        <f t="shared" si="167"/>
        <v>146.50880234204783</v>
      </c>
      <c r="P1569" s="9">
        <f t="shared" si="168"/>
        <v>721.18000000000006</v>
      </c>
    </row>
    <row r="1570" spans="1:16" x14ac:dyDescent="0.25">
      <c r="A1570" s="7" t="s">
        <v>9</v>
      </c>
      <c r="B1570" s="7" t="s">
        <v>374</v>
      </c>
      <c r="C1570" s="7" t="s">
        <v>378</v>
      </c>
      <c r="D1570" s="16" t="s">
        <v>379</v>
      </c>
      <c r="E1570" s="81" t="s">
        <v>457</v>
      </c>
      <c r="F1570" s="7" t="s">
        <v>377</v>
      </c>
      <c r="G1570" s="7" t="s">
        <v>522</v>
      </c>
      <c r="H1570" s="7" t="s">
        <v>14</v>
      </c>
      <c r="I1570" s="8">
        <v>627</v>
      </c>
      <c r="J1570" s="8"/>
      <c r="K1570" s="9">
        <v>452179.86</v>
      </c>
      <c r="L1570" s="7" t="s">
        <v>45</v>
      </c>
      <c r="M1570" s="17">
        <f t="shared" si="166"/>
        <v>2.5630864695441961E-2</v>
      </c>
      <c r="N1570" s="20"/>
      <c r="O1570" s="73">
        <f t="shared" si="167"/>
        <v>820.18767025414274</v>
      </c>
      <c r="P1570" s="9">
        <f t="shared" si="168"/>
        <v>721.18</v>
      </c>
    </row>
    <row r="1571" spans="1:16" x14ac:dyDescent="0.25">
      <c r="A1571" s="7" t="s">
        <v>9</v>
      </c>
      <c r="B1571" s="7" t="s">
        <v>374</v>
      </c>
      <c r="C1571" s="7" t="s">
        <v>378</v>
      </c>
      <c r="D1571" s="16" t="s">
        <v>379</v>
      </c>
      <c r="E1571" s="81" t="s">
        <v>457</v>
      </c>
      <c r="F1571" s="7" t="s">
        <v>377</v>
      </c>
      <c r="G1571" s="7" t="s">
        <v>522</v>
      </c>
      <c r="H1571" s="7" t="s">
        <v>14</v>
      </c>
      <c r="I1571" s="8">
        <v>191</v>
      </c>
      <c r="J1571" s="8"/>
      <c r="K1571" s="9">
        <v>137745.38</v>
      </c>
      <c r="L1571" s="7" t="s">
        <v>46</v>
      </c>
      <c r="M1571" s="17">
        <f t="shared" si="166"/>
        <v>7.8078072676705176E-3</v>
      </c>
      <c r="N1571" s="20"/>
      <c r="O1571" s="73">
        <f t="shared" si="167"/>
        <v>249.84983256545655</v>
      </c>
      <c r="P1571" s="9">
        <f t="shared" si="168"/>
        <v>721.18000000000006</v>
      </c>
    </row>
    <row r="1572" spans="1:16" x14ac:dyDescent="0.25">
      <c r="A1572" s="7" t="s">
        <v>9</v>
      </c>
      <c r="B1572" s="7" t="s">
        <v>374</v>
      </c>
      <c r="C1572" s="7" t="s">
        <v>378</v>
      </c>
      <c r="D1572" s="16" t="s">
        <v>379</v>
      </c>
      <c r="E1572" s="81" t="s">
        <v>457</v>
      </c>
      <c r="F1572" s="7" t="s">
        <v>377</v>
      </c>
      <c r="G1572" s="7" t="s">
        <v>522</v>
      </c>
      <c r="H1572" s="7" t="s">
        <v>14</v>
      </c>
      <c r="I1572" s="8">
        <v>425</v>
      </c>
      <c r="J1572" s="8"/>
      <c r="K1572" s="9">
        <v>306501.5</v>
      </c>
      <c r="L1572" s="7" t="s">
        <v>47</v>
      </c>
      <c r="M1572" s="17">
        <f t="shared" si="166"/>
        <v>1.7373393134868954E-2</v>
      </c>
      <c r="N1572" s="20"/>
      <c r="O1572" s="73">
        <f t="shared" si="167"/>
        <v>555.94858031580657</v>
      </c>
      <c r="P1572" s="9">
        <f t="shared" si="168"/>
        <v>721.18</v>
      </c>
    </row>
    <row r="1573" spans="1:16" x14ac:dyDescent="0.25">
      <c r="A1573" s="7" t="s">
        <v>9</v>
      </c>
      <c r="B1573" s="7" t="s">
        <v>374</v>
      </c>
      <c r="C1573" s="7" t="s">
        <v>378</v>
      </c>
      <c r="D1573" s="16" t="s">
        <v>379</v>
      </c>
      <c r="E1573" s="81" t="s">
        <v>457</v>
      </c>
      <c r="F1573" s="7" t="s">
        <v>377</v>
      </c>
      <c r="G1573" s="7" t="s">
        <v>522</v>
      </c>
      <c r="H1573" s="7" t="s">
        <v>14</v>
      </c>
      <c r="I1573" s="8">
        <v>242</v>
      </c>
      <c r="J1573" s="8"/>
      <c r="K1573" s="9">
        <v>174525.56</v>
      </c>
      <c r="L1573" s="7" t="s">
        <v>63</v>
      </c>
      <c r="M1573" s="17">
        <f t="shared" ref="M1573:M1588" si="169">+I1573/$I$1589</f>
        <v>9.8926144438547924E-3</v>
      </c>
      <c r="N1573" s="20"/>
      <c r="O1573" s="73">
        <f t="shared" ref="O1573:O1588" si="170">32000*M1573</f>
        <v>316.56366220335337</v>
      </c>
      <c r="P1573" s="9">
        <f t="shared" si="168"/>
        <v>721.18</v>
      </c>
    </row>
    <row r="1574" spans="1:16" x14ac:dyDescent="0.25">
      <c r="A1574" s="7" t="s">
        <v>9</v>
      </c>
      <c r="B1574" s="7" t="s">
        <v>374</v>
      </c>
      <c r="C1574" s="7" t="s">
        <v>378</v>
      </c>
      <c r="D1574" s="16" t="s">
        <v>379</v>
      </c>
      <c r="E1574" s="81" t="s">
        <v>457</v>
      </c>
      <c r="F1574" s="7" t="s">
        <v>377</v>
      </c>
      <c r="G1574" s="7" t="s">
        <v>522</v>
      </c>
      <c r="H1574" s="7" t="s">
        <v>14</v>
      </c>
      <c r="I1574" s="8">
        <v>143</v>
      </c>
      <c r="J1574" s="8"/>
      <c r="K1574" s="9">
        <v>103128.74</v>
      </c>
      <c r="L1574" s="7" t="s">
        <v>48</v>
      </c>
      <c r="M1574" s="17">
        <f t="shared" si="169"/>
        <v>5.8456358077323776E-3</v>
      </c>
      <c r="N1574" s="20"/>
      <c r="O1574" s="73">
        <f t="shared" si="170"/>
        <v>187.06034584743608</v>
      </c>
      <c r="P1574" s="9">
        <f t="shared" si="168"/>
        <v>721.18000000000006</v>
      </c>
    </row>
    <row r="1575" spans="1:16" x14ac:dyDescent="0.25">
      <c r="A1575" s="7" t="s">
        <v>9</v>
      </c>
      <c r="B1575" s="7" t="s">
        <v>374</v>
      </c>
      <c r="C1575" s="7" t="s">
        <v>378</v>
      </c>
      <c r="D1575" s="16" t="s">
        <v>379</v>
      </c>
      <c r="E1575" s="81" t="s">
        <v>457</v>
      </c>
      <c r="F1575" s="7" t="s">
        <v>377</v>
      </c>
      <c r="G1575" s="7" t="s">
        <v>522</v>
      </c>
      <c r="H1575" s="7" t="s">
        <v>14</v>
      </c>
      <c r="I1575" s="8">
        <v>168</v>
      </c>
      <c r="J1575" s="8"/>
      <c r="K1575" s="9">
        <v>121158.24</v>
      </c>
      <c r="L1575" s="7" t="s">
        <v>68</v>
      </c>
      <c r="M1575" s="17">
        <f t="shared" si="169"/>
        <v>6.8676001097834919E-3</v>
      </c>
      <c r="N1575" s="20"/>
      <c r="O1575" s="73">
        <f t="shared" si="170"/>
        <v>219.76320351307174</v>
      </c>
      <c r="P1575" s="9">
        <f t="shared" si="168"/>
        <v>721.18000000000006</v>
      </c>
    </row>
    <row r="1576" spans="1:16" x14ac:dyDescent="0.25">
      <c r="A1576" s="7" t="s">
        <v>9</v>
      </c>
      <c r="B1576" s="7" t="s">
        <v>374</v>
      </c>
      <c r="C1576" s="7" t="s">
        <v>378</v>
      </c>
      <c r="D1576" s="16" t="s">
        <v>379</v>
      </c>
      <c r="E1576" s="81" t="s">
        <v>457</v>
      </c>
      <c r="F1576" s="7" t="s">
        <v>377</v>
      </c>
      <c r="G1576" s="7" t="s">
        <v>522</v>
      </c>
      <c r="H1576" s="7" t="s">
        <v>14</v>
      </c>
      <c r="I1576" s="8">
        <v>40</v>
      </c>
      <c r="J1576" s="8"/>
      <c r="K1576" s="9">
        <v>28847.200000000001</v>
      </c>
      <c r="L1576" s="7" t="s">
        <v>49</v>
      </c>
      <c r="M1576" s="17">
        <f t="shared" si="169"/>
        <v>1.6351428832817839E-3</v>
      </c>
      <c r="N1576" s="20"/>
      <c r="O1576" s="73">
        <f t="shared" si="170"/>
        <v>52.324572265017082</v>
      </c>
      <c r="P1576" s="9">
        <f t="shared" si="168"/>
        <v>721.18000000000006</v>
      </c>
    </row>
    <row r="1577" spans="1:16" x14ac:dyDescent="0.25">
      <c r="A1577" s="7" t="s">
        <v>9</v>
      </c>
      <c r="B1577" s="7" t="s">
        <v>374</v>
      </c>
      <c r="C1577" s="7" t="s">
        <v>378</v>
      </c>
      <c r="D1577" s="16" t="s">
        <v>379</v>
      </c>
      <c r="E1577" s="81" t="s">
        <v>457</v>
      </c>
      <c r="F1577" s="7" t="s">
        <v>377</v>
      </c>
      <c r="G1577" s="7" t="s">
        <v>522</v>
      </c>
      <c r="H1577" s="7" t="s">
        <v>14</v>
      </c>
      <c r="I1577" s="8">
        <v>142</v>
      </c>
      <c r="J1577" s="8"/>
      <c r="K1577" s="9">
        <v>102407.56</v>
      </c>
      <c r="L1577" s="7" t="s">
        <v>50</v>
      </c>
      <c r="M1577" s="17">
        <f t="shared" si="169"/>
        <v>5.8047572356503324E-3</v>
      </c>
      <c r="N1577" s="20"/>
      <c r="O1577" s="73">
        <f t="shared" si="170"/>
        <v>185.75223154081064</v>
      </c>
      <c r="P1577" s="9">
        <f t="shared" si="168"/>
        <v>721.18</v>
      </c>
    </row>
    <row r="1578" spans="1:16" x14ac:dyDescent="0.25">
      <c r="A1578" s="7" t="s">
        <v>9</v>
      </c>
      <c r="B1578" s="7" t="s">
        <v>374</v>
      </c>
      <c r="C1578" s="7" t="s">
        <v>378</v>
      </c>
      <c r="D1578" s="16" t="s">
        <v>379</v>
      </c>
      <c r="E1578" s="81" t="s">
        <v>457</v>
      </c>
      <c r="F1578" s="7" t="s">
        <v>377</v>
      </c>
      <c r="G1578" s="7" t="s">
        <v>522</v>
      </c>
      <c r="H1578" s="7" t="s">
        <v>14</v>
      </c>
      <c r="I1578" s="8">
        <v>801.82899999999995</v>
      </c>
      <c r="J1578" s="8"/>
      <c r="K1578" s="9">
        <v>578263.03821999999</v>
      </c>
      <c r="L1578" s="7" t="s">
        <v>52</v>
      </c>
      <c r="M1578" s="17">
        <f t="shared" si="169"/>
        <v>3.2777624573973735E-2</v>
      </c>
      <c r="N1578" s="20"/>
      <c r="O1578" s="73">
        <f t="shared" si="170"/>
        <v>1048.8839863671594</v>
      </c>
      <c r="P1578" s="9">
        <f t="shared" si="168"/>
        <v>721.18000000000006</v>
      </c>
    </row>
    <row r="1579" spans="1:16" x14ac:dyDescent="0.25">
      <c r="A1579" s="7" t="s">
        <v>9</v>
      </c>
      <c r="B1579" s="7" t="s">
        <v>374</v>
      </c>
      <c r="C1579" s="7" t="s">
        <v>378</v>
      </c>
      <c r="D1579" s="16" t="s">
        <v>379</v>
      </c>
      <c r="E1579" s="81" t="s">
        <v>457</v>
      </c>
      <c r="F1579" s="7" t="s">
        <v>377</v>
      </c>
      <c r="G1579" s="7" t="s">
        <v>522</v>
      </c>
      <c r="H1579" s="7" t="s">
        <v>14</v>
      </c>
      <c r="I1579" s="8">
        <v>125</v>
      </c>
      <c r="J1579" s="8"/>
      <c r="K1579" s="9">
        <v>90147.5</v>
      </c>
      <c r="L1579" s="7" t="s">
        <v>64</v>
      </c>
      <c r="M1579" s="17">
        <f t="shared" si="169"/>
        <v>5.1098215102555744E-3</v>
      </c>
      <c r="N1579" s="20"/>
      <c r="O1579" s="73">
        <f t="shared" si="170"/>
        <v>163.5142883281784</v>
      </c>
      <c r="P1579" s="9">
        <f t="shared" si="168"/>
        <v>721.18</v>
      </c>
    </row>
    <row r="1580" spans="1:16" x14ac:dyDescent="0.25">
      <c r="A1580" s="7" t="s">
        <v>9</v>
      </c>
      <c r="B1580" s="7" t="s">
        <v>374</v>
      </c>
      <c r="C1580" s="7" t="s">
        <v>378</v>
      </c>
      <c r="D1580" s="16" t="s">
        <v>379</v>
      </c>
      <c r="E1580" s="81" t="s">
        <v>457</v>
      </c>
      <c r="F1580" s="7" t="s">
        <v>377</v>
      </c>
      <c r="G1580" s="7" t="s">
        <v>522</v>
      </c>
      <c r="H1580" s="7" t="s">
        <v>14</v>
      </c>
      <c r="I1580" s="8">
        <v>242</v>
      </c>
      <c r="J1580" s="8"/>
      <c r="K1580" s="9">
        <v>174525.56</v>
      </c>
      <c r="L1580" s="7" t="s">
        <v>54</v>
      </c>
      <c r="M1580" s="17">
        <f t="shared" si="169"/>
        <v>9.8926144438547924E-3</v>
      </c>
      <c r="N1580" s="20"/>
      <c r="O1580" s="73">
        <f t="shared" si="170"/>
        <v>316.56366220335337</v>
      </c>
      <c r="P1580" s="9">
        <f t="shared" si="168"/>
        <v>721.18</v>
      </c>
    </row>
    <row r="1581" spans="1:16" x14ac:dyDescent="0.25">
      <c r="A1581" s="7" t="s">
        <v>9</v>
      </c>
      <c r="B1581" s="7" t="s">
        <v>374</v>
      </c>
      <c r="C1581" s="7" t="s">
        <v>378</v>
      </c>
      <c r="D1581" s="16" t="s">
        <v>379</v>
      </c>
      <c r="E1581" s="81" t="s">
        <v>457</v>
      </c>
      <c r="F1581" s="7" t="s">
        <v>377</v>
      </c>
      <c r="G1581" s="7" t="s">
        <v>522</v>
      </c>
      <c r="H1581" s="7" t="s">
        <v>14</v>
      </c>
      <c r="I1581" s="8">
        <v>7</v>
      </c>
      <c r="J1581" s="8"/>
      <c r="K1581" s="9">
        <v>5048.26</v>
      </c>
      <c r="L1581" s="7" t="s">
        <v>55</v>
      </c>
      <c r="M1581" s="17">
        <f t="shared" si="169"/>
        <v>2.8615000457431216E-4</v>
      </c>
      <c r="N1581" s="20"/>
      <c r="O1581" s="73">
        <f t="shared" si="170"/>
        <v>9.1568001463779893</v>
      </c>
      <c r="P1581" s="9">
        <f t="shared" si="168"/>
        <v>721.18000000000006</v>
      </c>
    </row>
    <row r="1582" spans="1:16" x14ac:dyDescent="0.25">
      <c r="A1582" s="7" t="s">
        <v>9</v>
      </c>
      <c r="B1582" s="7" t="s">
        <v>374</v>
      </c>
      <c r="C1582" s="7" t="s">
        <v>378</v>
      </c>
      <c r="D1582" s="16" t="s">
        <v>379</v>
      </c>
      <c r="E1582" s="81" t="s">
        <v>457</v>
      </c>
      <c r="F1582" s="7" t="s">
        <v>377</v>
      </c>
      <c r="G1582" s="7" t="s">
        <v>522</v>
      </c>
      <c r="H1582" s="7" t="s">
        <v>14</v>
      </c>
      <c r="I1582" s="8">
        <v>1411</v>
      </c>
      <c r="J1582" s="8"/>
      <c r="K1582" s="9">
        <v>1017584.98</v>
      </c>
      <c r="L1582" s="7" t="s">
        <v>56</v>
      </c>
      <c r="M1582" s="17">
        <f t="shared" si="169"/>
        <v>5.7679665207764928E-2</v>
      </c>
      <c r="N1582" s="20"/>
      <c r="O1582" s="73">
        <f t="shared" si="170"/>
        <v>1845.7492866484777</v>
      </c>
      <c r="P1582" s="9">
        <f t="shared" si="168"/>
        <v>721.18</v>
      </c>
    </row>
    <row r="1583" spans="1:16" x14ac:dyDescent="0.25">
      <c r="A1583" s="7" t="s">
        <v>9</v>
      </c>
      <c r="B1583" s="7" t="s">
        <v>374</v>
      </c>
      <c r="C1583" s="7" t="s">
        <v>378</v>
      </c>
      <c r="D1583" s="16" t="s">
        <v>379</v>
      </c>
      <c r="E1583" s="81" t="s">
        <v>457</v>
      </c>
      <c r="F1583" s="7" t="s">
        <v>377</v>
      </c>
      <c r="G1583" s="7" t="s">
        <v>522</v>
      </c>
      <c r="H1583" s="7" t="s">
        <v>14</v>
      </c>
      <c r="I1583" s="8">
        <v>111</v>
      </c>
      <c r="J1583" s="8"/>
      <c r="K1583" s="9">
        <v>80050.98</v>
      </c>
      <c r="L1583" s="7" t="s">
        <v>57</v>
      </c>
      <c r="M1583" s="17">
        <f t="shared" si="169"/>
        <v>4.5375215011069503E-3</v>
      </c>
      <c r="N1583" s="20"/>
      <c r="O1583" s="73">
        <f t="shared" si="170"/>
        <v>145.20068803542242</v>
      </c>
      <c r="P1583" s="9">
        <f t="shared" si="168"/>
        <v>721.18</v>
      </c>
    </row>
    <row r="1584" spans="1:16" x14ac:dyDescent="0.25">
      <c r="A1584" s="7" t="s">
        <v>9</v>
      </c>
      <c r="B1584" s="7" t="s">
        <v>374</v>
      </c>
      <c r="C1584" s="7" t="s">
        <v>378</v>
      </c>
      <c r="D1584" s="16" t="s">
        <v>379</v>
      </c>
      <c r="E1584" s="81" t="s">
        <v>457</v>
      </c>
      <c r="F1584" s="7" t="s">
        <v>377</v>
      </c>
      <c r="G1584" s="7" t="s">
        <v>522</v>
      </c>
      <c r="H1584" s="7" t="s">
        <v>14</v>
      </c>
      <c r="I1584" s="8">
        <v>231</v>
      </c>
      <c r="J1584" s="8"/>
      <c r="K1584" s="9">
        <v>166592.57999999999</v>
      </c>
      <c r="L1584" s="7" t="s">
        <v>65</v>
      </c>
      <c r="M1584" s="17">
        <f t="shared" si="169"/>
        <v>9.4429501509523013E-3</v>
      </c>
      <c r="N1584" s="20"/>
      <c r="O1584" s="73">
        <f t="shared" si="170"/>
        <v>302.17440483047363</v>
      </c>
      <c r="P1584" s="9">
        <f t="shared" si="168"/>
        <v>721.18</v>
      </c>
    </row>
    <row r="1585" spans="1:16" x14ac:dyDescent="0.25">
      <c r="A1585" s="7" t="s">
        <v>9</v>
      </c>
      <c r="B1585" s="7" t="s">
        <v>374</v>
      </c>
      <c r="C1585" s="7" t="s">
        <v>380</v>
      </c>
      <c r="D1585" s="16" t="s">
        <v>381</v>
      </c>
      <c r="E1585" s="81" t="s">
        <v>457</v>
      </c>
      <c r="F1585" s="7" t="s">
        <v>377</v>
      </c>
      <c r="G1585" s="7" t="s">
        <v>522</v>
      </c>
      <c r="H1585" s="7" t="s">
        <v>14</v>
      </c>
      <c r="I1585" s="8">
        <v>5</v>
      </c>
      <c r="J1585" s="8"/>
      <c r="K1585" s="9">
        <v>4539.55</v>
      </c>
      <c r="L1585" s="7" t="s">
        <v>47</v>
      </c>
      <c r="M1585" s="17">
        <f t="shared" si="169"/>
        <v>2.0439286041022299E-4</v>
      </c>
      <c r="N1585" s="20"/>
      <c r="O1585" s="73">
        <f t="shared" si="170"/>
        <v>6.5405715331271352</v>
      </c>
      <c r="P1585" s="9">
        <f t="shared" si="168"/>
        <v>907.91000000000008</v>
      </c>
    </row>
    <row r="1586" spans="1:16" x14ac:dyDescent="0.25">
      <c r="A1586" s="7" t="s">
        <v>9</v>
      </c>
      <c r="B1586" s="7" t="s">
        <v>374</v>
      </c>
      <c r="C1586" s="7" t="s">
        <v>380</v>
      </c>
      <c r="D1586" s="16" t="s">
        <v>381</v>
      </c>
      <c r="E1586" s="81" t="s">
        <v>457</v>
      </c>
      <c r="F1586" s="7" t="s">
        <v>377</v>
      </c>
      <c r="G1586" s="7" t="s">
        <v>522</v>
      </c>
      <c r="H1586" s="7" t="s">
        <v>14</v>
      </c>
      <c r="I1586" s="8">
        <v>1</v>
      </c>
      <c r="J1586" s="8"/>
      <c r="K1586" s="9">
        <v>360.46</v>
      </c>
      <c r="L1586" s="7" t="s">
        <v>50</v>
      </c>
      <c r="M1586" s="17">
        <f t="shared" si="169"/>
        <v>4.0878572082044596E-5</v>
      </c>
      <c r="N1586" s="20"/>
      <c r="O1586" s="73">
        <f t="shared" si="170"/>
        <v>1.308114306625427</v>
      </c>
      <c r="P1586" s="9">
        <f t="shared" si="168"/>
        <v>360.46</v>
      </c>
    </row>
    <row r="1587" spans="1:16" x14ac:dyDescent="0.25">
      <c r="A1587" s="7" t="s">
        <v>9</v>
      </c>
      <c r="B1587" s="7" t="s">
        <v>374</v>
      </c>
      <c r="C1587" s="7" t="s">
        <v>380</v>
      </c>
      <c r="D1587" s="16" t="s">
        <v>381</v>
      </c>
      <c r="E1587" s="81" t="s">
        <v>457</v>
      </c>
      <c r="F1587" s="7" t="s">
        <v>377</v>
      </c>
      <c r="G1587" s="7" t="s">
        <v>522</v>
      </c>
      <c r="H1587" s="7" t="s">
        <v>14</v>
      </c>
      <c r="I1587" s="8">
        <v>15.166</v>
      </c>
      <c r="J1587" s="8"/>
      <c r="K1587" s="9">
        <v>5466.7363599999999</v>
      </c>
      <c r="L1587" s="7" t="s">
        <v>52</v>
      </c>
      <c r="M1587" s="17">
        <f t="shared" si="169"/>
        <v>6.1996442419628842E-4</v>
      </c>
      <c r="N1587" s="20"/>
      <c r="O1587" s="73">
        <f t="shared" si="170"/>
        <v>19.838861574281228</v>
      </c>
      <c r="P1587" s="9">
        <f t="shared" si="168"/>
        <v>360.46</v>
      </c>
    </row>
    <row r="1588" spans="1:16" x14ac:dyDescent="0.25">
      <c r="A1588" s="7" t="s">
        <v>9</v>
      </c>
      <c r="B1588" s="7" t="s">
        <v>374</v>
      </c>
      <c r="C1588" s="7" t="s">
        <v>380</v>
      </c>
      <c r="D1588" s="16" t="s">
        <v>381</v>
      </c>
      <c r="E1588" s="81" t="s">
        <v>457</v>
      </c>
      <c r="F1588" s="7" t="s">
        <v>377</v>
      </c>
      <c r="G1588" s="7" t="s">
        <v>522</v>
      </c>
      <c r="H1588" s="7" t="s">
        <v>14</v>
      </c>
      <c r="I1588" s="8">
        <v>10</v>
      </c>
      <c r="J1588" s="8"/>
      <c r="K1588" s="9">
        <v>28898.1</v>
      </c>
      <c r="L1588" s="7" t="s">
        <v>64</v>
      </c>
      <c r="M1588" s="17">
        <f t="shared" si="169"/>
        <v>4.0878572082044597E-4</v>
      </c>
      <c r="N1588" s="20"/>
      <c r="O1588" s="73">
        <f t="shared" si="170"/>
        <v>13.08114306625427</v>
      </c>
      <c r="P1588" s="75">
        <f t="shared" si="168"/>
        <v>2889.81</v>
      </c>
    </row>
    <row r="1589" spans="1:16" s="67" customFormat="1" x14ac:dyDescent="0.25">
      <c r="A1589" s="58"/>
      <c r="B1589" s="58"/>
      <c r="C1589" s="58"/>
      <c r="D1589" s="59"/>
      <c r="E1589" s="81"/>
      <c r="F1589" s="58"/>
      <c r="G1589" s="58"/>
      <c r="H1589" s="58"/>
      <c r="I1589" s="60">
        <f>SUM(I1508:I1588)</f>
        <v>24462.694000000003</v>
      </c>
      <c r="J1589" s="60"/>
      <c r="K1589" s="25"/>
      <c r="L1589" s="58"/>
      <c r="M1589" s="26">
        <f>SUM(M1508:M1588)</f>
        <v>0.99999999999999978</v>
      </c>
      <c r="N1589" s="27"/>
      <c r="O1589" s="69">
        <f>SUM(O1508:O1588)</f>
        <v>31999.999999999989</v>
      </c>
      <c r="P1589" s="25"/>
    </row>
    <row r="1590" spans="1:16" x14ac:dyDescent="0.25">
      <c r="A1590" s="7" t="s">
        <v>9</v>
      </c>
      <c r="B1590" s="7" t="s">
        <v>374</v>
      </c>
      <c r="C1590" s="7" t="s">
        <v>382</v>
      </c>
      <c r="D1590" s="16" t="s">
        <v>383</v>
      </c>
      <c r="E1590" s="81" t="s">
        <v>457</v>
      </c>
      <c r="F1590" s="7" t="s">
        <v>377</v>
      </c>
      <c r="G1590" s="7" t="s">
        <v>480</v>
      </c>
      <c r="H1590" s="7" t="s">
        <v>14</v>
      </c>
      <c r="I1590" s="8">
        <v>102</v>
      </c>
      <c r="J1590" s="8"/>
      <c r="K1590" s="9">
        <v>147051.35999999999</v>
      </c>
      <c r="L1590" s="7" t="s">
        <v>16</v>
      </c>
      <c r="M1590" s="17">
        <f>+I1590/$I$1662</f>
        <v>5.3403225240667915E-3</v>
      </c>
      <c r="N1590" s="20"/>
      <c r="O1590" s="73">
        <f>19800*M1590</f>
        <v>105.73838597652247</v>
      </c>
      <c r="P1590" s="9">
        <f t="shared" si="168"/>
        <v>1441.6799999999998</v>
      </c>
    </row>
    <row r="1591" spans="1:16" x14ac:dyDescent="0.25">
      <c r="A1591" s="7" t="s">
        <v>9</v>
      </c>
      <c r="B1591" s="7" t="s">
        <v>374</v>
      </c>
      <c r="C1591" s="7" t="s">
        <v>382</v>
      </c>
      <c r="D1591" s="16" t="s">
        <v>383</v>
      </c>
      <c r="E1591" s="81" t="s">
        <v>457</v>
      </c>
      <c r="F1591" s="7" t="s">
        <v>377</v>
      </c>
      <c r="G1591" s="7" t="s">
        <v>480</v>
      </c>
      <c r="H1591" s="7" t="s">
        <v>14</v>
      </c>
      <c r="I1591" s="8">
        <v>684</v>
      </c>
      <c r="J1591" s="8"/>
      <c r="K1591" s="9">
        <v>986109.12</v>
      </c>
      <c r="L1591" s="7" t="s">
        <v>18</v>
      </c>
      <c r="M1591" s="17">
        <f t="shared" ref="M1591:M1654" si="171">+I1591/$I$1662</f>
        <v>3.581157457315378E-2</v>
      </c>
      <c r="N1591" s="20"/>
      <c r="O1591" s="73">
        <f t="shared" ref="O1591:O1654" si="172">19800*M1591</f>
        <v>709.06917654844483</v>
      </c>
      <c r="P1591" s="9">
        <f t="shared" si="168"/>
        <v>1441.68</v>
      </c>
    </row>
    <row r="1592" spans="1:16" x14ac:dyDescent="0.25">
      <c r="A1592" s="7" t="s">
        <v>9</v>
      </c>
      <c r="B1592" s="7" t="s">
        <v>374</v>
      </c>
      <c r="C1592" s="7" t="s">
        <v>382</v>
      </c>
      <c r="D1592" s="16" t="s">
        <v>383</v>
      </c>
      <c r="E1592" s="81" t="s">
        <v>457</v>
      </c>
      <c r="F1592" s="7" t="s">
        <v>377</v>
      </c>
      <c r="G1592" s="7" t="s">
        <v>480</v>
      </c>
      <c r="H1592" s="7" t="s">
        <v>14</v>
      </c>
      <c r="I1592" s="8">
        <v>120</v>
      </c>
      <c r="J1592" s="8"/>
      <c r="K1592" s="9">
        <v>173001.60000000001</v>
      </c>
      <c r="L1592" s="7" t="s">
        <v>20</v>
      </c>
      <c r="M1592" s="17">
        <f t="shared" si="171"/>
        <v>6.2827323812550484E-3</v>
      </c>
      <c r="N1592" s="20"/>
      <c r="O1592" s="73">
        <f t="shared" si="172"/>
        <v>124.39810114884996</v>
      </c>
      <c r="P1592" s="9">
        <f t="shared" si="168"/>
        <v>1441.68</v>
      </c>
    </row>
    <row r="1593" spans="1:16" x14ac:dyDescent="0.25">
      <c r="A1593" s="7" t="s">
        <v>9</v>
      </c>
      <c r="B1593" s="7" t="s">
        <v>374</v>
      </c>
      <c r="C1593" s="7" t="s">
        <v>382</v>
      </c>
      <c r="D1593" s="16" t="s">
        <v>383</v>
      </c>
      <c r="E1593" s="81" t="s">
        <v>457</v>
      </c>
      <c r="F1593" s="7" t="s">
        <v>377</v>
      </c>
      <c r="G1593" s="7" t="s">
        <v>480</v>
      </c>
      <c r="H1593" s="7" t="s">
        <v>14</v>
      </c>
      <c r="I1593" s="8">
        <v>211</v>
      </c>
      <c r="J1593" s="8"/>
      <c r="K1593" s="9">
        <v>304194.48</v>
      </c>
      <c r="L1593" s="7" t="s">
        <v>22</v>
      </c>
      <c r="M1593" s="17">
        <f t="shared" si="171"/>
        <v>1.1047137770373461E-2</v>
      </c>
      <c r="N1593" s="20"/>
      <c r="O1593" s="73">
        <f t="shared" si="172"/>
        <v>218.73332785339454</v>
      </c>
      <c r="P1593" s="9">
        <f t="shared" si="168"/>
        <v>1441.6799999999998</v>
      </c>
    </row>
    <row r="1594" spans="1:16" x14ac:dyDescent="0.25">
      <c r="A1594" s="7" t="s">
        <v>9</v>
      </c>
      <c r="B1594" s="7" t="s">
        <v>374</v>
      </c>
      <c r="C1594" s="7" t="s">
        <v>382</v>
      </c>
      <c r="D1594" s="16" t="s">
        <v>383</v>
      </c>
      <c r="E1594" s="81" t="s">
        <v>457</v>
      </c>
      <c r="F1594" s="7" t="s">
        <v>377</v>
      </c>
      <c r="G1594" s="7" t="s">
        <v>480</v>
      </c>
      <c r="H1594" s="7" t="s">
        <v>14</v>
      </c>
      <c r="I1594" s="8">
        <v>665</v>
      </c>
      <c r="J1594" s="8"/>
      <c r="K1594" s="9">
        <v>958717.2</v>
      </c>
      <c r="L1594" s="7" t="s">
        <v>23</v>
      </c>
      <c r="M1594" s="17">
        <f t="shared" si="171"/>
        <v>3.4816808612788394E-2</v>
      </c>
      <c r="N1594" s="20"/>
      <c r="O1594" s="73">
        <f t="shared" si="172"/>
        <v>689.37281053321021</v>
      </c>
      <c r="P1594" s="9">
        <f t="shared" si="168"/>
        <v>1441.6799999999998</v>
      </c>
    </row>
    <row r="1595" spans="1:16" x14ac:dyDescent="0.25">
      <c r="A1595" s="7" t="s">
        <v>9</v>
      </c>
      <c r="B1595" s="7" t="s">
        <v>374</v>
      </c>
      <c r="C1595" s="7" t="s">
        <v>382</v>
      </c>
      <c r="D1595" s="16" t="s">
        <v>383</v>
      </c>
      <c r="E1595" s="81" t="s">
        <v>457</v>
      </c>
      <c r="F1595" s="7" t="s">
        <v>377</v>
      </c>
      <c r="G1595" s="7" t="s">
        <v>480</v>
      </c>
      <c r="H1595" s="7" t="s">
        <v>14</v>
      </c>
      <c r="I1595" s="8">
        <v>420.2</v>
      </c>
      <c r="J1595" s="8"/>
      <c r="K1595" s="9">
        <v>605793.93599999999</v>
      </c>
      <c r="L1595" s="7" t="s">
        <v>25</v>
      </c>
      <c r="M1595" s="17">
        <f t="shared" si="171"/>
        <v>2.2000034555028095E-2</v>
      </c>
      <c r="N1595" s="20"/>
      <c r="O1595" s="73">
        <f t="shared" si="172"/>
        <v>435.60068418955626</v>
      </c>
      <c r="P1595" s="9">
        <f t="shared" si="168"/>
        <v>1441.68</v>
      </c>
    </row>
    <row r="1596" spans="1:16" x14ac:dyDescent="0.25">
      <c r="A1596" s="7" t="s">
        <v>9</v>
      </c>
      <c r="B1596" s="7" t="s">
        <v>374</v>
      </c>
      <c r="C1596" s="7" t="s">
        <v>382</v>
      </c>
      <c r="D1596" s="16" t="s">
        <v>383</v>
      </c>
      <c r="E1596" s="81" t="s">
        <v>457</v>
      </c>
      <c r="F1596" s="7" t="s">
        <v>377</v>
      </c>
      <c r="G1596" s="7" t="s">
        <v>480</v>
      </c>
      <c r="H1596" s="7" t="s">
        <v>14</v>
      </c>
      <c r="I1596" s="8">
        <v>267.89999999999998</v>
      </c>
      <c r="J1596" s="8"/>
      <c r="K1596" s="9">
        <v>386226.07199999999</v>
      </c>
      <c r="L1596" s="7" t="s">
        <v>28</v>
      </c>
      <c r="M1596" s="17">
        <f t="shared" si="171"/>
        <v>1.4026200041151895E-2</v>
      </c>
      <c r="N1596" s="20"/>
      <c r="O1596" s="73">
        <f t="shared" si="172"/>
        <v>277.71876081480752</v>
      </c>
      <c r="P1596" s="9">
        <f t="shared" si="168"/>
        <v>1441.68</v>
      </c>
    </row>
    <row r="1597" spans="1:16" x14ac:dyDescent="0.25">
      <c r="A1597" s="7" t="s">
        <v>9</v>
      </c>
      <c r="B1597" s="7" t="s">
        <v>374</v>
      </c>
      <c r="C1597" s="7" t="s">
        <v>382</v>
      </c>
      <c r="D1597" s="16" t="s">
        <v>383</v>
      </c>
      <c r="E1597" s="81" t="s">
        <v>457</v>
      </c>
      <c r="F1597" s="7" t="s">
        <v>377</v>
      </c>
      <c r="G1597" s="7" t="s">
        <v>480</v>
      </c>
      <c r="H1597" s="7" t="s">
        <v>14</v>
      </c>
      <c r="I1597" s="8">
        <v>177</v>
      </c>
      <c r="J1597" s="8"/>
      <c r="K1597" s="9">
        <v>255177.36</v>
      </c>
      <c r="L1597" s="7" t="s">
        <v>30</v>
      </c>
      <c r="M1597" s="17">
        <f t="shared" si="171"/>
        <v>9.2670302623511971E-3</v>
      </c>
      <c r="N1597" s="20"/>
      <c r="O1597" s="73">
        <f t="shared" si="172"/>
        <v>183.48719919455371</v>
      </c>
      <c r="P1597" s="9">
        <f t="shared" si="168"/>
        <v>1441.6799999999998</v>
      </c>
    </row>
    <row r="1598" spans="1:16" x14ac:dyDescent="0.25">
      <c r="A1598" s="7" t="s">
        <v>9</v>
      </c>
      <c r="B1598" s="7" t="s">
        <v>374</v>
      </c>
      <c r="C1598" s="7" t="s">
        <v>382</v>
      </c>
      <c r="D1598" s="16" t="s">
        <v>383</v>
      </c>
      <c r="E1598" s="81" t="s">
        <v>457</v>
      </c>
      <c r="F1598" s="7" t="s">
        <v>377</v>
      </c>
      <c r="G1598" s="7" t="s">
        <v>480</v>
      </c>
      <c r="H1598" s="7" t="s">
        <v>14</v>
      </c>
      <c r="I1598" s="8">
        <v>188</v>
      </c>
      <c r="J1598" s="8"/>
      <c r="K1598" s="9">
        <v>271035.84000000003</v>
      </c>
      <c r="L1598" s="7" t="s">
        <v>31</v>
      </c>
      <c r="M1598" s="17">
        <f t="shared" si="171"/>
        <v>9.8429473972995764E-3</v>
      </c>
      <c r="N1598" s="20"/>
      <c r="O1598" s="73">
        <f t="shared" si="172"/>
        <v>194.89035846653161</v>
      </c>
      <c r="P1598" s="9">
        <f t="shared" si="168"/>
        <v>1441.68</v>
      </c>
    </row>
    <row r="1599" spans="1:16" x14ac:dyDescent="0.25">
      <c r="A1599" s="7" t="s">
        <v>9</v>
      </c>
      <c r="B1599" s="7" t="s">
        <v>374</v>
      </c>
      <c r="C1599" s="7" t="s">
        <v>382</v>
      </c>
      <c r="D1599" s="16" t="s">
        <v>383</v>
      </c>
      <c r="E1599" s="81" t="s">
        <v>457</v>
      </c>
      <c r="F1599" s="7" t="s">
        <v>377</v>
      </c>
      <c r="G1599" s="7" t="s">
        <v>480</v>
      </c>
      <c r="H1599" s="7" t="s">
        <v>14</v>
      </c>
      <c r="I1599" s="8">
        <v>46</v>
      </c>
      <c r="J1599" s="8"/>
      <c r="K1599" s="9">
        <v>66317.279999999999</v>
      </c>
      <c r="L1599" s="7" t="s">
        <v>62</v>
      </c>
      <c r="M1599" s="17">
        <f t="shared" si="171"/>
        <v>2.4083807461477685E-3</v>
      </c>
      <c r="N1599" s="20"/>
      <c r="O1599" s="73">
        <f t="shared" si="172"/>
        <v>47.685938773725816</v>
      </c>
      <c r="P1599" s="9">
        <f t="shared" si="168"/>
        <v>1441.68</v>
      </c>
    </row>
    <row r="1600" spans="1:16" x14ac:dyDescent="0.25">
      <c r="A1600" s="7" t="s">
        <v>9</v>
      </c>
      <c r="B1600" s="7" t="s">
        <v>374</v>
      </c>
      <c r="C1600" s="7" t="s">
        <v>382</v>
      </c>
      <c r="D1600" s="16" t="s">
        <v>383</v>
      </c>
      <c r="E1600" s="81" t="s">
        <v>457</v>
      </c>
      <c r="F1600" s="7" t="s">
        <v>377</v>
      </c>
      <c r="G1600" s="7" t="s">
        <v>480</v>
      </c>
      <c r="H1600" s="7" t="s">
        <v>14</v>
      </c>
      <c r="I1600" s="8">
        <v>73</v>
      </c>
      <c r="J1600" s="8"/>
      <c r="K1600" s="9">
        <v>105242.64</v>
      </c>
      <c r="L1600" s="7" t="s">
        <v>34</v>
      </c>
      <c r="M1600" s="17">
        <f t="shared" si="171"/>
        <v>3.8219955319301548E-3</v>
      </c>
      <c r="N1600" s="20"/>
      <c r="O1600" s="73">
        <f t="shared" si="172"/>
        <v>75.675511532217058</v>
      </c>
      <c r="P1600" s="9">
        <f t="shared" si="168"/>
        <v>1441.68</v>
      </c>
    </row>
    <row r="1601" spans="1:16" x14ac:dyDescent="0.25">
      <c r="A1601" s="7" t="s">
        <v>9</v>
      </c>
      <c r="B1601" s="7" t="s">
        <v>374</v>
      </c>
      <c r="C1601" s="7" t="s">
        <v>382</v>
      </c>
      <c r="D1601" s="16" t="s">
        <v>383</v>
      </c>
      <c r="E1601" s="81" t="s">
        <v>457</v>
      </c>
      <c r="F1601" s="7" t="s">
        <v>377</v>
      </c>
      <c r="G1601" s="7" t="s">
        <v>480</v>
      </c>
      <c r="H1601" s="7" t="s">
        <v>14</v>
      </c>
      <c r="I1601" s="8">
        <v>27</v>
      </c>
      <c r="J1601" s="8"/>
      <c r="K1601" s="9">
        <v>38925.360000000001</v>
      </c>
      <c r="L1601" s="7" t="s">
        <v>35</v>
      </c>
      <c r="M1601" s="17">
        <f t="shared" si="171"/>
        <v>1.4136147857823859E-3</v>
      </c>
      <c r="N1601" s="20"/>
      <c r="O1601" s="73">
        <f t="shared" si="172"/>
        <v>27.989572758491239</v>
      </c>
      <c r="P1601" s="9">
        <f t="shared" si="168"/>
        <v>1441.68</v>
      </c>
    </row>
    <row r="1602" spans="1:16" x14ac:dyDescent="0.25">
      <c r="A1602" s="7" t="s">
        <v>9</v>
      </c>
      <c r="B1602" s="7" t="s">
        <v>374</v>
      </c>
      <c r="C1602" s="7" t="s">
        <v>382</v>
      </c>
      <c r="D1602" s="16" t="s">
        <v>383</v>
      </c>
      <c r="E1602" s="81" t="s">
        <v>457</v>
      </c>
      <c r="F1602" s="7" t="s">
        <v>377</v>
      </c>
      <c r="G1602" s="7" t="s">
        <v>480</v>
      </c>
      <c r="H1602" s="7" t="s">
        <v>14</v>
      </c>
      <c r="I1602" s="8">
        <v>44</v>
      </c>
      <c r="J1602" s="8"/>
      <c r="K1602" s="9">
        <v>63433.919999999998</v>
      </c>
      <c r="L1602" s="7" t="s">
        <v>36</v>
      </c>
      <c r="M1602" s="17">
        <f t="shared" si="171"/>
        <v>2.3036685397935176E-3</v>
      </c>
      <c r="N1602" s="20"/>
      <c r="O1602" s="73">
        <f t="shared" si="172"/>
        <v>45.612637087911651</v>
      </c>
      <c r="P1602" s="9">
        <f t="shared" ref="P1602:P1665" si="173">+K1602/I1602</f>
        <v>1441.68</v>
      </c>
    </row>
    <row r="1603" spans="1:16" x14ac:dyDescent="0.25">
      <c r="A1603" s="7" t="s">
        <v>9</v>
      </c>
      <c r="B1603" s="7" t="s">
        <v>374</v>
      </c>
      <c r="C1603" s="7" t="s">
        <v>382</v>
      </c>
      <c r="D1603" s="16" t="s">
        <v>383</v>
      </c>
      <c r="E1603" s="81" t="s">
        <v>457</v>
      </c>
      <c r="F1603" s="7" t="s">
        <v>377</v>
      </c>
      <c r="G1603" s="7" t="s">
        <v>480</v>
      </c>
      <c r="H1603" s="7" t="s">
        <v>14</v>
      </c>
      <c r="I1603" s="8">
        <v>192</v>
      </c>
      <c r="J1603" s="8"/>
      <c r="K1603" s="9">
        <v>276802.56</v>
      </c>
      <c r="L1603" s="7" t="s">
        <v>37</v>
      </c>
      <c r="M1603" s="17">
        <f t="shared" si="171"/>
        <v>1.0052371810008077E-2</v>
      </c>
      <c r="N1603" s="20"/>
      <c r="O1603" s="73">
        <f t="shared" si="172"/>
        <v>199.03696183815993</v>
      </c>
      <c r="P1603" s="9">
        <f t="shared" si="173"/>
        <v>1441.68</v>
      </c>
    </row>
    <row r="1604" spans="1:16" x14ac:dyDescent="0.25">
      <c r="A1604" s="7" t="s">
        <v>9</v>
      </c>
      <c r="B1604" s="7" t="s">
        <v>374</v>
      </c>
      <c r="C1604" s="7" t="s">
        <v>382</v>
      </c>
      <c r="D1604" s="16" t="s">
        <v>383</v>
      </c>
      <c r="E1604" s="81" t="s">
        <v>457</v>
      </c>
      <c r="F1604" s="7" t="s">
        <v>377</v>
      </c>
      <c r="G1604" s="7" t="s">
        <v>480</v>
      </c>
      <c r="H1604" s="7" t="s">
        <v>14</v>
      </c>
      <c r="I1604" s="8">
        <v>56</v>
      </c>
      <c r="J1604" s="8"/>
      <c r="K1604" s="9">
        <v>80734.080000000002</v>
      </c>
      <c r="L1604" s="7" t="s">
        <v>38</v>
      </c>
      <c r="M1604" s="17">
        <f t="shared" si="171"/>
        <v>2.9319417779190226E-3</v>
      </c>
      <c r="N1604" s="20"/>
      <c r="O1604" s="73">
        <f t="shared" si="172"/>
        <v>58.05244720279665</v>
      </c>
      <c r="P1604" s="9">
        <f t="shared" si="173"/>
        <v>1441.68</v>
      </c>
    </row>
    <row r="1605" spans="1:16" x14ac:dyDescent="0.25">
      <c r="A1605" s="7" t="s">
        <v>9</v>
      </c>
      <c r="B1605" s="7" t="s">
        <v>374</v>
      </c>
      <c r="C1605" s="7" t="s">
        <v>382</v>
      </c>
      <c r="D1605" s="16" t="s">
        <v>383</v>
      </c>
      <c r="E1605" s="81" t="s">
        <v>457</v>
      </c>
      <c r="F1605" s="7" t="s">
        <v>377</v>
      </c>
      <c r="G1605" s="7" t="s">
        <v>480</v>
      </c>
      <c r="H1605" s="7" t="s">
        <v>14</v>
      </c>
      <c r="I1605" s="8">
        <v>5</v>
      </c>
      <c r="J1605" s="8"/>
      <c r="K1605" s="9">
        <v>7208.4</v>
      </c>
      <c r="L1605" s="7" t="s">
        <v>39</v>
      </c>
      <c r="M1605" s="17">
        <f t="shared" si="171"/>
        <v>2.6178051588562705E-4</v>
      </c>
      <c r="N1605" s="20"/>
      <c r="O1605" s="73">
        <f t="shared" si="172"/>
        <v>5.1832542145354159</v>
      </c>
      <c r="P1605" s="9">
        <f t="shared" si="173"/>
        <v>1441.6799999999998</v>
      </c>
    </row>
    <row r="1606" spans="1:16" x14ac:dyDescent="0.25">
      <c r="A1606" s="7" t="s">
        <v>9</v>
      </c>
      <c r="B1606" s="7" t="s">
        <v>374</v>
      </c>
      <c r="C1606" s="7" t="s">
        <v>382</v>
      </c>
      <c r="D1606" s="16" t="s">
        <v>383</v>
      </c>
      <c r="E1606" s="81" t="s">
        <v>457</v>
      </c>
      <c r="F1606" s="7" t="s">
        <v>377</v>
      </c>
      <c r="G1606" s="7" t="s">
        <v>480</v>
      </c>
      <c r="H1606" s="7" t="s">
        <v>14</v>
      </c>
      <c r="I1606" s="8">
        <v>56</v>
      </c>
      <c r="J1606" s="8"/>
      <c r="K1606" s="9">
        <v>80734.080000000002</v>
      </c>
      <c r="L1606" s="7" t="s">
        <v>40</v>
      </c>
      <c r="M1606" s="17">
        <f t="shared" si="171"/>
        <v>2.9319417779190226E-3</v>
      </c>
      <c r="N1606" s="20"/>
      <c r="O1606" s="73">
        <f t="shared" si="172"/>
        <v>58.05244720279665</v>
      </c>
      <c r="P1606" s="9">
        <f t="shared" si="173"/>
        <v>1441.68</v>
      </c>
    </row>
    <row r="1607" spans="1:16" x14ac:dyDescent="0.25">
      <c r="A1607" s="7" t="s">
        <v>9</v>
      </c>
      <c r="B1607" s="7" t="s">
        <v>374</v>
      </c>
      <c r="C1607" s="7" t="s">
        <v>382</v>
      </c>
      <c r="D1607" s="16" t="s">
        <v>383</v>
      </c>
      <c r="E1607" s="81" t="s">
        <v>457</v>
      </c>
      <c r="F1607" s="7" t="s">
        <v>377</v>
      </c>
      <c r="G1607" s="7" t="s">
        <v>480</v>
      </c>
      <c r="H1607" s="7" t="s">
        <v>14</v>
      </c>
      <c r="I1607" s="8">
        <v>2211</v>
      </c>
      <c r="J1607" s="8"/>
      <c r="K1607" s="9">
        <v>3187554.48</v>
      </c>
      <c r="L1607" s="7" t="s">
        <v>41</v>
      </c>
      <c r="M1607" s="17">
        <f t="shared" si="171"/>
        <v>0.11575934412462427</v>
      </c>
      <c r="N1607" s="20"/>
      <c r="O1607" s="73">
        <f t="shared" si="172"/>
        <v>2292.0350136675606</v>
      </c>
      <c r="P1607" s="9">
        <f t="shared" si="173"/>
        <v>1441.68</v>
      </c>
    </row>
    <row r="1608" spans="1:16" x14ac:dyDescent="0.25">
      <c r="A1608" s="7" t="s">
        <v>9</v>
      </c>
      <c r="B1608" s="7" t="s">
        <v>374</v>
      </c>
      <c r="C1608" s="7" t="s">
        <v>382</v>
      </c>
      <c r="D1608" s="16" t="s">
        <v>383</v>
      </c>
      <c r="E1608" s="81" t="s">
        <v>457</v>
      </c>
      <c r="F1608" s="7" t="s">
        <v>377</v>
      </c>
      <c r="G1608" s="7" t="s">
        <v>480</v>
      </c>
      <c r="H1608" s="7" t="s">
        <v>14</v>
      </c>
      <c r="I1608" s="8">
        <v>596</v>
      </c>
      <c r="J1608" s="8"/>
      <c r="K1608" s="9">
        <v>859241.28</v>
      </c>
      <c r="L1608" s="7" t="s">
        <v>42</v>
      </c>
      <c r="M1608" s="17">
        <f t="shared" si="171"/>
        <v>3.1204237493566742E-2</v>
      </c>
      <c r="N1608" s="20"/>
      <c r="O1608" s="73">
        <f t="shared" si="172"/>
        <v>617.84390237262153</v>
      </c>
      <c r="P1608" s="9">
        <f t="shared" si="173"/>
        <v>1441.68</v>
      </c>
    </row>
    <row r="1609" spans="1:16" x14ac:dyDescent="0.25">
      <c r="A1609" s="7" t="s">
        <v>9</v>
      </c>
      <c r="B1609" s="7" t="s">
        <v>374</v>
      </c>
      <c r="C1609" s="7" t="s">
        <v>382</v>
      </c>
      <c r="D1609" s="16" t="s">
        <v>383</v>
      </c>
      <c r="E1609" s="81" t="s">
        <v>457</v>
      </c>
      <c r="F1609" s="7" t="s">
        <v>377</v>
      </c>
      <c r="G1609" s="7" t="s">
        <v>480</v>
      </c>
      <c r="H1609" s="7" t="s">
        <v>14</v>
      </c>
      <c r="I1609" s="8">
        <v>10</v>
      </c>
      <c r="J1609" s="8"/>
      <c r="K1609" s="9">
        <v>14416.8</v>
      </c>
      <c r="L1609" s="7" t="s">
        <v>43</v>
      </c>
      <c r="M1609" s="17">
        <f t="shared" si="171"/>
        <v>5.2356103177125411E-4</v>
      </c>
      <c r="N1609" s="20"/>
      <c r="O1609" s="73">
        <f t="shared" si="172"/>
        <v>10.366508429070832</v>
      </c>
      <c r="P1609" s="9">
        <f t="shared" si="173"/>
        <v>1441.6799999999998</v>
      </c>
    </row>
    <row r="1610" spans="1:16" x14ac:dyDescent="0.25">
      <c r="A1610" s="7" t="s">
        <v>9</v>
      </c>
      <c r="B1610" s="7" t="s">
        <v>374</v>
      </c>
      <c r="C1610" s="7" t="s">
        <v>382</v>
      </c>
      <c r="D1610" s="16" t="s">
        <v>383</v>
      </c>
      <c r="E1610" s="81" t="s">
        <v>457</v>
      </c>
      <c r="F1610" s="7" t="s">
        <v>377</v>
      </c>
      <c r="G1610" s="7" t="s">
        <v>480</v>
      </c>
      <c r="H1610" s="7" t="s">
        <v>14</v>
      </c>
      <c r="I1610" s="8">
        <v>15</v>
      </c>
      <c r="J1610" s="8"/>
      <c r="K1610" s="9">
        <v>21625.200000000001</v>
      </c>
      <c r="L1610" s="7" t="s">
        <v>44</v>
      </c>
      <c r="M1610" s="17">
        <f t="shared" si="171"/>
        <v>7.8534154765688105E-4</v>
      </c>
      <c r="N1610" s="20"/>
      <c r="O1610" s="73">
        <f t="shared" si="172"/>
        <v>15.549762643606245</v>
      </c>
      <c r="P1610" s="9">
        <f t="shared" si="173"/>
        <v>1441.68</v>
      </c>
    </row>
    <row r="1611" spans="1:16" x14ac:dyDescent="0.25">
      <c r="A1611" s="7" t="s">
        <v>9</v>
      </c>
      <c r="B1611" s="7" t="s">
        <v>374</v>
      </c>
      <c r="C1611" s="7" t="s">
        <v>382</v>
      </c>
      <c r="D1611" s="16" t="s">
        <v>383</v>
      </c>
      <c r="E1611" s="81" t="s">
        <v>457</v>
      </c>
      <c r="F1611" s="7" t="s">
        <v>377</v>
      </c>
      <c r="G1611" s="7" t="s">
        <v>480</v>
      </c>
      <c r="H1611" s="7" t="s">
        <v>14</v>
      </c>
      <c r="I1611" s="8">
        <v>159</v>
      </c>
      <c r="J1611" s="8"/>
      <c r="K1611" s="9">
        <v>229227.12</v>
      </c>
      <c r="L1611" s="7" t="s">
        <v>45</v>
      </c>
      <c r="M1611" s="17">
        <f t="shared" si="171"/>
        <v>8.3246204051629392E-3</v>
      </c>
      <c r="N1611" s="20"/>
      <c r="O1611" s="73">
        <f t="shared" si="172"/>
        <v>164.8274840222262</v>
      </c>
      <c r="P1611" s="9">
        <f t="shared" si="173"/>
        <v>1441.68</v>
      </c>
    </row>
    <row r="1612" spans="1:16" x14ac:dyDescent="0.25">
      <c r="A1612" s="7" t="s">
        <v>9</v>
      </c>
      <c r="B1612" s="7" t="s">
        <v>374</v>
      </c>
      <c r="C1612" s="7" t="s">
        <v>382</v>
      </c>
      <c r="D1612" s="16" t="s">
        <v>383</v>
      </c>
      <c r="E1612" s="81" t="s">
        <v>457</v>
      </c>
      <c r="F1612" s="7" t="s">
        <v>377</v>
      </c>
      <c r="G1612" s="7" t="s">
        <v>480</v>
      </c>
      <c r="H1612" s="7" t="s">
        <v>14</v>
      </c>
      <c r="I1612" s="8">
        <v>188</v>
      </c>
      <c r="J1612" s="8"/>
      <c r="K1612" s="9">
        <v>271035.84000000003</v>
      </c>
      <c r="L1612" s="7" t="s">
        <v>46</v>
      </c>
      <c r="M1612" s="17">
        <f t="shared" si="171"/>
        <v>9.8429473972995764E-3</v>
      </c>
      <c r="N1612" s="20"/>
      <c r="O1612" s="73">
        <f t="shared" si="172"/>
        <v>194.89035846653161</v>
      </c>
      <c r="P1612" s="9">
        <f t="shared" si="173"/>
        <v>1441.68</v>
      </c>
    </row>
    <row r="1613" spans="1:16" x14ac:dyDescent="0.25">
      <c r="A1613" s="7" t="s">
        <v>9</v>
      </c>
      <c r="B1613" s="7" t="s">
        <v>374</v>
      </c>
      <c r="C1613" s="7" t="s">
        <v>382</v>
      </c>
      <c r="D1613" s="16" t="s">
        <v>383</v>
      </c>
      <c r="E1613" s="81" t="s">
        <v>457</v>
      </c>
      <c r="F1613" s="7" t="s">
        <v>377</v>
      </c>
      <c r="G1613" s="7" t="s">
        <v>480</v>
      </c>
      <c r="H1613" s="7" t="s">
        <v>14</v>
      </c>
      <c r="I1613" s="8">
        <v>237</v>
      </c>
      <c r="J1613" s="8"/>
      <c r="K1613" s="9">
        <v>341678.16</v>
      </c>
      <c r="L1613" s="7" t="s">
        <v>47</v>
      </c>
      <c r="M1613" s="17">
        <f t="shared" si="171"/>
        <v>1.2408396452978721E-2</v>
      </c>
      <c r="N1613" s="20"/>
      <c r="O1613" s="73">
        <f t="shared" si="172"/>
        <v>245.68624976897868</v>
      </c>
      <c r="P1613" s="9">
        <f t="shared" si="173"/>
        <v>1441.6799999999998</v>
      </c>
    </row>
    <row r="1614" spans="1:16" x14ac:dyDescent="0.25">
      <c r="A1614" s="7" t="s">
        <v>9</v>
      </c>
      <c r="B1614" s="7" t="s">
        <v>374</v>
      </c>
      <c r="C1614" s="7" t="s">
        <v>382</v>
      </c>
      <c r="D1614" s="16" t="s">
        <v>383</v>
      </c>
      <c r="E1614" s="81" t="s">
        <v>457</v>
      </c>
      <c r="F1614" s="7" t="s">
        <v>377</v>
      </c>
      <c r="G1614" s="7" t="s">
        <v>480</v>
      </c>
      <c r="H1614" s="7" t="s">
        <v>14</v>
      </c>
      <c r="I1614" s="8">
        <v>170</v>
      </c>
      <c r="J1614" s="8"/>
      <c r="K1614" s="9">
        <v>245085.6</v>
      </c>
      <c r="L1614" s="7" t="s">
        <v>48</v>
      </c>
      <c r="M1614" s="17">
        <f t="shared" si="171"/>
        <v>8.9005375401113185E-3</v>
      </c>
      <c r="N1614" s="20"/>
      <c r="O1614" s="73">
        <f t="shared" si="172"/>
        <v>176.2306432942041</v>
      </c>
      <c r="P1614" s="9">
        <f t="shared" si="173"/>
        <v>1441.68</v>
      </c>
    </row>
    <row r="1615" spans="1:16" x14ac:dyDescent="0.25">
      <c r="A1615" s="7" t="s">
        <v>9</v>
      </c>
      <c r="B1615" s="7" t="s">
        <v>374</v>
      </c>
      <c r="C1615" s="7" t="s">
        <v>382</v>
      </c>
      <c r="D1615" s="16" t="s">
        <v>383</v>
      </c>
      <c r="E1615" s="81" t="s">
        <v>457</v>
      </c>
      <c r="F1615" s="7" t="s">
        <v>377</v>
      </c>
      <c r="G1615" s="7" t="s">
        <v>480</v>
      </c>
      <c r="H1615" s="7" t="s">
        <v>14</v>
      </c>
      <c r="I1615" s="8">
        <v>70</v>
      </c>
      <c r="J1615" s="8"/>
      <c r="K1615" s="9">
        <v>100917.6</v>
      </c>
      <c r="L1615" s="7" t="s">
        <v>68</v>
      </c>
      <c r="M1615" s="17">
        <f t="shared" si="171"/>
        <v>3.6649272223987783E-3</v>
      </c>
      <c r="N1615" s="20"/>
      <c r="O1615" s="73">
        <f t="shared" si="172"/>
        <v>72.565559003495807</v>
      </c>
      <c r="P1615" s="9">
        <f t="shared" si="173"/>
        <v>1441.68</v>
      </c>
    </row>
    <row r="1616" spans="1:16" x14ac:dyDescent="0.25">
      <c r="A1616" s="7" t="s">
        <v>9</v>
      </c>
      <c r="B1616" s="7" t="s">
        <v>374</v>
      </c>
      <c r="C1616" s="7" t="s">
        <v>382</v>
      </c>
      <c r="D1616" s="16" t="s">
        <v>383</v>
      </c>
      <c r="E1616" s="81" t="s">
        <v>457</v>
      </c>
      <c r="F1616" s="7" t="s">
        <v>377</v>
      </c>
      <c r="G1616" s="7" t="s">
        <v>480</v>
      </c>
      <c r="H1616" s="7" t="s">
        <v>14</v>
      </c>
      <c r="I1616" s="8">
        <v>64</v>
      </c>
      <c r="J1616" s="8"/>
      <c r="K1616" s="9">
        <v>92267.520000000004</v>
      </c>
      <c r="L1616" s="7" t="s">
        <v>49</v>
      </c>
      <c r="M1616" s="17">
        <f t="shared" si="171"/>
        <v>3.3507906033360259E-3</v>
      </c>
      <c r="N1616" s="20"/>
      <c r="O1616" s="73">
        <f t="shared" si="172"/>
        <v>66.345653946053318</v>
      </c>
      <c r="P1616" s="9">
        <f t="shared" si="173"/>
        <v>1441.68</v>
      </c>
    </row>
    <row r="1617" spans="1:16" x14ac:dyDescent="0.25">
      <c r="A1617" s="7" t="s">
        <v>9</v>
      </c>
      <c r="B1617" s="7" t="s">
        <v>374</v>
      </c>
      <c r="C1617" s="7" t="s">
        <v>382</v>
      </c>
      <c r="D1617" s="16" t="s">
        <v>383</v>
      </c>
      <c r="E1617" s="81" t="s">
        <v>457</v>
      </c>
      <c r="F1617" s="7" t="s">
        <v>377</v>
      </c>
      <c r="G1617" s="7" t="s">
        <v>480</v>
      </c>
      <c r="H1617" s="7" t="s">
        <v>14</v>
      </c>
      <c r="I1617" s="8">
        <v>110</v>
      </c>
      <c r="J1617" s="8"/>
      <c r="K1617" s="9">
        <v>158584.79999999999</v>
      </c>
      <c r="L1617" s="7" t="s">
        <v>50</v>
      </c>
      <c r="M1617" s="17">
        <f t="shared" si="171"/>
        <v>5.7591713494837948E-3</v>
      </c>
      <c r="N1617" s="20"/>
      <c r="O1617" s="73">
        <f t="shared" si="172"/>
        <v>114.03159271977914</v>
      </c>
      <c r="P1617" s="9">
        <f t="shared" si="173"/>
        <v>1441.6799999999998</v>
      </c>
    </row>
    <row r="1618" spans="1:16" x14ac:dyDescent="0.25">
      <c r="A1618" s="7" t="s">
        <v>9</v>
      </c>
      <c r="B1618" s="7" t="s">
        <v>374</v>
      </c>
      <c r="C1618" s="7" t="s">
        <v>382</v>
      </c>
      <c r="D1618" s="16" t="s">
        <v>383</v>
      </c>
      <c r="E1618" s="81" t="s">
        <v>457</v>
      </c>
      <c r="F1618" s="7" t="s">
        <v>377</v>
      </c>
      <c r="G1618" s="7" t="s">
        <v>480</v>
      </c>
      <c r="H1618" s="7" t="s">
        <v>14</v>
      </c>
      <c r="I1618" s="8">
        <v>325</v>
      </c>
      <c r="J1618" s="8"/>
      <c r="K1618" s="9">
        <v>468546</v>
      </c>
      <c r="L1618" s="7" t="s">
        <v>51</v>
      </c>
      <c r="M1618" s="17">
        <f t="shared" si="171"/>
        <v>1.7015733532565757E-2</v>
      </c>
      <c r="N1618" s="20"/>
      <c r="O1618" s="73">
        <f t="shared" si="172"/>
        <v>336.91152394480201</v>
      </c>
      <c r="P1618" s="9">
        <f t="shared" si="173"/>
        <v>1441.68</v>
      </c>
    </row>
    <row r="1619" spans="1:16" x14ac:dyDescent="0.25">
      <c r="A1619" s="7" t="s">
        <v>9</v>
      </c>
      <c r="B1619" s="7" t="s">
        <v>374</v>
      </c>
      <c r="C1619" s="7" t="s">
        <v>382</v>
      </c>
      <c r="D1619" s="16" t="s">
        <v>383</v>
      </c>
      <c r="E1619" s="81" t="s">
        <v>457</v>
      </c>
      <c r="F1619" s="7" t="s">
        <v>377</v>
      </c>
      <c r="G1619" s="7" t="s">
        <v>480</v>
      </c>
      <c r="H1619" s="7" t="s">
        <v>14</v>
      </c>
      <c r="I1619" s="8">
        <v>79.45</v>
      </c>
      <c r="J1619" s="8"/>
      <c r="K1619" s="9">
        <v>114541.476</v>
      </c>
      <c r="L1619" s="7" t="s">
        <v>52</v>
      </c>
      <c r="M1619" s="17">
        <f t="shared" si="171"/>
        <v>4.1596923974226135E-3</v>
      </c>
      <c r="N1619" s="20"/>
      <c r="O1619" s="73">
        <f t="shared" si="172"/>
        <v>82.361909468967752</v>
      </c>
      <c r="P1619" s="9">
        <f t="shared" si="173"/>
        <v>1441.6799999999998</v>
      </c>
    </row>
    <row r="1620" spans="1:16" x14ac:dyDescent="0.25">
      <c r="A1620" s="7" t="s">
        <v>9</v>
      </c>
      <c r="B1620" s="7" t="s">
        <v>374</v>
      </c>
      <c r="C1620" s="7" t="s">
        <v>382</v>
      </c>
      <c r="D1620" s="16" t="s">
        <v>383</v>
      </c>
      <c r="E1620" s="81" t="s">
        <v>457</v>
      </c>
      <c r="F1620" s="7" t="s">
        <v>377</v>
      </c>
      <c r="G1620" s="7" t="s">
        <v>480</v>
      </c>
      <c r="H1620" s="7" t="s">
        <v>14</v>
      </c>
      <c r="I1620" s="8">
        <v>70.849999999999994</v>
      </c>
      <c r="J1620" s="8"/>
      <c r="K1620" s="9">
        <v>102143.02800000001</v>
      </c>
      <c r="L1620" s="7" t="s">
        <v>53</v>
      </c>
      <c r="M1620" s="17">
        <f t="shared" si="171"/>
        <v>3.7094299100993346E-3</v>
      </c>
      <c r="N1620" s="20"/>
      <c r="O1620" s="73">
        <f t="shared" si="172"/>
        <v>73.446712219966827</v>
      </c>
      <c r="P1620" s="9">
        <f t="shared" si="173"/>
        <v>1441.6800000000003</v>
      </c>
    </row>
    <row r="1621" spans="1:16" x14ac:dyDescent="0.25">
      <c r="A1621" s="7" t="s">
        <v>9</v>
      </c>
      <c r="B1621" s="7" t="s">
        <v>374</v>
      </c>
      <c r="C1621" s="7" t="s">
        <v>382</v>
      </c>
      <c r="D1621" s="16" t="s">
        <v>383</v>
      </c>
      <c r="E1621" s="81" t="s">
        <v>457</v>
      </c>
      <c r="F1621" s="7" t="s">
        <v>377</v>
      </c>
      <c r="G1621" s="7" t="s">
        <v>480</v>
      </c>
      <c r="H1621" s="7" t="s">
        <v>14</v>
      </c>
      <c r="I1621" s="8">
        <v>107</v>
      </c>
      <c r="J1621" s="8"/>
      <c r="K1621" s="9">
        <v>154259.76</v>
      </c>
      <c r="L1621" s="7" t="s">
        <v>55</v>
      </c>
      <c r="M1621" s="17">
        <f t="shared" si="171"/>
        <v>5.6021030399524187E-3</v>
      </c>
      <c r="N1621" s="20"/>
      <c r="O1621" s="73">
        <f t="shared" si="172"/>
        <v>110.92164019105789</v>
      </c>
      <c r="P1621" s="9">
        <f t="shared" si="173"/>
        <v>1441.68</v>
      </c>
    </row>
    <row r="1622" spans="1:16" x14ac:dyDescent="0.25">
      <c r="A1622" s="7" t="s">
        <v>9</v>
      </c>
      <c r="B1622" s="7" t="s">
        <v>374</v>
      </c>
      <c r="C1622" s="7" t="s">
        <v>382</v>
      </c>
      <c r="D1622" s="16" t="s">
        <v>383</v>
      </c>
      <c r="E1622" s="81" t="s">
        <v>457</v>
      </c>
      <c r="F1622" s="7" t="s">
        <v>377</v>
      </c>
      <c r="G1622" s="7" t="s">
        <v>480</v>
      </c>
      <c r="H1622" s="7" t="s">
        <v>14</v>
      </c>
      <c r="I1622" s="8">
        <v>270</v>
      </c>
      <c r="J1622" s="8"/>
      <c r="K1622" s="9">
        <v>389253.6</v>
      </c>
      <c r="L1622" s="7" t="s">
        <v>56</v>
      </c>
      <c r="M1622" s="17">
        <f t="shared" si="171"/>
        <v>1.4136147857823859E-2</v>
      </c>
      <c r="N1622" s="20"/>
      <c r="O1622" s="73">
        <f t="shared" si="172"/>
        <v>279.89572758491238</v>
      </c>
      <c r="P1622" s="9">
        <f t="shared" si="173"/>
        <v>1441.6799999999998</v>
      </c>
    </row>
    <row r="1623" spans="1:16" x14ac:dyDescent="0.25">
      <c r="A1623" s="7" t="s">
        <v>9</v>
      </c>
      <c r="B1623" s="7" t="s">
        <v>374</v>
      </c>
      <c r="C1623" s="7" t="s">
        <v>382</v>
      </c>
      <c r="D1623" s="16" t="s">
        <v>383</v>
      </c>
      <c r="E1623" s="81" t="s">
        <v>457</v>
      </c>
      <c r="F1623" s="7" t="s">
        <v>377</v>
      </c>
      <c r="G1623" s="7" t="s">
        <v>480</v>
      </c>
      <c r="H1623" s="7" t="s">
        <v>14</v>
      </c>
      <c r="I1623" s="8">
        <v>204</v>
      </c>
      <c r="J1623" s="8"/>
      <c r="K1623" s="9">
        <v>294102.71999999997</v>
      </c>
      <c r="L1623" s="7" t="s">
        <v>57</v>
      </c>
      <c r="M1623" s="17">
        <f t="shared" si="171"/>
        <v>1.0680645048133583E-2</v>
      </c>
      <c r="N1623" s="20"/>
      <c r="O1623" s="73">
        <f t="shared" si="172"/>
        <v>211.47677195304493</v>
      </c>
      <c r="P1623" s="9">
        <f t="shared" si="173"/>
        <v>1441.6799999999998</v>
      </c>
    </row>
    <row r="1624" spans="1:16" x14ac:dyDescent="0.25">
      <c r="A1624" s="7" t="s">
        <v>9</v>
      </c>
      <c r="B1624" s="7" t="s">
        <v>374</v>
      </c>
      <c r="C1624" s="7" t="s">
        <v>382</v>
      </c>
      <c r="D1624" s="16" t="s">
        <v>383</v>
      </c>
      <c r="E1624" s="81" t="s">
        <v>457</v>
      </c>
      <c r="F1624" s="7" t="s">
        <v>377</v>
      </c>
      <c r="G1624" s="7" t="s">
        <v>480</v>
      </c>
      <c r="H1624" s="7" t="s">
        <v>14</v>
      </c>
      <c r="I1624" s="8">
        <v>90</v>
      </c>
      <c r="J1624" s="8"/>
      <c r="K1624" s="9">
        <v>129751.2</v>
      </c>
      <c r="L1624" s="7" t="s">
        <v>65</v>
      </c>
      <c r="M1624" s="17">
        <f t="shared" si="171"/>
        <v>4.7120492859412865E-3</v>
      </c>
      <c r="N1624" s="20"/>
      <c r="O1624" s="73">
        <f t="shared" si="172"/>
        <v>93.298575861637474</v>
      </c>
      <c r="P1624" s="9">
        <f t="shared" si="173"/>
        <v>1441.68</v>
      </c>
    </row>
    <row r="1625" spans="1:16" x14ac:dyDescent="0.25">
      <c r="A1625" s="7" t="s">
        <v>9</v>
      </c>
      <c r="B1625" s="7" t="s">
        <v>374</v>
      </c>
      <c r="C1625" s="7" t="s">
        <v>384</v>
      </c>
      <c r="D1625" s="16" t="s">
        <v>385</v>
      </c>
      <c r="E1625" s="81" t="s">
        <v>457</v>
      </c>
      <c r="F1625" s="7" t="s">
        <v>377</v>
      </c>
      <c r="G1625" s="7" t="s">
        <v>480</v>
      </c>
      <c r="H1625" s="7" t="s">
        <v>14</v>
      </c>
      <c r="I1625" s="8">
        <v>74.900000000000006</v>
      </c>
      <c r="J1625" s="8"/>
      <c r="K1625" s="9">
        <v>67705.881999999998</v>
      </c>
      <c r="L1625" s="7" t="s">
        <v>16</v>
      </c>
      <c r="M1625" s="17">
        <f t="shared" si="171"/>
        <v>3.9214721279666933E-3</v>
      </c>
      <c r="N1625" s="20"/>
      <c r="O1625" s="73">
        <f t="shared" si="172"/>
        <v>77.645148133740534</v>
      </c>
      <c r="P1625" s="9">
        <f t="shared" si="173"/>
        <v>903.95036048064071</v>
      </c>
    </row>
    <row r="1626" spans="1:16" x14ac:dyDescent="0.25">
      <c r="A1626" s="7" t="s">
        <v>9</v>
      </c>
      <c r="B1626" s="7" t="s">
        <v>374</v>
      </c>
      <c r="C1626" s="7" t="s">
        <v>384</v>
      </c>
      <c r="D1626" s="16" t="s">
        <v>385</v>
      </c>
      <c r="E1626" s="81" t="s">
        <v>457</v>
      </c>
      <c r="F1626" s="7" t="s">
        <v>377</v>
      </c>
      <c r="G1626" s="7" t="s">
        <v>480</v>
      </c>
      <c r="H1626" s="7" t="s">
        <v>14</v>
      </c>
      <c r="I1626" s="8">
        <v>500</v>
      </c>
      <c r="J1626" s="8"/>
      <c r="K1626" s="9">
        <v>720840</v>
      </c>
      <c r="L1626" s="7" t="s">
        <v>18</v>
      </c>
      <c r="M1626" s="17">
        <f t="shared" si="171"/>
        <v>2.6178051588562703E-2</v>
      </c>
      <c r="N1626" s="20"/>
      <c r="O1626" s="73">
        <f t="shared" si="172"/>
        <v>518.32542145354148</v>
      </c>
      <c r="P1626" s="9">
        <f t="shared" si="173"/>
        <v>1441.68</v>
      </c>
    </row>
    <row r="1627" spans="1:16" x14ac:dyDescent="0.25">
      <c r="A1627" s="7" t="s">
        <v>9</v>
      </c>
      <c r="B1627" s="7" t="s">
        <v>374</v>
      </c>
      <c r="C1627" s="7" t="s">
        <v>384</v>
      </c>
      <c r="D1627" s="16" t="s">
        <v>385</v>
      </c>
      <c r="E1627" s="81" t="s">
        <v>457</v>
      </c>
      <c r="F1627" s="7" t="s">
        <v>377</v>
      </c>
      <c r="G1627" s="7" t="s">
        <v>480</v>
      </c>
      <c r="H1627" s="7" t="s">
        <v>14</v>
      </c>
      <c r="I1627" s="8">
        <v>182</v>
      </c>
      <c r="J1627" s="8"/>
      <c r="K1627" s="9">
        <v>262385.76</v>
      </c>
      <c r="L1627" s="7" t="s">
        <v>20</v>
      </c>
      <c r="M1627" s="17">
        <f t="shared" si="171"/>
        <v>9.5288107782368243E-3</v>
      </c>
      <c r="N1627" s="20"/>
      <c r="O1627" s="73">
        <f t="shared" si="172"/>
        <v>188.67045340908913</v>
      </c>
      <c r="P1627" s="9">
        <f t="shared" si="173"/>
        <v>1441.68</v>
      </c>
    </row>
    <row r="1628" spans="1:16" x14ac:dyDescent="0.25">
      <c r="A1628" s="7" t="s">
        <v>9</v>
      </c>
      <c r="B1628" s="7" t="s">
        <v>374</v>
      </c>
      <c r="C1628" s="7" t="s">
        <v>384</v>
      </c>
      <c r="D1628" s="16" t="s">
        <v>385</v>
      </c>
      <c r="E1628" s="81" t="s">
        <v>457</v>
      </c>
      <c r="F1628" s="7" t="s">
        <v>377</v>
      </c>
      <c r="G1628" s="7" t="s">
        <v>480</v>
      </c>
      <c r="H1628" s="7" t="s">
        <v>14</v>
      </c>
      <c r="I1628" s="8">
        <v>373</v>
      </c>
      <c r="J1628" s="8"/>
      <c r="K1628" s="9">
        <v>537746.64</v>
      </c>
      <c r="L1628" s="7" t="s">
        <v>22</v>
      </c>
      <c r="M1628" s="17">
        <f t="shared" si="171"/>
        <v>1.9528826485067777E-2</v>
      </c>
      <c r="N1628" s="20"/>
      <c r="O1628" s="73">
        <f t="shared" si="172"/>
        <v>386.67076440434198</v>
      </c>
      <c r="P1628" s="9">
        <f t="shared" si="173"/>
        <v>1441.68</v>
      </c>
    </row>
    <row r="1629" spans="1:16" x14ac:dyDescent="0.25">
      <c r="A1629" s="7" t="s">
        <v>9</v>
      </c>
      <c r="B1629" s="7" t="s">
        <v>374</v>
      </c>
      <c r="C1629" s="7" t="s">
        <v>384</v>
      </c>
      <c r="D1629" s="16" t="s">
        <v>385</v>
      </c>
      <c r="E1629" s="81" t="s">
        <v>457</v>
      </c>
      <c r="F1629" s="7" t="s">
        <v>377</v>
      </c>
      <c r="G1629" s="7" t="s">
        <v>480</v>
      </c>
      <c r="H1629" s="7" t="s">
        <v>14</v>
      </c>
      <c r="I1629" s="8">
        <v>663</v>
      </c>
      <c r="J1629" s="8"/>
      <c r="K1629" s="9">
        <v>955833.84</v>
      </c>
      <c r="L1629" s="7" t="s">
        <v>23</v>
      </c>
      <c r="M1629" s="17">
        <f t="shared" si="171"/>
        <v>3.4712096406434141E-2</v>
      </c>
      <c r="N1629" s="20"/>
      <c r="O1629" s="73">
        <f t="shared" si="172"/>
        <v>687.29950884739594</v>
      </c>
      <c r="P1629" s="9">
        <f t="shared" si="173"/>
        <v>1441.68</v>
      </c>
    </row>
    <row r="1630" spans="1:16" x14ac:dyDescent="0.25">
      <c r="A1630" s="7" t="s">
        <v>9</v>
      </c>
      <c r="B1630" s="7" t="s">
        <v>374</v>
      </c>
      <c r="C1630" s="7" t="s">
        <v>384</v>
      </c>
      <c r="D1630" s="16" t="s">
        <v>385</v>
      </c>
      <c r="E1630" s="81" t="s">
        <v>457</v>
      </c>
      <c r="F1630" s="7" t="s">
        <v>377</v>
      </c>
      <c r="G1630" s="7" t="s">
        <v>480</v>
      </c>
      <c r="H1630" s="7" t="s">
        <v>14</v>
      </c>
      <c r="I1630" s="8">
        <v>327.10000000000002</v>
      </c>
      <c r="J1630" s="8"/>
      <c r="K1630" s="9">
        <v>471573.52799999999</v>
      </c>
      <c r="L1630" s="7" t="s">
        <v>25</v>
      </c>
      <c r="M1630" s="17">
        <f t="shared" si="171"/>
        <v>1.7125681349237722E-2</v>
      </c>
      <c r="N1630" s="20"/>
      <c r="O1630" s="73">
        <f t="shared" si="172"/>
        <v>339.08849071490692</v>
      </c>
      <c r="P1630" s="9">
        <f t="shared" si="173"/>
        <v>1441.6799999999998</v>
      </c>
    </row>
    <row r="1631" spans="1:16" x14ac:dyDescent="0.25">
      <c r="A1631" s="7" t="s">
        <v>9</v>
      </c>
      <c r="B1631" s="7" t="s">
        <v>374</v>
      </c>
      <c r="C1631" s="7" t="s">
        <v>384</v>
      </c>
      <c r="D1631" s="16" t="s">
        <v>385</v>
      </c>
      <c r="E1631" s="81" t="s">
        <v>457</v>
      </c>
      <c r="F1631" s="7" t="s">
        <v>377</v>
      </c>
      <c r="G1631" s="7" t="s">
        <v>480</v>
      </c>
      <c r="H1631" s="7" t="s">
        <v>14</v>
      </c>
      <c r="I1631" s="8">
        <v>335.35</v>
      </c>
      <c r="J1631" s="8"/>
      <c r="K1631" s="9">
        <v>483467.38799999998</v>
      </c>
      <c r="L1631" s="7" t="s">
        <v>28</v>
      </c>
      <c r="M1631" s="17">
        <f t="shared" si="171"/>
        <v>1.7557619200449005E-2</v>
      </c>
      <c r="N1631" s="20"/>
      <c r="O1631" s="73">
        <f t="shared" si="172"/>
        <v>347.6408601688903</v>
      </c>
      <c r="P1631" s="9">
        <f t="shared" si="173"/>
        <v>1441.6799999999998</v>
      </c>
    </row>
    <row r="1632" spans="1:16" x14ac:dyDescent="0.25">
      <c r="A1632" s="7" t="s">
        <v>9</v>
      </c>
      <c r="B1632" s="7" t="s">
        <v>374</v>
      </c>
      <c r="C1632" s="7" t="s">
        <v>384</v>
      </c>
      <c r="D1632" s="16" t="s">
        <v>385</v>
      </c>
      <c r="E1632" s="81" t="s">
        <v>457</v>
      </c>
      <c r="F1632" s="7" t="s">
        <v>377</v>
      </c>
      <c r="G1632" s="7" t="s">
        <v>480</v>
      </c>
      <c r="H1632" s="7" t="s">
        <v>14</v>
      </c>
      <c r="I1632" s="8">
        <v>104</v>
      </c>
      <c r="J1632" s="8"/>
      <c r="K1632" s="9">
        <v>149934.72</v>
      </c>
      <c r="L1632" s="7" t="s">
        <v>30</v>
      </c>
      <c r="M1632" s="17">
        <f t="shared" si="171"/>
        <v>5.4450347304210419E-3</v>
      </c>
      <c r="N1632" s="20"/>
      <c r="O1632" s="73">
        <f t="shared" si="172"/>
        <v>107.81168766233662</v>
      </c>
      <c r="P1632" s="9">
        <f t="shared" si="173"/>
        <v>1441.68</v>
      </c>
    </row>
    <row r="1633" spans="1:16" x14ac:dyDescent="0.25">
      <c r="A1633" s="7" t="s">
        <v>9</v>
      </c>
      <c r="B1633" s="7" t="s">
        <v>374</v>
      </c>
      <c r="C1633" s="7" t="s">
        <v>384</v>
      </c>
      <c r="D1633" s="16" t="s">
        <v>385</v>
      </c>
      <c r="E1633" s="81" t="s">
        <v>457</v>
      </c>
      <c r="F1633" s="7" t="s">
        <v>377</v>
      </c>
      <c r="G1633" s="7" t="s">
        <v>480</v>
      </c>
      <c r="H1633" s="7" t="s">
        <v>14</v>
      </c>
      <c r="I1633" s="8">
        <v>227</v>
      </c>
      <c r="J1633" s="8"/>
      <c r="K1633" s="9">
        <v>327261.36</v>
      </c>
      <c r="L1633" s="7" t="s">
        <v>31</v>
      </c>
      <c r="M1633" s="17">
        <f t="shared" si="171"/>
        <v>1.1884835421207466E-2</v>
      </c>
      <c r="N1633" s="20"/>
      <c r="O1633" s="73">
        <f t="shared" si="172"/>
        <v>235.31974133990784</v>
      </c>
      <c r="P1633" s="9">
        <f t="shared" si="173"/>
        <v>1441.6799999999998</v>
      </c>
    </row>
    <row r="1634" spans="1:16" x14ac:dyDescent="0.25">
      <c r="A1634" s="7" t="s">
        <v>9</v>
      </c>
      <c r="B1634" s="7" t="s">
        <v>374</v>
      </c>
      <c r="C1634" s="7" t="s">
        <v>384</v>
      </c>
      <c r="D1634" s="16" t="s">
        <v>385</v>
      </c>
      <c r="E1634" s="81" t="s">
        <v>457</v>
      </c>
      <c r="F1634" s="7" t="s">
        <v>377</v>
      </c>
      <c r="G1634" s="7" t="s">
        <v>480</v>
      </c>
      <c r="H1634" s="7" t="s">
        <v>14</v>
      </c>
      <c r="I1634" s="8">
        <v>126</v>
      </c>
      <c r="J1634" s="8"/>
      <c r="K1634" s="9">
        <v>181651.68</v>
      </c>
      <c r="L1634" s="7" t="s">
        <v>62</v>
      </c>
      <c r="M1634" s="17">
        <f t="shared" si="171"/>
        <v>6.5968690003178013E-3</v>
      </c>
      <c r="N1634" s="20"/>
      <c r="O1634" s="73">
        <f t="shared" si="172"/>
        <v>130.61800620629248</v>
      </c>
      <c r="P1634" s="9">
        <f t="shared" si="173"/>
        <v>1441.6799999999998</v>
      </c>
    </row>
    <row r="1635" spans="1:16" x14ac:dyDescent="0.25">
      <c r="A1635" s="7" t="s">
        <v>9</v>
      </c>
      <c r="B1635" s="7" t="s">
        <v>374</v>
      </c>
      <c r="C1635" s="7" t="s">
        <v>384</v>
      </c>
      <c r="D1635" s="16" t="s">
        <v>385</v>
      </c>
      <c r="E1635" s="81" t="s">
        <v>457</v>
      </c>
      <c r="F1635" s="7" t="s">
        <v>377</v>
      </c>
      <c r="G1635" s="7" t="s">
        <v>480</v>
      </c>
      <c r="H1635" s="7" t="s">
        <v>14</v>
      </c>
      <c r="I1635" s="8">
        <v>113</v>
      </c>
      <c r="J1635" s="8"/>
      <c r="K1635" s="9">
        <v>162909.84</v>
      </c>
      <c r="L1635" s="7" t="s">
        <v>34</v>
      </c>
      <c r="M1635" s="17">
        <f t="shared" si="171"/>
        <v>5.9162396590151708E-3</v>
      </c>
      <c r="N1635" s="20"/>
      <c r="O1635" s="73">
        <f t="shared" si="172"/>
        <v>117.14154524850038</v>
      </c>
      <c r="P1635" s="9">
        <f t="shared" si="173"/>
        <v>1441.68</v>
      </c>
    </row>
    <row r="1636" spans="1:16" x14ac:dyDescent="0.25">
      <c r="A1636" s="7" t="s">
        <v>9</v>
      </c>
      <c r="B1636" s="7" t="s">
        <v>374</v>
      </c>
      <c r="C1636" s="7" t="s">
        <v>384</v>
      </c>
      <c r="D1636" s="16" t="s">
        <v>385</v>
      </c>
      <c r="E1636" s="81" t="s">
        <v>457</v>
      </c>
      <c r="F1636" s="7" t="s">
        <v>377</v>
      </c>
      <c r="G1636" s="7" t="s">
        <v>480</v>
      </c>
      <c r="H1636" s="7" t="s">
        <v>14</v>
      </c>
      <c r="I1636" s="8">
        <v>206</v>
      </c>
      <c r="J1636" s="8"/>
      <c r="K1636" s="9">
        <v>296986.08</v>
      </c>
      <c r="L1636" s="7" t="s">
        <v>35</v>
      </c>
      <c r="M1636" s="17">
        <f t="shared" si="171"/>
        <v>1.0785357254487834E-2</v>
      </c>
      <c r="N1636" s="20"/>
      <c r="O1636" s="73">
        <f t="shared" si="172"/>
        <v>213.55007363885912</v>
      </c>
      <c r="P1636" s="9">
        <f t="shared" si="173"/>
        <v>1441.68</v>
      </c>
    </row>
    <row r="1637" spans="1:16" x14ac:dyDescent="0.25">
      <c r="A1637" s="7" t="s">
        <v>9</v>
      </c>
      <c r="B1637" s="7" t="s">
        <v>374</v>
      </c>
      <c r="C1637" s="7" t="s">
        <v>384</v>
      </c>
      <c r="D1637" s="16" t="s">
        <v>385</v>
      </c>
      <c r="E1637" s="81" t="s">
        <v>457</v>
      </c>
      <c r="F1637" s="7" t="s">
        <v>377</v>
      </c>
      <c r="G1637" s="7" t="s">
        <v>480</v>
      </c>
      <c r="H1637" s="7" t="s">
        <v>14</v>
      </c>
      <c r="I1637" s="8">
        <v>70</v>
      </c>
      <c r="J1637" s="8"/>
      <c r="K1637" s="9">
        <v>100917.6</v>
      </c>
      <c r="L1637" s="7" t="s">
        <v>36</v>
      </c>
      <c r="M1637" s="17">
        <f t="shared" si="171"/>
        <v>3.6649272223987783E-3</v>
      </c>
      <c r="N1637" s="20"/>
      <c r="O1637" s="73">
        <f t="shared" si="172"/>
        <v>72.565559003495807</v>
      </c>
      <c r="P1637" s="9">
        <f t="shared" si="173"/>
        <v>1441.68</v>
      </c>
    </row>
    <row r="1638" spans="1:16" x14ac:dyDescent="0.25">
      <c r="A1638" s="7" t="s">
        <v>9</v>
      </c>
      <c r="B1638" s="7" t="s">
        <v>374</v>
      </c>
      <c r="C1638" s="7" t="s">
        <v>384</v>
      </c>
      <c r="D1638" s="16" t="s">
        <v>385</v>
      </c>
      <c r="E1638" s="81" t="s">
        <v>457</v>
      </c>
      <c r="F1638" s="7" t="s">
        <v>377</v>
      </c>
      <c r="G1638" s="7" t="s">
        <v>480</v>
      </c>
      <c r="H1638" s="7" t="s">
        <v>14</v>
      </c>
      <c r="I1638" s="8">
        <v>380</v>
      </c>
      <c r="J1638" s="8"/>
      <c r="K1638" s="9">
        <v>547838.4</v>
      </c>
      <c r="L1638" s="7" t="s">
        <v>37</v>
      </c>
      <c r="M1638" s="17">
        <f t="shared" si="171"/>
        <v>1.9895319207307655E-2</v>
      </c>
      <c r="N1638" s="20"/>
      <c r="O1638" s="73">
        <f t="shared" si="172"/>
        <v>393.92732030469159</v>
      </c>
      <c r="P1638" s="9">
        <f t="shared" si="173"/>
        <v>1441.68</v>
      </c>
    </row>
    <row r="1639" spans="1:16" x14ac:dyDescent="0.25">
      <c r="A1639" s="7" t="s">
        <v>9</v>
      </c>
      <c r="B1639" s="7" t="s">
        <v>374</v>
      </c>
      <c r="C1639" s="7" t="s">
        <v>384</v>
      </c>
      <c r="D1639" s="16" t="s">
        <v>385</v>
      </c>
      <c r="E1639" s="81" t="s">
        <v>457</v>
      </c>
      <c r="F1639" s="7" t="s">
        <v>377</v>
      </c>
      <c r="G1639" s="7" t="s">
        <v>480</v>
      </c>
      <c r="H1639" s="7" t="s">
        <v>14</v>
      </c>
      <c r="I1639" s="8">
        <v>106</v>
      </c>
      <c r="J1639" s="8"/>
      <c r="K1639" s="9">
        <v>152818.07999999999</v>
      </c>
      <c r="L1639" s="7" t="s">
        <v>38</v>
      </c>
      <c r="M1639" s="17">
        <f t="shared" si="171"/>
        <v>5.5497469367752931E-3</v>
      </c>
      <c r="N1639" s="20"/>
      <c r="O1639" s="73">
        <f t="shared" si="172"/>
        <v>109.88498934815081</v>
      </c>
      <c r="P1639" s="9">
        <f t="shared" si="173"/>
        <v>1441.6799999999998</v>
      </c>
    </row>
    <row r="1640" spans="1:16" x14ac:dyDescent="0.25">
      <c r="A1640" s="7" t="s">
        <v>9</v>
      </c>
      <c r="B1640" s="7" t="s">
        <v>374</v>
      </c>
      <c r="C1640" s="7" t="s">
        <v>384</v>
      </c>
      <c r="D1640" s="16" t="s">
        <v>385</v>
      </c>
      <c r="E1640" s="81" t="s">
        <v>457</v>
      </c>
      <c r="F1640" s="7" t="s">
        <v>377</v>
      </c>
      <c r="G1640" s="7" t="s">
        <v>480</v>
      </c>
      <c r="H1640" s="7" t="s">
        <v>14</v>
      </c>
      <c r="I1640" s="8">
        <v>133</v>
      </c>
      <c r="J1640" s="8"/>
      <c r="K1640" s="9">
        <v>191743.44</v>
      </c>
      <c r="L1640" s="7" t="s">
        <v>39</v>
      </c>
      <c r="M1640" s="17">
        <f t="shared" si="171"/>
        <v>6.963361722557679E-3</v>
      </c>
      <c r="N1640" s="20"/>
      <c r="O1640" s="73">
        <f t="shared" si="172"/>
        <v>137.87456210664203</v>
      </c>
      <c r="P1640" s="9">
        <f t="shared" si="173"/>
        <v>1441.68</v>
      </c>
    </row>
    <row r="1641" spans="1:16" x14ac:dyDescent="0.25">
      <c r="A1641" s="7" t="s">
        <v>9</v>
      </c>
      <c r="B1641" s="7" t="s">
        <v>374</v>
      </c>
      <c r="C1641" s="7" t="s">
        <v>384</v>
      </c>
      <c r="D1641" s="16" t="s">
        <v>385</v>
      </c>
      <c r="E1641" s="81" t="s">
        <v>457</v>
      </c>
      <c r="F1641" s="7" t="s">
        <v>377</v>
      </c>
      <c r="G1641" s="7" t="s">
        <v>480</v>
      </c>
      <c r="H1641" s="7" t="s">
        <v>14</v>
      </c>
      <c r="I1641" s="8">
        <v>184</v>
      </c>
      <c r="J1641" s="8"/>
      <c r="K1641" s="9">
        <v>265269.12</v>
      </c>
      <c r="L1641" s="7" t="s">
        <v>40</v>
      </c>
      <c r="M1641" s="17">
        <f t="shared" si="171"/>
        <v>9.6335229845910739E-3</v>
      </c>
      <c r="N1641" s="20"/>
      <c r="O1641" s="73">
        <f t="shared" si="172"/>
        <v>190.74375509490326</v>
      </c>
      <c r="P1641" s="9">
        <f t="shared" si="173"/>
        <v>1441.68</v>
      </c>
    </row>
    <row r="1642" spans="1:16" x14ac:dyDescent="0.25">
      <c r="A1642" s="7" t="s">
        <v>9</v>
      </c>
      <c r="B1642" s="7" t="s">
        <v>374</v>
      </c>
      <c r="C1642" s="7" t="s">
        <v>384</v>
      </c>
      <c r="D1642" s="16" t="s">
        <v>385</v>
      </c>
      <c r="E1642" s="81" t="s">
        <v>457</v>
      </c>
      <c r="F1642" s="7" t="s">
        <v>377</v>
      </c>
      <c r="G1642" s="7" t="s">
        <v>480</v>
      </c>
      <c r="H1642" s="7" t="s">
        <v>14</v>
      </c>
      <c r="I1642" s="8">
        <v>3225</v>
      </c>
      <c r="J1642" s="8"/>
      <c r="K1642" s="9">
        <v>4649418</v>
      </c>
      <c r="L1642" s="7" t="s">
        <v>41</v>
      </c>
      <c r="M1642" s="17">
        <f t="shared" si="171"/>
        <v>0.16884843274622943</v>
      </c>
      <c r="N1642" s="20"/>
      <c r="O1642" s="73">
        <f t="shared" si="172"/>
        <v>3343.1989683753427</v>
      </c>
      <c r="P1642" s="9">
        <f t="shared" si="173"/>
        <v>1441.68</v>
      </c>
    </row>
    <row r="1643" spans="1:16" x14ac:dyDescent="0.25">
      <c r="A1643" s="7" t="s">
        <v>9</v>
      </c>
      <c r="B1643" s="7" t="s">
        <v>374</v>
      </c>
      <c r="C1643" s="7" t="s">
        <v>384</v>
      </c>
      <c r="D1643" s="16" t="s">
        <v>385</v>
      </c>
      <c r="E1643" s="81" t="s">
        <v>457</v>
      </c>
      <c r="F1643" s="7" t="s">
        <v>377</v>
      </c>
      <c r="G1643" s="7" t="s">
        <v>480</v>
      </c>
      <c r="H1643" s="7" t="s">
        <v>14</v>
      </c>
      <c r="I1643" s="8">
        <v>489</v>
      </c>
      <c r="J1643" s="8"/>
      <c r="K1643" s="9">
        <v>704981.52</v>
      </c>
      <c r="L1643" s="7" t="s">
        <v>42</v>
      </c>
      <c r="M1643" s="17">
        <f t="shared" si="171"/>
        <v>2.5602134453614322E-2</v>
      </c>
      <c r="N1643" s="20"/>
      <c r="O1643" s="73">
        <f t="shared" si="172"/>
        <v>506.92226218156355</v>
      </c>
      <c r="P1643" s="9">
        <f t="shared" si="173"/>
        <v>1441.68</v>
      </c>
    </row>
    <row r="1644" spans="1:16" x14ac:dyDescent="0.25">
      <c r="A1644" s="7" t="s">
        <v>9</v>
      </c>
      <c r="B1644" s="7" t="s">
        <v>374</v>
      </c>
      <c r="C1644" s="7" t="s">
        <v>384</v>
      </c>
      <c r="D1644" s="16" t="s">
        <v>385</v>
      </c>
      <c r="E1644" s="81" t="s">
        <v>457</v>
      </c>
      <c r="F1644" s="7" t="s">
        <v>377</v>
      </c>
      <c r="G1644" s="7" t="s">
        <v>480</v>
      </c>
      <c r="H1644" s="7" t="s">
        <v>14</v>
      </c>
      <c r="I1644" s="8">
        <v>60</v>
      </c>
      <c r="J1644" s="8"/>
      <c r="K1644" s="9">
        <v>86500.800000000003</v>
      </c>
      <c r="L1644" s="7" t="s">
        <v>43</v>
      </c>
      <c r="M1644" s="17">
        <f t="shared" si="171"/>
        <v>3.1413661906275242E-3</v>
      </c>
      <c r="N1644" s="20"/>
      <c r="O1644" s="73">
        <f t="shared" si="172"/>
        <v>62.19905057442498</v>
      </c>
      <c r="P1644" s="9">
        <f t="shared" si="173"/>
        <v>1441.68</v>
      </c>
    </row>
    <row r="1645" spans="1:16" x14ac:dyDescent="0.25">
      <c r="A1645" s="7" t="s">
        <v>9</v>
      </c>
      <c r="B1645" s="7" t="s">
        <v>374</v>
      </c>
      <c r="C1645" s="7" t="s">
        <v>384</v>
      </c>
      <c r="D1645" s="16" t="s">
        <v>385</v>
      </c>
      <c r="E1645" s="81" t="s">
        <v>457</v>
      </c>
      <c r="F1645" s="7" t="s">
        <v>377</v>
      </c>
      <c r="G1645" s="7" t="s">
        <v>480</v>
      </c>
      <c r="H1645" s="7" t="s">
        <v>14</v>
      </c>
      <c r="I1645" s="8">
        <v>47</v>
      </c>
      <c r="J1645" s="8"/>
      <c r="K1645" s="9">
        <v>67758.960000000006</v>
      </c>
      <c r="L1645" s="7" t="s">
        <v>44</v>
      </c>
      <c r="M1645" s="17">
        <f t="shared" si="171"/>
        <v>2.4607368493248941E-3</v>
      </c>
      <c r="N1645" s="20"/>
      <c r="O1645" s="73">
        <f t="shared" si="172"/>
        <v>48.722589616632902</v>
      </c>
      <c r="P1645" s="9">
        <f t="shared" si="173"/>
        <v>1441.68</v>
      </c>
    </row>
    <row r="1646" spans="1:16" x14ac:dyDescent="0.25">
      <c r="A1646" s="7" t="s">
        <v>9</v>
      </c>
      <c r="B1646" s="7" t="s">
        <v>374</v>
      </c>
      <c r="C1646" s="7" t="s">
        <v>384</v>
      </c>
      <c r="D1646" s="16" t="s">
        <v>385</v>
      </c>
      <c r="E1646" s="81" t="s">
        <v>457</v>
      </c>
      <c r="F1646" s="7" t="s">
        <v>377</v>
      </c>
      <c r="G1646" s="7" t="s">
        <v>480</v>
      </c>
      <c r="H1646" s="7" t="s">
        <v>14</v>
      </c>
      <c r="I1646" s="8">
        <v>284</v>
      </c>
      <c r="J1646" s="8"/>
      <c r="K1646" s="9">
        <v>409437.12</v>
      </c>
      <c r="L1646" s="7" t="s">
        <v>45</v>
      </c>
      <c r="M1646" s="17">
        <f t="shared" si="171"/>
        <v>1.4869133302303616E-2</v>
      </c>
      <c r="N1646" s="20"/>
      <c r="O1646" s="73">
        <f t="shared" si="172"/>
        <v>294.4088393856116</v>
      </c>
      <c r="P1646" s="9">
        <f t="shared" si="173"/>
        <v>1441.68</v>
      </c>
    </row>
    <row r="1647" spans="1:16" x14ac:dyDescent="0.25">
      <c r="A1647" s="7" t="s">
        <v>9</v>
      </c>
      <c r="B1647" s="7" t="s">
        <v>374</v>
      </c>
      <c r="C1647" s="7" t="s">
        <v>384</v>
      </c>
      <c r="D1647" s="16" t="s">
        <v>385</v>
      </c>
      <c r="E1647" s="81" t="s">
        <v>457</v>
      </c>
      <c r="F1647" s="7" t="s">
        <v>377</v>
      </c>
      <c r="G1647" s="7" t="s">
        <v>480</v>
      </c>
      <c r="H1647" s="7" t="s">
        <v>14</v>
      </c>
      <c r="I1647" s="8">
        <v>140</v>
      </c>
      <c r="J1647" s="8"/>
      <c r="K1647" s="9">
        <v>201835.2</v>
      </c>
      <c r="L1647" s="7" t="s">
        <v>46</v>
      </c>
      <c r="M1647" s="17">
        <f t="shared" si="171"/>
        <v>7.3298544447975567E-3</v>
      </c>
      <c r="N1647" s="20"/>
      <c r="O1647" s="73">
        <f t="shared" si="172"/>
        <v>145.13111800699161</v>
      </c>
      <c r="P1647" s="9">
        <f t="shared" si="173"/>
        <v>1441.68</v>
      </c>
    </row>
    <row r="1648" spans="1:16" x14ac:dyDescent="0.25">
      <c r="A1648" s="7" t="s">
        <v>9</v>
      </c>
      <c r="B1648" s="7" t="s">
        <v>374</v>
      </c>
      <c r="C1648" s="7" t="s">
        <v>384</v>
      </c>
      <c r="D1648" s="16" t="s">
        <v>385</v>
      </c>
      <c r="E1648" s="81" t="s">
        <v>457</v>
      </c>
      <c r="F1648" s="7" t="s">
        <v>377</v>
      </c>
      <c r="G1648" s="7" t="s">
        <v>480</v>
      </c>
      <c r="H1648" s="7" t="s">
        <v>14</v>
      </c>
      <c r="I1648" s="8">
        <v>376</v>
      </c>
      <c r="J1648" s="8"/>
      <c r="K1648" s="9">
        <v>542071.68000000005</v>
      </c>
      <c r="L1648" s="7" t="s">
        <v>47</v>
      </c>
      <c r="M1648" s="17">
        <f t="shared" si="171"/>
        <v>1.9685894794599153E-2</v>
      </c>
      <c r="N1648" s="20"/>
      <c r="O1648" s="73">
        <f t="shared" si="172"/>
        <v>389.78071693306322</v>
      </c>
      <c r="P1648" s="9">
        <f t="shared" si="173"/>
        <v>1441.68</v>
      </c>
    </row>
    <row r="1649" spans="1:16" x14ac:dyDescent="0.25">
      <c r="A1649" s="7" t="s">
        <v>9</v>
      </c>
      <c r="B1649" s="7" t="s">
        <v>374</v>
      </c>
      <c r="C1649" s="7" t="s">
        <v>384</v>
      </c>
      <c r="D1649" s="16" t="s">
        <v>385</v>
      </c>
      <c r="E1649" s="81" t="s">
        <v>457</v>
      </c>
      <c r="F1649" s="7" t="s">
        <v>377</v>
      </c>
      <c r="G1649" s="7" t="s">
        <v>480</v>
      </c>
      <c r="H1649" s="7" t="s">
        <v>14</v>
      </c>
      <c r="I1649" s="8">
        <v>246</v>
      </c>
      <c r="J1649" s="8"/>
      <c r="K1649" s="9">
        <v>354653.28</v>
      </c>
      <c r="L1649" s="7" t="s">
        <v>48</v>
      </c>
      <c r="M1649" s="17">
        <f t="shared" si="171"/>
        <v>1.2879601381572851E-2</v>
      </c>
      <c r="N1649" s="20"/>
      <c r="O1649" s="73">
        <f t="shared" si="172"/>
        <v>255.01610735514245</v>
      </c>
      <c r="P1649" s="9">
        <f t="shared" si="173"/>
        <v>1441.68</v>
      </c>
    </row>
    <row r="1650" spans="1:16" x14ac:dyDescent="0.25">
      <c r="A1650" s="7" t="s">
        <v>9</v>
      </c>
      <c r="B1650" s="7" t="s">
        <v>374</v>
      </c>
      <c r="C1650" s="7" t="s">
        <v>384</v>
      </c>
      <c r="D1650" s="16" t="s">
        <v>385</v>
      </c>
      <c r="E1650" s="81" t="s">
        <v>457</v>
      </c>
      <c r="F1650" s="7" t="s">
        <v>377</v>
      </c>
      <c r="G1650" s="7" t="s">
        <v>480</v>
      </c>
      <c r="H1650" s="7" t="s">
        <v>14</v>
      </c>
      <c r="I1650" s="8">
        <v>234</v>
      </c>
      <c r="J1650" s="8"/>
      <c r="K1650" s="9">
        <v>337353.12</v>
      </c>
      <c r="L1650" s="7" t="s">
        <v>68</v>
      </c>
      <c r="M1650" s="17">
        <f t="shared" si="171"/>
        <v>1.2251328143447345E-2</v>
      </c>
      <c r="N1650" s="20"/>
      <c r="O1650" s="73">
        <f t="shared" si="172"/>
        <v>242.57629724025742</v>
      </c>
      <c r="P1650" s="9">
        <f t="shared" si="173"/>
        <v>1441.68</v>
      </c>
    </row>
    <row r="1651" spans="1:16" x14ac:dyDescent="0.25">
      <c r="A1651" s="7" t="s">
        <v>9</v>
      </c>
      <c r="B1651" s="7" t="s">
        <v>374</v>
      </c>
      <c r="C1651" s="7" t="s">
        <v>384</v>
      </c>
      <c r="D1651" s="16" t="s">
        <v>385</v>
      </c>
      <c r="E1651" s="81" t="s">
        <v>457</v>
      </c>
      <c r="F1651" s="7" t="s">
        <v>377</v>
      </c>
      <c r="G1651" s="7" t="s">
        <v>480</v>
      </c>
      <c r="H1651" s="7" t="s">
        <v>14</v>
      </c>
      <c r="I1651" s="8">
        <v>197</v>
      </c>
      <c r="J1651" s="8"/>
      <c r="K1651" s="9">
        <v>284010.96000000002</v>
      </c>
      <c r="L1651" s="7" t="s">
        <v>50</v>
      </c>
      <c r="M1651" s="17">
        <f t="shared" si="171"/>
        <v>1.0314152325893704E-2</v>
      </c>
      <c r="N1651" s="20"/>
      <c r="O1651" s="73">
        <f t="shared" si="172"/>
        <v>204.22021605269535</v>
      </c>
      <c r="P1651" s="9">
        <f t="shared" si="173"/>
        <v>1441.68</v>
      </c>
    </row>
    <row r="1652" spans="1:16" x14ac:dyDescent="0.25">
      <c r="A1652" s="7" t="s">
        <v>9</v>
      </c>
      <c r="B1652" s="7" t="s">
        <v>374</v>
      </c>
      <c r="C1652" s="7" t="s">
        <v>384</v>
      </c>
      <c r="D1652" s="16" t="s">
        <v>385</v>
      </c>
      <c r="E1652" s="81" t="s">
        <v>457</v>
      </c>
      <c r="F1652" s="7" t="s">
        <v>377</v>
      </c>
      <c r="G1652" s="7" t="s">
        <v>480</v>
      </c>
      <c r="H1652" s="7" t="s">
        <v>14</v>
      </c>
      <c r="I1652" s="8">
        <v>381</v>
      </c>
      <c r="J1652" s="8"/>
      <c r="K1652" s="9">
        <v>549280.07999999996</v>
      </c>
      <c r="L1652" s="7" t="s">
        <v>51</v>
      </c>
      <c r="M1652" s="17">
        <f t="shared" si="171"/>
        <v>1.9947675310484778E-2</v>
      </c>
      <c r="N1652" s="20"/>
      <c r="O1652" s="73">
        <f t="shared" si="172"/>
        <v>394.96397114759861</v>
      </c>
      <c r="P1652" s="9">
        <f t="shared" si="173"/>
        <v>1441.6799999999998</v>
      </c>
    </row>
    <row r="1653" spans="1:16" x14ac:dyDescent="0.25">
      <c r="A1653" s="7" t="s">
        <v>9</v>
      </c>
      <c r="B1653" s="7" t="s">
        <v>374</v>
      </c>
      <c r="C1653" s="7" t="s">
        <v>384</v>
      </c>
      <c r="D1653" s="16" t="s">
        <v>385</v>
      </c>
      <c r="E1653" s="81" t="s">
        <v>457</v>
      </c>
      <c r="F1653" s="7" t="s">
        <v>377</v>
      </c>
      <c r="G1653" s="7" t="s">
        <v>480</v>
      </c>
      <c r="H1653" s="7" t="s">
        <v>14</v>
      </c>
      <c r="I1653" s="8">
        <v>186.22</v>
      </c>
      <c r="J1653" s="8"/>
      <c r="K1653" s="9">
        <v>268469.6496</v>
      </c>
      <c r="L1653" s="7" t="s">
        <v>52</v>
      </c>
      <c r="M1653" s="17">
        <f t="shared" si="171"/>
        <v>9.7497535336442936E-3</v>
      </c>
      <c r="N1653" s="20"/>
      <c r="O1653" s="73">
        <f t="shared" si="172"/>
        <v>193.04511996615702</v>
      </c>
      <c r="P1653" s="9">
        <f t="shared" si="173"/>
        <v>1441.68</v>
      </c>
    </row>
    <row r="1654" spans="1:16" x14ac:dyDescent="0.25">
      <c r="A1654" s="7" t="s">
        <v>9</v>
      </c>
      <c r="B1654" s="7" t="s">
        <v>374</v>
      </c>
      <c r="C1654" s="7" t="s">
        <v>384</v>
      </c>
      <c r="D1654" s="16" t="s">
        <v>385</v>
      </c>
      <c r="E1654" s="81" t="s">
        <v>457</v>
      </c>
      <c r="F1654" s="7" t="s">
        <v>377</v>
      </c>
      <c r="G1654" s="7" t="s">
        <v>480</v>
      </c>
      <c r="H1654" s="7" t="s">
        <v>14</v>
      </c>
      <c r="I1654" s="8">
        <v>3</v>
      </c>
      <c r="J1654" s="8"/>
      <c r="K1654" s="9">
        <v>4325.04</v>
      </c>
      <c r="L1654" s="7" t="s">
        <v>53</v>
      </c>
      <c r="M1654" s="17">
        <f t="shared" si="171"/>
        <v>1.5706830953137621E-4</v>
      </c>
      <c r="N1654" s="20"/>
      <c r="O1654" s="73">
        <f t="shared" si="172"/>
        <v>3.1099525287212488</v>
      </c>
      <c r="P1654" s="9">
        <f t="shared" si="173"/>
        <v>1441.68</v>
      </c>
    </row>
    <row r="1655" spans="1:16" x14ac:dyDescent="0.25">
      <c r="A1655" s="7" t="s">
        <v>9</v>
      </c>
      <c r="B1655" s="7" t="s">
        <v>374</v>
      </c>
      <c r="C1655" s="7" t="s">
        <v>384</v>
      </c>
      <c r="D1655" s="16" t="s">
        <v>385</v>
      </c>
      <c r="E1655" s="81" t="s">
        <v>457</v>
      </c>
      <c r="F1655" s="7" t="s">
        <v>377</v>
      </c>
      <c r="G1655" s="7" t="s">
        <v>480</v>
      </c>
      <c r="H1655" s="7" t="s">
        <v>14</v>
      </c>
      <c r="I1655" s="8">
        <v>172</v>
      </c>
      <c r="J1655" s="8"/>
      <c r="K1655" s="9">
        <v>247968.96</v>
      </c>
      <c r="L1655" s="7" t="s">
        <v>55</v>
      </c>
      <c r="M1655" s="17">
        <f t="shared" ref="M1655:M1661" si="174">+I1655/$I$1662</f>
        <v>9.0052497464655698E-3</v>
      </c>
      <c r="N1655" s="20"/>
      <c r="O1655" s="73">
        <f t="shared" ref="O1655:O1661" si="175">19800*M1655</f>
        <v>178.30394498001829</v>
      </c>
      <c r="P1655" s="9">
        <f t="shared" si="173"/>
        <v>1441.68</v>
      </c>
    </row>
    <row r="1656" spans="1:16" x14ac:dyDescent="0.25">
      <c r="A1656" s="7" t="s">
        <v>9</v>
      </c>
      <c r="B1656" s="7" t="s">
        <v>374</v>
      </c>
      <c r="C1656" s="7" t="s">
        <v>384</v>
      </c>
      <c r="D1656" s="16" t="s">
        <v>385</v>
      </c>
      <c r="E1656" s="81" t="s">
        <v>457</v>
      </c>
      <c r="F1656" s="7" t="s">
        <v>377</v>
      </c>
      <c r="G1656" s="7" t="s">
        <v>480</v>
      </c>
      <c r="H1656" s="7" t="s">
        <v>14</v>
      </c>
      <c r="I1656" s="8">
        <v>255</v>
      </c>
      <c r="J1656" s="8"/>
      <c r="K1656" s="9">
        <v>367628.4</v>
      </c>
      <c r="L1656" s="7" t="s">
        <v>56</v>
      </c>
      <c r="M1656" s="17">
        <f t="shared" si="174"/>
        <v>1.3350806310166979E-2</v>
      </c>
      <c r="N1656" s="20"/>
      <c r="O1656" s="73">
        <f t="shared" si="175"/>
        <v>264.34596494130619</v>
      </c>
      <c r="P1656" s="9">
        <f t="shared" si="173"/>
        <v>1441.68</v>
      </c>
    </row>
    <row r="1657" spans="1:16" x14ac:dyDescent="0.25">
      <c r="A1657" s="7" t="s">
        <v>9</v>
      </c>
      <c r="B1657" s="7" t="s">
        <v>374</v>
      </c>
      <c r="C1657" s="7" t="s">
        <v>384</v>
      </c>
      <c r="D1657" s="16" t="s">
        <v>385</v>
      </c>
      <c r="E1657" s="81" t="s">
        <v>457</v>
      </c>
      <c r="F1657" s="7" t="s">
        <v>377</v>
      </c>
      <c r="G1657" s="7" t="s">
        <v>480</v>
      </c>
      <c r="H1657" s="7" t="s">
        <v>14</v>
      </c>
      <c r="I1657" s="8">
        <v>123</v>
      </c>
      <c r="J1657" s="8"/>
      <c r="K1657" s="9">
        <v>177326.64</v>
      </c>
      <c r="L1657" s="7" t="s">
        <v>65</v>
      </c>
      <c r="M1657" s="17">
        <f t="shared" si="174"/>
        <v>6.4398006907864253E-3</v>
      </c>
      <c r="N1657" s="20"/>
      <c r="O1657" s="73">
        <f t="shared" si="175"/>
        <v>127.50805367757123</v>
      </c>
      <c r="P1657" s="9">
        <f t="shared" si="173"/>
        <v>1441.68</v>
      </c>
    </row>
    <row r="1658" spans="1:16" x14ac:dyDescent="0.25">
      <c r="A1658" s="7" t="s">
        <v>9</v>
      </c>
      <c r="B1658" s="7" t="s">
        <v>374</v>
      </c>
      <c r="C1658" s="7" t="s">
        <v>386</v>
      </c>
      <c r="D1658" s="16" t="s">
        <v>387</v>
      </c>
      <c r="E1658" s="81" t="s">
        <v>457</v>
      </c>
      <c r="F1658" s="7" t="s">
        <v>377</v>
      </c>
      <c r="G1658" s="7" t="s">
        <v>480</v>
      </c>
      <c r="H1658" s="7" t="s">
        <v>14</v>
      </c>
      <c r="I1658" s="8">
        <v>30</v>
      </c>
      <c r="J1658" s="8"/>
      <c r="K1658" s="9">
        <v>96880.74</v>
      </c>
      <c r="L1658" s="7" t="s">
        <v>37</v>
      </c>
      <c r="M1658" s="17">
        <f t="shared" si="174"/>
        <v>1.5706830953137621E-3</v>
      </c>
      <c r="N1658" s="20"/>
      <c r="O1658" s="73">
        <f t="shared" si="175"/>
        <v>31.09952528721249</v>
      </c>
      <c r="P1658" s="9">
        <f t="shared" si="173"/>
        <v>3229.3580000000002</v>
      </c>
    </row>
    <row r="1659" spans="1:16" x14ac:dyDescent="0.25">
      <c r="A1659" s="7" t="s">
        <v>9</v>
      </c>
      <c r="B1659" s="7" t="s">
        <v>374</v>
      </c>
      <c r="C1659" s="7" t="s">
        <v>386</v>
      </c>
      <c r="D1659" s="16" t="s">
        <v>387</v>
      </c>
      <c r="E1659" s="81" t="s">
        <v>457</v>
      </c>
      <c r="F1659" s="7" t="s">
        <v>377</v>
      </c>
      <c r="G1659" s="7" t="s">
        <v>480</v>
      </c>
      <c r="H1659" s="7" t="s">
        <v>14</v>
      </c>
      <c r="I1659" s="8">
        <v>1</v>
      </c>
      <c r="J1659" s="8"/>
      <c r="K1659" s="9">
        <v>1749</v>
      </c>
      <c r="L1659" s="7" t="s">
        <v>47</v>
      </c>
      <c r="M1659" s="17">
        <f t="shared" si="174"/>
        <v>5.2356103177125404E-5</v>
      </c>
      <c r="N1659" s="20"/>
      <c r="O1659" s="73">
        <f t="shared" si="175"/>
        <v>1.0366508429070831</v>
      </c>
      <c r="P1659" s="9">
        <f t="shared" si="173"/>
        <v>1749</v>
      </c>
    </row>
    <row r="1660" spans="1:16" x14ac:dyDescent="0.25">
      <c r="A1660" s="7" t="s">
        <v>9</v>
      </c>
      <c r="B1660" s="7" t="s">
        <v>374</v>
      </c>
      <c r="C1660" s="7" t="s">
        <v>386</v>
      </c>
      <c r="D1660" s="16" t="s">
        <v>387</v>
      </c>
      <c r="E1660" s="81" t="s">
        <v>457</v>
      </c>
      <c r="F1660" s="7" t="s">
        <v>377</v>
      </c>
      <c r="G1660" s="7" t="s">
        <v>480</v>
      </c>
      <c r="H1660" s="7" t="s">
        <v>14</v>
      </c>
      <c r="I1660" s="8">
        <v>221</v>
      </c>
      <c r="J1660" s="8"/>
      <c r="K1660" s="9">
        <v>386529</v>
      </c>
      <c r="L1660" s="7" t="s">
        <v>57</v>
      </c>
      <c r="M1660" s="17">
        <f t="shared" si="174"/>
        <v>1.1570698802144714E-2</v>
      </c>
      <c r="N1660" s="20"/>
      <c r="O1660" s="73">
        <f t="shared" si="175"/>
        <v>229.09983628246533</v>
      </c>
      <c r="P1660" s="9">
        <f t="shared" si="173"/>
        <v>1749</v>
      </c>
    </row>
    <row r="1661" spans="1:16" x14ac:dyDescent="0.25">
      <c r="A1661" s="7" t="s">
        <v>9</v>
      </c>
      <c r="B1661" s="7" t="s">
        <v>374</v>
      </c>
      <c r="C1661" s="7" t="s">
        <v>388</v>
      </c>
      <c r="D1661" s="16" t="s">
        <v>389</v>
      </c>
      <c r="E1661" s="81" t="s">
        <v>457</v>
      </c>
      <c r="F1661" s="7" t="s">
        <v>377</v>
      </c>
      <c r="G1661" s="7" t="s">
        <v>480</v>
      </c>
      <c r="H1661" s="7" t="s">
        <v>14</v>
      </c>
      <c r="I1661" s="8">
        <v>15</v>
      </c>
      <c r="J1661" s="8"/>
      <c r="K1661" s="9">
        <v>137500.10999999999</v>
      </c>
      <c r="L1661" s="7" t="s">
        <v>53</v>
      </c>
      <c r="M1661" s="17">
        <f t="shared" si="174"/>
        <v>7.8534154765688105E-4</v>
      </c>
      <c r="N1661" s="20"/>
      <c r="O1661" s="73">
        <f t="shared" si="175"/>
        <v>15.549762643606245</v>
      </c>
      <c r="P1661" s="75">
        <f t="shared" si="173"/>
        <v>9166.6739999999991</v>
      </c>
    </row>
    <row r="1662" spans="1:16" s="67" customFormat="1" x14ac:dyDescent="0.25">
      <c r="A1662" s="58"/>
      <c r="B1662" s="58"/>
      <c r="C1662" s="58"/>
      <c r="D1662" s="59"/>
      <c r="E1662" s="87"/>
      <c r="F1662" s="58"/>
      <c r="G1662" s="58"/>
      <c r="H1662" s="58"/>
      <c r="I1662" s="60">
        <f>SUM(I1590:I1661)</f>
        <v>19099.97</v>
      </c>
      <c r="J1662" s="60"/>
      <c r="K1662" s="25"/>
      <c r="L1662" s="58"/>
      <c r="M1662" s="26">
        <f>SUM(M1590:M1661)</f>
        <v>0.99999999999999967</v>
      </c>
      <c r="N1662" s="27"/>
      <c r="O1662" s="69">
        <f>SUM(O1590:O1661)</f>
        <v>19800.000000000004</v>
      </c>
      <c r="P1662" s="25"/>
    </row>
    <row r="1663" spans="1:16" x14ac:dyDescent="0.25">
      <c r="A1663" s="7" t="s">
        <v>9</v>
      </c>
      <c r="B1663" s="7" t="s">
        <v>390</v>
      </c>
      <c r="C1663" s="7" t="s">
        <v>391</v>
      </c>
      <c r="D1663" s="16" t="s">
        <v>392</v>
      </c>
      <c r="E1663" s="81" t="s">
        <v>468</v>
      </c>
      <c r="F1663" s="7" t="s">
        <v>393</v>
      </c>
      <c r="G1663" s="7" t="s">
        <v>451</v>
      </c>
      <c r="H1663" s="7" t="s">
        <v>14</v>
      </c>
      <c r="I1663" s="8">
        <v>644</v>
      </c>
      <c r="J1663" s="8"/>
      <c r="K1663" s="9">
        <v>8078091.2800000003</v>
      </c>
      <c r="L1663" s="7" t="s">
        <v>18</v>
      </c>
      <c r="M1663" s="17">
        <f>+I1663/$I$1688</f>
        <v>8.3008945373926946E-2</v>
      </c>
      <c r="N1663" s="20"/>
      <c r="O1663" s="73">
        <f>2250*M1663</f>
        <v>186.77012709133564</v>
      </c>
      <c r="P1663" s="9">
        <f t="shared" si="173"/>
        <v>12543.62</v>
      </c>
    </row>
    <row r="1664" spans="1:16" x14ac:dyDescent="0.25">
      <c r="A1664" s="7" t="s">
        <v>9</v>
      </c>
      <c r="B1664" s="7" t="s">
        <v>390</v>
      </c>
      <c r="C1664" s="7" t="s">
        <v>391</v>
      </c>
      <c r="D1664" s="16" t="s">
        <v>392</v>
      </c>
      <c r="E1664" s="81" t="s">
        <v>468</v>
      </c>
      <c r="F1664" s="7" t="s">
        <v>393</v>
      </c>
      <c r="G1664" s="7" t="s">
        <v>451</v>
      </c>
      <c r="H1664" s="7" t="s">
        <v>14</v>
      </c>
      <c r="I1664" s="8">
        <v>168</v>
      </c>
      <c r="J1664" s="8"/>
      <c r="K1664" s="9">
        <v>2107328.16</v>
      </c>
      <c r="L1664" s="7" t="s">
        <v>19</v>
      </c>
      <c r="M1664" s="17">
        <f t="shared" ref="M1664:M1687" si="176">+I1664/$I$1688</f>
        <v>2.1654507488850509E-2</v>
      </c>
      <c r="N1664" s="20"/>
      <c r="O1664" s="73">
        <f t="shared" ref="O1664:O1687" si="177">2250*M1664</f>
        <v>48.722641849913643</v>
      </c>
      <c r="P1664" s="9">
        <f t="shared" si="173"/>
        <v>12543.62</v>
      </c>
    </row>
    <row r="1665" spans="1:16" x14ac:dyDescent="0.25">
      <c r="A1665" s="7" t="s">
        <v>9</v>
      </c>
      <c r="B1665" s="7" t="s">
        <v>390</v>
      </c>
      <c r="C1665" s="7" t="s">
        <v>391</v>
      </c>
      <c r="D1665" s="16" t="s">
        <v>392</v>
      </c>
      <c r="E1665" s="81" t="s">
        <v>468</v>
      </c>
      <c r="F1665" s="7" t="s">
        <v>393</v>
      </c>
      <c r="G1665" s="7" t="s">
        <v>451</v>
      </c>
      <c r="H1665" s="7" t="s">
        <v>14</v>
      </c>
      <c r="I1665" s="8">
        <v>199</v>
      </c>
      <c r="J1665" s="8"/>
      <c r="K1665" s="9">
        <v>2496180.38</v>
      </c>
      <c r="L1665" s="7" t="s">
        <v>20</v>
      </c>
      <c r="M1665" s="17">
        <f t="shared" si="176"/>
        <v>2.5650279704055066E-2</v>
      </c>
      <c r="N1665" s="20"/>
      <c r="O1665" s="73">
        <f t="shared" si="177"/>
        <v>57.713129334123899</v>
      </c>
      <c r="P1665" s="9">
        <f t="shared" si="173"/>
        <v>12543.619999999999</v>
      </c>
    </row>
    <row r="1666" spans="1:16" x14ac:dyDescent="0.25">
      <c r="A1666" s="7" t="s">
        <v>9</v>
      </c>
      <c r="B1666" s="7" t="s">
        <v>390</v>
      </c>
      <c r="C1666" s="7" t="s">
        <v>391</v>
      </c>
      <c r="D1666" s="16" t="s">
        <v>392</v>
      </c>
      <c r="E1666" s="81" t="s">
        <v>468</v>
      </c>
      <c r="F1666" s="7" t="s">
        <v>393</v>
      </c>
      <c r="G1666" s="7" t="s">
        <v>451</v>
      </c>
      <c r="H1666" s="7" t="s">
        <v>14</v>
      </c>
      <c r="I1666" s="8">
        <v>402</v>
      </c>
      <c r="J1666" s="8"/>
      <c r="K1666" s="9">
        <v>5042535.24</v>
      </c>
      <c r="L1666" s="7" t="s">
        <v>21</v>
      </c>
      <c r="M1666" s="17">
        <f t="shared" si="176"/>
        <v>5.1816142919749425E-2</v>
      </c>
      <c r="N1666" s="20"/>
      <c r="O1666" s="73">
        <f t="shared" si="177"/>
        <v>116.58632156943621</v>
      </c>
      <c r="P1666" s="9">
        <f t="shared" ref="P1666:P1729" si="178">+K1666/I1666</f>
        <v>12543.62</v>
      </c>
    </row>
    <row r="1667" spans="1:16" x14ac:dyDescent="0.25">
      <c r="A1667" s="7" t="s">
        <v>9</v>
      </c>
      <c r="B1667" s="7" t="s">
        <v>390</v>
      </c>
      <c r="C1667" s="7" t="s">
        <v>391</v>
      </c>
      <c r="D1667" s="16" t="s">
        <v>392</v>
      </c>
      <c r="E1667" s="81" t="s">
        <v>468</v>
      </c>
      <c r="F1667" s="7" t="s">
        <v>393</v>
      </c>
      <c r="G1667" s="7" t="s">
        <v>451</v>
      </c>
      <c r="H1667" s="7" t="s">
        <v>14</v>
      </c>
      <c r="I1667" s="8">
        <v>204</v>
      </c>
      <c r="J1667" s="8"/>
      <c r="K1667" s="9">
        <v>2558898.48</v>
      </c>
      <c r="L1667" s="7" t="s">
        <v>22</v>
      </c>
      <c r="M1667" s="17">
        <f t="shared" si="176"/>
        <v>2.6294759093604188E-2</v>
      </c>
      <c r="N1667" s="20"/>
      <c r="O1667" s="73">
        <f t="shared" si="177"/>
        <v>59.163207960609419</v>
      </c>
      <c r="P1667" s="9">
        <f t="shared" si="178"/>
        <v>12543.62</v>
      </c>
    </row>
    <row r="1668" spans="1:16" x14ac:dyDescent="0.25">
      <c r="A1668" s="7" t="s">
        <v>9</v>
      </c>
      <c r="B1668" s="7" t="s">
        <v>390</v>
      </c>
      <c r="C1668" s="7" t="s">
        <v>391</v>
      </c>
      <c r="D1668" s="16" t="s">
        <v>392</v>
      </c>
      <c r="E1668" s="81" t="s">
        <v>468</v>
      </c>
      <c r="F1668" s="7" t="s">
        <v>393</v>
      </c>
      <c r="G1668" s="7" t="s">
        <v>451</v>
      </c>
      <c r="H1668" s="7" t="s">
        <v>14</v>
      </c>
      <c r="I1668" s="8">
        <v>461</v>
      </c>
      <c r="J1668" s="8"/>
      <c r="K1668" s="9">
        <v>5782608.8200000003</v>
      </c>
      <c r="L1668" s="7" t="s">
        <v>23</v>
      </c>
      <c r="M1668" s="17">
        <f t="shared" si="176"/>
        <v>5.9420999716429071E-2</v>
      </c>
      <c r="N1668" s="20"/>
      <c r="O1668" s="73">
        <f t="shared" si="177"/>
        <v>133.69724936196542</v>
      </c>
      <c r="P1668" s="9">
        <f t="shared" si="178"/>
        <v>12543.62</v>
      </c>
    </row>
    <row r="1669" spans="1:16" x14ac:dyDescent="0.25">
      <c r="A1669" s="7" t="s">
        <v>9</v>
      </c>
      <c r="B1669" s="7" t="s">
        <v>390</v>
      </c>
      <c r="C1669" s="7" t="s">
        <v>391</v>
      </c>
      <c r="D1669" s="16" t="s">
        <v>392</v>
      </c>
      <c r="E1669" s="81" t="s">
        <v>468</v>
      </c>
      <c r="F1669" s="7" t="s">
        <v>393</v>
      </c>
      <c r="G1669" s="7" t="s">
        <v>451</v>
      </c>
      <c r="H1669" s="7" t="s">
        <v>14</v>
      </c>
      <c r="I1669" s="8">
        <v>1195</v>
      </c>
      <c r="J1669" s="8"/>
      <c r="K1669" s="9">
        <v>14989625.9</v>
      </c>
      <c r="L1669" s="7" t="s">
        <v>24</v>
      </c>
      <c r="M1669" s="17">
        <f t="shared" si="176"/>
        <v>0.15403057410224022</v>
      </c>
      <c r="N1669" s="20"/>
      <c r="O1669" s="73">
        <f t="shared" si="177"/>
        <v>346.56879173004052</v>
      </c>
      <c r="P1669" s="9">
        <f t="shared" si="178"/>
        <v>12543.62</v>
      </c>
    </row>
    <row r="1670" spans="1:16" x14ac:dyDescent="0.25">
      <c r="A1670" s="7" t="s">
        <v>9</v>
      </c>
      <c r="B1670" s="7" t="s">
        <v>390</v>
      </c>
      <c r="C1670" s="7" t="s">
        <v>391</v>
      </c>
      <c r="D1670" s="16" t="s">
        <v>392</v>
      </c>
      <c r="E1670" s="81" t="s">
        <v>468</v>
      </c>
      <c r="F1670" s="7" t="s">
        <v>393</v>
      </c>
      <c r="G1670" s="7" t="s">
        <v>451</v>
      </c>
      <c r="H1670" s="7" t="s">
        <v>14</v>
      </c>
      <c r="I1670" s="8">
        <v>2673.5</v>
      </c>
      <c r="J1670" s="8"/>
      <c r="K1670" s="9">
        <v>33535368.07</v>
      </c>
      <c r="L1670" s="7" t="s">
        <v>25</v>
      </c>
      <c r="M1670" s="17">
        <f t="shared" si="176"/>
        <v>0.34460312959191564</v>
      </c>
      <c r="N1670" s="20"/>
      <c r="O1670" s="73">
        <f t="shared" si="177"/>
        <v>775.35704158181022</v>
      </c>
      <c r="P1670" s="9">
        <f t="shared" si="178"/>
        <v>12543.62</v>
      </c>
    </row>
    <row r="1671" spans="1:16" x14ac:dyDescent="0.25">
      <c r="A1671" s="7" t="s">
        <v>9</v>
      </c>
      <c r="B1671" s="7" t="s">
        <v>390</v>
      </c>
      <c r="C1671" s="7" t="s">
        <v>391</v>
      </c>
      <c r="D1671" s="16" t="s">
        <v>392</v>
      </c>
      <c r="E1671" s="81" t="s">
        <v>468</v>
      </c>
      <c r="F1671" s="7" t="s">
        <v>393</v>
      </c>
      <c r="G1671" s="7" t="s">
        <v>451</v>
      </c>
      <c r="H1671" s="7" t="s">
        <v>14</v>
      </c>
      <c r="I1671" s="8">
        <v>79.7</v>
      </c>
      <c r="J1671" s="8"/>
      <c r="K1671" s="9">
        <v>999726.51399999997</v>
      </c>
      <c r="L1671" s="7" t="s">
        <v>28</v>
      </c>
      <c r="M1671" s="17">
        <f t="shared" si="176"/>
        <v>1.0273001469413009E-2</v>
      </c>
      <c r="N1671" s="20"/>
      <c r="O1671" s="73">
        <f t="shared" si="177"/>
        <v>23.114253306179268</v>
      </c>
      <c r="P1671" s="9">
        <f t="shared" si="178"/>
        <v>12543.619999999999</v>
      </c>
    </row>
    <row r="1672" spans="1:16" x14ac:dyDescent="0.25">
      <c r="A1672" s="7" t="s">
        <v>9</v>
      </c>
      <c r="B1672" s="7" t="s">
        <v>390</v>
      </c>
      <c r="C1672" s="7" t="s">
        <v>391</v>
      </c>
      <c r="D1672" s="16" t="s">
        <v>392</v>
      </c>
      <c r="E1672" s="81" t="s">
        <v>468</v>
      </c>
      <c r="F1672" s="7" t="s">
        <v>393</v>
      </c>
      <c r="G1672" s="7" t="s">
        <v>451</v>
      </c>
      <c r="H1672" s="7" t="s">
        <v>14</v>
      </c>
      <c r="I1672" s="8">
        <v>10</v>
      </c>
      <c r="J1672" s="8"/>
      <c r="K1672" s="9">
        <v>125436.2</v>
      </c>
      <c r="L1672" s="7" t="s">
        <v>30</v>
      </c>
      <c r="M1672" s="17">
        <f t="shared" si="176"/>
        <v>1.2889587790982445E-3</v>
      </c>
      <c r="N1672" s="20"/>
      <c r="O1672" s="73">
        <f t="shared" si="177"/>
        <v>2.90015725297105</v>
      </c>
      <c r="P1672" s="9">
        <f t="shared" si="178"/>
        <v>12543.619999999999</v>
      </c>
    </row>
    <row r="1673" spans="1:16" x14ac:dyDescent="0.25">
      <c r="A1673" s="7" t="s">
        <v>9</v>
      </c>
      <c r="B1673" s="7" t="s">
        <v>390</v>
      </c>
      <c r="C1673" s="7" t="s">
        <v>391</v>
      </c>
      <c r="D1673" s="16" t="s">
        <v>392</v>
      </c>
      <c r="E1673" s="81" t="s">
        <v>468</v>
      </c>
      <c r="F1673" s="7" t="s">
        <v>393</v>
      </c>
      <c r="G1673" s="7" t="s">
        <v>451</v>
      </c>
      <c r="H1673" s="7" t="s">
        <v>14</v>
      </c>
      <c r="I1673" s="8">
        <v>118</v>
      </c>
      <c r="J1673" s="8"/>
      <c r="K1673" s="9">
        <v>1480147.16</v>
      </c>
      <c r="L1673" s="7" t="s">
        <v>31</v>
      </c>
      <c r="M1673" s="17">
        <f t="shared" si="176"/>
        <v>1.5209713593359285E-2</v>
      </c>
      <c r="N1673" s="20"/>
      <c r="O1673" s="73">
        <f t="shared" si="177"/>
        <v>34.221855585058393</v>
      </c>
      <c r="P1673" s="9">
        <f t="shared" si="178"/>
        <v>12543.619999999999</v>
      </c>
    </row>
    <row r="1674" spans="1:16" x14ac:dyDescent="0.25">
      <c r="A1674" s="7" t="s">
        <v>9</v>
      </c>
      <c r="B1674" s="7" t="s">
        <v>390</v>
      </c>
      <c r="C1674" s="7" t="s">
        <v>391</v>
      </c>
      <c r="D1674" s="16" t="s">
        <v>392</v>
      </c>
      <c r="E1674" s="81" t="s">
        <v>468</v>
      </c>
      <c r="F1674" s="7" t="s">
        <v>393</v>
      </c>
      <c r="G1674" s="7" t="s">
        <v>451</v>
      </c>
      <c r="H1674" s="7" t="s">
        <v>14</v>
      </c>
      <c r="I1674" s="8">
        <v>146</v>
      </c>
      <c r="J1674" s="8"/>
      <c r="K1674" s="9">
        <v>1831368.52</v>
      </c>
      <c r="L1674" s="7" t="s">
        <v>34</v>
      </c>
      <c r="M1674" s="17">
        <f t="shared" si="176"/>
        <v>1.881879817483437E-2</v>
      </c>
      <c r="N1674" s="20"/>
      <c r="O1674" s="73">
        <f t="shared" si="177"/>
        <v>42.342295893377333</v>
      </c>
      <c r="P1674" s="9">
        <f t="shared" si="178"/>
        <v>12543.62</v>
      </c>
    </row>
    <row r="1675" spans="1:16" x14ac:dyDescent="0.25">
      <c r="A1675" s="7" t="s">
        <v>9</v>
      </c>
      <c r="B1675" s="7" t="s">
        <v>390</v>
      </c>
      <c r="C1675" s="7" t="s">
        <v>391</v>
      </c>
      <c r="D1675" s="16" t="s">
        <v>392</v>
      </c>
      <c r="E1675" s="81" t="s">
        <v>468</v>
      </c>
      <c r="F1675" s="7" t="s">
        <v>393</v>
      </c>
      <c r="G1675" s="7" t="s">
        <v>451</v>
      </c>
      <c r="H1675" s="7" t="s">
        <v>14</v>
      </c>
      <c r="I1675" s="8">
        <v>8</v>
      </c>
      <c r="J1675" s="8"/>
      <c r="K1675" s="9">
        <v>100348.96</v>
      </c>
      <c r="L1675" s="7" t="s">
        <v>35</v>
      </c>
      <c r="M1675" s="17">
        <f t="shared" si="176"/>
        <v>1.0311670232785956E-3</v>
      </c>
      <c r="N1675" s="20"/>
      <c r="O1675" s="73">
        <f t="shared" si="177"/>
        <v>2.3201258023768401</v>
      </c>
      <c r="P1675" s="9">
        <f t="shared" si="178"/>
        <v>12543.62</v>
      </c>
    </row>
    <row r="1676" spans="1:16" x14ac:dyDescent="0.25">
      <c r="A1676" s="7" t="s">
        <v>9</v>
      </c>
      <c r="B1676" s="7" t="s">
        <v>390</v>
      </c>
      <c r="C1676" s="7" t="s">
        <v>391</v>
      </c>
      <c r="D1676" s="16" t="s">
        <v>392</v>
      </c>
      <c r="E1676" s="81" t="s">
        <v>468</v>
      </c>
      <c r="F1676" s="7" t="s">
        <v>393</v>
      </c>
      <c r="G1676" s="7" t="s">
        <v>451</v>
      </c>
      <c r="H1676" s="7" t="s">
        <v>14</v>
      </c>
      <c r="I1676" s="8">
        <v>137</v>
      </c>
      <c r="J1676" s="8"/>
      <c r="K1676" s="9">
        <v>1718475.94</v>
      </c>
      <c r="L1676" s="7" t="s">
        <v>36</v>
      </c>
      <c r="M1676" s="17">
        <f t="shared" si="176"/>
        <v>1.7658735273645948E-2</v>
      </c>
      <c r="N1676" s="20"/>
      <c r="O1676" s="73">
        <f t="shared" si="177"/>
        <v>39.73215436570338</v>
      </c>
      <c r="P1676" s="9">
        <f t="shared" si="178"/>
        <v>12543.619999999999</v>
      </c>
    </row>
    <row r="1677" spans="1:16" x14ac:dyDescent="0.25">
      <c r="A1677" s="7" t="s">
        <v>9</v>
      </c>
      <c r="B1677" s="7" t="s">
        <v>390</v>
      </c>
      <c r="C1677" s="7" t="s">
        <v>391</v>
      </c>
      <c r="D1677" s="16" t="s">
        <v>392</v>
      </c>
      <c r="E1677" s="81" t="s">
        <v>468</v>
      </c>
      <c r="F1677" s="7" t="s">
        <v>393</v>
      </c>
      <c r="G1677" s="7" t="s">
        <v>451</v>
      </c>
      <c r="H1677" s="7" t="s">
        <v>14</v>
      </c>
      <c r="I1677" s="8">
        <v>108</v>
      </c>
      <c r="J1677" s="8"/>
      <c r="K1677" s="9">
        <v>1354710.96</v>
      </c>
      <c r="L1677" s="7" t="s">
        <v>37</v>
      </c>
      <c r="M1677" s="17">
        <f t="shared" si="176"/>
        <v>1.3920754814261041E-2</v>
      </c>
      <c r="N1677" s="20"/>
      <c r="O1677" s="73">
        <f t="shared" si="177"/>
        <v>31.321698332087344</v>
      </c>
      <c r="P1677" s="9">
        <f t="shared" si="178"/>
        <v>12543.619999999999</v>
      </c>
    </row>
    <row r="1678" spans="1:16" x14ac:dyDescent="0.25">
      <c r="A1678" s="7" t="s">
        <v>9</v>
      </c>
      <c r="B1678" s="7" t="s">
        <v>390</v>
      </c>
      <c r="C1678" s="7" t="s">
        <v>391</v>
      </c>
      <c r="D1678" s="16" t="s">
        <v>392</v>
      </c>
      <c r="E1678" s="81" t="s">
        <v>468</v>
      </c>
      <c r="F1678" s="7" t="s">
        <v>393</v>
      </c>
      <c r="G1678" s="7" t="s">
        <v>451</v>
      </c>
      <c r="H1678" s="7" t="s">
        <v>14</v>
      </c>
      <c r="I1678" s="8">
        <v>265</v>
      </c>
      <c r="J1678" s="8"/>
      <c r="K1678" s="9">
        <v>3324059.3</v>
      </c>
      <c r="L1678" s="7" t="s">
        <v>41</v>
      </c>
      <c r="M1678" s="17">
        <f t="shared" si="176"/>
        <v>3.4157407646103477E-2</v>
      </c>
      <c r="N1678" s="20"/>
      <c r="O1678" s="73">
        <f t="shared" si="177"/>
        <v>76.854167203732828</v>
      </c>
      <c r="P1678" s="9">
        <f t="shared" si="178"/>
        <v>12543.619999999999</v>
      </c>
    </row>
    <row r="1679" spans="1:16" x14ac:dyDescent="0.25">
      <c r="A1679" s="7" t="s">
        <v>9</v>
      </c>
      <c r="B1679" s="7" t="s">
        <v>390</v>
      </c>
      <c r="C1679" s="7" t="s">
        <v>391</v>
      </c>
      <c r="D1679" s="16" t="s">
        <v>392</v>
      </c>
      <c r="E1679" s="81" t="s">
        <v>468</v>
      </c>
      <c r="F1679" s="7" t="s">
        <v>393</v>
      </c>
      <c r="G1679" s="7" t="s">
        <v>451</v>
      </c>
      <c r="H1679" s="7" t="s">
        <v>14</v>
      </c>
      <c r="I1679" s="8">
        <v>145</v>
      </c>
      <c r="J1679" s="8"/>
      <c r="K1679" s="9">
        <v>1818824.9</v>
      </c>
      <c r="L1679" s="7" t="s">
        <v>42</v>
      </c>
      <c r="M1679" s="17">
        <f t="shared" si="176"/>
        <v>1.8689902296924545E-2</v>
      </c>
      <c r="N1679" s="20"/>
      <c r="O1679" s="73">
        <f t="shared" si="177"/>
        <v>42.05228016808023</v>
      </c>
      <c r="P1679" s="9">
        <f t="shared" si="178"/>
        <v>12543.619999999999</v>
      </c>
    </row>
    <row r="1680" spans="1:16" x14ac:dyDescent="0.25">
      <c r="A1680" s="7" t="s">
        <v>9</v>
      </c>
      <c r="B1680" s="7" t="s">
        <v>390</v>
      </c>
      <c r="C1680" s="7" t="s">
        <v>391</v>
      </c>
      <c r="D1680" s="16" t="s">
        <v>392</v>
      </c>
      <c r="E1680" s="81" t="s">
        <v>468</v>
      </c>
      <c r="F1680" s="7" t="s">
        <v>393</v>
      </c>
      <c r="G1680" s="7" t="s">
        <v>451</v>
      </c>
      <c r="H1680" s="7" t="s">
        <v>14</v>
      </c>
      <c r="I1680" s="8">
        <v>30</v>
      </c>
      <c r="J1680" s="8"/>
      <c r="K1680" s="9">
        <v>376308.6</v>
      </c>
      <c r="L1680" s="7" t="s">
        <v>44</v>
      </c>
      <c r="M1680" s="17">
        <f t="shared" si="176"/>
        <v>3.8668763372947334E-3</v>
      </c>
      <c r="N1680" s="20"/>
      <c r="O1680" s="73">
        <f t="shared" si="177"/>
        <v>8.7004717589131495</v>
      </c>
      <c r="P1680" s="9">
        <f t="shared" si="178"/>
        <v>12543.619999999999</v>
      </c>
    </row>
    <row r="1681" spans="1:16" x14ac:dyDescent="0.25">
      <c r="A1681" s="7" t="s">
        <v>9</v>
      </c>
      <c r="B1681" s="7" t="s">
        <v>390</v>
      </c>
      <c r="C1681" s="7" t="s">
        <v>391</v>
      </c>
      <c r="D1681" s="16" t="s">
        <v>392</v>
      </c>
      <c r="E1681" s="81" t="s">
        <v>468</v>
      </c>
      <c r="F1681" s="7" t="s">
        <v>393</v>
      </c>
      <c r="G1681" s="7" t="s">
        <v>451</v>
      </c>
      <c r="H1681" s="7" t="s">
        <v>14</v>
      </c>
      <c r="I1681" s="8">
        <v>25</v>
      </c>
      <c r="J1681" s="8"/>
      <c r="K1681" s="9">
        <v>313590.5</v>
      </c>
      <c r="L1681" s="7" t="s">
        <v>45</v>
      </c>
      <c r="M1681" s="17">
        <f t="shared" si="176"/>
        <v>3.2223969477456114E-3</v>
      </c>
      <c r="N1681" s="20"/>
      <c r="O1681" s="73">
        <f t="shared" si="177"/>
        <v>7.2503931324276252</v>
      </c>
      <c r="P1681" s="9">
        <f t="shared" si="178"/>
        <v>12543.62</v>
      </c>
    </row>
    <row r="1682" spans="1:16" x14ac:dyDescent="0.25">
      <c r="A1682" s="7" t="s">
        <v>9</v>
      </c>
      <c r="B1682" s="7" t="s">
        <v>390</v>
      </c>
      <c r="C1682" s="7" t="s">
        <v>391</v>
      </c>
      <c r="D1682" s="16" t="s">
        <v>392</v>
      </c>
      <c r="E1682" s="81" t="s">
        <v>468</v>
      </c>
      <c r="F1682" s="7" t="s">
        <v>393</v>
      </c>
      <c r="G1682" s="7" t="s">
        <v>451</v>
      </c>
      <c r="H1682" s="7" t="s">
        <v>14</v>
      </c>
      <c r="I1682" s="8">
        <v>144</v>
      </c>
      <c r="J1682" s="8"/>
      <c r="K1682" s="9">
        <v>1806281.28</v>
      </c>
      <c r="L1682" s="7" t="s">
        <v>47</v>
      </c>
      <c r="M1682" s="17">
        <f t="shared" si="176"/>
        <v>1.856100641901472E-2</v>
      </c>
      <c r="N1682" s="20"/>
      <c r="O1682" s="73">
        <f t="shared" si="177"/>
        <v>41.76226444278312</v>
      </c>
      <c r="P1682" s="9">
        <f t="shared" si="178"/>
        <v>12543.62</v>
      </c>
    </row>
    <row r="1683" spans="1:16" x14ac:dyDescent="0.25">
      <c r="A1683" s="7" t="s">
        <v>9</v>
      </c>
      <c r="B1683" s="7" t="s">
        <v>390</v>
      </c>
      <c r="C1683" s="7" t="s">
        <v>391</v>
      </c>
      <c r="D1683" s="16" t="s">
        <v>392</v>
      </c>
      <c r="E1683" s="81" t="s">
        <v>468</v>
      </c>
      <c r="F1683" s="7" t="s">
        <v>393</v>
      </c>
      <c r="G1683" s="7" t="s">
        <v>451</v>
      </c>
      <c r="H1683" s="7" t="s">
        <v>14</v>
      </c>
      <c r="I1683" s="8">
        <v>8</v>
      </c>
      <c r="J1683" s="8"/>
      <c r="K1683" s="9">
        <v>100348.96</v>
      </c>
      <c r="L1683" s="7" t="s">
        <v>49</v>
      </c>
      <c r="M1683" s="17">
        <f t="shared" si="176"/>
        <v>1.0311670232785956E-3</v>
      </c>
      <c r="N1683" s="20"/>
      <c r="O1683" s="73">
        <f t="shared" si="177"/>
        <v>2.3201258023768401</v>
      </c>
      <c r="P1683" s="9">
        <f t="shared" si="178"/>
        <v>12543.62</v>
      </c>
    </row>
    <row r="1684" spans="1:16" x14ac:dyDescent="0.25">
      <c r="A1684" s="7" t="s">
        <v>9</v>
      </c>
      <c r="B1684" s="7" t="s">
        <v>390</v>
      </c>
      <c r="C1684" s="7" t="s">
        <v>391</v>
      </c>
      <c r="D1684" s="16" t="s">
        <v>392</v>
      </c>
      <c r="E1684" s="81" t="s">
        <v>468</v>
      </c>
      <c r="F1684" s="7" t="s">
        <v>393</v>
      </c>
      <c r="G1684" s="7" t="s">
        <v>451</v>
      </c>
      <c r="H1684" s="7" t="s">
        <v>14</v>
      </c>
      <c r="I1684" s="8">
        <v>199</v>
      </c>
      <c r="J1684" s="8"/>
      <c r="K1684" s="9">
        <v>2496180.38</v>
      </c>
      <c r="L1684" s="7" t="s">
        <v>51</v>
      </c>
      <c r="M1684" s="17">
        <f t="shared" si="176"/>
        <v>2.5650279704055066E-2</v>
      </c>
      <c r="N1684" s="20"/>
      <c r="O1684" s="73">
        <f t="shared" si="177"/>
        <v>57.713129334123899</v>
      </c>
      <c r="P1684" s="9">
        <f t="shared" si="178"/>
        <v>12543.619999999999</v>
      </c>
    </row>
    <row r="1685" spans="1:16" x14ac:dyDescent="0.25">
      <c r="A1685" s="7" t="s">
        <v>9</v>
      </c>
      <c r="B1685" s="7" t="s">
        <v>390</v>
      </c>
      <c r="C1685" s="7" t="s">
        <v>391</v>
      </c>
      <c r="D1685" s="16" t="s">
        <v>392</v>
      </c>
      <c r="E1685" s="81" t="s">
        <v>468</v>
      </c>
      <c r="F1685" s="7" t="s">
        <v>393</v>
      </c>
      <c r="G1685" s="7" t="s">
        <v>451</v>
      </c>
      <c r="H1685" s="7" t="s">
        <v>14</v>
      </c>
      <c r="I1685" s="8">
        <v>163</v>
      </c>
      <c r="J1685" s="8"/>
      <c r="K1685" s="9">
        <v>2044610.06</v>
      </c>
      <c r="L1685" s="7" t="s">
        <v>52</v>
      </c>
      <c r="M1685" s="17">
        <f t="shared" si="176"/>
        <v>2.1010028099301383E-2</v>
      </c>
      <c r="N1685" s="20"/>
      <c r="O1685" s="73">
        <f t="shared" si="177"/>
        <v>47.272563223428115</v>
      </c>
      <c r="P1685" s="9">
        <f t="shared" si="178"/>
        <v>12543.62</v>
      </c>
    </row>
    <row r="1686" spans="1:16" x14ac:dyDescent="0.25">
      <c r="A1686" s="7" t="s">
        <v>9</v>
      </c>
      <c r="B1686" s="7" t="s">
        <v>390</v>
      </c>
      <c r="C1686" s="7" t="s">
        <v>391</v>
      </c>
      <c r="D1686" s="16" t="s">
        <v>392</v>
      </c>
      <c r="E1686" s="81" t="s">
        <v>468</v>
      </c>
      <c r="F1686" s="7" t="s">
        <v>393</v>
      </c>
      <c r="G1686" s="7" t="s">
        <v>451</v>
      </c>
      <c r="H1686" s="7" t="s">
        <v>14</v>
      </c>
      <c r="I1686" s="8">
        <v>40</v>
      </c>
      <c r="J1686" s="8"/>
      <c r="K1686" s="9">
        <v>501744.8</v>
      </c>
      <c r="L1686" s="7" t="s">
        <v>53</v>
      </c>
      <c r="M1686" s="17">
        <f t="shared" si="176"/>
        <v>5.1558351163929778E-3</v>
      </c>
      <c r="N1686" s="20"/>
      <c r="O1686" s="73">
        <f t="shared" si="177"/>
        <v>11.6006290118842</v>
      </c>
      <c r="P1686" s="9">
        <f t="shared" si="178"/>
        <v>12543.619999999999</v>
      </c>
    </row>
    <row r="1687" spans="1:16" x14ac:dyDescent="0.25">
      <c r="A1687" s="7" t="s">
        <v>9</v>
      </c>
      <c r="B1687" s="7" t="s">
        <v>390</v>
      </c>
      <c r="C1687" s="7" t="s">
        <v>391</v>
      </c>
      <c r="D1687" s="16" t="s">
        <v>392</v>
      </c>
      <c r="E1687" s="81" t="s">
        <v>468</v>
      </c>
      <c r="F1687" s="7" t="s">
        <v>393</v>
      </c>
      <c r="G1687" s="7" t="s">
        <v>451</v>
      </c>
      <c r="H1687" s="7" t="s">
        <v>14</v>
      </c>
      <c r="I1687" s="8">
        <v>186</v>
      </c>
      <c r="J1687" s="8"/>
      <c r="K1687" s="9">
        <v>2333113.3199999998</v>
      </c>
      <c r="L1687" s="7" t="s">
        <v>56</v>
      </c>
      <c r="M1687" s="17">
        <f t="shared" si="176"/>
        <v>2.3974633291227346E-2</v>
      </c>
      <c r="N1687" s="20"/>
      <c r="O1687" s="73">
        <f t="shared" si="177"/>
        <v>53.942924905261528</v>
      </c>
      <c r="P1687" s="9">
        <f t="shared" si="178"/>
        <v>12543.619999999999</v>
      </c>
    </row>
    <row r="1688" spans="1:16" s="67" customFormat="1" x14ac:dyDescent="0.25">
      <c r="A1688" s="58"/>
      <c r="B1688" s="58"/>
      <c r="C1688" s="58"/>
      <c r="D1688" s="59"/>
      <c r="E1688" s="87"/>
      <c r="F1688" s="58"/>
      <c r="G1688" s="58"/>
      <c r="H1688" s="58"/>
      <c r="I1688" s="60">
        <f>SUM(I1663:I1687)</f>
        <v>7758.2</v>
      </c>
      <c r="J1688" s="60"/>
      <c r="K1688" s="25"/>
      <c r="L1688" s="58"/>
      <c r="M1688" s="26">
        <f>SUM(M1663:M1687)</f>
        <v>1</v>
      </c>
      <c r="N1688" s="27"/>
      <c r="O1688" s="69">
        <f>SUM(O1663:O1687)</f>
        <v>2250.0000000000005</v>
      </c>
      <c r="P1688" s="25"/>
    </row>
    <row r="1689" spans="1:16" x14ac:dyDescent="0.25">
      <c r="A1689" s="7" t="s">
        <v>9</v>
      </c>
      <c r="B1689" s="7" t="s">
        <v>390</v>
      </c>
      <c r="C1689" s="7" t="s">
        <v>394</v>
      </c>
      <c r="D1689" s="16" t="s">
        <v>395</v>
      </c>
      <c r="E1689" s="81" t="s">
        <v>469</v>
      </c>
      <c r="F1689" s="7" t="s">
        <v>393</v>
      </c>
      <c r="G1689" s="7" t="s">
        <v>523</v>
      </c>
      <c r="H1689" s="7" t="s">
        <v>14</v>
      </c>
      <c r="I1689" s="8">
        <v>8</v>
      </c>
      <c r="J1689" s="8"/>
      <c r="K1689" s="9">
        <v>410835.76</v>
      </c>
      <c r="L1689" s="7" t="s">
        <v>25</v>
      </c>
      <c r="M1689" s="17">
        <f>+I1689/$I$1720</f>
        <v>6.582195162086555E-3</v>
      </c>
      <c r="N1689" s="20"/>
      <c r="O1689" s="73">
        <f>1440*M1689</f>
        <v>9.4783610334046386</v>
      </c>
      <c r="P1689" s="9">
        <f t="shared" si="178"/>
        <v>51354.47</v>
      </c>
    </row>
    <row r="1690" spans="1:16" x14ac:dyDescent="0.25">
      <c r="A1690" s="7" t="s">
        <v>9</v>
      </c>
      <c r="B1690" s="7" t="s">
        <v>390</v>
      </c>
      <c r="C1690" s="7" t="s">
        <v>394</v>
      </c>
      <c r="D1690" s="16" t="s">
        <v>395</v>
      </c>
      <c r="E1690" s="81" t="s">
        <v>469</v>
      </c>
      <c r="F1690" s="7" t="s">
        <v>393</v>
      </c>
      <c r="G1690" s="7" t="s">
        <v>523</v>
      </c>
      <c r="H1690" s="7" t="s">
        <v>14</v>
      </c>
      <c r="I1690" s="8">
        <v>1</v>
      </c>
      <c r="J1690" s="8"/>
      <c r="K1690" s="9">
        <v>60173.08</v>
      </c>
      <c r="L1690" s="7" t="s">
        <v>49</v>
      </c>
      <c r="M1690" s="17">
        <f t="shared" ref="M1690:M1719" si="179">+I1690/$I$1720</f>
        <v>8.2277439526081938E-4</v>
      </c>
      <c r="N1690" s="20"/>
      <c r="O1690" s="73">
        <f t="shared" ref="O1690:O1719" si="180">1440*M1690</f>
        <v>1.1847951291755798</v>
      </c>
      <c r="P1690" s="9">
        <f t="shared" si="178"/>
        <v>60173.08</v>
      </c>
    </row>
    <row r="1691" spans="1:16" x14ac:dyDescent="0.25">
      <c r="A1691" s="7" t="s">
        <v>9</v>
      </c>
      <c r="B1691" s="7" t="s">
        <v>390</v>
      </c>
      <c r="C1691" s="7" t="s">
        <v>394</v>
      </c>
      <c r="D1691" s="16" t="s">
        <v>395</v>
      </c>
      <c r="E1691" s="81" t="s">
        <v>469</v>
      </c>
      <c r="F1691" s="7" t="s">
        <v>393</v>
      </c>
      <c r="G1691" s="7" t="s">
        <v>523</v>
      </c>
      <c r="H1691" s="7" t="s">
        <v>14</v>
      </c>
      <c r="I1691" s="8">
        <v>68</v>
      </c>
      <c r="J1691" s="8"/>
      <c r="K1691" s="9">
        <v>3973637.48</v>
      </c>
      <c r="L1691" s="7" t="s">
        <v>53</v>
      </c>
      <c r="M1691" s="17">
        <f t="shared" si="179"/>
        <v>5.5948658877735723E-2</v>
      </c>
      <c r="N1691" s="20"/>
      <c r="O1691" s="73">
        <f t="shared" si="180"/>
        <v>80.566068783939443</v>
      </c>
      <c r="P1691" s="9">
        <f t="shared" si="178"/>
        <v>58435.845294117644</v>
      </c>
    </row>
    <row r="1692" spans="1:16" x14ac:dyDescent="0.25">
      <c r="A1692" s="7" t="s">
        <v>9</v>
      </c>
      <c r="B1692" s="7" t="s">
        <v>390</v>
      </c>
      <c r="C1692" s="7" t="s">
        <v>396</v>
      </c>
      <c r="D1692" s="16" t="s">
        <v>397</v>
      </c>
      <c r="E1692" s="81" t="s">
        <v>469</v>
      </c>
      <c r="F1692" s="7" t="s">
        <v>393</v>
      </c>
      <c r="G1692" s="7" t="s">
        <v>523</v>
      </c>
      <c r="H1692" s="7" t="s">
        <v>14</v>
      </c>
      <c r="I1692" s="8">
        <v>12.4</v>
      </c>
      <c r="J1692" s="8"/>
      <c r="K1692" s="9">
        <v>517160.6</v>
      </c>
      <c r="L1692" s="7" t="s">
        <v>21</v>
      </c>
      <c r="M1692" s="17">
        <f t="shared" si="179"/>
        <v>1.0202402501234161E-2</v>
      </c>
      <c r="N1692" s="20"/>
      <c r="O1692" s="73">
        <f t="shared" si="180"/>
        <v>14.691459601777192</v>
      </c>
      <c r="P1692" s="9">
        <f t="shared" si="178"/>
        <v>41706.5</v>
      </c>
    </row>
    <row r="1693" spans="1:16" x14ac:dyDescent="0.25">
      <c r="A1693" s="7" t="s">
        <v>9</v>
      </c>
      <c r="B1693" s="7" t="s">
        <v>390</v>
      </c>
      <c r="C1693" s="7" t="s">
        <v>396</v>
      </c>
      <c r="D1693" s="16" t="s">
        <v>397</v>
      </c>
      <c r="E1693" s="81" t="s">
        <v>469</v>
      </c>
      <c r="F1693" s="7" t="s">
        <v>393</v>
      </c>
      <c r="G1693" s="7" t="s">
        <v>523</v>
      </c>
      <c r="H1693" s="7" t="s">
        <v>14</v>
      </c>
      <c r="I1693" s="8">
        <v>87</v>
      </c>
      <c r="J1693" s="8"/>
      <c r="K1693" s="9">
        <v>3628465.5</v>
      </c>
      <c r="L1693" s="7" t="s">
        <v>22</v>
      </c>
      <c r="M1693" s="17">
        <f t="shared" si="179"/>
        <v>7.1581372387691286E-2</v>
      </c>
      <c r="N1693" s="20"/>
      <c r="O1693" s="73">
        <f t="shared" si="180"/>
        <v>103.07717623827546</v>
      </c>
      <c r="P1693" s="9">
        <f t="shared" si="178"/>
        <v>41706.5</v>
      </c>
    </row>
    <row r="1694" spans="1:16" x14ac:dyDescent="0.25">
      <c r="A1694" s="7" t="s">
        <v>9</v>
      </c>
      <c r="B1694" s="7" t="s">
        <v>390</v>
      </c>
      <c r="C1694" s="7" t="s">
        <v>396</v>
      </c>
      <c r="D1694" s="16" t="s">
        <v>397</v>
      </c>
      <c r="E1694" s="81" t="s">
        <v>469</v>
      </c>
      <c r="F1694" s="7" t="s">
        <v>393</v>
      </c>
      <c r="G1694" s="7" t="s">
        <v>523</v>
      </c>
      <c r="H1694" s="7" t="s">
        <v>14</v>
      </c>
      <c r="I1694" s="8">
        <v>76</v>
      </c>
      <c r="J1694" s="8"/>
      <c r="K1694" s="9">
        <v>3169694</v>
      </c>
      <c r="L1694" s="7" t="s">
        <v>23</v>
      </c>
      <c r="M1694" s="17">
        <f t="shared" si="179"/>
        <v>6.2530854039822281E-2</v>
      </c>
      <c r="N1694" s="20"/>
      <c r="O1694" s="73">
        <f t="shared" si="180"/>
        <v>90.044429817344081</v>
      </c>
      <c r="P1694" s="9">
        <f t="shared" si="178"/>
        <v>41706.5</v>
      </c>
    </row>
    <row r="1695" spans="1:16" x14ac:dyDescent="0.25">
      <c r="A1695" s="7" t="s">
        <v>9</v>
      </c>
      <c r="B1695" s="7" t="s">
        <v>390</v>
      </c>
      <c r="C1695" s="7" t="s">
        <v>396</v>
      </c>
      <c r="D1695" s="16" t="s">
        <v>397</v>
      </c>
      <c r="E1695" s="81" t="s">
        <v>469</v>
      </c>
      <c r="F1695" s="7" t="s">
        <v>393</v>
      </c>
      <c r="G1695" s="7" t="s">
        <v>523</v>
      </c>
      <c r="H1695" s="7" t="s">
        <v>14</v>
      </c>
      <c r="I1695" s="8">
        <v>27</v>
      </c>
      <c r="J1695" s="8"/>
      <c r="K1695" s="9">
        <v>1126075.5</v>
      </c>
      <c r="L1695" s="7" t="s">
        <v>25</v>
      </c>
      <c r="M1695" s="17">
        <f t="shared" si="179"/>
        <v>2.2214908672042125E-2</v>
      </c>
      <c r="N1695" s="20"/>
      <c r="O1695" s="73">
        <f t="shared" si="180"/>
        <v>31.989468487740659</v>
      </c>
      <c r="P1695" s="9">
        <f t="shared" si="178"/>
        <v>41706.5</v>
      </c>
    </row>
    <row r="1696" spans="1:16" x14ac:dyDescent="0.25">
      <c r="A1696" s="7" t="s">
        <v>9</v>
      </c>
      <c r="B1696" s="7" t="s">
        <v>390</v>
      </c>
      <c r="C1696" s="7" t="s">
        <v>396</v>
      </c>
      <c r="D1696" s="16" t="s">
        <v>397</v>
      </c>
      <c r="E1696" s="81" t="s">
        <v>469</v>
      </c>
      <c r="F1696" s="7" t="s">
        <v>393</v>
      </c>
      <c r="G1696" s="7" t="s">
        <v>523</v>
      </c>
      <c r="H1696" s="7" t="s">
        <v>14</v>
      </c>
      <c r="I1696" s="8">
        <v>9</v>
      </c>
      <c r="J1696" s="8"/>
      <c r="K1696" s="9">
        <v>375358.5</v>
      </c>
      <c r="L1696" s="7" t="s">
        <v>35</v>
      </c>
      <c r="M1696" s="17">
        <f t="shared" si="179"/>
        <v>7.4049695573473748E-3</v>
      </c>
      <c r="N1696" s="20"/>
      <c r="O1696" s="73">
        <f t="shared" si="180"/>
        <v>10.66315616258022</v>
      </c>
      <c r="P1696" s="9">
        <f t="shared" si="178"/>
        <v>41706.5</v>
      </c>
    </row>
    <row r="1697" spans="1:16" x14ac:dyDescent="0.25">
      <c r="A1697" s="7" t="s">
        <v>9</v>
      </c>
      <c r="B1697" s="7" t="s">
        <v>390</v>
      </c>
      <c r="C1697" s="7" t="s">
        <v>396</v>
      </c>
      <c r="D1697" s="16" t="s">
        <v>397</v>
      </c>
      <c r="E1697" s="81" t="s">
        <v>469</v>
      </c>
      <c r="F1697" s="7" t="s">
        <v>393</v>
      </c>
      <c r="G1697" s="7" t="s">
        <v>523</v>
      </c>
      <c r="H1697" s="7" t="s">
        <v>14</v>
      </c>
      <c r="I1697" s="8">
        <v>20</v>
      </c>
      <c r="J1697" s="8"/>
      <c r="K1697" s="9">
        <v>834130</v>
      </c>
      <c r="L1697" s="7" t="s">
        <v>41</v>
      </c>
      <c r="M1697" s="17">
        <f t="shared" si="179"/>
        <v>1.6455487905216389E-2</v>
      </c>
      <c r="N1697" s="20"/>
      <c r="O1697" s="73">
        <f t="shared" si="180"/>
        <v>23.6959025835116</v>
      </c>
      <c r="P1697" s="9">
        <f t="shared" si="178"/>
        <v>41706.5</v>
      </c>
    </row>
    <row r="1698" spans="1:16" x14ac:dyDescent="0.25">
      <c r="A1698" s="7" t="s">
        <v>9</v>
      </c>
      <c r="B1698" s="7" t="s">
        <v>390</v>
      </c>
      <c r="C1698" s="7" t="s">
        <v>396</v>
      </c>
      <c r="D1698" s="16" t="s">
        <v>397</v>
      </c>
      <c r="E1698" s="81" t="s">
        <v>469</v>
      </c>
      <c r="F1698" s="7" t="s">
        <v>393</v>
      </c>
      <c r="G1698" s="7" t="s">
        <v>523</v>
      </c>
      <c r="H1698" s="7" t="s">
        <v>14</v>
      </c>
      <c r="I1698" s="8">
        <v>27</v>
      </c>
      <c r="J1698" s="8"/>
      <c r="K1698" s="9">
        <v>1126075.5</v>
      </c>
      <c r="L1698" s="7" t="s">
        <v>42</v>
      </c>
      <c r="M1698" s="17">
        <f t="shared" si="179"/>
        <v>2.2214908672042125E-2</v>
      </c>
      <c r="N1698" s="20"/>
      <c r="O1698" s="73">
        <f t="shared" si="180"/>
        <v>31.989468487740659</v>
      </c>
      <c r="P1698" s="9">
        <f t="shared" si="178"/>
        <v>41706.5</v>
      </c>
    </row>
    <row r="1699" spans="1:16" x14ac:dyDescent="0.25">
      <c r="A1699" s="7" t="s">
        <v>9</v>
      </c>
      <c r="B1699" s="7" t="s">
        <v>390</v>
      </c>
      <c r="C1699" s="7" t="s">
        <v>396</v>
      </c>
      <c r="D1699" s="16" t="s">
        <v>397</v>
      </c>
      <c r="E1699" s="81" t="s">
        <v>469</v>
      </c>
      <c r="F1699" s="7" t="s">
        <v>393</v>
      </c>
      <c r="G1699" s="7" t="s">
        <v>523</v>
      </c>
      <c r="H1699" s="7" t="s">
        <v>14</v>
      </c>
      <c r="I1699" s="8">
        <v>21</v>
      </c>
      <c r="J1699" s="8"/>
      <c r="K1699" s="9">
        <v>875836.5</v>
      </c>
      <c r="L1699" s="7" t="s">
        <v>47</v>
      </c>
      <c r="M1699" s="17">
        <f t="shared" si="179"/>
        <v>1.7278262300477208E-2</v>
      </c>
      <c r="N1699" s="20"/>
      <c r="O1699" s="73">
        <f t="shared" si="180"/>
        <v>24.88069771268718</v>
      </c>
      <c r="P1699" s="9">
        <f t="shared" si="178"/>
        <v>41706.5</v>
      </c>
    </row>
    <row r="1700" spans="1:16" x14ac:dyDescent="0.25">
      <c r="A1700" s="7" t="s">
        <v>9</v>
      </c>
      <c r="B1700" s="7" t="s">
        <v>390</v>
      </c>
      <c r="C1700" s="7" t="s">
        <v>396</v>
      </c>
      <c r="D1700" s="16" t="s">
        <v>397</v>
      </c>
      <c r="E1700" s="81" t="s">
        <v>469</v>
      </c>
      <c r="F1700" s="7" t="s">
        <v>393</v>
      </c>
      <c r="G1700" s="7" t="s">
        <v>523</v>
      </c>
      <c r="H1700" s="7" t="s">
        <v>14</v>
      </c>
      <c r="I1700" s="8">
        <v>35</v>
      </c>
      <c r="J1700" s="8"/>
      <c r="K1700" s="9">
        <v>1459727.5</v>
      </c>
      <c r="L1700" s="7" t="s">
        <v>50</v>
      </c>
      <c r="M1700" s="17">
        <f t="shared" si="179"/>
        <v>2.879710383412868E-2</v>
      </c>
      <c r="N1700" s="20"/>
      <c r="O1700" s="73">
        <f t="shared" si="180"/>
        <v>41.467829521145298</v>
      </c>
      <c r="P1700" s="9">
        <f t="shared" si="178"/>
        <v>41706.5</v>
      </c>
    </row>
    <row r="1701" spans="1:16" x14ac:dyDescent="0.25">
      <c r="A1701" s="7" t="s">
        <v>9</v>
      </c>
      <c r="B1701" s="7" t="s">
        <v>390</v>
      </c>
      <c r="C1701" s="7" t="s">
        <v>396</v>
      </c>
      <c r="D1701" s="16" t="s">
        <v>397</v>
      </c>
      <c r="E1701" s="81" t="s">
        <v>469</v>
      </c>
      <c r="F1701" s="7" t="s">
        <v>393</v>
      </c>
      <c r="G1701" s="7" t="s">
        <v>523</v>
      </c>
      <c r="H1701" s="7" t="s">
        <v>14</v>
      </c>
      <c r="I1701" s="8">
        <v>31</v>
      </c>
      <c r="J1701" s="8"/>
      <c r="K1701" s="9">
        <v>1292901.5</v>
      </c>
      <c r="L1701" s="7" t="s">
        <v>52</v>
      </c>
      <c r="M1701" s="17">
        <f t="shared" si="179"/>
        <v>2.5506006253085401E-2</v>
      </c>
      <c r="N1701" s="20"/>
      <c r="O1701" s="73">
        <f t="shared" si="180"/>
        <v>36.728649004442978</v>
      </c>
      <c r="P1701" s="9">
        <f t="shared" si="178"/>
        <v>41706.5</v>
      </c>
    </row>
    <row r="1702" spans="1:16" x14ac:dyDescent="0.25">
      <c r="A1702" s="7" t="s">
        <v>9</v>
      </c>
      <c r="B1702" s="7" t="s">
        <v>390</v>
      </c>
      <c r="C1702" s="7" t="s">
        <v>396</v>
      </c>
      <c r="D1702" s="16" t="s">
        <v>397</v>
      </c>
      <c r="E1702" s="81" t="s">
        <v>469</v>
      </c>
      <c r="F1702" s="7" t="s">
        <v>393</v>
      </c>
      <c r="G1702" s="7" t="s">
        <v>523</v>
      </c>
      <c r="H1702" s="7" t="s">
        <v>14</v>
      </c>
      <c r="I1702" s="8">
        <v>3</v>
      </c>
      <c r="J1702" s="8"/>
      <c r="K1702" s="9">
        <v>125119.5</v>
      </c>
      <c r="L1702" s="7" t="s">
        <v>55</v>
      </c>
      <c r="M1702" s="17">
        <f t="shared" si="179"/>
        <v>2.4683231857824581E-3</v>
      </c>
      <c r="N1702" s="20"/>
      <c r="O1702" s="73">
        <f t="shared" si="180"/>
        <v>3.5543853875267395</v>
      </c>
      <c r="P1702" s="9">
        <f t="shared" si="178"/>
        <v>41706.5</v>
      </c>
    </row>
    <row r="1703" spans="1:16" x14ac:dyDescent="0.25">
      <c r="A1703" s="7" t="s">
        <v>9</v>
      </c>
      <c r="B1703" s="7" t="s">
        <v>390</v>
      </c>
      <c r="C1703" s="7" t="s">
        <v>398</v>
      </c>
      <c r="D1703" s="16" t="s">
        <v>399</v>
      </c>
      <c r="E1703" s="81" t="s">
        <v>469</v>
      </c>
      <c r="F1703" s="7" t="s">
        <v>393</v>
      </c>
      <c r="G1703" s="7" t="s">
        <v>523</v>
      </c>
      <c r="H1703" s="7" t="s">
        <v>14</v>
      </c>
      <c r="I1703" s="8">
        <v>9</v>
      </c>
      <c r="J1703" s="8"/>
      <c r="K1703" s="9">
        <v>375358.5</v>
      </c>
      <c r="L1703" s="7" t="s">
        <v>18</v>
      </c>
      <c r="M1703" s="17">
        <f t="shared" si="179"/>
        <v>7.4049695573473748E-3</v>
      </c>
      <c r="N1703" s="20"/>
      <c r="O1703" s="73">
        <f t="shared" si="180"/>
        <v>10.66315616258022</v>
      </c>
      <c r="P1703" s="9">
        <f t="shared" si="178"/>
        <v>41706.5</v>
      </c>
    </row>
    <row r="1704" spans="1:16" x14ac:dyDescent="0.25">
      <c r="A1704" s="7" t="s">
        <v>9</v>
      </c>
      <c r="B1704" s="7" t="s">
        <v>390</v>
      </c>
      <c r="C1704" s="7" t="s">
        <v>398</v>
      </c>
      <c r="D1704" s="16" t="s">
        <v>399</v>
      </c>
      <c r="E1704" s="81" t="s">
        <v>469</v>
      </c>
      <c r="F1704" s="7" t="s">
        <v>393</v>
      </c>
      <c r="G1704" s="7" t="s">
        <v>523</v>
      </c>
      <c r="H1704" s="7" t="s">
        <v>14</v>
      </c>
      <c r="I1704" s="8">
        <v>19</v>
      </c>
      <c r="J1704" s="8"/>
      <c r="K1704" s="9">
        <v>792423.5</v>
      </c>
      <c r="L1704" s="7" t="s">
        <v>20</v>
      </c>
      <c r="M1704" s="17">
        <f t="shared" si="179"/>
        <v>1.563271350995557E-2</v>
      </c>
      <c r="N1704" s="20"/>
      <c r="O1704" s="73">
        <f t="shared" si="180"/>
        <v>22.51110745433602</v>
      </c>
      <c r="P1704" s="9">
        <f t="shared" si="178"/>
        <v>41706.5</v>
      </c>
    </row>
    <row r="1705" spans="1:16" x14ac:dyDescent="0.25">
      <c r="A1705" s="7" t="s">
        <v>9</v>
      </c>
      <c r="B1705" s="7" t="s">
        <v>390</v>
      </c>
      <c r="C1705" s="7" t="s">
        <v>398</v>
      </c>
      <c r="D1705" s="16" t="s">
        <v>399</v>
      </c>
      <c r="E1705" s="81" t="s">
        <v>469</v>
      </c>
      <c r="F1705" s="7" t="s">
        <v>393</v>
      </c>
      <c r="G1705" s="7" t="s">
        <v>523</v>
      </c>
      <c r="H1705" s="7" t="s">
        <v>14</v>
      </c>
      <c r="I1705" s="8">
        <v>11</v>
      </c>
      <c r="J1705" s="8"/>
      <c r="K1705" s="9">
        <v>458771.5</v>
      </c>
      <c r="L1705" s="7" t="s">
        <v>21</v>
      </c>
      <c r="M1705" s="17">
        <f t="shared" si="179"/>
        <v>9.0505183478690136E-3</v>
      </c>
      <c r="N1705" s="20"/>
      <c r="O1705" s="73">
        <f t="shared" si="180"/>
        <v>13.03274642093138</v>
      </c>
      <c r="P1705" s="9">
        <f t="shared" si="178"/>
        <v>41706.5</v>
      </c>
    </row>
    <row r="1706" spans="1:16" x14ac:dyDescent="0.25">
      <c r="A1706" s="7" t="s">
        <v>9</v>
      </c>
      <c r="B1706" s="7" t="s">
        <v>390</v>
      </c>
      <c r="C1706" s="7" t="s">
        <v>398</v>
      </c>
      <c r="D1706" s="16" t="s">
        <v>399</v>
      </c>
      <c r="E1706" s="81" t="s">
        <v>469</v>
      </c>
      <c r="F1706" s="7" t="s">
        <v>393</v>
      </c>
      <c r="G1706" s="7" t="s">
        <v>523</v>
      </c>
      <c r="H1706" s="7" t="s">
        <v>14</v>
      </c>
      <c r="I1706" s="8">
        <v>159</v>
      </c>
      <c r="J1706" s="8"/>
      <c r="K1706" s="9">
        <v>6934796.4500000002</v>
      </c>
      <c r="L1706" s="7" t="s">
        <v>22</v>
      </c>
      <c r="M1706" s="17">
        <f t="shared" si="179"/>
        <v>0.13082112884647029</v>
      </c>
      <c r="N1706" s="20"/>
      <c r="O1706" s="73">
        <f t="shared" si="180"/>
        <v>188.38242553891723</v>
      </c>
      <c r="P1706" s="9">
        <f t="shared" si="178"/>
        <v>43615.072012578617</v>
      </c>
    </row>
    <row r="1707" spans="1:16" x14ac:dyDescent="0.25">
      <c r="A1707" s="7" t="s">
        <v>9</v>
      </c>
      <c r="B1707" s="7" t="s">
        <v>390</v>
      </c>
      <c r="C1707" s="7" t="s">
        <v>398</v>
      </c>
      <c r="D1707" s="16" t="s">
        <v>399</v>
      </c>
      <c r="E1707" s="81" t="s">
        <v>469</v>
      </c>
      <c r="F1707" s="7" t="s">
        <v>393</v>
      </c>
      <c r="G1707" s="7" t="s">
        <v>523</v>
      </c>
      <c r="H1707" s="7" t="s">
        <v>14</v>
      </c>
      <c r="I1707" s="8">
        <v>145</v>
      </c>
      <c r="J1707" s="8"/>
      <c r="K1707" s="9">
        <v>6350905.4500000002</v>
      </c>
      <c r="L1707" s="7" t="s">
        <v>23</v>
      </c>
      <c r="M1707" s="17">
        <f t="shared" si="179"/>
        <v>0.11930228731281882</v>
      </c>
      <c r="N1707" s="20"/>
      <c r="O1707" s="73">
        <f t="shared" si="180"/>
        <v>171.79529373045909</v>
      </c>
      <c r="P1707" s="9">
        <f t="shared" si="178"/>
        <v>43799.347931034485</v>
      </c>
    </row>
    <row r="1708" spans="1:16" x14ac:dyDescent="0.25">
      <c r="A1708" s="7" t="s">
        <v>9</v>
      </c>
      <c r="B1708" s="7" t="s">
        <v>390</v>
      </c>
      <c r="C1708" s="7" t="s">
        <v>398</v>
      </c>
      <c r="D1708" s="16" t="s">
        <v>399</v>
      </c>
      <c r="E1708" s="81" t="s">
        <v>469</v>
      </c>
      <c r="F1708" s="7" t="s">
        <v>393</v>
      </c>
      <c r="G1708" s="7" t="s">
        <v>523</v>
      </c>
      <c r="H1708" s="7" t="s">
        <v>14</v>
      </c>
      <c r="I1708" s="8">
        <v>21</v>
      </c>
      <c r="J1708" s="8"/>
      <c r="K1708" s="9">
        <v>875836.5</v>
      </c>
      <c r="L1708" s="7" t="s">
        <v>24</v>
      </c>
      <c r="M1708" s="17">
        <f t="shared" si="179"/>
        <v>1.7278262300477208E-2</v>
      </c>
      <c r="N1708" s="20"/>
      <c r="O1708" s="73">
        <f t="shared" si="180"/>
        <v>24.88069771268718</v>
      </c>
      <c r="P1708" s="9">
        <f t="shared" si="178"/>
        <v>41706.5</v>
      </c>
    </row>
    <row r="1709" spans="1:16" x14ac:dyDescent="0.25">
      <c r="A1709" s="7" t="s">
        <v>9</v>
      </c>
      <c r="B1709" s="7" t="s">
        <v>390</v>
      </c>
      <c r="C1709" s="7" t="s">
        <v>398</v>
      </c>
      <c r="D1709" s="16" t="s">
        <v>399</v>
      </c>
      <c r="E1709" s="81" t="s">
        <v>469</v>
      </c>
      <c r="F1709" s="7" t="s">
        <v>393</v>
      </c>
      <c r="G1709" s="7" t="s">
        <v>523</v>
      </c>
      <c r="H1709" s="7" t="s">
        <v>14</v>
      </c>
      <c r="I1709" s="8">
        <v>149</v>
      </c>
      <c r="J1709" s="8"/>
      <c r="K1709" s="9">
        <v>6639116.6299999999</v>
      </c>
      <c r="L1709" s="7" t="s">
        <v>25</v>
      </c>
      <c r="M1709" s="17">
        <f t="shared" si="179"/>
        <v>0.1225933848938621</v>
      </c>
      <c r="N1709" s="20"/>
      <c r="O1709" s="73">
        <f t="shared" si="180"/>
        <v>176.53447424716143</v>
      </c>
      <c r="P1709" s="9">
        <f t="shared" si="178"/>
        <v>44557.829731543621</v>
      </c>
    </row>
    <row r="1710" spans="1:16" x14ac:dyDescent="0.25">
      <c r="A1710" s="7" t="s">
        <v>9</v>
      </c>
      <c r="B1710" s="7" t="s">
        <v>390</v>
      </c>
      <c r="C1710" s="7" t="s">
        <v>398</v>
      </c>
      <c r="D1710" s="16" t="s">
        <v>399</v>
      </c>
      <c r="E1710" s="81" t="s">
        <v>469</v>
      </c>
      <c r="F1710" s="7" t="s">
        <v>393</v>
      </c>
      <c r="G1710" s="7" t="s">
        <v>523</v>
      </c>
      <c r="H1710" s="7" t="s">
        <v>14</v>
      </c>
      <c r="I1710" s="8">
        <v>7</v>
      </c>
      <c r="J1710" s="8"/>
      <c r="K1710" s="9">
        <v>291945.5</v>
      </c>
      <c r="L1710" s="7" t="s">
        <v>35</v>
      </c>
      <c r="M1710" s="17">
        <f t="shared" si="179"/>
        <v>5.7594207668257361E-3</v>
      </c>
      <c r="N1710" s="20"/>
      <c r="O1710" s="73">
        <f t="shared" si="180"/>
        <v>8.2935659042290606</v>
      </c>
      <c r="P1710" s="9">
        <f t="shared" si="178"/>
        <v>41706.5</v>
      </c>
    </row>
    <row r="1711" spans="1:16" x14ac:dyDescent="0.25">
      <c r="A1711" s="7" t="s">
        <v>9</v>
      </c>
      <c r="B1711" s="7" t="s">
        <v>390</v>
      </c>
      <c r="C1711" s="7" t="s">
        <v>398</v>
      </c>
      <c r="D1711" s="16" t="s">
        <v>399</v>
      </c>
      <c r="E1711" s="81" t="s">
        <v>469</v>
      </c>
      <c r="F1711" s="7" t="s">
        <v>393</v>
      </c>
      <c r="G1711" s="7" t="s">
        <v>523</v>
      </c>
      <c r="H1711" s="7" t="s">
        <v>14</v>
      </c>
      <c r="I1711" s="8">
        <v>163</v>
      </c>
      <c r="J1711" s="8"/>
      <c r="K1711" s="9">
        <v>7205666.8899999997</v>
      </c>
      <c r="L1711" s="7" t="s">
        <v>41</v>
      </c>
      <c r="M1711" s="17">
        <f t="shared" si="179"/>
        <v>0.13411222642751355</v>
      </c>
      <c r="N1711" s="20"/>
      <c r="O1711" s="73">
        <f t="shared" si="180"/>
        <v>193.12160605561951</v>
      </c>
      <c r="P1711" s="9">
        <f t="shared" si="178"/>
        <v>44206.545337423311</v>
      </c>
    </row>
    <row r="1712" spans="1:16" x14ac:dyDescent="0.25">
      <c r="A1712" s="7" t="s">
        <v>9</v>
      </c>
      <c r="B1712" s="7" t="s">
        <v>390</v>
      </c>
      <c r="C1712" s="7" t="s">
        <v>398</v>
      </c>
      <c r="D1712" s="16" t="s">
        <v>399</v>
      </c>
      <c r="E1712" s="81" t="s">
        <v>469</v>
      </c>
      <c r="F1712" s="7" t="s">
        <v>393</v>
      </c>
      <c r="G1712" s="7" t="s">
        <v>523</v>
      </c>
      <c r="H1712" s="7" t="s">
        <v>14</v>
      </c>
      <c r="I1712" s="8">
        <v>32</v>
      </c>
      <c r="J1712" s="8"/>
      <c r="K1712" s="9">
        <v>1369289.44</v>
      </c>
      <c r="L1712" s="7" t="s">
        <v>42</v>
      </c>
      <c r="M1712" s="17">
        <f t="shared" si="179"/>
        <v>2.632878064834622E-2</v>
      </c>
      <c r="N1712" s="20"/>
      <c r="O1712" s="73">
        <f t="shared" si="180"/>
        <v>37.913444133618555</v>
      </c>
      <c r="P1712" s="9">
        <f t="shared" si="178"/>
        <v>42790.294999999998</v>
      </c>
    </row>
    <row r="1713" spans="1:16" x14ac:dyDescent="0.25">
      <c r="A1713" s="7" t="s">
        <v>9</v>
      </c>
      <c r="B1713" s="7" t="s">
        <v>390</v>
      </c>
      <c r="C1713" s="7" t="s">
        <v>398</v>
      </c>
      <c r="D1713" s="16" t="s">
        <v>399</v>
      </c>
      <c r="E1713" s="81" t="s">
        <v>469</v>
      </c>
      <c r="F1713" s="7" t="s">
        <v>393</v>
      </c>
      <c r="G1713" s="7" t="s">
        <v>523</v>
      </c>
      <c r="H1713" s="7" t="s">
        <v>14</v>
      </c>
      <c r="I1713" s="8">
        <v>12</v>
      </c>
      <c r="J1713" s="8"/>
      <c r="K1713" s="9">
        <v>500478</v>
      </c>
      <c r="L1713" s="7" t="s">
        <v>47</v>
      </c>
      <c r="M1713" s="17">
        <f t="shared" si="179"/>
        <v>9.8732927431298325E-3</v>
      </c>
      <c r="N1713" s="20"/>
      <c r="O1713" s="73">
        <f t="shared" si="180"/>
        <v>14.217541550106958</v>
      </c>
      <c r="P1713" s="9">
        <f t="shared" si="178"/>
        <v>41706.5</v>
      </c>
    </row>
    <row r="1714" spans="1:16" x14ac:dyDescent="0.25">
      <c r="A1714" s="7" t="s">
        <v>9</v>
      </c>
      <c r="B1714" s="7" t="s">
        <v>390</v>
      </c>
      <c r="C1714" s="7" t="s">
        <v>398</v>
      </c>
      <c r="D1714" s="16" t="s">
        <v>399</v>
      </c>
      <c r="E1714" s="81" t="s">
        <v>469</v>
      </c>
      <c r="F1714" s="7" t="s">
        <v>393</v>
      </c>
      <c r="G1714" s="7" t="s">
        <v>523</v>
      </c>
      <c r="H1714" s="7" t="s">
        <v>14</v>
      </c>
      <c r="I1714" s="8">
        <v>5</v>
      </c>
      <c r="J1714" s="8"/>
      <c r="K1714" s="9">
        <v>208532.5</v>
      </c>
      <c r="L1714" s="7" t="s">
        <v>48</v>
      </c>
      <c r="M1714" s="17">
        <f t="shared" si="179"/>
        <v>4.1138719763040973E-3</v>
      </c>
      <c r="N1714" s="20"/>
      <c r="O1714" s="73">
        <f t="shared" si="180"/>
        <v>5.9239756458779</v>
      </c>
      <c r="P1714" s="9">
        <f t="shared" si="178"/>
        <v>41706.5</v>
      </c>
    </row>
    <row r="1715" spans="1:16" x14ac:dyDescent="0.25">
      <c r="A1715" s="7" t="s">
        <v>9</v>
      </c>
      <c r="B1715" s="7" t="s">
        <v>390</v>
      </c>
      <c r="C1715" s="7" t="s">
        <v>398</v>
      </c>
      <c r="D1715" s="16" t="s">
        <v>399</v>
      </c>
      <c r="E1715" s="81" t="s">
        <v>469</v>
      </c>
      <c r="F1715" s="7" t="s">
        <v>393</v>
      </c>
      <c r="G1715" s="7" t="s">
        <v>523</v>
      </c>
      <c r="H1715" s="7" t="s">
        <v>14</v>
      </c>
      <c r="I1715" s="8">
        <v>3</v>
      </c>
      <c r="J1715" s="8"/>
      <c r="K1715" s="9">
        <v>125119.5</v>
      </c>
      <c r="L1715" s="7" t="s">
        <v>49</v>
      </c>
      <c r="M1715" s="17">
        <f t="shared" si="179"/>
        <v>2.4683231857824581E-3</v>
      </c>
      <c r="N1715" s="20"/>
      <c r="O1715" s="73">
        <f t="shared" si="180"/>
        <v>3.5543853875267395</v>
      </c>
      <c r="P1715" s="9">
        <f t="shared" si="178"/>
        <v>41706.5</v>
      </c>
    </row>
    <row r="1716" spans="1:16" x14ac:dyDescent="0.25">
      <c r="A1716" s="7" t="s">
        <v>9</v>
      </c>
      <c r="B1716" s="7" t="s">
        <v>390</v>
      </c>
      <c r="C1716" s="7" t="s">
        <v>398</v>
      </c>
      <c r="D1716" s="16" t="s">
        <v>399</v>
      </c>
      <c r="E1716" s="81" t="s">
        <v>469</v>
      </c>
      <c r="F1716" s="7" t="s">
        <v>393</v>
      </c>
      <c r="G1716" s="7" t="s">
        <v>523</v>
      </c>
      <c r="H1716" s="7" t="s">
        <v>14</v>
      </c>
      <c r="I1716" s="8">
        <v>14</v>
      </c>
      <c r="J1716" s="8"/>
      <c r="K1716" s="9">
        <v>583891</v>
      </c>
      <c r="L1716" s="7" t="s">
        <v>50</v>
      </c>
      <c r="M1716" s="17">
        <f t="shared" si="179"/>
        <v>1.1518841533651472E-2</v>
      </c>
      <c r="N1716" s="20"/>
      <c r="O1716" s="73">
        <f t="shared" si="180"/>
        <v>16.587131808458121</v>
      </c>
      <c r="P1716" s="9">
        <f t="shared" si="178"/>
        <v>41706.5</v>
      </c>
    </row>
    <row r="1717" spans="1:16" x14ac:dyDescent="0.25">
      <c r="A1717" s="7" t="s">
        <v>9</v>
      </c>
      <c r="B1717" s="7" t="s">
        <v>390</v>
      </c>
      <c r="C1717" s="7" t="s">
        <v>398</v>
      </c>
      <c r="D1717" s="16" t="s">
        <v>399</v>
      </c>
      <c r="E1717" s="81" t="s">
        <v>469</v>
      </c>
      <c r="F1717" s="7" t="s">
        <v>393</v>
      </c>
      <c r="G1717" s="7" t="s">
        <v>523</v>
      </c>
      <c r="H1717" s="7" t="s">
        <v>14</v>
      </c>
      <c r="I1717" s="8">
        <v>33</v>
      </c>
      <c r="J1717" s="8"/>
      <c r="K1717" s="9">
        <v>1376314.5</v>
      </c>
      <c r="L1717" s="7" t="s">
        <v>52</v>
      </c>
      <c r="M1717" s="17">
        <f t="shared" si="179"/>
        <v>2.7151555043607042E-2</v>
      </c>
      <c r="N1717" s="20"/>
      <c r="O1717" s="73">
        <f t="shared" si="180"/>
        <v>39.098239262794138</v>
      </c>
      <c r="P1717" s="9">
        <f t="shared" si="178"/>
        <v>41706.5</v>
      </c>
    </row>
    <row r="1718" spans="1:16" x14ac:dyDescent="0.25">
      <c r="A1718" s="7" t="s">
        <v>9</v>
      </c>
      <c r="B1718" s="7" t="s">
        <v>390</v>
      </c>
      <c r="C1718" s="7" t="s">
        <v>398</v>
      </c>
      <c r="D1718" s="16" t="s">
        <v>399</v>
      </c>
      <c r="E1718" s="81" t="s">
        <v>469</v>
      </c>
      <c r="F1718" s="7" t="s">
        <v>393</v>
      </c>
      <c r="G1718" s="7" t="s">
        <v>523</v>
      </c>
      <c r="H1718" s="7" t="s">
        <v>14</v>
      </c>
      <c r="I1718" s="8">
        <v>4</v>
      </c>
      <c r="J1718" s="8"/>
      <c r="K1718" s="9">
        <v>166826</v>
      </c>
      <c r="L1718" s="7" t="s">
        <v>55</v>
      </c>
      <c r="M1718" s="17">
        <f t="shared" si="179"/>
        <v>3.2910975810432775E-3</v>
      </c>
      <c r="N1718" s="20"/>
      <c r="O1718" s="73">
        <f t="shared" si="180"/>
        <v>4.7391805167023193</v>
      </c>
      <c r="P1718" s="9">
        <f t="shared" si="178"/>
        <v>41706.5</v>
      </c>
    </row>
    <row r="1719" spans="1:16" x14ac:dyDescent="0.25">
      <c r="A1719" s="7" t="s">
        <v>9</v>
      </c>
      <c r="B1719" s="7" t="s">
        <v>390</v>
      </c>
      <c r="C1719" s="7" t="s">
        <v>398</v>
      </c>
      <c r="D1719" s="16" t="s">
        <v>399</v>
      </c>
      <c r="E1719" s="81" t="s">
        <v>469</v>
      </c>
      <c r="F1719" s="7" t="s">
        <v>393</v>
      </c>
      <c r="G1719" s="7" t="s">
        <v>523</v>
      </c>
      <c r="H1719" s="7" t="s">
        <v>14</v>
      </c>
      <c r="I1719" s="8">
        <v>4</v>
      </c>
      <c r="J1719" s="8"/>
      <c r="K1719" s="9">
        <v>166826</v>
      </c>
      <c r="L1719" s="7" t="s">
        <v>56</v>
      </c>
      <c r="M1719" s="17">
        <f t="shared" si="179"/>
        <v>3.2910975810432775E-3</v>
      </c>
      <c r="N1719" s="20"/>
      <c r="O1719" s="73">
        <f t="shared" si="180"/>
        <v>4.7391805167023193</v>
      </c>
      <c r="P1719" s="9">
        <f t="shared" si="178"/>
        <v>41706.5</v>
      </c>
    </row>
    <row r="1720" spans="1:16" s="67" customFormat="1" x14ac:dyDescent="0.25">
      <c r="A1720" s="58"/>
      <c r="B1720" s="58"/>
      <c r="C1720" s="58"/>
      <c r="D1720" s="59"/>
      <c r="E1720" s="87"/>
      <c r="F1720" s="58"/>
      <c r="G1720" s="58"/>
      <c r="H1720" s="58"/>
      <c r="I1720" s="60">
        <f>SUM(I1689:I1719)</f>
        <v>1215.4000000000001</v>
      </c>
      <c r="J1720" s="60"/>
      <c r="K1720" s="25"/>
      <c r="L1720" s="58"/>
      <c r="M1720" s="26">
        <f>SUM(M1689:M1719)</f>
        <v>0.99999999999999989</v>
      </c>
      <c r="N1720" s="27"/>
      <c r="O1720" s="69">
        <f>SUM(O1689:O1719)</f>
        <v>1440.0000000000002</v>
      </c>
      <c r="P1720" s="25"/>
    </row>
    <row r="1721" spans="1:16" x14ac:dyDescent="0.25">
      <c r="A1721" s="7" t="s">
        <v>9</v>
      </c>
      <c r="B1721" s="7" t="s">
        <v>400</v>
      </c>
      <c r="C1721" s="7" t="s">
        <v>401</v>
      </c>
      <c r="D1721" s="16" t="s">
        <v>402</v>
      </c>
      <c r="E1721" s="81" t="s">
        <v>458</v>
      </c>
      <c r="F1721" s="7" t="s">
        <v>403</v>
      </c>
      <c r="G1721" s="7" t="s">
        <v>492</v>
      </c>
      <c r="H1721" s="7" t="s">
        <v>14</v>
      </c>
      <c r="I1721" s="8">
        <v>3</v>
      </c>
      <c r="J1721" s="8"/>
      <c r="K1721" s="9">
        <v>7769.85</v>
      </c>
      <c r="L1721" s="7" t="s">
        <v>46</v>
      </c>
      <c r="M1721" s="17">
        <f>+I1721/$I$1751</f>
        <v>6.9675081868221197E-4</v>
      </c>
      <c r="N1721" s="20"/>
      <c r="O1721" s="73">
        <f>5400*M1721</f>
        <v>3.7624544208839446</v>
      </c>
      <c r="P1721" s="9">
        <f t="shared" si="178"/>
        <v>2589.9500000000003</v>
      </c>
    </row>
    <row r="1722" spans="1:16" x14ac:dyDescent="0.25">
      <c r="A1722" s="7" t="s">
        <v>9</v>
      </c>
      <c r="B1722" s="7" t="s">
        <v>400</v>
      </c>
      <c r="C1722" s="7" t="s">
        <v>401</v>
      </c>
      <c r="D1722" s="16" t="s">
        <v>402</v>
      </c>
      <c r="E1722" s="81" t="s">
        <v>458</v>
      </c>
      <c r="F1722" s="7" t="s">
        <v>403</v>
      </c>
      <c r="G1722" s="7" t="s">
        <v>492</v>
      </c>
      <c r="H1722" s="7" t="s">
        <v>14</v>
      </c>
      <c r="I1722" s="8">
        <v>48.5</v>
      </c>
      <c r="J1722" s="8"/>
      <c r="K1722" s="9">
        <v>125123.735</v>
      </c>
      <c r="L1722" s="7" t="s">
        <v>53</v>
      </c>
      <c r="M1722" s="17">
        <f t="shared" ref="M1722:M1750" si="181">+I1722/$I$1751</f>
        <v>1.1264138235362427E-2</v>
      </c>
      <c r="N1722" s="20"/>
      <c r="O1722" s="73">
        <f t="shared" ref="O1722:O1750" si="182">5400*M1722</f>
        <v>60.826346470957105</v>
      </c>
      <c r="P1722" s="9">
        <f t="shared" si="178"/>
        <v>2579.8708247422683</v>
      </c>
    </row>
    <row r="1723" spans="1:16" x14ac:dyDescent="0.25">
      <c r="A1723" s="7" t="s">
        <v>9</v>
      </c>
      <c r="B1723" s="7" t="s">
        <v>400</v>
      </c>
      <c r="C1723" s="7" t="s">
        <v>404</v>
      </c>
      <c r="D1723" s="16" t="s">
        <v>405</v>
      </c>
      <c r="E1723" s="81" t="s">
        <v>458</v>
      </c>
      <c r="F1723" s="7" t="s">
        <v>403</v>
      </c>
      <c r="G1723" s="7" t="s">
        <v>492</v>
      </c>
      <c r="H1723" s="7" t="s">
        <v>14</v>
      </c>
      <c r="I1723" s="8">
        <v>41</v>
      </c>
      <c r="J1723" s="8"/>
      <c r="K1723" s="9">
        <v>100344.63</v>
      </c>
      <c r="L1723" s="7" t="s">
        <v>16</v>
      </c>
      <c r="M1723" s="17">
        <f t="shared" si="181"/>
        <v>9.5222611886568963E-3</v>
      </c>
      <c r="N1723" s="20"/>
      <c r="O1723" s="73">
        <f t="shared" si="182"/>
        <v>51.420210418747239</v>
      </c>
      <c r="P1723" s="9">
        <f t="shared" si="178"/>
        <v>2447.4300000000003</v>
      </c>
    </row>
    <row r="1724" spans="1:16" x14ac:dyDescent="0.25">
      <c r="A1724" s="7" t="s">
        <v>9</v>
      </c>
      <c r="B1724" s="7" t="s">
        <v>400</v>
      </c>
      <c r="C1724" s="7" t="s">
        <v>404</v>
      </c>
      <c r="D1724" s="16" t="s">
        <v>405</v>
      </c>
      <c r="E1724" s="81" t="s">
        <v>458</v>
      </c>
      <c r="F1724" s="7" t="s">
        <v>403</v>
      </c>
      <c r="G1724" s="7" t="s">
        <v>492</v>
      </c>
      <c r="H1724" s="7" t="s">
        <v>14</v>
      </c>
      <c r="I1724" s="8">
        <v>125</v>
      </c>
      <c r="J1724" s="8"/>
      <c r="K1724" s="9">
        <v>305928.75</v>
      </c>
      <c r="L1724" s="7" t="s">
        <v>18</v>
      </c>
      <c r="M1724" s="17">
        <f t="shared" si="181"/>
        <v>2.9031284111758832E-2</v>
      </c>
      <c r="N1724" s="20"/>
      <c r="O1724" s="73">
        <f t="shared" si="182"/>
        <v>156.76893420349771</v>
      </c>
      <c r="P1724" s="9">
        <f t="shared" si="178"/>
        <v>2447.4299999999998</v>
      </c>
    </row>
    <row r="1725" spans="1:16" x14ac:dyDescent="0.25">
      <c r="A1725" s="7" t="s">
        <v>9</v>
      </c>
      <c r="B1725" s="7" t="s">
        <v>400</v>
      </c>
      <c r="C1725" s="7" t="s">
        <v>404</v>
      </c>
      <c r="D1725" s="16" t="s">
        <v>405</v>
      </c>
      <c r="E1725" s="81" t="s">
        <v>458</v>
      </c>
      <c r="F1725" s="7" t="s">
        <v>403</v>
      </c>
      <c r="G1725" s="7" t="s">
        <v>492</v>
      </c>
      <c r="H1725" s="7" t="s">
        <v>14</v>
      </c>
      <c r="I1725" s="8">
        <v>20</v>
      </c>
      <c r="J1725" s="8"/>
      <c r="K1725" s="9">
        <v>48948.6</v>
      </c>
      <c r="L1725" s="7" t="s">
        <v>20</v>
      </c>
      <c r="M1725" s="17">
        <f t="shared" si="181"/>
        <v>4.6450054578814131E-3</v>
      </c>
      <c r="N1725" s="20"/>
      <c r="O1725" s="73">
        <f t="shared" si="182"/>
        <v>25.08302947255963</v>
      </c>
      <c r="P1725" s="9">
        <f t="shared" si="178"/>
        <v>2447.4299999999998</v>
      </c>
    </row>
    <row r="1726" spans="1:16" x14ac:dyDescent="0.25">
      <c r="A1726" s="7" t="s">
        <v>9</v>
      </c>
      <c r="B1726" s="7" t="s">
        <v>400</v>
      </c>
      <c r="C1726" s="7" t="s">
        <v>404</v>
      </c>
      <c r="D1726" s="16" t="s">
        <v>405</v>
      </c>
      <c r="E1726" s="81" t="s">
        <v>458</v>
      </c>
      <c r="F1726" s="7" t="s">
        <v>403</v>
      </c>
      <c r="G1726" s="7" t="s">
        <v>492</v>
      </c>
      <c r="H1726" s="7" t="s">
        <v>14</v>
      </c>
      <c r="I1726" s="8">
        <v>235</v>
      </c>
      <c r="J1726" s="8"/>
      <c r="K1726" s="9">
        <v>575146.05000000005</v>
      </c>
      <c r="L1726" s="7" t="s">
        <v>22</v>
      </c>
      <c r="M1726" s="17">
        <f t="shared" si="181"/>
        <v>5.4578814130106602E-2</v>
      </c>
      <c r="N1726" s="20"/>
      <c r="O1726" s="73">
        <f t="shared" si="182"/>
        <v>294.72559630257564</v>
      </c>
      <c r="P1726" s="9">
        <f t="shared" si="178"/>
        <v>2447.4300000000003</v>
      </c>
    </row>
    <row r="1727" spans="1:16" x14ac:dyDescent="0.25">
      <c r="A1727" s="7" t="s">
        <v>9</v>
      </c>
      <c r="B1727" s="7" t="s">
        <v>400</v>
      </c>
      <c r="C1727" s="7" t="s">
        <v>404</v>
      </c>
      <c r="D1727" s="16" t="s">
        <v>405</v>
      </c>
      <c r="E1727" s="81" t="s">
        <v>458</v>
      </c>
      <c r="F1727" s="7" t="s">
        <v>403</v>
      </c>
      <c r="G1727" s="7" t="s">
        <v>492</v>
      </c>
      <c r="H1727" s="7" t="s">
        <v>14</v>
      </c>
      <c r="I1727" s="8">
        <v>286</v>
      </c>
      <c r="J1727" s="8"/>
      <c r="K1727" s="9">
        <v>699956.4</v>
      </c>
      <c r="L1727" s="7" t="s">
        <v>23</v>
      </c>
      <c r="M1727" s="17">
        <f t="shared" si="181"/>
        <v>6.6423578047704213E-2</v>
      </c>
      <c r="N1727" s="20"/>
      <c r="O1727" s="73">
        <f t="shared" si="182"/>
        <v>358.68732145760276</v>
      </c>
      <c r="P1727" s="9">
        <f t="shared" si="178"/>
        <v>2447.4</v>
      </c>
    </row>
    <row r="1728" spans="1:16" x14ac:dyDescent="0.25">
      <c r="A1728" s="7" t="s">
        <v>9</v>
      </c>
      <c r="B1728" s="7" t="s">
        <v>400</v>
      </c>
      <c r="C1728" s="7" t="s">
        <v>404</v>
      </c>
      <c r="D1728" s="16" t="s">
        <v>405</v>
      </c>
      <c r="E1728" s="81" t="s">
        <v>458</v>
      </c>
      <c r="F1728" s="7" t="s">
        <v>403</v>
      </c>
      <c r="G1728" s="7" t="s">
        <v>492</v>
      </c>
      <c r="H1728" s="7" t="s">
        <v>14</v>
      </c>
      <c r="I1728" s="8">
        <v>366.5</v>
      </c>
      <c r="J1728" s="8"/>
      <c r="K1728" s="9">
        <v>896983.09499999997</v>
      </c>
      <c r="L1728" s="7" t="s">
        <v>25</v>
      </c>
      <c r="M1728" s="17">
        <f t="shared" si="181"/>
        <v>8.5119725015676898E-2</v>
      </c>
      <c r="N1728" s="20"/>
      <c r="O1728" s="73">
        <f t="shared" si="182"/>
        <v>459.64651508465522</v>
      </c>
      <c r="P1728" s="9">
        <f t="shared" si="178"/>
        <v>2447.4299999999998</v>
      </c>
    </row>
    <row r="1729" spans="1:16" x14ac:dyDescent="0.25">
      <c r="A1729" s="7" t="s">
        <v>9</v>
      </c>
      <c r="B1729" s="7" t="s">
        <v>400</v>
      </c>
      <c r="C1729" s="7" t="s">
        <v>404</v>
      </c>
      <c r="D1729" s="16" t="s">
        <v>405</v>
      </c>
      <c r="E1729" s="81" t="s">
        <v>458</v>
      </c>
      <c r="F1729" s="7" t="s">
        <v>403</v>
      </c>
      <c r="G1729" s="7" t="s">
        <v>492</v>
      </c>
      <c r="H1729" s="7" t="s">
        <v>14</v>
      </c>
      <c r="I1729" s="8">
        <v>85.7</v>
      </c>
      <c r="J1729" s="8"/>
      <c r="K1729" s="9">
        <v>209073.231</v>
      </c>
      <c r="L1729" s="7" t="s">
        <v>28</v>
      </c>
      <c r="M1729" s="17">
        <f t="shared" si="181"/>
        <v>1.9903848387021857E-2</v>
      </c>
      <c r="N1729" s="20"/>
      <c r="O1729" s="73">
        <f t="shared" si="182"/>
        <v>107.48078128991803</v>
      </c>
      <c r="P1729" s="9">
        <f t="shared" si="178"/>
        <v>2439.5942940490081</v>
      </c>
    </row>
    <row r="1730" spans="1:16" x14ac:dyDescent="0.25">
      <c r="A1730" s="7" t="s">
        <v>9</v>
      </c>
      <c r="B1730" s="7" t="s">
        <v>400</v>
      </c>
      <c r="C1730" s="7" t="s">
        <v>404</v>
      </c>
      <c r="D1730" s="16" t="s">
        <v>405</v>
      </c>
      <c r="E1730" s="81" t="s">
        <v>458</v>
      </c>
      <c r="F1730" s="7" t="s">
        <v>403</v>
      </c>
      <c r="G1730" s="7" t="s">
        <v>492</v>
      </c>
      <c r="H1730" s="7" t="s">
        <v>14</v>
      </c>
      <c r="I1730" s="8">
        <v>38</v>
      </c>
      <c r="J1730" s="8"/>
      <c r="K1730" s="9">
        <v>93002.34</v>
      </c>
      <c r="L1730" s="7" t="s">
        <v>30</v>
      </c>
      <c r="M1730" s="17">
        <f t="shared" si="181"/>
        <v>8.8255103699746845E-3</v>
      </c>
      <c r="N1730" s="20"/>
      <c r="O1730" s="73">
        <f t="shared" si="182"/>
        <v>47.657755997863298</v>
      </c>
      <c r="P1730" s="9">
        <f t="shared" ref="P1730:P1793" si="183">+K1730/I1730</f>
        <v>2447.4299999999998</v>
      </c>
    </row>
    <row r="1731" spans="1:16" x14ac:dyDescent="0.25">
      <c r="A1731" s="7" t="s">
        <v>9</v>
      </c>
      <c r="B1731" s="7" t="s">
        <v>400</v>
      </c>
      <c r="C1731" s="7" t="s">
        <v>404</v>
      </c>
      <c r="D1731" s="16" t="s">
        <v>405</v>
      </c>
      <c r="E1731" s="81" t="s">
        <v>458</v>
      </c>
      <c r="F1731" s="7" t="s">
        <v>403</v>
      </c>
      <c r="G1731" s="7" t="s">
        <v>492</v>
      </c>
      <c r="H1731" s="7" t="s">
        <v>14</v>
      </c>
      <c r="I1731" s="8">
        <v>103</v>
      </c>
      <c r="J1731" s="8"/>
      <c r="K1731" s="9">
        <v>238220.46</v>
      </c>
      <c r="L1731" s="7" t="s">
        <v>31</v>
      </c>
      <c r="M1731" s="17">
        <f t="shared" si="181"/>
        <v>2.3921778108089278E-2</v>
      </c>
      <c r="N1731" s="20"/>
      <c r="O1731" s="73">
        <f t="shared" si="182"/>
        <v>129.17760178368209</v>
      </c>
      <c r="P1731" s="9">
        <f t="shared" si="183"/>
        <v>2312.8199999999997</v>
      </c>
    </row>
    <row r="1732" spans="1:16" x14ac:dyDescent="0.25">
      <c r="A1732" s="7" t="s">
        <v>9</v>
      </c>
      <c r="B1732" s="7" t="s">
        <v>400</v>
      </c>
      <c r="C1732" s="7" t="s">
        <v>404</v>
      </c>
      <c r="D1732" s="16" t="s">
        <v>405</v>
      </c>
      <c r="E1732" s="81" t="s">
        <v>458</v>
      </c>
      <c r="F1732" s="7" t="s">
        <v>403</v>
      </c>
      <c r="G1732" s="7" t="s">
        <v>492</v>
      </c>
      <c r="H1732" s="7" t="s">
        <v>14</v>
      </c>
      <c r="I1732" s="8">
        <v>90</v>
      </c>
      <c r="J1732" s="8"/>
      <c r="K1732" s="9">
        <v>220268.7</v>
      </c>
      <c r="L1732" s="7" t="s">
        <v>33</v>
      </c>
      <c r="M1732" s="17">
        <f t="shared" si="181"/>
        <v>2.090252456046636E-2</v>
      </c>
      <c r="N1732" s="20"/>
      <c r="O1732" s="73">
        <f t="shared" si="182"/>
        <v>112.87363262651834</v>
      </c>
      <c r="P1732" s="9">
        <f t="shared" si="183"/>
        <v>2447.4300000000003</v>
      </c>
    </row>
    <row r="1733" spans="1:16" x14ac:dyDescent="0.25">
      <c r="A1733" s="7" t="s">
        <v>9</v>
      </c>
      <c r="B1733" s="7" t="s">
        <v>400</v>
      </c>
      <c r="C1733" s="7" t="s">
        <v>404</v>
      </c>
      <c r="D1733" s="16" t="s">
        <v>405</v>
      </c>
      <c r="E1733" s="81" t="s">
        <v>458</v>
      </c>
      <c r="F1733" s="7" t="s">
        <v>403</v>
      </c>
      <c r="G1733" s="7" t="s">
        <v>492</v>
      </c>
      <c r="H1733" s="7" t="s">
        <v>14</v>
      </c>
      <c r="I1733" s="8">
        <v>100</v>
      </c>
      <c r="J1733" s="8"/>
      <c r="K1733" s="9">
        <v>244743</v>
      </c>
      <c r="L1733" s="7" t="s">
        <v>34</v>
      </c>
      <c r="M1733" s="17">
        <f t="shared" si="181"/>
        <v>2.3225027289407067E-2</v>
      </c>
      <c r="N1733" s="20"/>
      <c r="O1733" s="73">
        <f t="shared" si="182"/>
        <v>125.41514736279817</v>
      </c>
      <c r="P1733" s="9">
        <f t="shared" si="183"/>
        <v>2447.4299999999998</v>
      </c>
    </row>
    <row r="1734" spans="1:16" x14ac:dyDescent="0.25">
      <c r="A1734" s="7" t="s">
        <v>9</v>
      </c>
      <c r="B1734" s="7" t="s">
        <v>400</v>
      </c>
      <c r="C1734" s="7" t="s">
        <v>404</v>
      </c>
      <c r="D1734" s="16" t="s">
        <v>405</v>
      </c>
      <c r="E1734" s="81" t="s">
        <v>458</v>
      </c>
      <c r="F1734" s="7" t="s">
        <v>403</v>
      </c>
      <c r="G1734" s="7" t="s">
        <v>492</v>
      </c>
      <c r="H1734" s="7" t="s">
        <v>14</v>
      </c>
      <c r="I1734" s="8">
        <v>70</v>
      </c>
      <c r="J1734" s="8"/>
      <c r="K1734" s="9">
        <v>171320.1</v>
      </c>
      <c r="L1734" s="7" t="s">
        <v>35</v>
      </c>
      <c r="M1734" s="17">
        <f t="shared" si="181"/>
        <v>1.6257519102584946E-2</v>
      </c>
      <c r="N1734" s="20"/>
      <c r="O1734" s="73">
        <f t="shared" si="182"/>
        <v>87.790603153958699</v>
      </c>
      <c r="P1734" s="9">
        <f t="shared" si="183"/>
        <v>2447.4300000000003</v>
      </c>
    </row>
    <row r="1735" spans="1:16" x14ac:dyDescent="0.25">
      <c r="A1735" s="7" t="s">
        <v>9</v>
      </c>
      <c r="B1735" s="7" t="s">
        <v>400</v>
      </c>
      <c r="C1735" s="7" t="s">
        <v>404</v>
      </c>
      <c r="D1735" s="16" t="s">
        <v>405</v>
      </c>
      <c r="E1735" s="81" t="s">
        <v>458</v>
      </c>
      <c r="F1735" s="7" t="s">
        <v>403</v>
      </c>
      <c r="G1735" s="7" t="s">
        <v>492</v>
      </c>
      <c r="H1735" s="7" t="s">
        <v>14</v>
      </c>
      <c r="I1735" s="8">
        <v>100</v>
      </c>
      <c r="J1735" s="8"/>
      <c r="K1735" s="9">
        <v>244743</v>
      </c>
      <c r="L1735" s="7" t="s">
        <v>37</v>
      </c>
      <c r="M1735" s="17">
        <f t="shared" si="181"/>
        <v>2.3225027289407067E-2</v>
      </c>
      <c r="N1735" s="20"/>
      <c r="O1735" s="73">
        <f t="shared" si="182"/>
        <v>125.41514736279817</v>
      </c>
      <c r="P1735" s="9">
        <f t="shared" si="183"/>
        <v>2447.4299999999998</v>
      </c>
    </row>
    <row r="1736" spans="1:16" x14ac:dyDescent="0.25">
      <c r="A1736" s="7" t="s">
        <v>9</v>
      </c>
      <c r="B1736" s="7" t="s">
        <v>400</v>
      </c>
      <c r="C1736" s="7" t="s">
        <v>404</v>
      </c>
      <c r="D1736" s="16" t="s">
        <v>405</v>
      </c>
      <c r="E1736" s="81" t="s">
        <v>458</v>
      </c>
      <c r="F1736" s="7" t="s">
        <v>403</v>
      </c>
      <c r="G1736" s="7" t="s">
        <v>492</v>
      </c>
      <c r="H1736" s="7" t="s">
        <v>14</v>
      </c>
      <c r="I1736" s="8">
        <v>98</v>
      </c>
      <c r="J1736" s="8"/>
      <c r="K1736" s="9">
        <v>237588.57</v>
      </c>
      <c r="L1736" s="7" t="s">
        <v>40</v>
      </c>
      <c r="M1736" s="17">
        <f t="shared" si="181"/>
        <v>2.2760526743618923E-2</v>
      </c>
      <c r="N1736" s="20"/>
      <c r="O1736" s="73">
        <f t="shared" si="182"/>
        <v>122.90684441554218</v>
      </c>
      <c r="P1736" s="9">
        <f t="shared" si="183"/>
        <v>2424.3731632653062</v>
      </c>
    </row>
    <row r="1737" spans="1:16" x14ac:dyDescent="0.25">
      <c r="A1737" s="7" t="s">
        <v>9</v>
      </c>
      <c r="B1737" s="7" t="s">
        <v>400</v>
      </c>
      <c r="C1737" s="7" t="s">
        <v>404</v>
      </c>
      <c r="D1737" s="16" t="s">
        <v>405</v>
      </c>
      <c r="E1737" s="81" t="s">
        <v>458</v>
      </c>
      <c r="F1737" s="7" t="s">
        <v>403</v>
      </c>
      <c r="G1737" s="7" t="s">
        <v>492</v>
      </c>
      <c r="H1737" s="7" t="s">
        <v>14</v>
      </c>
      <c r="I1737" s="8">
        <v>1075</v>
      </c>
      <c r="J1737" s="8"/>
      <c r="K1737" s="9">
        <v>2630987.25</v>
      </c>
      <c r="L1737" s="7" t="s">
        <v>41</v>
      </c>
      <c r="M1737" s="17">
        <f t="shared" si="181"/>
        <v>0.24966904336112597</v>
      </c>
      <c r="N1737" s="20"/>
      <c r="O1737" s="73">
        <f t="shared" si="182"/>
        <v>1348.2128341500802</v>
      </c>
      <c r="P1737" s="9">
        <f t="shared" si="183"/>
        <v>2447.4299999999998</v>
      </c>
    </row>
    <row r="1738" spans="1:16" x14ac:dyDescent="0.25">
      <c r="A1738" s="7" t="s">
        <v>9</v>
      </c>
      <c r="B1738" s="7" t="s">
        <v>400</v>
      </c>
      <c r="C1738" s="7" t="s">
        <v>404</v>
      </c>
      <c r="D1738" s="16" t="s">
        <v>405</v>
      </c>
      <c r="E1738" s="81" t="s">
        <v>458</v>
      </c>
      <c r="F1738" s="7" t="s">
        <v>403</v>
      </c>
      <c r="G1738" s="7" t="s">
        <v>492</v>
      </c>
      <c r="H1738" s="7" t="s">
        <v>14</v>
      </c>
      <c r="I1738" s="8">
        <v>819</v>
      </c>
      <c r="J1738" s="8"/>
      <c r="K1738" s="9">
        <v>2004445.17</v>
      </c>
      <c r="L1738" s="7" t="s">
        <v>42</v>
      </c>
      <c r="M1738" s="17">
        <f t="shared" si="181"/>
        <v>0.19021297350024388</v>
      </c>
      <c r="N1738" s="20"/>
      <c r="O1738" s="73">
        <f t="shared" si="182"/>
        <v>1027.1500569013169</v>
      </c>
      <c r="P1738" s="9">
        <f t="shared" si="183"/>
        <v>2447.4299999999998</v>
      </c>
    </row>
    <row r="1739" spans="1:16" x14ac:dyDescent="0.25">
      <c r="A1739" s="7" t="s">
        <v>9</v>
      </c>
      <c r="B1739" s="7" t="s">
        <v>400</v>
      </c>
      <c r="C1739" s="7" t="s">
        <v>404</v>
      </c>
      <c r="D1739" s="16" t="s">
        <v>405</v>
      </c>
      <c r="E1739" s="81" t="s">
        <v>458</v>
      </c>
      <c r="F1739" s="7" t="s">
        <v>403</v>
      </c>
      <c r="G1739" s="7" t="s">
        <v>492</v>
      </c>
      <c r="H1739" s="7" t="s">
        <v>14</v>
      </c>
      <c r="I1739" s="8">
        <v>28</v>
      </c>
      <c r="J1739" s="8"/>
      <c r="K1739" s="9">
        <v>68528.039999999994</v>
      </c>
      <c r="L1739" s="7" t="s">
        <v>44</v>
      </c>
      <c r="M1739" s="17">
        <f t="shared" si="181"/>
        <v>6.5030076410339784E-3</v>
      </c>
      <c r="N1739" s="20"/>
      <c r="O1739" s="73">
        <f t="shared" si="182"/>
        <v>35.116241261583482</v>
      </c>
      <c r="P1739" s="9">
        <f t="shared" si="183"/>
        <v>2447.4299999999998</v>
      </c>
    </row>
    <row r="1740" spans="1:16" x14ac:dyDescent="0.25">
      <c r="A1740" s="7" t="s">
        <v>9</v>
      </c>
      <c r="B1740" s="7" t="s">
        <v>400</v>
      </c>
      <c r="C1740" s="7" t="s">
        <v>404</v>
      </c>
      <c r="D1740" s="16" t="s">
        <v>405</v>
      </c>
      <c r="E1740" s="81" t="s">
        <v>458</v>
      </c>
      <c r="F1740" s="7" t="s">
        <v>403</v>
      </c>
      <c r="G1740" s="7" t="s">
        <v>492</v>
      </c>
      <c r="H1740" s="7" t="s">
        <v>14</v>
      </c>
      <c r="I1740" s="8">
        <v>99</v>
      </c>
      <c r="J1740" s="8"/>
      <c r="K1740" s="9">
        <v>242295.57</v>
      </c>
      <c r="L1740" s="7" t="s">
        <v>45</v>
      </c>
      <c r="M1740" s="17">
        <f t="shared" si="181"/>
        <v>2.2992777016512995E-2</v>
      </c>
      <c r="N1740" s="20"/>
      <c r="O1740" s="73">
        <f t="shared" si="182"/>
        <v>124.16099588917017</v>
      </c>
      <c r="P1740" s="9">
        <f t="shared" si="183"/>
        <v>2447.4300000000003</v>
      </c>
    </row>
    <row r="1741" spans="1:16" x14ac:dyDescent="0.25">
      <c r="A1741" s="7" t="s">
        <v>9</v>
      </c>
      <c r="B1741" s="7" t="s">
        <v>400</v>
      </c>
      <c r="C1741" s="7" t="s">
        <v>404</v>
      </c>
      <c r="D1741" s="16" t="s">
        <v>405</v>
      </c>
      <c r="E1741" s="81" t="s">
        <v>458</v>
      </c>
      <c r="F1741" s="7" t="s">
        <v>403</v>
      </c>
      <c r="G1741" s="7" t="s">
        <v>492</v>
      </c>
      <c r="H1741" s="7" t="s">
        <v>14</v>
      </c>
      <c r="I1741" s="8">
        <v>58</v>
      </c>
      <c r="J1741" s="8"/>
      <c r="K1741" s="9">
        <v>141950.94</v>
      </c>
      <c r="L1741" s="7" t="s">
        <v>46</v>
      </c>
      <c r="M1741" s="17">
        <f t="shared" si="181"/>
        <v>1.3470515827856099E-2</v>
      </c>
      <c r="N1741" s="20"/>
      <c r="O1741" s="73">
        <f t="shared" si="182"/>
        <v>72.740785470422935</v>
      </c>
      <c r="P1741" s="9">
        <f t="shared" si="183"/>
        <v>2447.4299999999998</v>
      </c>
    </row>
    <row r="1742" spans="1:16" x14ac:dyDescent="0.25">
      <c r="A1742" s="7" t="s">
        <v>9</v>
      </c>
      <c r="B1742" s="7" t="s">
        <v>400</v>
      </c>
      <c r="C1742" s="7" t="s">
        <v>404</v>
      </c>
      <c r="D1742" s="16" t="s">
        <v>405</v>
      </c>
      <c r="E1742" s="81" t="s">
        <v>458</v>
      </c>
      <c r="F1742" s="7" t="s">
        <v>403</v>
      </c>
      <c r="G1742" s="7" t="s">
        <v>492</v>
      </c>
      <c r="H1742" s="7" t="s">
        <v>14</v>
      </c>
      <c r="I1742" s="8">
        <v>72</v>
      </c>
      <c r="J1742" s="8"/>
      <c r="K1742" s="9">
        <v>176214.96</v>
      </c>
      <c r="L1742" s="7" t="s">
        <v>47</v>
      </c>
      <c r="M1742" s="17">
        <f t="shared" si="181"/>
        <v>1.6722019648373089E-2</v>
      </c>
      <c r="N1742" s="20"/>
      <c r="O1742" s="73">
        <f t="shared" si="182"/>
        <v>90.298906101214683</v>
      </c>
      <c r="P1742" s="9">
        <f t="shared" si="183"/>
        <v>2447.4299999999998</v>
      </c>
    </row>
    <row r="1743" spans="1:16" x14ac:dyDescent="0.25">
      <c r="A1743" s="7" t="s">
        <v>9</v>
      </c>
      <c r="B1743" s="7" t="s">
        <v>400</v>
      </c>
      <c r="C1743" s="7" t="s">
        <v>404</v>
      </c>
      <c r="D1743" s="16" t="s">
        <v>405</v>
      </c>
      <c r="E1743" s="81" t="s">
        <v>458</v>
      </c>
      <c r="F1743" s="7" t="s">
        <v>403</v>
      </c>
      <c r="G1743" s="7" t="s">
        <v>492</v>
      </c>
      <c r="H1743" s="7" t="s">
        <v>14</v>
      </c>
      <c r="I1743" s="8">
        <v>30</v>
      </c>
      <c r="J1743" s="8"/>
      <c r="K1743" s="9">
        <v>70192.259999999995</v>
      </c>
      <c r="L1743" s="7" t="s">
        <v>48</v>
      </c>
      <c r="M1743" s="17">
        <f t="shared" si="181"/>
        <v>6.9675081868221201E-3</v>
      </c>
      <c r="N1743" s="20"/>
      <c r="O1743" s="73">
        <f t="shared" si="182"/>
        <v>37.624544208839446</v>
      </c>
      <c r="P1743" s="9">
        <f t="shared" si="183"/>
        <v>2339.7419999999997</v>
      </c>
    </row>
    <row r="1744" spans="1:16" x14ac:dyDescent="0.25">
      <c r="A1744" s="7" t="s">
        <v>9</v>
      </c>
      <c r="B1744" s="7" t="s">
        <v>400</v>
      </c>
      <c r="C1744" s="7" t="s">
        <v>404</v>
      </c>
      <c r="D1744" s="16" t="s">
        <v>405</v>
      </c>
      <c r="E1744" s="81" t="s">
        <v>458</v>
      </c>
      <c r="F1744" s="7" t="s">
        <v>403</v>
      </c>
      <c r="G1744" s="7" t="s">
        <v>492</v>
      </c>
      <c r="H1744" s="7" t="s">
        <v>14</v>
      </c>
      <c r="I1744" s="8">
        <v>5</v>
      </c>
      <c r="J1744" s="8"/>
      <c r="K1744" s="9">
        <v>12237.15</v>
      </c>
      <c r="L1744" s="7" t="s">
        <v>68</v>
      </c>
      <c r="M1744" s="17">
        <f t="shared" si="181"/>
        <v>1.1612513644703533E-3</v>
      </c>
      <c r="N1744" s="20"/>
      <c r="O1744" s="73">
        <f t="shared" si="182"/>
        <v>6.2707573681399076</v>
      </c>
      <c r="P1744" s="9">
        <f t="shared" si="183"/>
        <v>2447.4299999999998</v>
      </c>
    </row>
    <row r="1745" spans="1:16" x14ac:dyDescent="0.25">
      <c r="A1745" s="7" t="s">
        <v>9</v>
      </c>
      <c r="B1745" s="7" t="s">
        <v>400</v>
      </c>
      <c r="C1745" s="7" t="s">
        <v>404</v>
      </c>
      <c r="D1745" s="16" t="s">
        <v>405</v>
      </c>
      <c r="E1745" s="81" t="s">
        <v>458</v>
      </c>
      <c r="F1745" s="7" t="s">
        <v>403</v>
      </c>
      <c r="G1745" s="7" t="s">
        <v>492</v>
      </c>
      <c r="H1745" s="7" t="s">
        <v>14</v>
      </c>
      <c r="I1745" s="8">
        <v>89</v>
      </c>
      <c r="J1745" s="8"/>
      <c r="K1745" s="9">
        <v>206648.64</v>
      </c>
      <c r="L1745" s="7" t="s">
        <v>49</v>
      </c>
      <c r="M1745" s="17">
        <f t="shared" si="181"/>
        <v>2.0670274287572288E-2</v>
      </c>
      <c r="N1745" s="20"/>
      <c r="O1745" s="73">
        <f t="shared" si="182"/>
        <v>111.61948115289036</v>
      </c>
      <c r="P1745" s="9">
        <f t="shared" si="183"/>
        <v>2321.8948314606741</v>
      </c>
    </row>
    <row r="1746" spans="1:16" x14ac:dyDescent="0.25">
      <c r="A1746" s="7" t="s">
        <v>9</v>
      </c>
      <c r="B1746" s="7" t="s">
        <v>400</v>
      </c>
      <c r="C1746" s="7" t="s">
        <v>404</v>
      </c>
      <c r="D1746" s="16" t="s">
        <v>405</v>
      </c>
      <c r="E1746" s="81" t="s">
        <v>458</v>
      </c>
      <c r="F1746" s="7" t="s">
        <v>403</v>
      </c>
      <c r="G1746" s="7" t="s">
        <v>492</v>
      </c>
      <c r="H1746" s="7" t="s">
        <v>14</v>
      </c>
      <c r="I1746" s="8">
        <v>51</v>
      </c>
      <c r="J1746" s="8"/>
      <c r="K1746" s="9">
        <v>124818.93</v>
      </c>
      <c r="L1746" s="7" t="s">
        <v>51</v>
      </c>
      <c r="M1746" s="17">
        <f t="shared" si="181"/>
        <v>1.1844763917597603E-2</v>
      </c>
      <c r="N1746" s="20"/>
      <c r="O1746" s="73">
        <f t="shared" si="182"/>
        <v>63.961725155027061</v>
      </c>
      <c r="P1746" s="9">
        <f t="shared" si="183"/>
        <v>2447.4299999999998</v>
      </c>
    </row>
    <row r="1747" spans="1:16" x14ac:dyDescent="0.25">
      <c r="A1747" s="7" t="s">
        <v>9</v>
      </c>
      <c r="B1747" s="7" t="s">
        <v>400</v>
      </c>
      <c r="C1747" s="7" t="s">
        <v>404</v>
      </c>
      <c r="D1747" s="16" t="s">
        <v>405</v>
      </c>
      <c r="E1747" s="81" t="s">
        <v>458</v>
      </c>
      <c r="F1747" s="7" t="s">
        <v>403</v>
      </c>
      <c r="G1747" s="7" t="s">
        <v>492</v>
      </c>
      <c r="H1747" s="7" t="s">
        <v>14</v>
      </c>
      <c r="I1747" s="8">
        <v>111</v>
      </c>
      <c r="J1747" s="8"/>
      <c r="K1747" s="9">
        <v>271664.73</v>
      </c>
      <c r="L1747" s="7" t="s">
        <v>52</v>
      </c>
      <c r="M1747" s="17">
        <f t="shared" si="181"/>
        <v>2.5779780291241842E-2</v>
      </c>
      <c r="N1747" s="20"/>
      <c r="O1747" s="73">
        <f t="shared" si="182"/>
        <v>139.21081357270594</v>
      </c>
      <c r="P1747" s="9">
        <f t="shared" si="183"/>
        <v>2447.4299999999998</v>
      </c>
    </row>
    <row r="1748" spans="1:16" x14ac:dyDescent="0.25">
      <c r="A1748" s="7" t="s">
        <v>9</v>
      </c>
      <c r="B1748" s="7" t="s">
        <v>400</v>
      </c>
      <c r="C1748" s="7" t="s">
        <v>404</v>
      </c>
      <c r="D1748" s="16" t="s">
        <v>405</v>
      </c>
      <c r="E1748" s="81" t="s">
        <v>458</v>
      </c>
      <c r="F1748" s="7" t="s">
        <v>403</v>
      </c>
      <c r="G1748" s="7" t="s">
        <v>492</v>
      </c>
      <c r="H1748" s="7" t="s">
        <v>14</v>
      </c>
      <c r="I1748" s="8">
        <v>28</v>
      </c>
      <c r="J1748" s="8"/>
      <c r="K1748" s="9">
        <v>68528.039999999994</v>
      </c>
      <c r="L1748" s="7" t="s">
        <v>53</v>
      </c>
      <c r="M1748" s="17">
        <f t="shared" si="181"/>
        <v>6.5030076410339784E-3</v>
      </c>
      <c r="N1748" s="20"/>
      <c r="O1748" s="73">
        <f t="shared" si="182"/>
        <v>35.116241261583482</v>
      </c>
      <c r="P1748" s="9">
        <f t="shared" si="183"/>
        <v>2447.4299999999998</v>
      </c>
    </row>
    <row r="1749" spans="1:16" x14ac:dyDescent="0.25">
      <c r="A1749" s="7" t="s">
        <v>9</v>
      </c>
      <c r="B1749" s="7" t="s">
        <v>400</v>
      </c>
      <c r="C1749" s="7" t="s">
        <v>404</v>
      </c>
      <c r="D1749" s="16" t="s">
        <v>405</v>
      </c>
      <c r="E1749" s="81" t="s">
        <v>458</v>
      </c>
      <c r="F1749" s="7" t="s">
        <v>403</v>
      </c>
      <c r="G1749" s="7" t="s">
        <v>492</v>
      </c>
      <c r="H1749" s="7" t="s">
        <v>14</v>
      </c>
      <c r="I1749" s="8">
        <v>15</v>
      </c>
      <c r="J1749" s="8"/>
      <c r="K1749" s="9">
        <v>36711.449999999997</v>
      </c>
      <c r="L1749" s="7" t="s">
        <v>55</v>
      </c>
      <c r="M1749" s="17">
        <f t="shared" si="181"/>
        <v>3.4837540934110601E-3</v>
      </c>
      <c r="N1749" s="20"/>
      <c r="O1749" s="73">
        <f t="shared" si="182"/>
        <v>18.812272104419723</v>
      </c>
      <c r="P1749" s="9">
        <f t="shared" si="183"/>
        <v>2447.4299999999998</v>
      </c>
    </row>
    <row r="1750" spans="1:16" x14ac:dyDescent="0.25">
      <c r="A1750" s="7" t="s">
        <v>9</v>
      </c>
      <c r="B1750" s="7" t="s">
        <v>400</v>
      </c>
      <c r="C1750" s="7" t="s">
        <v>404</v>
      </c>
      <c r="D1750" s="16" t="s">
        <v>405</v>
      </c>
      <c r="E1750" s="81" t="s">
        <v>458</v>
      </c>
      <c r="F1750" s="7" t="s">
        <v>403</v>
      </c>
      <c r="G1750" s="7" t="s">
        <v>492</v>
      </c>
      <c r="H1750" s="7" t="s">
        <v>14</v>
      </c>
      <c r="I1750" s="8">
        <v>16</v>
      </c>
      <c r="J1750" s="8"/>
      <c r="K1750" s="9">
        <v>39158.879999999997</v>
      </c>
      <c r="L1750" s="7" t="s">
        <v>65</v>
      </c>
      <c r="M1750" s="17">
        <f t="shared" si="181"/>
        <v>3.7160043663051305E-3</v>
      </c>
      <c r="N1750" s="20"/>
      <c r="O1750" s="73">
        <f t="shared" si="182"/>
        <v>20.066423578047704</v>
      </c>
      <c r="P1750" s="9">
        <f t="shared" si="183"/>
        <v>2447.4299999999998</v>
      </c>
    </row>
    <row r="1751" spans="1:16" s="67" customFormat="1" x14ac:dyDescent="0.25">
      <c r="A1751" s="58"/>
      <c r="B1751" s="58"/>
      <c r="C1751" s="58"/>
      <c r="D1751" s="59"/>
      <c r="E1751" s="87"/>
      <c r="F1751" s="58"/>
      <c r="G1751" s="58"/>
      <c r="H1751" s="58"/>
      <c r="I1751" s="60">
        <f>SUM(I1721:I1750)</f>
        <v>4305.7</v>
      </c>
      <c r="J1751" s="60"/>
      <c r="K1751" s="25"/>
      <c r="L1751" s="58"/>
      <c r="M1751" s="26">
        <f>SUM(M1721:M1750)</f>
        <v>1</v>
      </c>
      <c r="N1751" s="27"/>
      <c r="O1751" s="69">
        <f>SUM(O1721:O1750)</f>
        <v>5400.0000000000009</v>
      </c>
      <c r="P1751" s="25"/>
    </row>
    <row r="1752" spans="1:16" x14ac:dyDescent="0.25">
      <c r="A1752" s="7" t="s">
        <v>9</v>
      </c>
      <c r="B1752" s="7" t="s">
        <v>400</v>
      </c>
      <c r="C1752" s="7" t="s">
        <v>406</v>
      </c>
      <c r="D1752" s="16" t="s">
        <v>407</v>
      </c>
      <c r="E1752" s="81" t="s">
        <v>458</v>
      </c>
      <c r="F1752" s="7" t="s">
        <v>403</v>
      </c>
      <c r="G1752" s="7" t="s">
        <v>524</v>
      </c>
      <c r="H1752" s="7" t="s">
        <v>14</v>
      </c>
      <c r="I1752" s="8">
        <v>29.5</v>
      </c>
      <c r="J1752" s="8"/>
      <c r="K1752" s="9">
        <v>269059.67</v>
      </c>
      <c r="L1752" s="7" t="s">
        <v>16</v>
      </c>
      <c r="M1752" s="17">
        <f>+I1752/$I$1791</f>
        <v>5.5544258418250151E-3</v>
      </c>
      <c r="N1752" s="20"/>
      <c r="O1752" s="73">
        <f>4950*M1752</f>
        <v>27.494407917033826</v>
      </c>
      <c r="P1752" s="9">
        <f t="shared" si="183"/>
        <v>9120.6667796610163</v>
      </c>
    </row>
    <row r="1753" spans="1:16" x14ac:dyDescent="0.25">
      <c r="A1753" s="7" t="s">
        <v>9</v>
      </c>
      <c r="B1753" s="7" t="s">
        <v>400</v>
      </c>
      <c r="C1753" s="7" t="s">
        <v>406</v>
      </c>
      <c r="D1753" s="16" t="s">
        <v>407</v>
      </c>
      <c r="E1753" s="81" t="s">
        <v>458</v>
      </c>
      <c r="F1753" s="7" t="s">
        <v>403</v>
      </c>
      <c r="G1753" s="7" t="s">
        <v>524</v>
      </c>
      <c r="H1753" s="7" t="s">
        <v>14</v>
      </c>
      <c r="I1753" s="8">
        <v>168</v>
      </c>
      <c r="J1753" s="8"/>
      <c r="K1753" s="9">
        <v>1535202.48</v>
      </c>
      <c r="L1753" s="7" t="s">
        <v>18</v>
      </c>
      <c r="M1753" s="17">
        <f t="shared" ref="M1753:M1790" si="184">+I1753/$I$1791</f>
        <v>3.1631984455139067E-2</v>
      </c>
      <c r="N1753" s="20"/>
      <c r="O1753" s="73">
        <f t="shared" ref="O1753:O1790" si="185">4950*M1753</f>
        <v>156.57832305293837</v>
      </c>
      <c r="P1753" s="9">
        <f t="shared" si="183"/>
        <v>9138.11</v>
      </c>
    </row>
    <row r="1754" spans="1:16" x14ac:dyDescent="0.25">
      <c r="A1754" s="7" t="s">
        <v>9</v>
      </c>
      <c r="B1754" s="7" t="s">
        <v>400</v>
      </c>
      <c r="C1754" s="7" t="s">
        <v>406</v>
      </c>
      <c r="D1754" s="16" t="s">
        <v>407</v>
      </c>
      <c r="E1754" s="81" t="s">
        <v>458</v>
      </c>
      <c r="F1754" s="7" t="s">
        <v>403</v>
      </c>
      <c r="G1754" s="7" t="s">
        <v>524</v>
      </c>
      <c r="H1754" s="7" t="s">
        <v>14</v>
      </c>
      <c r="I1754" s="8">
        <v>37</v>
      </c>
      <c r="J1754" s="8"/>
      <c r="K1754" s="9">
        <v>338109.7</v>
      </c>
      <c r="L1754" s="7" t="s">
        <v>20</v>
      </c>
      <c r="M1754" s="17">
        <f t="shared" si="184"/>
        <v>6.9665680050008663E-3</v>
      </c>
      <c r="N1754" s="20"/>
      <c r="O1754" s="73">
        <f t="shared" si="185"/>
        <v>34.48451162475429</v>
      </c>
      <c r="P1754" s="9">
        <f t="shared" si="183"/>
        <v>9138.1</v>
      </c>
    </row>
    <row r="1755" spans="1:16" x14ac:dyDescent="0.25">
      <c r="A1755" s="7" t="s">
        <v>9</v>
      </c>
      <c r="B1755" s="7" t="s">
        <v>400</v>
      </c>
      <c r="C1755" s="7" t="s">
        <v>406</v>
      </c>
      <c r="D1755" s="16" t="s">
        <v>407</v>
      </c>
      <c r="E1755" s="81" t="s">
        <v>458</v>
      </c>
      <c r="F1755" s="7" t="s">
        <v>403</v>
      </c>
      <c r="G1755" s="7" t="s">
        <v>524</v>
      </c>
      <c r="H1755" s="7" t="s">
        <v>14</v>
      </c>
      <c r="I1755" s="8">
        <v>200</v>
      </c>
      <c r="J1755" s="8"/>
      <c r="K1755" s="9">
        <v>1827541.95</v>
      </c>
      <c r="L1755" s="7" t="s">
        <v>22</v>
      </c>
      <c r="M1755" s="17">
        <f t="shared" si="184"/>
        <v>3.7657124351356035E-2</v>
      </c>
      <c r="N1755" s="20"/>
      <c r="O1755" s="73">
        <f t="shared" si="185"/>
        <v>186.40276553921237</v>
      </c>
      <c r="P1755" s="9">
        <f t="shared" si="183"/>
        <v>9137.70975</v>
      </c>
    </row>
    <row r="1756" spans="1:16" x14ac:dyDescent="0.25">
      <c r="A1756" s="7" t="s">
        <v>9</v>
      </c>
      <c r="B1756" s="7" t="s">
        <v>400</v>
      </c>
      <c r="C1756" s="7" t="s">
        <v>406</v>
      </c>
      <c r="D1756" s="16" t="s">
        <v>407</v>
      </c>
      <c r="E1756" s="81" t="s">
        <v>458</v>
      </c>
      <c r="F1756" s="7" t="s">
        <v>403</v>
      </c>
      <c r="G1756" s="7" t="s">
        <v>524</v>
      </c>
      <c r="H1756" s="7" t="s">
        <v>14</v>
      </c>
      <c r="I1756" s="8">
        <v>395</v>
      </c>
      <c r="J1756" s="8"/>
      <c r="K1756" s="9">
        <v>3609553.45</v>
      </c>
      <c r="L1756" s="7" t="s">
        <v>23</v>
      </c>
      <c r="M1756" s="17">
        <f t="shared" si="184"/>
        <v>7.4372820593928163E-2</v>
      </c>
      <c r="N1756" s="20"/>
      <c r="O1756" s="73">
        <f t="shared" si="185"/>
        <v>368.14546193994443</v>
      </c>
      <c r="P1756" s="9">
        <f t="shared" si="183"/>
        <v>9138.11</v>
      </c>
    </row>
    <row r="1757" spans="1:16" x14ac:dyDescent="0.25">
      <c r="A1757" s="7" t="s">
        <v>9</v>
      </c>
      <c r="B1757" s="7" t="s">
        <v>400</v>
      </c>
      <c r="C1757" s="7" t="s">
        <v>406</v>
      </c>
      <c r="D1757" s="16" t="s">
        <v>407</v>
      </c>
      <c r="E1757" s="81" t="s">
        <v>458</v>
      </c>
      <c r="F1757" s="7" t="s">
        <v>403</v>
      </c>
      <c r="G1757" s="7" t="s">
        <v>524</v>
      </c>
      <c r="H1757" s="7" t="s">
        <v>14</v>
      </c>
      <c r="I1757" s="8">
        <v>261</v>
      </c>
      <c r="J1757" s="8"/>
      <c r="K1757" s="9">
        <v>2385046.71</v>
      </c>
      <c r="L1757" s="7" t="s">
        <v>25</v>
      </c>
      <c r="M1757" s="17">
        <f t="shared" si="184"/>
        <v>4.9142547278519626E-2</v>
      </c>
      <c r="N1757" s="20"/>
      <c r="O1757" s="73">
        <f t="shared" si="185"/>
        <v>243.25560902867215</v>
      </c>
      <c r="P1757" s="9">
        <f t="shared" si="183"/>
        <v>9138.11</v>
      </c>
    </row>
    <row r="1758" spans="1:16" x14ac:dyDescent="0.25">
      <c r="A1758" s="7" t="s">
        <v>9</v>
      </c>
      <c r="B1758" s="7" t="s">
        <v>400</v>
      </c>
      <c r="C1758" s="7" t="s">
        <v>406</v>
      </c>
      <c r="D1758" s="16" t="s">
        <v>407</v>
      </c>
      <c r="E1758" s="81" t="s">
        <v>458</v>
      </c>
      <c r="F1758" s="7" t="s">
        <v>403</v>
      </c>
      <c r="G1758" s="7" t="s">
        <v>524</v>
      </c>
      <c r="H1758" s="7" t="s">
        <v>14</v>
      </c>
      <c r="I1758" s="8">
        <v>90.33</v>
      </c>
      <c r="J1758" s="8"/>
      <c r="K1758" s="9">
        <v>825445.47629999998</v>
      </c>
      <c r="L1758" s="7" t="s">
        <v>28</v>
      </c>
      <c r="M1758" s="17">
        <f t="shared" si="184"/>
        <v>1.7007840213289951E-2</v>
      </c>
      <c r="N1758" s="20"/>
      <c r="O1758" s="73">
        <f t="shared" si="185"/>
        <v>84.188809055785256</v>
      </c>
      <c r="P1758" s="9">
        <f t="shared" si="183"/>
        <v>9138.11</v>
      </c>
    </row>
    <row r="1759" spans="1:16" x14ac:dyDescent="0.25">
      <c r="A1759" s="7" t="s">
        <v>9</v>
      </c>
      <c r="B1759" s="7" t="s">
        <v>400</v>
      </c>
      <c r="C1759" s="7" t="s">
        <v>406</v>
      </c>
      <c r="D1759" s="16" t="s">
        <v>407</v>
      </c>
      <c r="E1759" s="81" t="s">
        <v>458</v>
      </c>
      <c r="F1759" s="7" t="s">
        <v>403</v>
      </c>
      <c r="G1759" s="7" t="s">
        <v>524</v>
      </c>
      <c r="H1759" s="7" t="s">
        <v>14</v>
      </c>
      <c r="I1759" s="8">
        <v>4</v>
      </c>
      <c r="J1759" s="8"/>
      <c r="K1759" s="9">
        <v>35180.239999999998</v>
      </c>
      <c r="L1759" s="7" t="s">
        <v>29</v>
      </c>
      <c r="M1759" s="17">
        <f t="shared" si="184"/>
        <v>7.5314248702712072E-4</v>
      </c>
      <c r="N1759" s="20"/>
      <c r="O1759" s="73">
        <f t="shared" si="185"/>
        <v>3.7280553107842476</v>
      </c>
      <c r="P1759" s="9">
        <f t="shared" si="183"/>
        <v>8795.06</v>
      </c>
    </row>
    <row r="1760" spans="1:16" x14ac:dyDescent="0.25">
      <c r="A1760" s="7" t="s">
        <v>9</v>
      </c>
      <c r="B1760" s="7" t="s">
        <v>400</v>
      </c>
      <c r="C1760" s="7" t="s">
        <v>406</v>
      </c>
      <c r="D1760" s="16" t="s">
        <v>407</v>
      </c>
      <c r="E1760" s="81" t="s">
        <v>458</v>
      </c>
      <c r="F1760" s="7" t="s">
        <v>403</v>
      </c>
      <c r="G1760" s="7" t="s">
        <v>524</v>
      </c>
      <c r="H1760" s="7" t="s">
        <v>14</v>
      </c>
      <c r="I1760" s="8">
        <v>28</v>
      </c>
      <c r="J1760" s="8"/>
      <c r="K1760" s="9">
        <v>255867.08</v>
      </c>
      <c r="L1760" s="7" t="s">
        <v>30</v>
      </c>
      <c r="M1760" s="17">
        <f t="shared" si="184"/>
        <v>5.2719974091898448E-3</v>
      </c>
      <c r="N1760" s="20"/>
      <c r="O1760" s="73">
        <f t="shared" si="185"/>
        <v>26.096387175489731</v>
      </c>
      <c r="P1760" s="9">
        <f t="shared" si="183"/>
        <v>9138.1099999999988</v>
      </c>
    </row>
    <row r="1761" spans="1:16" x14ac:dyDescent="0.25">
      <c r="A1761" s="7" t="s">
        <v>9</v>
      </c>
      <c r="B1761" s="7" t="s">
        <v>400</v>
      </c>
      <c r="C1761" s="7" t="s">
        <v>406</v>
      </c>
      <c r="D1761" s="16" t="s">
        <v>407</v>
      </c>
      <c r="E1761" s="81" t="s">
        <v>458</v>
      </c>
      <c r="F1761" s="7" t="s">
        <v>403</v>
      </c>
      <c r="G1761" s="7" t="s">
        <v>524</v>
      </c>
      <c r="H1761" s="7" t="s">
        <v>14</v>
      </c>
      <c r="I1761" s="8">
        <v>136</v>
      </c>
      <c r="J1761" s="8"/>
      <c r="K1761" s="9">
        <v>1221513.8600000001</v>
      </c>
      <c r="L1761" s="7" t="s">
        <v>31</v>
      </c>
      <c r="M1761" s="17">
        <f t="shared" si="184"/>
        <v>2.5606844558922103E-2</v>
      </c>
      <c r="N1761" s="20"/>
      <c r="O1761" s="73">
        <f t="shared" si="185"/>
        <v>126.75388056666441</v>
      </c>
      <c r="P1761" s="9">
        <f t="shared" si="183"/>
        <v>8981.71955882353</v>
      </c>
    </row>
    <row r="1762" spans="1:16" x14ac:dyDescent="0.25">
      <c r="A1762" s="7" t="s">
        <v>9</v>
      </c>
      <c r="B1762" s="7" t="s">
        <v>400</v>
      </c>
      <c r="C1762" s="7" t="s">
        <v>406</v>
      </c>
      <c r="D1762" s="16" t="s">
        <v>407</v>
      </c>
      <c r="E1762" s="81" t="s">
        <v>458</v>
      </c>
      <c r="F1762" s="7" t="s">
        <v>403</v>
      </c>
      <c r="G1762" s="7" t="s">
        <v>524</v>
      </c>
      <c r="H1762" s="7" t="s">
        <v>14</v>
      </c>
      <c r="I1762" s="8">
        <v>10</v>
      </c>
      <c r="J1762" s="8"/>
      <c r="K1762" s="9">
        <v>91381.1</v>
      </c>
      <c r="L1762" s="7" t="s">
        <v>33</v>
      </c>
      <c r="M1762" s="17">
        <f t="shared" si="184"/>
        <v>1.8828562175678017E-3</v>
      </c>
      <c r="N1762" s="20"/>
      <c r="O1762" s="73">
        <f t="shared" si="185"/>
        <v>9.320138276960618</v>
      </c>
      <c r="P1762" s="9">
        <f t="shared" si="183"/>
        <v>9138.11</v>
      </c>
    </row>
    <row r="1763" spans="1:16" x14ac:dyDescent="0.25">
      <c r="A1763" s="7" t="s">
        <v>9</v>
      </c>
      <c r="B1763" s="7" t="s">
        <v>400</v>
      </c>
      <c r="C1763" s="7" t="s">
        <v>406</v>
      </c>
      <c r="D1763" s="16" t="s">
        <v>407</v>
      </c>
      <c r="E1763" s="81" t="s">
        <v>458</v>
      </c>
      <c r="F1763" s="7" t="s">
        <v>403</v>
      </c>
      <c r="G1763" s="7" t="s">
        <v>524</v>
      </c>
      <c r="H1763" s="7" t="s">
        <v>14</v>
      </c>
      <c r="I1763" s="8">
        <v>160</v>
      </c>
      <c r="J1763" s="8"/>
      <c r="K1763" s="9">
        <v>1462097.6</v>
      </c>
      <c r="L1763" s="7" t="s">
        <v>34</v>
      </c>
      <c r="M1763" s="17">
        <f t="shared" si="184"/>
        <v>3.0125699481084827E-2</v>
      </c>
      <c r="N1763" s="20"/>
      <c r="O1763" s="73">
        <f t="shared" si="185"/>
        <v>149.12221243136989</v>
      </c>
      <c r="P1763" s="9">
        <f t="shared" si="183"/>
        <v>9138.11</v>
      </c>
    </row>
    <row r="1764" spans="1:16" x14ac:dyDescent="0.25">
      <c r="A1764" s="7" t="s">
        <v>9</v>
      </c>
      <c r="B1764" s="7" t="s">
        <v>400</v>
      </c>
      <c r="C1764" s="7" t="s">
        <v>406</v>
      </c>
      <c r="D1764" s="16" t="s">
        <v>407</v>
      </c>
      <c r="E1764" s="81" t="s">
        <v>458</v>
      </c>
      <c r="F1764" s="7" t="s">
        <v>403</v>
      </c>
      <c r="G1764" s="7" t="s">
        <v>524</v>
      </c>
      <c r="H1764" s="7" t="s">
        <v>14</v>
      </c>
      <c r="I1764" s="8">
        <v>143</v>
      </c>
      <c r="J1764" s="8"/>
      <c r="K1764" s="9">
        <v>1306749.73</v>
      </c>
      <c r="L1764" s="7" t="s">
        <v>35</v>
      </c>
      <c r="M1764" s="17">
        <f t="shared" si="184"/>
        <v>2.6924843911219565E-2</v>
      </c>
      <c r="N1764" s="20"/>
      <c r="O1764" s="73">
        <f t="shared" si="185"/>
        <v>133.27797736053685</v>
      </c>
      <c r="P1764" s="9">
        <f t="shared" si="183"/>
        <v>9138.11</v>
      </c>
    </row>
    <row r="1765" spans="1:16" x14ac:dyDescent="0.25">
      <c r="A1765" s="7" t="s">
        <v>9</v>
      </c>
      <c r="B1765" s="7" t="s">
        <v>400</v>
      </c>
      <c r="C1765" s="7" t="s">
        <v>406</v>
      </c>
      <c r="D1765" s="16" t="s">
        <v>407</v>
      </c>
      <c r="E1765" s="81" t="s">
        <v>458</v>
      </c>
      <c r="F1765" s="7" t="s">
        <v>403</v>
      </c>
      <c r="G1765" s="7" t="s">
        <v>524</v>
      </c>
      <c r="H1765" s="7" t="s">
        <v>14</v>
      </c>
      <c r="I1765" s="8">
        <v>204</v>
      </c>
      <c r="J1765" s="8"/>
      <c r="K1765" s="9">
        <v>1864174.25</v>
      </c>
      <c r="L1765" s="7" t="s">
        <v>36</v>
      </c>
      <c r="M1765" s="17">
        <f t="shared" si="184"/>
        <v>3.8410266838383153E-2</v>
      </c>
      <c r="N1765" s="20"/>
      <c r="O1765" s="73">
        <f t="shared" si="185"/>
        <v>190.13082084999661</v>
      </c>
      <c r="P1765" s="9">
        <f t="shared" si="183"/>
        <v>9138.1090686274511</v>
      </c>
    </row>
    <row r="1766" spans="1:16" x14ac:dyDescent="0.25">
      <c r="A1766" s="7" t="s">
        <v>9</v>
      </c>
      <c r="B1766" s="7" t="s">
        <v>400</v>
      </c>
      <c r="C1766" s="7" t="s">
        <v>406</v>
      </c>
      <c r="D1766" s="16" t="s">
        <v>407</v>
      </c>
      <c r="E1766" s="81" t="s">
        <v>458</v>
      </c>
      <c r="F1766" s="7" t="s">
        <v>403</v>
      </c>
      <c r="G1766" s="7" t="s">
        <v>524</v>
      </c>
      <c r="H1766" s="7" t="s">
        <v>14</v>
      </c>
      <c r="I1766" s="8">
        <v>132</v>
      </c>
      <c r="J1766" s="8"/>
      <c r="K1766" s="9">
        <v>1206230.52</v>
      </c>
      <c r="L1766" s="7" t="s">
        <v>37</v>
      </c>
      <c r="M1766" s="17">
        <f t="shared" si="184"/>
        <v>2.4853702071894981E-2</v>
      </c>
      <c r="N1766" s="20"/>
      <c r="O1766" s="73">
        <f t="shared" si="185"/>
        <v>123.02582525588016</v>
      </c>
      <c r="P1766" s="9">
        <f t="shared" si="183"/>
        <v>9138.11</v>
      </c>
    </row>
    <row r="1767" spans="1:16" x14ac:dyDescent="0.25">
      <c r="A1767" s="7" t="s">
        <v>9</v>
      </c>
      <c r="B1767" s="7" t="s">
        <v>400</v>
      </c>
      <c r="C1767" s="7" t="s">
        <v>406</v>
      </c>
      <c r="D1767" s="16" t="s">
        <v>407</v>
      </c>
      <c r="E1767" s="81" t="s">
        <v>458</v>
      </c>
      <c r="F1767" s="7" t="s">
        <v>403</v>
      </c>
      <c r="G1767" s="7" t="s">
        <v>524</v>
      </c>
      <c r="H1767" s="7" t="s">
        <v>14</v>
      </c>
      <c r="I1767" s="8">
        <v>162</v>
      </c>
      <c r="J1767" s="8"/>
      <c r="K1767" s="9">
        <v>1480373.82</v>
      </c>
      <c r="L1767" s="7" t="s">
        <v>38</v>
      </c>
      <c r="M1767" s="17">
        <f t="shared" si="184"/>
        <v>3.0502270724598386E-2</v>
      </c>
      <c r="N1767" s="20"/>
      <c r="O1767" s="73">
        <f t="shared" si="185"/>
        <v>150.98624008676202</v>
      </c>
      <c r="P1767" s="9">
        <f t="shared" si="183"/>
        <v>9138.11</v>
      </c>
    </row>
    <row r="1768" spans="1:16" x14ac:dyDescent="0.25">
      <c r="A1768" s="7" t="s">
        <v>9</v>
      </c>
      <c r="B1768" s="7" t="s">
        <v>400</v>
      </c>
      <c r="C1768" s="7" t="s">
        <v>406</v>
      </c>
      <c r="D1768" s="16" t="s">
        <v>407</v>
      </c>
      <c r="E1768" s="81" t="s">
        <v>458</v>
      </c>
      <c r="F1768" s="7" t="s">
        <v>403</v>
      </c>
      <c r="G1768" s="7" t="s">
        <v>524</v>
      </c>
      <c r="H1768" s="7" t="s">
        <v>14</v>
      </c>
      <c r="I1768" s="8">
        <v>69</v>
      </c>
      <c r="J1768" s="8"/>
      <c r="K1768" s="9">
        <v>618522.84</v>
      </c>
      <c r="L1768" s="7" t="s">
        <v>39</v>
      </c>
      <c r="M1768" s="17">
        <f t="shared" si="184"/>
        <v>1.2991707901217831E-2</v>
      </c>
      <c r="N1768" s="20"/>
      <c r="O1768" s="73">
        <f t="shared" si="185"/>
        <v>64.308954111028271</v>
      </c>
      <c r="P1768" s="9">
        <f t="shared" si="183"/>
        <v>8964.0991304347826</v>
      </c>
    </row>
    <row r="1769" spans="1:16" x14ac:dyDescent="0.25">
      <c r="A1769" s="7" t="s">
        <v>9</v>
      </c>
      <c r="B1769" s="7" t="s">
        <v>400</v>
      </c>
      <c r="C1769" s="7" t="s">
        <v>406</v>
      </c>
      <c r="D1769" s="16" t="s">
        <v>407</v>
      </c>
      <c r="E1769" s="81" t="s">
        <v>458</v>
      </c>
      <c r="F1769" s="7" t="s">
        <v>403</v>
      </c>
      <c r="G1769" s="7" t="s">
        <v>524</v>
      </c>
      <c r="H1769" s="7" t="s">
        <v>14</v>
      </c>
      <c r="I1769" s="8">
        <v>137.5</v>
      </c>
      <c r="J1769" s="8"/>
      <c r="K1769" s="9">
        <v>1255647.895</v>
      </c>
      <c r="L1769" s="7" t="s">
        <v>40</v>
      </c>
      <c r="M1769" s="17">
        <f t="shared" si="184"/>
        <v>2.5889272991557272E-2</v>
      </c>
      <c r="N1769" s="20"/>
      <c r="O1769" s="73">
        <f t="shared" si="185"/>
        <v>128.15190130820849</v>
      </c>
      <c r="P1769" s="9">
        <f t="shared" si="183"/>
        <v>9131.9846909090902</v>
      </c>
    </row>
    <row r="1770" spans="1:16" x14ac:dyDescent="0.25">
      <c r="A1770" s="7" t="s">
        <v>9</v>
      </c>
      <c r="B1770" s="7" t="s">
        <v>400</v>
      </c>
      <c r="C1770" s="7" t="s">
        <v>406</v>
      </c>
      <c r="D1770" s="16" t="s">
        <v>407</v>
      </c>
      <c r="E1770" s="81" t="s">
        <v>458</v>
      </c>
      <c r="F1770" s="7" t="s">
        <v>403</v>
      </c>
      <c r="G1770" s="7" t="s">
        <v>524</v>
      </c>
      <c r="H1770" s="7" t="s">
        <v>14</v>
      </c>
      <c r="I1770" s="8">
        <v>763</v>
      </c>
      <c r="J1770" s="8"/>
      <c r="K1770" s="9">
        <v>6972377.9299999997</v>
      </c>
      <c r="L1770" s="7" t="s">
        <v>41</v>
      </c>
      <c r="M1770" s="17">
        <f t="shared" si="184"/>
        <v>0.14366192940042327</v>
      </c>
      <c r="N1770" s="20"/>
      <c r="O1770" s="73">
        <f t="shared" si="185"/>
        <v>711.12655053209517</v>
      </c>
      <c r="P1770" s="9">
        <f t="shared" si="183"/>
        <v>9138.1099999999988</v>
      </c>
    </row>
    <row r="1771" spans="1:16" x14ac:dyDescent="0.25">
      <c r="A1771" s="7" t="s">
        <v>9</v>
      </c>
      <c r="B1771" s="7" t="s">
        <v>400</v>
      </c>
      <c r="C1771" s="7" t="s">
        <v>406</v>
      </c>
      <c r="D1771" s="16" t="s">
        <v>407</v>
      </c>
      <c r="E1771" s="81" t="s">
        <v>458</v>
      </c>
      <c r="F1771" s="7" t="s">
        <v>403</v>
      </c>
      <c r="G1771" s="7" t="s">
        <v>524</v>
      </c>
      <c r="H1771" s="7" t="s">
        <v>14</v>
      </c>
      <c r="I1771" s="8">
        <v>815</v>
      </c>
      <c r="J1771" s="8"/>
      <c r="K1771" s="9">
        <v>7447559.6500000004</v>
      </c>
      <c r="L1771" s="7" t="s">
        <v>42</v>
      </c>
      <c r="M1771" s="17">
        <f t="shared" si="184"/>
        <v>0.15345278173177584</v>
      </c>
      <c r="N1771" s="20"/>
      <c r="O1771" s="73">
        <f t="shared" si="185"/>
        <v>759.59126957229046</v>
      </c>
      <c r="P1771" s="9">
        <f t="shared" si="183"/>
        <v>9138.11</v>
      </c>
    </row>
    <row r="1772" spans="1:16" x14ac:dyDescent="0.25">
      <c r="A1772" s="7" t="s">
        <v>9</v>
      </c>
      <c r="B1772" s="7" t="s">
        <v>400</v>
      </c>
      <c r="C1772" s="7" t="s">
        <v>406</v>
      </c>
      <c r="D1772" s="16" t="s">
        <v>407</v>
      </c>
      <c r="E1772" s="81" t="s">
        <v>458</v>
      </c>
      <c r="F1772" s="7" t="s">
        <v>403</v>
      </c>
      <c r="G1772" s="7" t="s">
        <v>524</v>
      </c>
      <c r="H1772" s="7" t="s">
        <v>14</v>
      </c>
      <c r="I1772" s="8">
        <v>47</v>
      </c>
      <c r="J1772" s="8"/>
      <c r="K1772" s="9">
        <v>429491.17</v>
      </c>
      <c r="L1772" s="7" t="s">
        <v>44</v>
      </c>
      <c r="M1772" s="17">
        <f t="shared" si="184"/>
        <v>8.8494242225686682E-3</v>
      </c>
      <c r="N1772" s="20"/>
      <c r="O1772" s="73">
        <f t="shared" si="185"/>
        <v>43.80464990171491</v>
      </c>
      <c r="P1772" s="9">
        <f t="shared" si="183"/>
        <v>9138.1099999999988</v>
      </c>
    </row>
    <row r="1773" spans="1:16" x14ac:dyDescent="0.25">
      <c r="A1773" s="7" t="s">
        <v>9</v>
      </c>
      <c r="B1773" s="7" t="s">
        <v>400</v>
      </c>
      <c r="C1773" s="7" t="s">
        <v>406</v>
      </c>
      <c r="D1773" s="16" t="s">
        <v>407</v>
      </c>
      <c r="E1773" s="81" t="s">
        <v>458</v>
      </c>
      <c r="F1773" s="7" t="s">
        <v>403</v>
      </c>
      <c r="G1773" s="7" t="s">
        <v>524</v>
      </c>
      <c r="H1773" s="7" t="s">
        <v>14</v>
      </c>
      <c r="I1773" s="8">
        <v>109</v>
      </c>
      <c r="J1773" s="8"/>
      <c r="K1773" s="9">
        <v>996053.99</v>
      </c>
      <c r="L1773" s="7" t="s">
        <v>45</v>
      </c>
      <c r="M1773" s="17">
        <f t="shared" si="184"/>
        <v>2.0523132771489039E-2</v>
      </c>
      <c r="N1773" s="20"/>
      <c r="O1773" s="73">
        <f t="shared" si="185"/>
        <v>101.58950721887074</v>
      </c>
      <c r="P1773" s="9">
        <f t="shared" si="183"/>
        <v>9138.11</v>
      </c>
    </row>
    <row r="1774" spans="1:16" x14ac:dyDescent="0.25">
      <c r="A1774" s="7" t="s">
        <v>9</v>
      </c>
      <c r="B1774" s="7" t="s">
        <v>400</v>
      </c>
      <c r="C1774" s="7" t="s">
        <v>406</v>
      </c>
      <c r="D1774" s="16" t="s">
        <v>407</v>
      </c>
      <c r="E1774" s="81" t="s">
        <v>458</v>
      </c>
      <c r="F1774" s="7" t="s">
        <v>403</v>
      </c>
      <c r="G1774" s="7" t="s">
        <v>524</v>
      </c>
      <c r="H1774" s="7" t="s">
        <v>14</v>
      </c>
      <c r="I1774" s="8">
        <v>54</v>
      </c>
      <c r="J1774" s="8"/>
      <c r="K1774" s="9">
        <v>493457.94</v>
      </c>
      <c r="L1774" s="7" t="s">
        <v>46</v>
      </c>
      <c r="M1774" s="17">
        <f t="shared" si="184"/>
        <v>1.0167423574866129E-2</v>
      </c>
      <c r="N1774" s="20"/>
      <c r="O1774" s="73">
        <f t="shared" si="185"/>
        <v>50.328746695587334</v>
      </c>
      <c r="P1774" s="9">
        <f t="shared" si="183"/>
        <v>9138.11</v>
      </c>
    </row>
    <row r="1775" spans="1:16" x14ac:dyDescent="0.25">
      <c r="A1775" s="7" t="s">
        <v>9</v>
      </c>
      <c r="B1775" s="7" t="s">
        <v>400</v>
      </c>
      <c r="C1775" s="7" t="s">
        <v>406</v>
      </c>
      <c r="D1775" s="16" t="s">
        <v>407</v>
      </c>
      <c r="E1775" s="81" t="s">
        <v>458</v>
      </c>
      <c r="F1775" s="7" t="s">
        <v>403</v>
      </c>
      <c r="G1775" s="7" t="s">
        <v>524</v>
      </c>
      <c r="H1775" s="7" t="s">
        <v>14</v>
      </c>
      <c r="I1775" s="8">
        <v>94</v>
      </c>
      <c r="J1775" s="8"/>
      <c r="K1775" s="9">
        <v>858982.34</v>
      </c>
      <c r="L1775" s="7" t="s">
        <v>47</v>
      </c>
      <c r="M1775" s="17">
        <f t="shared" si="184"/>
        <v>1.7698848445137336E-2</v>
      </c>
      <c r="N1775" s="20"/>
      <c r="O1775" s="73">
        <f t="shared" si="185"/>
        <v>87.60929980342982</v>
      </c>
      <c r="P1775" s="9">
        <f t="shared" si="183"/>
        <v>9138.1099999999988</v>
      </c>
    </row>
    <row r="1776" spans="1:16" x14ac:dyDescent="0.25">
      <c r="A1776" s="7" t="s">
        <v>9</v>
      </c>
      <c r="B1776" s="7" t="s">
        <v>400</v>
      </c>
      <c r="C1776" s="7" t="s">
        <v>406</v>
      </c>
      <c r="D1776" s="16" t="s">
        <v>407</v>
      </c>
      <c r="E1776" s="81" t="s">
        <v>458</v>
      </c>
      <c r="F1776" s="7" t="s">
        <v>403</v>
      </c>
      <c r="G1776" s="7" t="s">
        <v>524</v>
      </c>
      <c r="H1776" s="7" t="s">
        <v>14</v>
      </c>
      <c r="I1776" s="8">
        <v>35</v>
      </c>
      <c r="J1776" s="8"/>
      <c r="K1776" s="9">
        <v>308513.2</v>
      </c>
      <c r="L1776" s="7" t="s">
        <v>63</v>
      </c>
      <c r="M1776" s="17">
        <f t="shared" si="184"/>
        <v>6.5899967614873062E-3</v>
      </c>
      <c r="N1776" s="20"/>
      <c r="O1776" s="73">
        <f t="shared" si="185"/>
        <v>32.620483969362169</v>
      </c>
      <c r="P1776" s="9">
        <f t="shared" si="183"/>
        <v>8814.6628571428573</v>
      </c>
    </row>
    <row r="1777" spans="1:16" x14ac:dyDescent="0.25">
      <c r="A1777" s="7" t="s">
        <v>9</v>
      </c>
      <c r="B1777" s="7" t="s">
        <v>400</v>
      </c>
      <c r="C1777" s="7" t="s">
        <v>406</v>
      </c>
      <c r="D1777" s="16" t="s">
        <v>407</v>
      </c>
      <c r="E1777" s="81" t="s">
        <v>458</v>
      </c>
      <c r="F1777" s="7" t="s">
        <v>403</v>
      </c>
      <c r="G1777" s="7" t="s">
        <v>524</v>
      </c>
      <c r="H1777" s="7" t="s">
        <v>14</v>
      </c>
      <c r="I1777" s="8">
        <v>127</v>
      </c>
      <c r="J1777" s="8"/>
      <c r="K1777" s="9">
        <v>1160539.97</v>
      </c>
      <c r="L1777" s="7" t="s">
        <v>48</v>
      </c>
      <c r="M1777" s="17">
        <f t="shared" si="184"/>
        <v>2.3912273963111082E-2</v>
      </c>
      <c r="N1777" s="20"/>
      <c r="O1777" s="73">
        <f t="shared" si="185"/>
        <v>118.36575611739985</v>
      </c>
      <c r="P1777" s="9">
        <f t="shared" si="183"/>
        <v>9138.11</v>
      </c>
    </row>
    <row r="1778" spans="1:16" x14ac:dyDescent="0.25">
      <c r="A1778" s="7" t="s">
        <v>9</v>
      </c>
      <c r="B1778" s="7" t="s">
        <v>400</v>
      </c>
      <c r="C1778" s="7" t="s">
        <v>406</v>
      </c>
      <c r="D1778" s="16" t="s">
        <v>407</v>
      </c>
      <c r="E1778" s="81" t="s">
        <v>458</v>
      </c>
      <c r="F1778" s="7" t="s">
        <v>403</v>
      </c>
      <c r="G1778" s="7" t="s">
        <v>524</v>
      </c>
      <c r="H1778" s="7" t="s">
        <v>14</v>
      </c>
      <c r="I1778" s="8">
        <v>2</v>
      </c>
      <c r="J1778" s="8"/>
      <c r="K1778" s="9">
        <v>18276.22</v>
      </c>
      <c r="L1778" s="7" t="s">
        <v>68</v>
      </c>
      <c r="M1778" s="17">
        <f t="shared" si="184"/>
        <v>3.7657124351356036E-4</v>
      </c>
      <c r="N1778" s="20"/>
      <c r="O1778" s="73">
        <f t="shared" si="185"/>
        <v>1.8640276553921238</v>
      </c>
      <c r="P1778" s="9">
        <f t="shared" si="183"/>
        <v>9138.11</v>
      </c>
    </row>
    <row r="1779" spans="1:16" x14ac:dyDescent="0.25">
      <c r="A1779" s="7" t="s">
        <v>9</v>
      </c>
      <c r="B1779" s="7" t="s">
        <v>400</v>
      </c>
      <c r="C1779" s="7" t="s">
        <v>406</v>
      </c>
      <c r="D1779" s="16" t="s">
        <v>407</v>
      </c>
      <c r="E1779" s="81" t="s">
        <v>458</v>
      </c>
      <c r="F1779" s="7" t="s">
        <v>403</v>
      </c>
      <c r="G1779" s="7" t="s">
        <v>524</v>
      </c>
      <c r="H1779" s="7" t="s">
        <v>14</v>
      </c>
      <c r="I1779" s="8">
        <v>86</v>
      </c>
      <c r="J1779" s="8"/>
      <c r="K1779" s="9">
        <v>757747.36</v>
      </c>
      <c r="L1779" s="7" t="s">
        <v>49</v>
      </c>
      <c r="M1779" s="17">
        <f t="shared" si="184"/>
        <v>1.6192563471083093E-2</v>
      </c>
      <c r="N1779" s="20"/>
      <c r="O1779" s="73">
        <f t="shared" si="185"/>
        <v>80.153189181861308</v>
      </c>
      <c r="P1779" s="9">
        <f t="shared" si="183"/>
        <v>8811.0158139534888</v>
      </c>
    </row>
    <row r="1780" spans="1:16" x14ac:dyDescent="0.25">
      <c r="A1780" s="7" t="s">
        <v>9</v>
      </c>
      <c r="B1780" s="7" t="s">
        <v>400</v>
      </c>
      <c r="C1780" s="7" t="s">
        <v>406</v>
      </c>
      <c r="D1780" s="16" t="s">
        <v>407</v>
      </c>
      <c r="E1780" s="81" t="s">
        <v>458</v>
      </c>
      <c r="F1780" s="7" t="s">
        <v>403</v>
      </c>
      <c r="G1780" s="7" t="s">
        <v>524</v>
      </c>
      <c r="H1780" s="7" t="s">
        <v>14</v>
      </c>
      <c r="I1780" s="8">
        <v>52</v>
      </c>
      <c r="J1780" s="8"/>
      <c r="K1780" s="9">
        <v>475177.98</v>
      </c>
      <c r="L1780" s="7" t="s">
        <v>50</v>
      </c>
      <c r="M1780" s="17">
        <f t="shared" si="184"/>
        <v>9.7908523313525696E-3</v>
      </c>
      <c r="N1780" s="20"/>
      <c r="O1780" s="73">
        <f t="shared" si="185"/>
        <v>48.46471904019522</v>
      </c>
      <c r="P1780" s="9">
        <f t="shared" si="183"/>
        <v>9138.038076923076</v>
      </c>
    </row>
    <row r="1781" spans="1:16" x14ac:dyDescent="0.25">
      <c r="A1781" s="7" t="s">
        <v>9</v>
      </c>
      <c r="B1781" s="7" t="s">
        <v>400</v>
      </c>
      <c r="C1781" s="7" t="s">
        <v>406</v>
      </c>
      <c r="D1781" s="16" t="s">
        <v>407</v>
      </c>
      <c r="E1781" s="81" t="s">
        <v>458</v>
      </c>
      <c r="F1781" s="7" t="s">
        <v>403</v>
      </c>
      <c r="G1781" s="7" t="s">
        <v>524</v>
      </c>
      <c r="H1781" s="7" t="s">
        <v>14</v>
      </c>
      <c r="I1781" s="8">
        <v>72</v>
      </c>
      <c r="J1781" s="8"/>
      <c r="K1781" s="9">
        <v>657943.92000000004</v>
      </c>
      <c r="L1781" s="7" t="s">
        <v>51</v>
      </c>
      <c r="M1781" s="17">
        <f t="shared" si="184"/>
        <v>1.3556564766488172E-2</v>
      </c>
      <c r="N1781" s="20"/>
      <c r="O1781" s="73">
        <f t="shared" si="185"/>
        <v>67.104995594116446</v>
      </c>
      <c r="P1781" s="9">
        <f t="shared" si="183"/>
        <v>9138.11</v>
      </c>
    </row>
    <row r="1782" spans="1:16" x14ac:dyDescent="0.25">
      <c r="A1782" s="7" t="s">
        <v>9</v>
      </c>
      <c r="B1782" s="7" t="s">
        <v>400</v>
      </c>
      <c r="C1782" s="7" t="s">
        <v>406</v>
      </c>
      <c r="D1782" s="16" t="s">
        <v>407</v>
      </c>
      <c r="E1782" s="81" t="s">
        <v>458</v>
      </c>
      <c r="F1782" s="7" t="s">
        <v>403</v>
      </c>
      <c r="G1782" s="7" t="s">
        <v>524</v>
      </c>
      <c r="H1782" s="7" t="s">
        <v>14</v>
      </c>
      <c r="I1782" s="8">
        <v>89.75</v>
      </c>
      <c r="J1782" s="8"/>
      <c r="K1782" s="9">
        <v>820145.37250000006</v>
      </c>
      <c r="L1782" s="7" t="s">
        <v>52</v>
      </c>
      <c r="M1782" s="17">
        <f t="shared" si="184"/>
        <v>1.6898634552671019E-2</v>
      </c>
      <c r="N1782" s="20"/>
      <c r="O1782" s="73">
        <f t="shared" si="185"/>
        <v>83.64824103572154</v>
      </c>
      <c r="P1782" s="9">
        <f t="shared" si="183"/>
        <v>9138.11</v>
      </c>
    </row>
    <row r="1783" spans="1:16" x14ac:dyDescent="0.25">
      <c r="A1783" s="7" t="s">
        <v>9</v>
      </c>
      <c r="B1783" s="7" t="s">
        <v>400</v>
      </c>
      <c r="C1783" s="7" t="s">
        <v>406</v>
      </c>
      <c r="D1783" s="16" t="s">
        <v>407</v>
      </c>
      <c r="E1783" s="81" t="s">
        <v>458</v>
      </c>
      <c r="F1783" s="7" t="s">
        <v>403</v>
      </c>
      <c r="G1783" s="7" t="s">
        <v>524</v>
      </c>
      <c r="H1783" s="7" t="s">
        <v>14</v>
      </c>
      <c r="I1783" s="8">
        <v>23</v>
      </c>
      <c r="J1783" s="8"/>
      <c r="K1783" s="9">
        <v>210176.53</v>
      </c>
      <c r="L1783" s="7" t="s">
        <v>53</v>
      </c>
      <c r="M1783" s="17">
        <f t="shared" si="184"/>
        <v>4.3305693004059434E-3</v>
      </c>
      <c r="N1783" s="20"/>
      <c r="O1783" s="73">
        <f t="shared" si="185"/>
        <v>21.436318037009421</v>
      </c>
      <c r="P1783" s="9">
        <f t="shared" si="183"/>
        <v>9138.11</v>
      </c>
    </row>
    <row r="1784" spans="1:16" x14ac:dyDescent="0.25">
      <c r="A1784" s="7" t="s">
        <v>9</v>
      </c>
      <c r="B1784" s="7" t="s">
        <v>400</v>
      </c>
      <c r="C1784" s="7" t="s">
        <v>406</v>
      </c>
      <c r="D1784" s="16" t="s">
        <v>407</v>
      </c>
      <c r="E1784" s="81" t="s">
        <v>458</v>
      </c>
      <c r="F1784" s="7" t="s">
        <v>403</v>
      </c>
      <c r="G1784" s="7" t="s">
        <v>524</v>
      </c>
      <c r="H1784" s="7" t="s">
        <v>14</v>
      </c>
      <c r="I1784" s="8">
        <v>158</v>
      </c>
      <c r="J1784" s="8"/>
      <c r="K1784" s="9">
        <v>1443821.38</v>
      </c>
      <c r="L1784" s="7" t="s">
        <v>55</v>
      </c>
      <c r="M1784" s="17">
        <f t="shared" si="184"/>
        <v>2.9749128237571268E-2</v>
      </c>
      <c r="N1784" s="20"/>
      <c r="O1784" s="73">
        <f t="shared" si="185"/>
        <v>147.25818477597778</v>
      </c>
      <c r="P1784" s="9">
        <f t="shared" si="183"/>
        <v>9138.1099999999988</v>
      </c>
    </row>
    <row r="1785" spans="1:16" x14ac:dyDescent="0.25">
      <c r="A1785" s="7" t="s">
        <v>9</v>
      </c>
      <c r="B1785" s="7" t="s">
        <v>400</v>
      </c>
      <c r="C1785" s="7" t="s">
        <v>406</v>
      </c>
      <c r="D1785" s="16" t="s">
        <v>407</v>
      </c>
      <c r="E1785" s="81" t="s">
        <v>458</v>
      </c>
      <c r="F1785" s="7" t="s">
        <v>403</v>
      </c>
      <c r="G1785" s="7" t="s">
        <v>524</v>
      </c>
      <c r="H1785" s="7" t="s">
        <v>14</v>
      </c>
      <c r="I1785" s="8">
        <v>94</v>
      </c>
      <c r="J1785" s="8"/>
      <c r="K1785" s="9">
        <v>849890.77</v>
      </c>
      <c r="L1785" s="7" t="s">
        <v>56</v>
      </c>
      <c r="M1785" s="17">
        <f t="shared" si="184"/>
        <v>1.7698848445137336E-2</v>
      </c>
      <c r="N1785" s="20"/>
      <c r="O1785" s="73">
        <f t="shared" si="185"/>
        <v>87.60929980342982</v>
      </c>
      <c r="P1785" s="9">
        <f t="shared" si="183"/>
        <v>9041.3911702127662</v>
      </c>
    </row>
    <row r="1786" spans="1:16" x14ac:dyDescent="0.25">
      <c r="A1786" s="7" t="s">
        <v>9</v>
      </c>
      <c r="B1786" s="7" t="s">
        <v>400</v>
      </c>
      <c r="C1786" s="7" t="s">
        <v>406</v>
      </c>
      <c r="D1786" s="16" t="s">
        <v>407</v>
      </c>
      <c r="E1786" s="81" t="s">
        <v>458</v>
      </c>
      <c r="F1786" s="7" t="s">
        <v>403</v>
      </c>
      <c r="G1786" s="7" t="s">
        <v>524</v>
      </c>
      <c r="H1786" s="7" t="s">
        <v>14</v>
      </c>
      <c r="I1786" s="8">
        <v>170</v>
      </c>
      <c r="J1786" s="8"/>
      <c r="K1786" s="9">
        <v>1553478.7</v>
      </c>
      <c r="L1786" s="7" t="s">
        <v>57</v>
      </c>
      <c r="M1786" s="17">
        <f t="shared" si="184"/>
        <v>3.200855569865263E-2</v>
      </c>
      <c r="N1786" s="20"/>
      <c r="O1786" s="73">
        <f t="shared" si="185"/>
        <v>158.44235070833051</v>
      </c>
      <c r="P1786" s="9">
        <f t="shared" si="183"/>
        <v>9138.11</v>
      </c>
    </row>
    <row r="1787" spans="1:16" x14ac:dyDescent="0.25">
      <c r="A1787" s="7" t="s">
        <v>9</v>
      </c>
      <c r="B1787" s="7" t="s">
        <v>400</v>
      </c>
      <c r="C1787" s="7" t="s">
        <v>406</v>
      </c>
      <c r="D1787" s="16" t="s">
        <v>407</v>
      </c>
      <c r="E1787" s="81" t="s">
        <v>458</v>
      </c>
      <c r="F1787" s="7" t="s">
        <v>403</v>
      </c>
      <c r="G1787" s="7" t="s">
        <v>524</v>
      </c>
      <c r="H1787" s="7" t="s">
        <v>14</v>
      </c>
      <c r="I1787" s="8">
        <v>34</v>
      </c>
      <c r="J1787" s="8"/>
      <c r="K1787" s="9">
        <v>307951.26</v>
      </c>
      <c r="L1787" s="7" t="s">
        <v>65</v>
      </c>
      <c r="M1787" s="17">
        <f t="shared" si="184"/>
        <v>6.4017111397305258E-3</v>
      </c>
      <c r="N1787" s="20"/>
      <c r="O1787" s="73">
        <f t="shared" si="185"/>
        <v>31.688470141666102</v>
      </c>
      <c r="P1787" s="9">
        <f t="shared" si="183"/>
        <v>9057.39</v>
      </c>
    </row>
    <row r="1788" spans="1:16" x14ac:dyDescent="0.25">
      <c r="A1788" s="7" t="s">
        <v>9</v>
      </c>
      <c r="B1788" s="7" t="s">
        <v>400</v>
      </c>
      <c r="C1788" s="7" t="s">
        <v>408</v>
      </c>
      <c r="D1788" s="16" t="s">
        <v>409</v>
      </c>
      <c r="E1788" s="81" t="s">
        <v>458</v>
      </c>
      <c r="F1788" s="7" t="s">
        <v>403</v>
      </c>
      <c r="G1788" s="7" t="s">
        <v>524</v>
      </c>
      <c r="H1788" s="7" t="s">
        <v>14</v>
      </c>
      <c r="I1788" s="8">
        <v>12</v>
      </c>
      <c r="J1788" s="8"/>
      <c r="K1788" s="9">
        <v>116039.88</v>
      </c>
      <c r="L1788" s="7" t="s">
        <v>46</v>
      </c>
      <c r="M1788" s="17">
        <f t="shared" si="184"/>
        <v>2.2594274610813619E-3</v>
      </c>
      <c r="N1788" s="20"/>
      <c r="O1788" s="73">
        <f t="shared" si="185"/>
        <v>11.184165932352741</v>
      </c>
      <c r="P1788" s="9">
        <f t="shared" si="183"/>
        <v>9669.99</v>
      </c>
    </row>
    <row r="1789" spans="1:16" x14ac:dyDescent="0.25">
      <c r="A1789" s="7" t="s">
        <v>9</v>
      </c>
      <c r="B1789" s="7" t="s">
        <v>400</v>
      </c>
      <c r="C1789" s="7" t="s">
        <v>408</v>
      </c>
      <c r="D1789" s="16" t="s">
        <v>409</v>
      </c>
      <c r="E1789" s="81" t="s">
        <v>458</v>
      </c>
      <c r="F1789" s="7" t="s">
        <v>403</v>
      </c>
      <c r="G1789" s="7" t="s">
        <v>524</v>
      </c>
      <c r="H1789" s="7" t="s">
        <v>14</v>
      </c>
      <c r="I1789" s="8">
        <v>106</v>
      </c>
      <c r="J1789" s="8"/>
      <c r="K1789" s="9">
        <v>1021692.54</v>
      </c>
      <c r="L1789" s="7" t="s">
        <v>53</v>
      </c>
      <c r="M1789" s="17">
        <f t="shared" si="184"/>
        <v>1.9958275906218698E-2</v>
      </c>
      <c r="N1789" s="20"/>
      <c r="O1789" s="73">
        <f t="shared" si="185"/>
        <v>98.793465735782561</v>
      </c>
      <c r="P1789" s="9">
        <f t="shared" si="183"/>
        <v>9638.6088679245295</v>
      </c>
    </row>
    <row r="1790" spans="1:16" x14ac:dyDescent="0.25">
      <c r="A1790" s="7" t="s">
        <v>9</v>
      </c>
      <c r="B1790" s="7" t="s">
        <v>400</v>
      </c>
      <c r="C1790" s="7" t="s">
        <v>408</v>
      </c>
      <c r="D1790" s="16" t="s">
        <v>409</v>
      </c>
      <c r="E1790" s="81" t="s">
        <v>458</v>
      </c>
      <c r="F1790" s="7" t="s">
        <v>403</v>
      </c>
      <c r="G1790" s="7" t="s">
        <v>524</v>
      </c>
      <c r="H1790" s="7" t="s">
        <v>14</v>
      </c>
      <c r="I1790" s="8">
        <v>2</v>
      </c>
      <c r="J1790" s="8"/>
      <c r="K1790" s="9">
        <v>19339.98</v>
      </c>
      <c r="L1790" s="7" t="s">
        <v>56</v>
      </c>
      <c r="M1790" s="17">
        <f t="shared" si="184"/>
        <v>3.7657124351356036E-4</v>
      </c>
      <c r="N1790" s="20"/>
      <c r="O1790" s="73">
        <f t="shared" si="185"/>
        <v>1.8640276553921238</v>
      </c>
      <c r="P1790" s="9">
        <f t="shared" si="183"/>
        <v>9669.99</v>
      </c>
    </row>
    <row r="1791" spans="1:16" s="67" customFormat="1" x14ac:dyDescent="0.25">
      <c r="A1791" s="58"/>
      <c r="B1791" s="58"/>
      <c r="C1791" s="58"/>
      <c r="D1791" s="59"/>
      <c r="E1791" s="87"/>
      <c r="F1791" s="58"/>
      <c r="G1791" s="58"/>
      <c r="H1791" s="58"/>
      <c r="I1791" s="60">
        <f>SUM(I1752:I1790)</f>
        <v>5311.08</v>
      </c>
      <c r="J1791" s="60"/>
      <c r="K1791" s="25"/>
      <c r="L1791" s="58"/>
      <c r="M1791" s="26">
        <f>SUM(M1752:M1790)</f>
        <v>1.0000000000000002</v>
      </c>
      <c r="N1791" s="27"/>
      <c r="O1791" s="69">
        <f>SUM(O1752:O1790)</f>
        <v>4950</v>
      </c>
      <c r="P1791" s="25"/>
    </row>
    <row r="1792" spans="1:16" x14ac:dyDescent="0.25">
      <c r="A1792" s="7" t="s">
        <v>9</v>
      </c>
      <c r="B1792" s="7" t="s">
        <v>410</v>
      </c>
      <c r="C1792" s="7" t="s">
        <v>411</v>
      </c>
      <c r="D1792" s="16" t="s">
        <v>412</v>
      </c>
      <c r="E1792" s="81" t="s">
        <v>479</v>
      </c>
      <c r="F1792" s="7" t="s">
        <v>413</v>
      </c>
      <c r="G1792" s="7" t="s">
        <v>482</v>
      </c>
      <c r="H1792" s="7" t="s">
        <v>170</v>
      </c>
      <c r="I1792" s="8">
        <v>50</v>
      </c>
      <c r="J1792" s="8"/>
      <c r="K1792" s="9">
        <v>13298.5</v>
      </c>
      <c r="L1792" s="7" t="s">
        <v>15</v>
      </c>
      <c r="M1792" s="17">
        <f>+I1792/$I$1837</f>
        <v>3.7658221961024794E-4</v>
      </c>
      <c r="N1792" s="20"/>
      <c r="O1792" s="68">
        <f>156000*M1792</f>
        <v>58.746826259198677</v>
      </c>
      <c r="P1792" s="9">
        <f t="shared" si="183"/>
        <v>265.97000000000003</v>
      </c>
    </row>
    <row r="1793" spans="1:16" x14ac:dyDescent="0.25">
      <c r="A1793" s="7" t="s">
        <v>9</v>
      </c>
      <c r="B1793" s="7" t="s">
        <v>410</v>
      </c>
      <c r="C1793" s="7" t="s">
        <v>411</v>
      </c>
      <c r="D1793" s="16" t="s">
        <v>412</v>
      </c>
      <c r="E1793" s="81" t="s">
        <v>479</v>
      </c>
      <c r="F1793" s="7" t="s">
        <v>413</v>
      </c>
      <c r="G1793" s="7" t="s">
        <v>482</v>
      </c>
      <c r="H1793" s="7" t="s">
        <v>170</v>
      </c>
      <c r="I1793" s="8">
        <v>5</v>
      </c>
      <c r="J1793" s="8"/>
      <c r="K1793" s="9">
        <v>1329.85</v>
      </c>
      <c r="L1793" s="7" t="s">
        <v>300</v>
      </c>
      <c r="M1793" s="17">
        <f t="shared" ref="M1793:M1836" si="186">+I1793/$I$1837</f>
        <v>3.7658221961024794E-5</v>
      </c>
      <c r="N1793" s="20"/>
      <c r="O1793" s="68">
        <f t="shared" ref="O1793:O1836" si="187">156000*M1793</f>
        <v>5.8746826259198679</v>
      </c>
      <c r="P1793" s="9">
        <f t="shared" si="183"/>
        <v>265.96999999999997</v>
      </c>
    </row>
    <row r="1794" spans="1:16" x14ac:dyDescent="0.25">
      <c r="A1794" s="7" t="s">
        <v>9</v>
      </c>
      <c r="B1794" s="7" t="s">
        <v>410</v>
      </c>
      <c r="C1794" s="7" t="s">
        <v>411</v>
      </c>
      <c r="D1794" s="16" t="s">
        <v>412</v>
      </c>
      <c r="E1794" s="81" t="s">
        <v>479</v>
      </c>
      <c r="F1794" s="7" t="s">
        <v>413</v>
      </c>
      <c r="G1794" s="7" t="s">
        <v>482</v>
      </c>
      <c r="H1794" s="7" t="s">
        <v>170</v>
      </c>
      <c r="I1794" s="8">
        <v>37</v>
      </c>
      <c r="J1794" s="8"/>
      <c r="K1794" s="9">
        <v>9840.89</v>
      </c>
      <c r="L1794" s="7" t="s">
        <v>17</v>
      </c>
      <c r="M1794" s="17">
        <f t="shared" si="186"/>
        <v>2.7867084251158346E-4</v>
      </c>
      <c r="N1794" s="20"/>
      <c r="O1794" s="68">
        <f t="shared" si="187"/>
        <v>43.472651431807023</v>
      </c>
      <c r="P1794" s="9">
        <f t="shared" ref="P1794:P1857" si="188">+K1794/I1794</f>
        <v>265.96999999999997</v>
      </c>
    </row>
    <row r="1795" spans="1:16" x14ac:dyDescent="0.25">
      <c r="A1795" s="7" t="s">
        <v>9</v>
      </c>
      <c r="B1795" s="7" t="s">
        <v>410</v>
      </c>
      <c r="C1795" s="7" t="s">
        <v>411</v>
      </c>
      <c r="D1795" s="16" t="s">
        <v>412</v>
      </c>
      <c r="E1795" s="81" t="s">
        <v>479</v>
      </c>
      <c r="F1795" s="7" t="s">
        <v>413</v>
      </c>
      <c r="G1795" s="7" t="s">
        <v>482</v>
      </c>
      <c r="H1795" s="7" t="s">
        <v>170</v>
      </c>
      <c r="I1795" s="8">
        <v>2938</v>
      </c>
      <c r="J1795" s="8"/>
      <c r="K1795" s="9">
        <v>781419.86</v>
      </c>
      <c r="L1795" s="7" t="s">
        <v>18</v>
      </c>
      <c r="M1795" s="17">
        <f t="shared" si="186"/>
        <v>2.212797122429817E-2</v>
      </c>
      <c r="N1795" s="20"/>
      <c r="O1795" s="68">
        <f t="shared" si="187"/>
        <v>3451.9635109905144</v>
      </c>
      <c r="P1795" s="9">
        <f t="shared" si="188"/>
        <v>265.96999999999997</v>
      </c>
    </row>
    <row r="1796" spans="1:16" x14ac:dyDescent="0.25">
      <c r="A1796" s="7" t="s">
        <v>9</v>
      </c>
      <c r="B1796" s="7" t="s">
        <v>410</v>
      </c>
      <c r="C1796" s="7" t="s">
        <v>411</v>
      </c>
      <c r="D1796" s="16" t="s">
        <v>412</v>
      </c>
      <c r="E1796" s="81" t="s">
        <v>479</v>
      </c>
      <c r="F1796" s="7" t="s">
        <v>413</v>
      </c>
      <c r="G1796" s="7" t="s">
        <v>482</v>
      </c>
      <c r="H1796" s="7" t="s">
        <v>170</v>
      </c>
      <c r="I1796" s="8">
        <v>8703</v>
      </c>
      <c r="J1796" s="8"/>
      <c r="K1796" s="9">
        <v>2314736.91</v>
      </c>
      <c r="L1796" s="7" t="s">
        <v>20</v>
      </c>
      <c r="M1796" s="17">
        <f t="shared" si="186"/>
        <v>6.5547901145359758E-2</v>
      </c>
      <c r="N1796" s="20"/>
      <c r="O1796" s="68">
        <f t="shared" si="187"/>
        <v>10225.472578676123</v>
      </c>
      <c r="P1796" s="9">
        <f t="shared" si="188"/>
        <v>265.97000000000003</v>
      </c>
    </row>
    <row r="1797" spans="1:16" x14ac:dyDescent="0.25">
      <c r="A1797" s="7" t="s">
        <v>9</v>
      </c>
      <c r="B1797" s="7" t="s">
        <v>410</v>
      </c>
      <c r="C1797" s="7" t="s">
        <v>411</v>
      </c>
      <c r="D1797" s="16" t="s">
        <v>412</v>
      </c>
      <c r="E1797" s="81" t="s">
        <v>479</v>
      </c>
      <c r="F1797" s="7" t="s">
        <v>413</v>
      </c>
      <c r="G1797" s="7" t="s">
        <v>482</v>
      </c>
      <c r="H1797" s="7" t="s">
        <v>170</v>
      </c>
      <c r="I1797" s="8">
        <v>8254.52</v>
      </c>
      <c r="J1797" s="8"/>
      <c r="K1797" s="9">
        <v>2195454.6844000001</v>
      </c>
      <c r="L1797" s="7" t="s">
        <v>22</v>
      </c>
      <c r="M1797" s="17">
        <f t="shared" si="186"/>
        <v>6.2170109268343682E-2</v>
      </c>
      <c r="N1797" s="20"/>
      <c r="O1797" s="68">
        <f t="shared" si="187"/>
        <v>9698.5370458616144</v>
      </c>
      <c r="P1797" s="9">
        <f t="shared" si="188"/>
        <v>265.97000000000003</v>
      </c>
    </row>
    <row r="1798" spans="1:16" x14ac:dyDescent="0.25">
      <c r="A1798" s="7" t="s">
        <v>9</v>
      </c>
      <c r="B1798" s="7" t="s">
        <v>410</v>
      </c>
      <c r="C1798" s="7" t="s">
        <v>411</v>
      </c>
      <c r="D1798" s="16" t="s">
        <v>412</v>
      </c>
      <c r="E1798" s="81" t="s">
        <v>479</v>
      </c>
      <c r="F1798" s="7" t="s">
        <v>413</v>
      </c>
      <c r="G1798" s="7" t="s">
        <v>482</v>
      </c>
      <c r="H1798" s="7" t="s">
        <v>170</v>
      </c>
      <c r="I1798" s="8">
        <v>7243</v>
      </c>
      <c r="J1798" s="8"/>
      <c r="K1798" s="9">
        <v>1926420.71</v>
      </c>
      <c r="L1798" s="7" t="s">
        <v>23</v>
      </c>
      <c r="M1798" s="17">
        <f t="shared" si="186"/>
        <v>5.4551700332740517E-2</v>
      </c>
      <c r="N1798" s="20"/>
      <c r="O1798" s="68">
        <f t="shared" si="187"/>
        <v>8510.0652519075211</v>
      </c>
      <c r="P1798" s="9">
        <f t="shared" si="188"/>
        <v>265.96999999999997</v>
      </c>
    </row>
    <row r="1799" spans="1:16" x14ac:dyDescent="0.25">
      <c r="A1799" s="7" t="s">
        <v>9</v>
      </c>
      <c r="B1799" s="7" t="s">
        <v>410</v>
      </c>
      <c r="C1799" s="7" t="s">
        <v>411</v>
      </c>
      <c r="D1799" s="16" t="s">
        <v>412</v>
      </c>
      <c r="E1799" s="81" t="s">
        <v>479</v>
      </c>
      <c r="F1799" s="7" t="s">
        <v>413</v>
      </c>
      <c r="G1799" s="7" t="s">
        <v>482</v>
      </c>
      <c r="H1799" s="7" t="s">
        <v>170</v>
      </c>
      <c r="I1799" s="8">
        <v>170</v>
      </c>
      <c r="J1799" s="8"/>
      <c r="K1799" s="9">
        <v>45214.9</v>
      </c>
      <c r="L1799" s="7" t="s">
        <v>24</v>
      </c>
      <c r="M1799" s="17">
        <f t="shared" si="186"/>
        <v>1.2803795466748429E-3</v>
      </c>
      <c r="N1799" s="20"/>
      <c r="O1799" s="68">
        <f t="shared" si="187"/>
        <v>199.73920928127549</v>
      </c>
      <c r="P1799" s="9">
        <f t="shared" si="188"/>
        <v>265.97000000000003</v>
      </c>
    </row>
    <row r="1800" spans="1:16" x14ac:dyDescent="0.25">
      <c r="A1800" s="7" t="s">
        <v>9</v>
      </c>
      <c r="B1800" s="7" t="s">
        <v>410</v>
      </c>
      <c r="C1800" s="7" t="s">
        <v>411</v>
      </c>
      <c r="D1800" s="16" t="s">
        <v>412</v>
      </c>
      <c r="E1800" s="81" t="s">
        <v>479</v>
      </c>
      <c r="F1800" s="7" t="s">
        <v>413</v>
      </c>
      <c r="G1800" s="7" t="s">
        <v>482</v>
      </c>
      <c r="H1800" s="7" t="s">
        <v>170</v>
      </c>
      <c r="I1800" s="8">
        <v>5205</v>
      </c>
      <c r="J1800" s="8"/>
      <c r="K1800" s="9">
        <v>1384373.85</v>
      </c>
      <c r="L1800" s="7" t="s">
        <v>25</v>
      </c>
      <c r="M1800" s="17">
        <f t="shared" si="186"/>
        <v>3.920220906142681E-2</v>
      </c>
      <c r="N1800" s="20"/>
      <c r="O1800" s="68">
        <f t="shared" si="187"/>
        <v>6115.5446135825823</v>
      </c>
      <c r="P1800" s="9">
        <f t="shared" si="188"/>
        <v>265.97000000000003</v>
      </c>
    </row>
    <row r="1801" spans="1:16" x14ac:dyDescent="0.25">
      <c r="A1801" s="7" t="s">
        <v>9</v>
      </c>
      <c r="B1801" s="7" t="s">
        <v>410</v>
      </c>
      <c r="C1801" s="7" t="s">
        <v>411</v>
      </c>
      <c r="D1801" s="16" t="s">
        <v>412</v>
      </c>
      <c r="E1801" s="81" t="s">
        <v>479</v>
      </c>
      <c r="F1801" s="7" t="s">
        <v>413</v>
      </c>
      <c r="G1801" s="7" t="s">
        <v>482</v>
      </c>
      <c r="H1801" s="7" t="s">
        <v>170</v>
      </c>
      <c r="I1801" s="8">
        <v>89.85</v>
      </c>
      <c r="J1801" s="8"/>
      <c r="K1801" s="9">
        <v>23897.404500000001</v>
      </c>
      <c r="L1801" s="7" t="s">
        <v>26</v>
      </c>
      <c r="M1801" s="17">
        <f t="shared" si="186"/>
        <v>6.767182486396155E-4</v>
      </c>
      <c r="N1801" s="20"/>
      <c r="O1801" s="68">
        <f t="shared" si="187"/>
        <v>105.56804678778002</v>
      </c>
      <c r="P1801" s="9">
        <f t="shared" si="188"/>
        <v>265.97000000000003</v>
      </c>
    </row>
    <row r="1802" spans="1:16" x14ac:dyDescent="0.25">
      <c r="A1802" s="7" t="s">
        <v>9</v>
      </c>
      <c r="B1802" s="7" t="s">
        <v>410</v>
      </c>
      <c r="C1802" s="7" t="s">
        <v>411</v>
      </c>
      <c r="D1802" s="16" t="s">
        <v>412</v>
      </c>
      <c r="E1802" s="81" t="s">
        <v>479</v>
      </c>
      <c r="F1802" s="7" t="s">
        <v>413</v>
      </c>
      <c r="G1802" s="7" t="s">
        <v>482</v>
      </c>
      <c r="H1802" s="7" t="s">
        <v>170</v>
      </c>
      <c r="I1802" s="8">
        <v>40</v>
      </c>
      <c r="J1802" s="8"/>
      <c r="K1802" s="9">
        <v>10638.8</v>
      </c>
      <c r="L1802" s="7" t="s">
        <v>27</v>
      </c>
      <c r="M1802" s="17">
        <f t="shared" si="186"/>
        <v>3.0126577568819835E-4</v>
      </c>
      <c r="N1802" s="20"/>
      <c r="O1802" s="68">
        <f t="shared" si="187"/>
        <v>46.997461007358943</v>
      </c>
      <c r="P1802" s="9">
        <f t="shared" si="188"/>
        <v>265.96999999999997</v>
      </c>
    </row>
    <row r="1803" spans="1:16" x14ac:dyDescent="0.25">
      <c r="A1803" s="7" t="s">
        <v>9</v>
      </c>
      <c r="B1803" s="7" t="s">
        <v>410</v>
      </c>
      <c r="C1803" s="7" t="s">
        <v>411</v>
      </c>
      <c r="D1803" s="16" t="s">
        <v>412</v>
      </c>
      <c r="E1803" s="81" t="s">
        <v>479</v>
      </c>
      <c r="F1803" s="7" t="s">
        <v>413</v>
      </c>
      <c r="G1803" s="7" t="s">
        <v>482</v>
      </c>
      <c r="H1803" s="7" t="s">
        <v>170</v>
      </c>
      <c r="I1803" s="8">
        <v>1470.46</v>
      </c>
      <c r="J1803" s="8"/>
      <c r="K1803" s="9">
        <v>391098.24619999999</v>
      </c>
      <c r="L1803" s="7" t="s">
        <v>28</v>
      </c>
      <c r="M1803" s="17">
        <f t="shared" si="186"/>
        <v>1.1074981812961704E-2</v>
      </c>
      <c r="N1803" s="20"/>
      <c r="O1803" s="68">
        <f t="shared" si="187"/>
        <v>1727.6971628220258</v>
      </c>
      <c r="P1803" s="9">
        <f t="shared" si="188"/>
        <v>265.96999999999997</v>
      </c>
    </row>
    <row r="1804" spans="1:16" x14ac:dyDescent="0.25">
      <c r="A1804" s="7" t="s">
        <v>9</v>
      </c>
      <c r="B1804" s="7" t="s">
        <v>410</v>
      </c>
      <c r="C1804" s="7" t="s">
        <v>411</v>
      </c>
      <c r="D1804" s="16" t="s">
        <v>412</v>
      </c>
      <c r="E1804" s="81" t="s">
        <v>479</v>
      </c>
      <c r="F1804" s="7" t="s">
        <v>413</v>
      </c>
      <c r="G1804" s="7" t="s">
        <v>482</v>
      </c>
      <c r="H1804" s="7" t="s">
        <v>170</v>
      </c>
      <c r="I1804" s="8">
        <v>124</v>
      </c>
      <c r="J1804" s="8"/>
      <c r="K1804" s="9">
        <v>32980.28</v>
      </c>
      <c r="L1804" s="7" t="s">
        <v>29</v>
      </c>
      <c r="M1804" s="17">
        <f t="shared" si="186"/>
        <v>9.3392390463341486E-4</v>
      </c>
      <c r="N1804" s="20"/>
      <c r="O1804" s="68">
        <f t="shared" si="187"/>
        <v>145.69212912281273</v>
      </c>
      <c r="P1804" s="9">
        <f t="shared" si="188"/>
        <v>265.96999999999997</v>
      </c>
    </row>
    <row r="1805" spans="1:16" x14ac:dyDescent="0.25">
      <c r="A1805" s="7" t="s">
        <v>9</v>
      </c>
      <c r="B1805" s="7" t="s">
        <v>410</v>
      </c>
      <c r="C1805" s="7" t="s">
        <v>411</v>
      </c>
      <c r="D1805" s="16" t="s">
        <v>412</v>
      </c>
      <c r="E1805" s="81" t="s">
        <v>479</v>
      </c>
      <c r="F1805" s="7" t="s">
        <v>413</v>
      </c>
      <c r="G1805" s="7" t="s">
        <v>482</v>
      </c>
      <c r="H1805" s="7" t="s">
        <v>170</v>
      </c>
      <c r="I1805" s="8">
        <v>629</v>
      </c>
      <c r="J1805" s="8"/>
      <c r="K1805" s="9">
        <v>167295.13</v>
      </c>
      <c r="L1805" s="7" t="s">
        <v>30</v>
      </c>
      <c r="M1805" s="17">
        <f t="shared" si="186"/>
        <v>4.7374043226969193E-3</v>
      </c>
      <c r="N1805" s="20"/>
      <c r="O1805" s="68">
        <f t="shared" si="187"/>
        <v>739.03507434071946</v>
      </c>
      <c r="P1805" s="9">
        <f t="shared" si="188"/>
        <v>265.97000000000003</v>
      </c>
    </row>
    <row r="1806" spans="1:16" x14ac:dyDescent="0.25">
      <c r="A1806" s="7" t="s">
        <v>9</v>
      </c>
      <c r="B1806" s="7" t="s">
        <v>410</v>
      </c>
      <c r="C1806" s="7" t="s">
        <v>411</v>
      </c>
      <c r="D1806" s="16" t="s">
        <v>412</v>
      </c>
      <c r="E1806" s="81" t="s">
        <v>479</v>
      </c>
      <c r="F1806" s="7" t="s">
        <v>413</v>
      </c>
      <c r="G1806" s="7" t="s">
        <v>482</v>
      </c>
      <c r="H1806" s="7" t="s">
        <v>170</v>
      </c>
      <c r="I1806" s="8">
        <v>2526</v>
      </c>
      <c r="J1806" s="8"/>
      <c r="K1806" s="9">
        <v>671840.22</v>
      </c>
      <c r="L1806" s="7" t="s">
        <v>31</v>
      </c>
      <c r="M1806" s="17">
        <f t="shared" si="186"/>
        <v>1.9024933734709724E-2</v>
      </c>
      <c r="N1806" s="20"/>
      <c r="O1806" s="68">
        <f t="shared" si="187"/>
        <v>2967.8896626147171</v>
      </c>
      <c r="P1806" s="9">
        <f t="shared" si="188"/>
        <v>265.96999999999997</v>
      </c>
    </row>
    <row r="1807" spans="1:16" x14ac:dyDescent="0.25">
      <c r="A1807" s="7" t="s">
        <v>9</v>
      </c>
      <c r="B1807" s="7" t="s">
        <v>410</v>
      </c>
      <c r="C1807" s="7" t="s">
        <v>411</v>
      </c>
      <c r="D1807" s="16" t="s">
        <v>412</v>
      </c>
      <c r="E1807" s="81" t="s">
        <v>479</v>
      </c>
      <c r="F1807" s="7" t="s">
        <v>413</v>
      </c>
      <c r="G1807" s="7" t="s">
        <v>482</v>
      </c>
      <c r="H1807" s="7" t="s">
        <v>170</v>
      </c>
      <c r="I1807" s="8">
        <v>760</v>
      </c>
      <c r="J1807" s="8"/>
      <c r="K1807" s="9">
        <v>202137.2</v>
      </c>
      <c r="L1807" s="7" t="s">
        <v>32</v>
      </c>
      <c r="M1807" s="17">
        <f t="shared" si="186"/>
        <v>5.7240497380757682E-3</v>
      </c>
      <c r="N1807" s="20"/>
      <c r="O1807" s="68">
        <f t="shared" si="187"/>
        <v>892.95175913981984</v>
      </c>
      <c r="P1807" s="9">
        <f t="shared" si="188"/>
        <v>265.97000000000003</v>
      </c>
    </row>
    <row r="1808" spans="1:16" x14ac:dyDescent="0.25">
      <c r="A1808" s="7" t="s">
        <v>9</v>
      </c>
      <c r="B1808" s="7" t="s">
        <v>410</v>
      </c>
      <c r="C1808" s="7" t="s">
        <v>411</v>
      </c>
      <c r="D1808" s="16" t="s">
        <v>412</v>
      </c>
      <c r="E1808" s="81" t="s">
        <v>479</v>
      </c>
      <c r="F1808" s="7" t="s">
        <v>413</v>
      </c>
      <c r="G1808" s="7" t="s">
        <v>482</v>
      </c>
      <c r="H1808" s="7" t="s">
        <v>170</v>
      </c>
      <c r="I1808" s="8">
        <v>325</v>
      </c>
      <c r="J1808" s="8"/>
      <c r="K1808" s="9">
        <v>86440.25</v>
      </c>
      <c r="L1808" s="7" t="s">
        <v>62</v>
      </c>
      <c r="M1808" s="17">
        <f t="shared" si="186"/>
        <v>2.4477844274666117E-3</v>
      </c>
      <c r="N1808" s="20"/>
      <c r="O1808" s="68">
        <f t="shared" si="187"/>
        <v>381.85437068479143</v>
      </c>
      <c r="P1808" s="9">
        <f t="shared" si="188"/>
        <v>265.97000000000003</v>
      </c>
    </row>
    <row r="1809" spans="1:16" x14ac:dyDescent="0.25">
      <c r="A1809" s="7" t="s">
        <v>9</v>
      </c>
      <c r="B1809" s="7" t="s">
        <v>410</v>
      </c>
      <c r="C1809" s="7" t="s">
        <v>411</v>
      </c>
      <c r="D1809" s="16" t="s">
        <v>412</v>
      </c>
      <c r="E1809" s="81" t="s">
        <v>479</v>
      </c>
      <c r="F1809" s="7" t="s">
        <v>413</v>
      </c>
      <c r="G1809" s="7" t="s">
        <v>482</v>
      </c>
      <c r="H1809" s="7" t="s">
        <v>170</v>
      </c>
      <c r="I1809" s="8">
        <v>183</v>
      </c>
      <c r="J1809" s="8"/>
      <c r="K1809" s="9">
        <v>48672.51</v>
      </c>
      <c r="L1809" s="7" t="s">
        <v>33</v>
      </c>
      <c r="M1809" s="17">
        <f t="shared" si="186"/>
        <v>1.3782909237735075E-3</v>
      </c>
      <c r="N1809" s="20"/>
      <c r="O1809" s="68">
        <f t="shared" si="187"/>
        <v>215.01338410866717</v>
      </c>
      <c r="P1809" s="9">
        <f t="shared" si="188"/>
        <v>265.97000000000003</v>
      </c>
    </row>
    <row r="1810" spans="1:16" x14ac:dyDescent="0.25">
      <c r="A1810" s="7" t="s">
        <v>9</v>
      </c>
      <c r="B1810" s="7" t="s">
        <v>410</v>
      </c>
      <c r="C1810" s="7" t="s">
        <v>411</v>
      </c>
      <c r="D1810" s="16" t="s">
        <v>412</v>
      </c>
      <c r="E1810" s="81" t="s">
        <v>479</v>
      </c>
      <c r="F1810" s="7" t="s">
        <v>413</v>
      </c>
      <c r="G1810" s="7" t="s">
        <v>482</v>
      </c>
      <c r="H1810" s="7" t="s">
        <v>170</v>
      </c>
      <c r="I1810" s="8">
        <v>3447.5</v>
      </c>
      <c r="J1810" s="8"/>
      <c r="K1810" s="9">
        <v>916931.57499999995</v>
      </c>
      <c r="L1810" s="7" t="s">
        <v>34</v>
      </c>
      <c r="M1810" s="17">
        <f t="shared" si="186"/>
        <v>2.5965344042126595E-2</v>
      </c>
      <c r="N1810" s="20"/>
      <c r="O1810" s="68">
        <f t="shared" si="187"/>
        <v>4050.593670571749</v>
      </c>
      <c r="P1810" s="9">
        <f t="shared" si="188"/>
        <v>265.96999999999997</v>
      </c>
    </row>
    <row r="1811" spans="1:16" x14ac:dyDescent="0.25">
      <c r="A1811" s="7" t="s">
        <v>9</v>
      </c>
      <c r="B1811" s="7" t="s">
        <v>410</v>
      </c>
      <c r="C1811" s="7" t="s">
        <v>411</v>
      </c>
      <c r="D1811" s="16" t="s">
        <v>412</v>
      </c>
      <c r="E1811" s="81" t="s">
        <v>479</v>
      </c>
      <c r="F1811" s="7" t="s">
        <v>413</v>
      </c>
      <c r="G1811" s="7" t="s">
        <v>482</v>
      </c>
      <c r="H1811" s="7" t="s">
        <v>170</v>
      </c>
      <c r="I1811" s="8">
        <v>4367</v>
      </c>
      <c r="J1811" s="8"/>
      <c r="K1811" s="9">
        <v>1161490.99</v>
      </c>
      <c r="L1811" s="7" t="s">
        <v>35</v>
      </c>
      <c r="M1811" s="17">
        <f t="shared" si="186"/>
        <v>3.2890691060759057E-2</v>
      </c>
      <c r="N1811" s="20"/>
      <c r="O1811" s="68">
        <f t="shared" si="187"/>
        <v>5130.9478054784131</v>
      </c>
      <c r="P1811" s="9">
        <f t="shared" si="188"/>
        <v>265.96999999999997</v>
      </c>
    </row>
    <row r="1812" spans="1:16" x14ac:dyDescent="0.25">
      <c r="A1812" s="7" t="s">
        <v>9</v>
      </c>
      <c r="B1812" s="7" t="s">
        <v>410</v>
      </c>
      <c r="C1812" s="7" t="s">
        <v>411</v>
      </c>
      <c r="D1812" s="16" t="s">
        <v>412</v>
      </c>
      <c r="E1812" s="81" t="s">
        <v>479</v>
      </c>
      <c r="F1812" s="7" t="s">
        <v>413</v>
      </c>
      <c r="G1812" s="7" t="s">
        <v>482</v>
      </c>
      <c r="H1812" s="7" t="s">
        <v>170</v>
      </c>
      <c r="I1812" s="8">
        <v>5685</v>
      </c>
      <c r="J1812" s="8"/>
      <c r="K1812" s="9">
        <v>1512033.27</v>
      </c>
      <c r="L1812" s="7" t="s">
        <v>36</v>
      </c>
      <c r="M1812" s="17">
        <f t="shared" si="186"/>
        <v>4.2817398369685192E-2</v>
      </c>
      <c r="N1812" s="20"/>
      <c r="O1812" s="68">
        <f t="shared" si="187"/>
        <v>6679.5141456708898</v>
      </c>
      <c r="P1812" s="9">
        <f t="shared" si="188"/>
        <v>265.96891292875989</v>
      </c>
    </row>
    <row r="1813" spans="1:16" x14ac:dyDescent="0.25">
      <c r="A1813" s="7" t="s">
        <v>9</v>
      </c>
      <c r="B1813" s="7" t="s">
        <v>410</v>
      </c>
      <c r="C1813" s="7" t="s">
        <v>411</v>
      </c>
      <c r="D1813" s="16" t="s">
        <v>412</v>
      </c>
      <c r="E1813" s="81" t="s">
        <v>479</v>
      </c>
      <c r="F1813" s="7" t="s">
        <v>413</v>
      </c>
      <c r="G1813" s="7" t="s">
        <v>482</v>
      </c>
      <c r="H1813" s="7" t="s">
        <v>170</v>
      </c>
      <c r="I1813" s="8">
        <v>2776</v>
      </c>
      <c r="J1813" s="8"/>
      <c r="K1813" s="9">
        <v>738332.72</v>
      </c>
      <c r="L1813" s="7" t="s">
        <v>37</v>
      </c>
      <c r="M1813" s="17">
        <f t="shared" si="186"/>
        <v>2.0907844832760966E-2</v>
      </c>
      <c r="N1813" s="20"/>
      <c r="O1813" s="68">
        <f t="shared" si="187"/>
        <v>3261.6237939107109</v>
      </c>
      <c r="P1813" s="9">
        <f t="shared" si="188"/>
        <v>265.96999999999997</v>
      </c>
    </row>
    <row r="1814" spans="1:16" x14ac:dyDescent="0.25">
      <c r="A1814" s="7" t="s">
        <v>9</v>
      </c>
      <c r="B1814" s="7" t="s">
        <v>410</v>
      </c>
      <c r="C1814" s="7" t="s">
        <v>411</v>
      </c>
      <c r="D1814" s="16" t="s">
        <v>412</v>
      </c>
      <c r="E1814" s="81" t="s">
        <v>479</v>
      </c>
      <c r="F1814" s="7" t="s">
        <v>413</v>
      </c>
      <c r="G1814" s="7" t="s">
        <v>482</v>
      </c>
      <c r="H1814" s="7" t="s">
        <v>170</v>
      </c>
      <c r="I1814" s="8">
        <v>1831</v>
      </c>
      <c r="J1814" s="8"/>
      <c r="K1814" s="9">
        <v>486991.07</v>
      </c>
      <c r="L1814" s="7" t="s">
        <v>38</v>
      </c>
      <c r="M1814" s="17">
        <f t="shared" si="186"/>
        <v>1.3790440882127279E-2</v>
      </c>
      <c r="N1814" s="20"/>
      <c r="O1814" s="68">
        <f t="shared" si="187"/>
        <v>2151.3087776118555</v>
      </c>
      <c r="P1814" s="9">
        <f t="shared" si="188"/>
        <v>265.97000000000003</v>
      </c>
    </row>
    <row r="1815" spans="1:16" x14ac:dyDescent="0.25">
      <c r="A1815" s="7" t="s">
        <v>9</v>
      </c>
      <c r="B1815" s="7" t="s">
        <v>410</v>
      </c>
      <c r="C1815" s="7" t="s">
        <v>411</v>
      </c>
      <c r="D1815" s="16" t="s">
        <v>412</v>
      </c>
      <c r="E1815" s="81" t="s">
        <v>479</v>
      </c>
      <c r="F1815" s="7" t="s">
        <v>413</v>
      </c>
      <c r="G1815" s="7" t="s">
        <v>482</v>
      </c>
      <c r="H1815" s="7" t="s">
        <v>170</v>
      </c>
      <c r="I1815" s="8">
        <v>1479</v>
      </c>
      <c r="J1815" s="8"/>
      <c r="K1815" s="9">
        <v>393369.63</v>
      </c>
      <c r="L1815" s="7" t="s">
        <v>39</v>
      </c>
      <c r="M1815" s="17">
        <f t="shared" si="186"/>
        <v>1.1139302056071134E-2</v>
      </c>
      <c r="N1815" s="20"/>
      <c r="O1815" s="68">
        <f t="shared" si="187"/>
        <v>1737.7311207470968</v>
      </c>
      <c r="P1815" s="9">
        <f t="shared" si="188"/>
        <v>265.97000000000003</v>
      </c>
    </row>
    <row r="1816" spans="1:16" x14ac:dyDescent="0.25">
      <c r="A1816" s="7" t="s">
        <v>9</v>
      </c>
      <c r="B1816" s="7" t="s">
        <v>410</v>
      </c>
      <c r="C1816" s="7" t="s">
        <v>411</v>
      </c>
      <c r="D1816" s="16" t="s">
        <v>412</v>
      </c>
      <c r="E1816" s="81" t="s">
        <v>479</v>
      </c>
      <c r="F1816" s="7" t="s">
        <v>413</v>
      </c>
      <c r="G1816" s="7" t="s">
        <v>482</v>
      </c>
      <c r="H1816" s="7" t="s">
        <v>170</v>
      </c>
      <c r="I1816" s="8">
        <v>5430</v>
      </c>
      <c r="J1816" s="8"/>
      <c r="K1816" s="9">
        <v>1444217.1</v>
      </c>
      <c r="L1816" s="7" t="s">
        <v>40</v>
      </c>
      <c r="M1816" s="17">
        <f t="shared" si="186"/>
        <v>4.0896829049672928E-2</v>
      </c>
      <c r="N1816" s="20"/>
      <c r="O1816" s="68">
        <f t="shared" si="187"/>
        <v>6379.905331748977</v>
      </c>
      <c r="P1816" s="9">
        <f t="shared" si="188"/>
        <v>265.97000000000003</v>
      </c>
    </row>
    <row r="1817" spans="1:16" x14ac:dyDescent="0.25">
      <c r="A1817" s="7" t="s">
        <v>9</v>
      </c>
      <c r="B1817" s="7" t="s">
        <v>410</v>
      </c>
      <c r="C1817" s="7" t="s">
        <v>411</v>
      </c>
      <c r="D1817" s="16" t="s">
        <v>412</v>
      </c>
      <c r="E1817" s="81" t="s">
        <v>479</v>
      </c>
      <c r="F1817" s="7" t="s">
        <v>413</v>
      </c>
      <c r="G1817" s="7" t="s">
        <v>482</v>
      </c>
      <c r="H1817" s="7" t="s">
        <v>170</v>
      </c>
      <c r="I1817" s="8">
        <v>12405</v>
      </c>
      <c r="J1817" s="8"/>
      <c r="K1817" s="9">
        <v>3299357.85</v>
      </c>
      <c r="L1817" s="7" t="s">
        <v>41</v>
      </c>
      <c r="M1817" s="17">
        <f t="shared" si="186"/>
        <v>9.3430048685302511E-2</v>
      </c>
      <c r="N1817" s="20"/>
      <c r="O1817" s="68">
        <f t="shared" si="187"/>
        <v>14575.087594907192</v>
      </c>
      <c r="P1817" s="9">
        <f t="shared" si="188"/>
        <v>265.97000000000003</v>
      </c>
    </row>
    <row r="1818" spans="1:16" x14ac:dyDescent="0.25">
      <c r="A1818" s="7" t="s">
        <v>9</v>
      </c>
      <c r="B1818" s="7" t="s">
        <v>410</v>
      </c>
      <c r="C1818" s="7" t="s">
        <v>411</v>
      </c>
      <c r="D1818" s="16" t="s">
        <v>412</v>
      </c>
      <c r="E1818" s="81" t="s">
        <v>479</v>
      </c>
      <c r="F1818" s="7" t="s">
        <v>413</v>
      </c>
      <c r="G1818" s="7" t="s">
        <v>482</v>
      </c>
      <c r="H1818" s="7" t="s">
        <v>170</v>
      </c>
      <c r="I1818" s="8">
        <v>26467</v>
      </c>
      <c r="J1818" s="8"/>
      <c r="K1818" s="9">
        <v>7039427.9900000002</v>
      </c>
      <c r="L1818" s="7" t="s">
        <v>42</v>
      </c>
      <c r="M1818" s="17">
        <f t="shared" si="186"/>
        <v>0.19934003212848864</v>
      </c>
      <c r="N1818" s="20"/>
      <c r="O1818" s="68">
        <f t="shared" si="187"/>
        <v>31097.045012044226</v>
      </c>
      <c r="P1818" s="9">
        <f t="shared" si="188"/>
        <v>265.97000000000003</v>
      </c>
    </row>
    <row r="1819" spans="1:16" x14ac:dyDescent="0.25">
      <c r="A1819" s="7" t="s">
        <v>9</v>
      </c>
      <c r="B1819" s="7" t="s">
        <v>410</v>
      </c>
      <c r="C1819" s="7" t="s">
        <v>411</v>
      </c>
      <c r="D1819" s="16" t="s">
        <v>412</v>
      </c>
      <c r="E1819" s="81" t="s">
        <v>479</v>
      </c>
      <c r="F1819" s="7" t="s">
        <v>413</v>
      </c>
      <c r="G1819" s="7" t="s">
        <v>482</v>
      </c>
      <c r="H1819" s="7" t="s">
        <v>170</v>
      </c>
      <c r="I1819" s="8">
        <v>497</v>
      </c>
      <c r="J1819" s="8"/>
      <c r="K1819" s="9">
        <v>132187.09</v>
      </c>
      <c r="L1819" s="7" t="s">
        <v>43</v>
      </c>
      <c r="M1819" s="17">
        <f t="shared" si="186"/>
        <v>3.7432272629258643E-3</v>
      </c>
      <c r="N1819" s="20"/>
      <c r="O1819" s="68">
        <f t="shared" si="187"/>
        <v>583.94345301643477</v>
      </c>
      <c r="P1819" s="9">
        <f t="shared" si="188"/>
        <v>265.96999999999997</v>
      </c>
    </row>
    <row r="1820" spans="1:16" x14ac:dyDescent="0.25">
      <c r="A1820" s="7" t="s">
        <v>9</v>
      </c>
      <c r="B1820" s="7" t="s">
        <v>410</v>
      </c>
      <c r="C1820" s="7" t="s">
        <v>411</v>
      </c>
      <c r="D1820" s="16" t="s">
        <v>412</v>
      </c>
      <c r="E1820" s="81" t="s">
        <v>479</v>
      </c>
      <c r="F1820" s="7" t="s">
        <v>413</v>
      </c>
      <c r="G1820" s="7" t="s">
        <v>482</v>
      </c>
      <c r="H1820" s="7" t="s">
        <v>170</v>
      </c>
      <c r="I1820" s="8">
        <v>1916</v>
      </c>
      <c r="J1820" s="8"/>
      <c r="K1820" s="9">
        <v>509598.52</v>
      </c>
      <c r="L1820" s="7" t="s">
        <v>44</v>
      </c>
      <c r="M1820" s="17">
        <f t="shared" si="186"/>
        <v>1.4430630655464701E-2</v>
      </c>
      <c r="N1820" s="20"/>
      <c r="O1820" s="68">
        <f t="shared" si="187"/>
        <v>2251.1783822524935</v>
      </c>
      <c r="P1820" s="9">
        <f t="shared" si="188"/>
        <v>265.97000000000003</v>
      </c>
    </row>
    <row r="1821" spans="1:16" x14ac:dyDescent="0.25">
      <c r="A1821" s="7" t="s">
        <v>9</v>
      </c>
      <c r="B1821" s="7" t="s">
        <v>410</v>
      </c>
      <c r="C1821" s="7" t="s">
        <v>411</v>
      </c>
      <c r="D1821" s="16" t="s">
        <v>412</v>
      </c>
      <c r="E1821" s="81" t="s">
        <v>479</v>
      </c>
      <c r="F1821" s="7" t="s">
        <v>413</v>
      </c>
      <c r="G1821" s="7" t="s">
        <v>482</v>
      </c>
      <c r="H1821" s="7" t="s">
        <v>170</v>
      </c>
      <c r="I1821" s="8">
        <v>1401</v>
      </c>
      <c r="J1821" s="8"/>
      <c r="K1821" s="9">
        <v>372623.97</v>
      </c>
      <c r="L1821" s="7" t="s">
        <v>45</v>
      </c>
      <c r="M1821" s="17">
        <f t="shared" si="186"/>
        <v>1.0551833793479147E-2</v>
      </c>
      <c r="N1821" s="20"/>
      <c r="O1821" s="68">
        <f t="shared" si="187"/>
        <v>1646.086071782747</v>
      </c>
      <c r="P1821" s="9">
        <f t="shared" si="188"/>
        <v>265.96999999999997</v>
      </c>
    </row>
    <row r="1822" spans="1:16" x14ac:dyDescent="0.25">
      <c r="A1822" s="7" t="s">
        <v>9</v>
      </c>
      <c r="B1822" s="7" t="s">
        <v>410</v>
      </c>
      <c r="C1822" s="7" t="s">
        <v>411</v>
      </c>
      <c r="D1822" s="16" t="s">
        <v>412</v>
      </c>
      <c r="E1822" s="81" t="s">
        <v>479</v>
      </c>
      <c r="F1822" s="7" t="s">
        <v>413</v>
      </c>
      <c r="G1822" s="7" t="s">
        <v>482</v>
      </c>
      <c r="H1822" s="7" t="s">
        <v>170</v>
      </c>
      <c r="I1822" s="8">
        <v>1420</v>
      </c>
      <c r="J1822" s="8"/>
      <c r="K1822" s="9">
        <v>377677.4</v>
      </c>
      <c r="L1822" s="7" t="s">
        <v>46</v>
      </c>
      <c r="M1822" s="17">
        <f t="shared" si="186"/>
        <v>1.0694935036931041E-2</v>
      </c>
      <c r="N1822" s="20"/>
      <c r="O1822" s="68">
        <f t="shared" si="187"/>
        <v>1668.4098657612424</v>
      </c>
      <c r="P1822" s="9">
        <f t="shared" si="188"/>
        <v>265.97000000000003</v>
      </c>
    </row>
    <row r="1823" spans="1:16" x14ac:dyDescent="0.25">
      <c r="A1823" s="7" t="s">
        <v>9</v>
      </c>
      <c r="B1823" s="7" t="s">
        <v>410</v>
      </c>
      <c r="C1823" s="7" t="s">
        <v>411</v>
      </c>
      <c r="D1823" s="16" t="s">
        <v>412</v>
      </c>
      <c r="E1823" s="81" t="s">
        <v>479</v>
      </c>
      <c r="F1823" s="7" t="s">
        <v>413</v>
      </c>
      <c r="G1823" s="7" t="s">
        <v>482</v>
      </c>
      <c r="H1823" s="7" t="s">
        <v>170</v>
      </c>
      <c r="I1823" s="8">
        <v>3616</v>
      </c>
      <c r="J1823" s="8"/>
      <c r="K1823" s="9">
        <v>961747.52</v>
      </c>
      <c r="L1823" s="7" t="s">
        <v>47</v>
      </c>
      <c r="M1823" s="17">
        <f t="shared" si="186"/>
        <v>2.7234426122213131E-2</v>
      </c>
      <c r="N1823" s="20"/>
      <c r="O1823" s="68">
        <f t="shared" si="187"/>
        <v>4248.5704750652485</v>
      </c>
      <c r="P1823" s="9">
        <f t="shared" si="188"/>
        <v>265.97000000000003</v>
      </c>
    </row>
    <row r="1824" spans="1:16" x14ac:dyDescent="0.25">
      <c r="A1824" s="7" t="s">
        <v>9</v>
      </c>
      <c r="B1824" s="7" t="s">
        <v>410</v>
      </c>
      <c r="C1824" s="7" t="s">
        <v>411</v>
      </c>
      <c r="D1824" s="16" t="s">
        <v>412</v>
      </c>
      <c r="E1824" s="81" t="s">
        <v>479</v>
      </c>
      <c r="F1824" s="7" t="s">
        <v>413</v>
      </c>
      <c r="G1824" s="7" t="s">
        <v>482</v>
      </c>
      <c r="H1824" s="7" t="s">
        <v>170</v>
      </c>
      <c r="I1824" s="8">
        <v>769</v>
      </c>
      <c r="J1824" s="8"/>
      <c r="K1824" s="9">
        <v>204530.93</v>
      </c>
      <c r="L1824" s="7" t="s">
        <v>63</v>
      </c>
      <c r="M1824" s="17">
        <f t="shared" si="186"/>
        <v>5.7918345376056128E-3</v>
      </c>
      <c r="N1824" s="20"/>
      <c r="O1824" s="68">
        <f t="shared" si="187"/>
        <v>903.52618786647565</v>
      </c>
      <c r="P1824" s="9">
        <f t="shared" si="188"/>
        <v>265.96999999999997</v>
      </c>
    </row>
    <row r="1825" spans="1:16" x14ac:dyDescent="0.25">
      <c r="A1825" s="7" t="s">
        <v>9</v>
      </c>
      <c r="B1825" s="7" t="s">
        <v>410</v>
      </c>
      <c r="C1825" s="7" t="s">
        <v>411</v>
      </c>
      <c r="D1825" s="16" t="s">
        <v>412</v>
      </c>
      <c r="E1825" s="81" t="s">
        <v>479</v>
      </c>
      <c r="F1825" s="7" t="s">
        <v>413</v>
      </c>
      <c r="G1825" s="7" t="s">
        <v>482</v>
      </c>
      <c r="H1825" s="7" t="s">
        <v>170</v>
      </c>
      <c r="I1825" s="8">
        <v>1995</v>
      </c>
      <c r="J1825" s="8"/>
      <c r="K1825" s="9">
        <v>530610.15</v>
      </c>
      <c r="L1825" s="7" t="s">
        <v>48</v>
      </c>
      <c r="M1825" s="17">
        <f t="shared" si="186"/>
        <v>1.5025630562448893E-2</v>
      </c>
      <c r="N1825" s="20"/>
      <c r="O1825" s="68">
        <f t="shared" si="187"/>
        <v>2343.9983677420273</v>
      </c>
      <c r="P1825" s="9">
        <f t="shared" si="188"/>
        <v>265.97000000000003</v>
      </c>
    </row>
    <row r="1826" spans="1:16" x14ac:dyDescent="0.25">
      <c r="A1826" s="7" t="s">
        <v>9</v>
      </c>
      <c r="B1826" s="7" t="s">
        <v>410</v>
      </c>
      <c r="C1826" s="7" t="s">
        <v>411</v>
      </c>
      <c r="D1826" s="16" t="s">
        <v>412</v>
      </c>
      <c r="E1826" s="81" t="s">
        <v>479</v>
      </c>
      <c r="F1826" s="7" t="s">
        <v>413</v>
      </c>
      <c r="G1826" s="7" t="s">
        <v>482</v>
      </c>
      <c r="H1826" s="7" t="s">
        <v>170</v>
      </c>
      <c r="I1826" s="8">
        <v>705</v>
      </c>
      <c r="J1826" s="8"/>
      <c r="K1826" s="9">
        <v>187508.85</v>
      </c>
      <c r="L1826" s="7" t="s">
        <v>68</v>
      </c>
      <c r="M1826" s="17">
        <f t="shared" si="186"/>
        <v>5.3098092965044958E-3</v>
      </c>
      <c r="N1826" s="20"/>
      <c r="O1826" s="68">
        <f t="shared" si="187"/>
        <v>828.33025025470135</v>
      </c>
      <c r="P1826" s="9">
        <f t="shared" si="188"/>
        <v>265.97000000000003</v>
      </c>
    </row>
    <row r="1827" spans="1:16" x14ac:dyDescent="0.25">
      <c r="A1827" s="7" t="s">
        <v>9</v>
      </c>
      <c r="B1827" s="7" t="s">
        <v>410</v>
      </c>
      <c r="C1827" s="7" t="s">
        <v>411</v>
      </c>
      <c r="D1827" s="16" t="s">
        <v>412</v>
      </c>
      <c r="E1827" s="81" t="s">
        <v>479</v>
      </c>
      <c r="F1827" s="7" t="s">
        <v>413</v>
      </c>
      <c r="G1827" s="7" t="s">
        <v>482</v>
      </c>
      <c r="H1827" s="7" t="s">
        <v>170</v>
      </c>
      <c r="I1827" s="8">
        <v>2197</v>
      </c>
      <c r="J1827" s="8"/>
      <c r="K1827" s="9">
        <v>584336.09</v>
      </c>
      <c r="L1827" s="7" t="s">
        <v>49</v>
      </c>
      <c r="M1827" s="17">
        <f t="shared" si="186"/>
        <v>1.6547022729674295E-2</v>
      </c>
      <c r="N1827" s="20"/>
      <c r="O1827" s="68">
        <f t="shared" si="187"/>
        <v>2581.3355458291899</v>
      </c>
      <c r="P1827" s="9">
        <f t="shared" si="188"/>
        <v>265.96999999999997</v>
      </c>
    </row>
    <row r="1828" spans="1:16" x14ac:dyDescent="0.25">
      <c r="A1828" s="7" t="s">
        <v>9</v>
      </c>
      <c r="B1828" s="7" t="s">
        <v>410</v>
      </c>
      <c r="C1828" s="7" t="s">
        <v>411</v>
      </c>
      <c r="D1828" s="16" t="s">
        <v>412</v>
      </c>
      <c r="E1828" s="81" t="s">
        <v>479</v>
      </c>
      <c r="F1828" s="7" t="s">
        <v>413</v>
      </c>
      <c r="G1828" s="7" t="s">
        <v>482</v>
      </c>
      <c r="H1828" s="7" t="s">
        <v>170</v>
      </c>
      <c r="I1828" s="8">
        <v>950</v>
      </c>
      <c r="J1828" s="8"/>
      <c r="K1828" s="9">
        <v>252671.5</v>
      </c>
      <c r="L1828" s="7" t="s">
        <v>50</v>
      </c>
      <c r="M1828" s="17">
        <f t="shared" si="186"/>
        <v>7.1550621725947105E-3</v>
      </c>
      <c r="N1828" s="20"/>
      <c r="O1828" s="68">
        <f t="shared" si="187"/>
        <v>1116.1896989247748</v>
      </c>
      <c r="P1828" s="9">
        <f t="shared" si="188"/>
        <v>265.97000000000003</v>
      </c>
    </row>
    <row r="1829" spans="1:16" x14ac:dyDescent="0.25">
      <c r="A1829" s="7" t="s">
        <v>9</v>
      </c>
      <c r="B1829" s="7" t="s">
        <v>410</v>
      </c>
      <c r="C1829" s="7" t="s">
        <v>411</v>
      </c>
      <c r="D1829" s="16" t="s">
        <v>412</v>
      </c>
      <c r="E1829" s="81" t="s">
        <v>479</v>
      </c>
      <c r="F1829" s="7" t="s">
        <v>413</v>
      </c>
      <c r="G1829" s="7" t="s">
        <v>482</v>
      </c>
      <c r="H1829" s="7" t="s">
        <v>170</v>
      </c>
      <c r="I1829" s="8">
        <v>429</v>
      </c>
      <c r="J1829" s="8"/>
      <c r="K1829" s="9">
        <v>114101.13</v>
      </c>
      <c r="L1829" s="7" t="s">
        <v>51</v>
      </c>
      <c r="M1829" s="17">
        <f t="shared" si="186"/>
        <v>3.2310754442559271E-3</v>
      </c>
      <c r="N1829" s="20"/>
      <c r="O1829" s="68">
        <f t="shared" si="187"/>
        <v>504.04776930392461</v>
      </c>
      <c r="P1829" s="9">
        <f t="shared" si="188"/>
        <v>265.97000000000003</v>
      </c>
    </row>
    <row r="1830" spans="1:16" x14ac:dyDescent="0.25">
      <c r="A1830" s="7" t="s">
        <v>9</v>
      </c>
      <c r="B1830" s="7" t="s">
        <v>410</v>
      </c>
      <c r="C1830" s="7" t="s">
        <v>411</v>
      </c>
      <c r="D1830" s="16" t="s">
        <v>412</v>
      </c>
      <c r="E1830" s="81" t="s">
        <v>479</v>
      </c>
      <c r="F1830" s="7" t="s">
        <v>413</v>
      </c>
      <c r="G1830" s="7" t="s">
        <v>482</v>
      </c>
      <c r="H1830" s="7" t="s">
        <v>170</v>
      </c>
      <c r="I1830" s="8">
        <v>4158.8</v>
      </c>
      <c r="J1830" s="8"/>
      <c r="K1830" s="9">
        <v>1106116.0360000001</v>
      </c>
      <c r="L1830" s="7" t="s">
        <v>52</v>
      </c>
      <c r="M1830" s="17">
        <f t="shared" si="186"/>
        <v>3.1322602698301984E-2</v>
      </c>
      <c r="N1830" s="20"/>
      <c r="O1830" s="68">
        <f t="shared" si="187"/>
        <v>4886.3260209351092</v>
      </c>
      <c r="P1830" s="9">
        <f t="shared" si="188"/>
        <v>265.97000000000003</v>
      </c>
    </row>
    <row r="1831" spans="1:16" x14ac:dyDescent="0.25">
      <c r="A1831" s="7" t="s">
        <v>9</v>
      </c>
      <c r="B1831" s="7" t="s">
        <v>410</v>
      </c>
      <c r="C1831" s="7" t="s">
        <v>411</v>
      </c>
      <c r="D1831" s="16" t="s">
        <v>412</v>
      </c>
      <c r="E1831" s="81" t="s">
        <v>479</v>
      </c>
      <c r="F1831" s="7" t="s">
        <v>413</v>
      </c>
      <c r="G1831" s="7" t="s">
        <v>482</v>
      </c>
      <c r="H1831" s="7" t="s">
        <v>170</v>
      </c>
      <c r="I1831" s="8">
        <v>2845.8</v>
      </c>
      <c r="J1831" s="8"/>
      <c r="K1831" s="9">
        <v>756631.45600000001</v>
      </c>
      <c r="L1831" s="7" t="s">
        <v>53</v>
      </c>
      <c r="M1831" s="17">
        <f t="shared" si="186"/>
        <v>2.1433553611336871E-2</v>
      </c>
      <c r="N1831" s="20"/>
      <c r="O1831" s="68">
        <f t="shared" si="187"/>
        <v>3343.6343633685519</v>
      </c>
      <c r="P1831" s="9">
        <f t="shared" si="188"/>
        <v>265.87653946166279</v>
      </c>
    </row>
    <row r="1832" spans="1:16" x14ac:dyDescent="0.25">
      <c r="A1832" s="7" t="s">
        <v>9</v>
      </c>
      <c r="B1832" s="7" t="s">
        <v>410</v>
      </c>
      <c r="C1832" s="7" t="s">
        <v>411</v>
      </c>
      <c r="D1832" s="16" t="s">
        <v>412</v>
      </c>
      <c r="E1832" s="81" t="s">
        <v>479</v>
      </c>
      <c r="F1832" s="7" t="s">
        <v>413</v>
      </c>
      <c r="G1832" s="7" t="s">
        <v>482</v>
      </c>
      <c r="H1832" s="7" t="s">
        <v>170</v>
      </c>
      <c r="I1832" s="8">
        <v>100</v>
      </c>
      <c r="J1832" s="8"/>
      <c r="K1832" s="9">
        <v>26597</v>
      </c>
      <c r="L1832" s="7" t="s">
        <v>54</v>
      </c>
      <c r="M1832" s="17">
        <f t="shared" si="186"/>
        <v>7.5316443922049587E-4</v>
      </c>
      <c r="N1832" s="20"/>
      <c r="O1832" s="68">
        <f t="shared" si="187"/>
        <v>117.49365251839735</v>
      </c>
      <c r="P1832" s="9">
        <f t="shared" si="188"/>
        <v>265.97000000000003</v>
      </c>
    </row>
    <row r="1833" spans="1:16" x14ac:dyDescent="0.25">
      <c r="A1833" s="7" t="s">
        <v>9</v>
      </c>
      <c r="B1833" s="7" t="s">
        <v>410</v>
      </c>
      <c r="C1833" s="7" t="s">
        <v>411</v>
      </c>
      <c r="D1833" s="16" t="s">
        <v>412</v>
      </c>
      <c r="E1833" s="81" t="s">
        <v>479</v>
      </c>
      <c r="F1833" s="7" t="s">
        <v>413</v>
      </c>
      <c r="G1833" s="7" t="s">
        <v>482</v>
      </c>
      <c r="H1833" s="7" t="s">
        <v>170</v>
      </c>
      <c r="I1833" s="8">
        <v>1540.2</v>
      </c>
      <c r="J1833" s="8"/>
      <c r="K1833" s="9">
        <v>409646.99400000001</v>
      </c>
      <c r="L1833" s="7" t="s">
        <v>55</v>
      </c>
      <c r="M1833" s="17">
        <f t="shared" si="186"/>
        <v>1.1600238692874078E-2</v>
      </c>
      <c r="N1833" s="20"/>
      <c r="O1833" s="68">
        <f t="shared" si="187"/>
        <v>1809.6372360883561</v>
      </c>
      <c r="P1833" s="9">
        <f t="shared" si="188"/>
        <v>265.96999999999997</v>
      </c>
    </row>
    <row r="1834" spans="1:16" x14ac:dyDescent="0.25">
      <c r="A1834" s="7" t="s">
        <v>9</v>
      </c>
      <c r="B1834" s="7" t="s">
        <v>410</v>
      </c>
      <c r="C1834" s="7" t="s">
        <v>411</v>
      </c>
      <c r="D1834" s="16" t="s">
        <v>412</v>
      </c>
      <c r="E1834" s="81" t="s">
        <v>479</v>
      </c>
      <c r="F1834" s="7" t="s">
        <v>413</v>
      </c>
      <c r="G1834" s="7" t="s">
        <v>482</v>
      </c>
      <c r="H1834" s="7" t="s">
        <v>170</v>
      </c>
      <c r="I1834" s="8">
        <v>2037</v>
      </c>
      <c r="J1834" s="8"/>
      <c r="K1834" s="9">
        <v>541780.89</v>
      </c>
      <c r="L1834" s="7" t="s">
        <v>56</v>
      </c>
      <c r="M1834" s="17">
        <f t="shared" si="186"/>
        <v>1.5341959626921501E-2</v>
      </c>
      <c r="N1834" s="20"/>
      <c r="O1834" s="68">
        <f t="shared" si="187"/>
        <v>2393.3457017997544</v>
      </c>
      <c r="P1834" s="9">
        <f t="shared" si="188"/>
        <v>265.97000000000003</v>
      </c>
    </row>
    <row r="1835" spans="1:16" x14ac:dyDescent="0.25">
      <c r="A1835" s="7" t="s">
        <v>9</v>
      </c>
      <c r="B1835" s="7" t="s">
        <v>410</v>
      </c>
      <c r="C1835" s="7" t="s">
        <v>411</v>
      </c>
      <c r="D1835" s="16" t="s">
        <v>412</v>
      </c>
      <c r="E1835" s="81" t="s">
        <v>479</v>
      </c>
      <c r="F1835" s="7" t="s">
        <v>413</v>
      </c>
      <c r="G1835" s="7" t="s">
        <v>482</v>
      </c>
      <c r="H1835" s="7" t="s">
        <v>170</v>
      </c>
      <c r="I1835" s="8">
        <v>1431</v>
      </c>
      <c r="J1835" s="8"/>
      <c r="K1835" s="9">
        <v>380603.07</v>
      </c>
      <c r="L1835" s="7" t="s">
        <v>57</v>
      </c>
      <c r="M1835" s="17">
        <f t="shared" si="186"/>
        <v>1.0777783125245296E-2</v>
      </c>
      <c r="N1835" s="20"/>
      <c r="O1835" s="68">
        <f t="shared" si="187"/>
        <v>1681.3341675382662</v>
      </c>
      <c r="P1835" s="9">
        <f t="shared" si="188"/>
        <v>265.97000000000003</v>
      </c>
    </row>
    <row r="1836" spans="1:16" x14ac:dyDescent="0.25">
      <c r="A1836" s="7" t="s">
        <v>9</v>
      </c>
      <c r="B1836" s="7" t="s">
        <v>410</v>
      </c>
      <c r="C1836" s="7" t="s">
        <v>411</v>
      </c>
      <c r="D1836" s="16" t="s">
        <v>412</v>
      </c>
      <c r="E1836" s="81" t="s">
        <v>479</v>
      </c>
      <c r="F1836" s="7" t="s">
        <v>413</v>
      </c>
      <c r="G1836" s="7" t="s">
        <v>482</v>
      </c>
      <c r="H1836" s="7" t="s">
        <v>170</v>
      </c>
      <c r="I1836" s="8">
        <v>2125</v>
      </c>
      <c r="J1836" s="8"/>
      <c r="K1836" s="9">
        <v>565186.25</v>
      </c>
      <c r="L1836" s="7" t="s">
        <v>65</v>
      </c>
      <c r="M1836" s="17">
        <f t="shared" si="186"/>
        <v>1.6004744333435537E-2</v>
      </c>
      <c r="N1836" s="20"/>
      <c r="O1836" s="68">
        <f t="shared" si="187"/>
        <v>2496.7401160159438</v>
      </c>
      <c r="P1836" s="9">
        <f t="shared" si="188"/>
        <v>265.97000000000003</v>
      </c>
    </row>
    <row r="1837" spans="1:16" s="67" customFormat="1" x14ac:dyDescent="0.25">
      <c r="A1837" s="58"/>
      <c r="B1837" s="58"/>
      <c r="C1837" s="58"/>
      <c r="D1837" s="59"/>
      <c r="E1837" s="87"/>
      <c r="F1837" s="58"/>
      <c r="G1837" s="58"/>
      <c r="H1837" s="58"/>
      <c r="I1837" s="60">
        <f>SUM(I1792:I1836)</f>
        <v>132773.13</v>
      </c>
      <c r="J1837" s="60"/>
      <c r="K1837" s="25"/>
      <c r="L1837" s="58"/>
      <c r="M1837" s="26">
        <f>SUM(M1792:M1836)</f>
        <v>1</v>
      </c>
      <c r="N1837" s="27"/>
      <c r="O1837" s="71">
        <f>SUM(O1792:O1836)</f>
        <v>156000.00000000003</v>
      </c>
      <c r="P1837" s="25"/>
    </row>
    <row r="1838" spans="1:16" x14ac:dyDescent="0.25">
      <c r="A1838" s="7" t="s">
        <v>9</v>
      </c>
      <c r="B1838" s="7" t="s">
        <v>414</v>
      </c>
      <c r="C1838" s="7" t="s">
        <v>415</v>
      </c>
      <c r="D1838" s="16" t="s">
        <v>416</v>
      </c>
      <c r="E1838" s="81" t="s">
        <v>493</v>
      </c>
      <c r="F1838" s="7" t="s">
        <v>417</v>
      </c>
      <c r="G1838" s="7" t="s">
        <v>490</v>
      </c>
      <c r="H1838" s="7" t="s">
        <v>421</v>
      </c>
      <c r="I1838" s="8">
        <v>12042</v>
      </c>
      <c r="J1838" s="8"/>
      <c r="K1838" s="9">
        <v>751059.54</v>
      </c>
      <c r="L1838" s="7" t="s">
        <v>18</v>
      </c>
      <c r="M1838" s="17">
        <f>+I1838/$I$1940</f>
        <v>1.3667953405013852E-2</v>
      </c>
      <c r="N1838" s="20"/>
      <c r="O1838" s="68">
        <f>1010000*M1838</f>
        <v>13804.632939063991</v>
      </c>
      <c r="P1838" s="9">
        <f t="shared" si="188"/>
        <v>62.370000000000005</v>
      </c>
    </row>
    <row r="1839" spans="1:16" x14ac:dyDescent="0.25">
      <c r="A1839" s="7" t="s">
        <v>9</v>
      </c>
      <c r="B1839" s="7" t="s">
        <v>414</v>
      </c>
      <c r="C1839" s="7" t="s">
        <v>415</v>
      </c>
      <c r="D1839" s="16" t="s">
        <v>416</v>
      </c>
      <c r="E1839" s="81" t="s">
        <v>493</v>
      </c>
      <c r="F1839" s="7" t="s">
        <v>417</v>
      </c>
      <c r="G1839" s="7" t="s">
        <v>490</v>
      </c>
      <c r="H1839" s="7" t="s">
        <v>421</v>
      </c>
      <c r="I1839" s="8">
        <v>4800</v>
      </c>
      <c r="J1839" s="8"/>
      <c r="K1839" s="9">
        <v>205440</v>
      </c>
      <c r="L1839" s="7" t="s">
        <v>20</v>
      </c>
      <c r="M1839" s="17">
        <f t="shared" ref="M1839:M1902" si="189">+I1839/$I$1940</f>
        <v>5.4481129666223626E-3</v>
      </c>
      <c r="N1839" s="20"/>
      <c r="O1839" s="68">
        <f t="shared" ref="O1839:O1902" si="190">1010000*M1839</f>
        <v>5502.5940962885861</v>
      </c>
      <c r="P1839" s="9">
        <f t="shared" si="188"/>
        <v>42.8</v>
      </c>
    </row>
    <row r="1840" spans="1:16" x14ac:dyDescent="0.25">
      <c r="A1840" s="7" t="s">
        <v>9</v>
      </c>
      <c r="B1840" s="7" t="s">
        <v>414</v>
      </c>
      <c r="C1840" s="7" t="s">
        <v>415</v>
      </c>
      <c r="D1840" s="16" t="s">
        <v>416</v>
      </c>
      <c r="E1840" s="81" t="s">
        <v>493</v>
      </c>
      <c r="F1840" s="7" t="s">
        <v>417</v>
      </c>
      <c r="G1840" s="7" t="s">
        <v>490</v>
      </c>
      <c r="H1840" s="7" t="s">
        <v>421</v>
      </c>
      <c r="I1840" s="8">
        <v>11400</v>
      </c>
      <c r="J1840" s="8"/>
      <c r="K1840" s="9">
        <v>711018</v>
      </c>
      <c r="L1840" s="7" t="s">
        <v>22</v>
      </c>
      <c r="M1840" s="17">
        <f t="shared" si="189"/>
        <v>1.2939268295728112E-2</v>
      </c>
      <c r="N1840" s="20"/>
      <c r="O1840" s="68">
        <f t="shared" si="190"/>
        <v>13068.660978685393</v>
      </c>
      <c r="P1840" s="9">
        <f t="shared" si="188"/>
        <v>62.37</v>
      </c>
    </row>
    <row r="1841" spans="1:16" x14ac:dyDescent="0.25">
      <c r="A1841" s="7" t="s">
        <v>9</v>
      </c>
      <c r="B1841" s="7" t="s">
        <v>414</v>
      </c>
      <c r="C1841" s="7" t="s">
        <v>415</v>
      </c>
      <c r="D1841" s="16" t="s">
        <v>416</v>
      </c>
      <c r="E1841" s="81" t="s">
        <v>493</v>
      </c>
      <c r="F1841" s="7" t="s">
        <v>417</v>
      </c>
      <c r="G1841" s="7" t="s">
        <v>490</v>
      </c>
      <c r="H1841" s="7" t="s">
        <v>421</v>
      </c>
      <c r="I1841" s="8">
        <v>14500</v>
      </c>
      <c r="J1841" s="8"/>
      <c r="K1841" s="9">
        <v>785175</v>
      </c>
      <c r="L1841" s="7" t="s">
        <v>25</v>
      </c>
      <c r="M1841" s="17">
        <f t="shared" si="189"/>
        <v>1.6457841253338389E-2</v>
      </c>
      <c r="N1841" s="20"/>
      <c r="O1841" s="68">
        <f t="shared" si="190"/>
        <v>16622.419665871774</v>
      </c>
      <c r="P1841" s="9">
        <f t="shared" si="188"/>
        <v>54.15</v>
      </c>
    </row>
    <row r="1842" spans="1:16" x14ac:dyDescent="0.25">
      <c r="A1842" s="7" t="s">
        <v>9</v>
      </c>
      <c r="B1842" s="7" t="s">
        <v>414</v>
      </c>
      <c r="C1842" s="7" t="s">
        <v>415</v>
      </c>
      <c r="D1842" s="16" t="s">
        <v>416</v>
      </c>
      <c r="E1842" s="81" t="s">
        <v>493</v>
      </c>
      <c r="F1842" s="7" t="s">
        <v>417</v>
      </c>
      <c r="G1842" s="7" t="s">
        <v>490</v>
      </c>
      <c r="H1842" s="7" t="s">
        <v>421</v>
      </c>
      <c r="I1842" s="8">
        <v>120</v>
      </c>
      <c r="J1842" s="8"/>
      <c r="K1842" s="9">
        <v>7484.4</v>
      </c>
      <c r="L1842" s="7" t="s">
        <v>28</v>
      </c>
      <c r="M1842" s="17">
        <f t="shared" si="189"/>
        <v>1.3620282416555908E-4</v>
      </c>
      <c r="N1842" s="20"/>
      <c r="O1842" s="68">
        <f t="shared" si="190"/>
        <v>137.56485240721466</v>
      </c>
      <c r="P1842" s="9">
        <f t="shared" si="188"/>
        <v>62.37</v>
      </c>
    </row>
    <row r="1843" spans="1:16" x14ac:dyDescent="0.25">
      <c r="A1843" s="7" t="s">
        <v>9</v>
      </c>
      <c r="B1843" s="7" t="s">
        <v>414</v>
      </c>
      <c r="C1843" s="7" t="s">
        <v>415</v>
      </c>
      <c r="D1843" s="16" t="s">
        <v>416</v>
      </c>
      <c r="E1843" s="81" t="s">
        <v>493</v>
      </c>
      <c r="F1843" s="7" t="s">
        <v>417</v>
      </c>
      <c r="G1843" s="7" t="s">
        <v>490</v>
      </c>
      <c r="H1843" s="7" t="s">
        <v>421</v>
      </c>
      <c r="I1843" s="8">
        <v>690</v>
      </c>
      <c r="J1843" s="8"/>
      <c r="K1843" s="9">
        <v>43035.3</v>
      </c>
      <c r="L1843" s="7" t="s">
        <v>32</v>
      </c>
      <c r="M1843" s="17">
        <f t="shared" si="189"/>
        <v>7.8316623895196462E-4</v>
      </c>
      <c r="N1843" s="20"/>
      <c r="O1843" s="68">
        <f t="shared" si="190"/>
        <v>790.99790134148429</v>
      </c>
      <c r="P1843" s="9">
        <f t="shared" si="188"/>
        <v>62.370000000000005</v>
      </c>
    </row>
    <row r="1844" spans="1:16" x14ac:dyDescent="0.25">
      <c r="A1844" s="7" t="s">
        <v>9</v>
      </c>
      <c r="B1844" s="7" t="s">
        <v>414</v>
      </c>
      <c r="C1844" s="7" t="s">
        <v>415</v>
      </c>
      <c r="D1844" s="16" t="s">
        <v>416</v>
      </c>
      <c r="E1844" s="81" t="s">
        <v>493</v>
      </c>
      <c r="F1844" s="7" t="s">
        <v>417</v>
      </c>
      <c r="G1844" s="7" t="s">
        <v>490</v>
      </c>
      <c r="H1844" s="7" t="s">
        <v>421</v>
      </c>
      <c r="I1844" s="8">
        <v>720</v>
      </c>
      <c r="J1844" s="8"/>
      <c r="K1844" s="9">
        <v>44906.400000000001</v>
      </c>
      <c r="L1844" s="7" t="s">
        <v>33</v>
      </c>
      <c r="M1844" s="17">
        <f t="shared" si="189"/>
        <v>8.1721694499335446E-4</v>
      </c>
      <c r="N1844" s="20"/>
      <c r="O1844" s="68">
        <f t="shared" si="190"/>
        <v>825.38911444328801</v>
      </c>
      <c r="P1844" s="9">
        <f t="shared" si="188"/>
        <v>62.370000000000005</v>
      </c>
    </row>
    <row r="1845" spans="1:16" x14ac:dyDescent="0.25">
      <c r="A1845" s="7" t="s">
        <v>9</v>
      </c>
      <c r="B1845" s="7" t="s">
        <v>414</v>
      </c>
      <c r="C1845" s="7" t="s">
        <v>415</v>
      </c>
      <c r="D1845" s="16" t="s">
        <v>416</v>
      </c>
      <c r="E1845" s="81" t="s">
        <v>493</v>
      </c>
      <c r="F1845" s="7" t="s">
        <v>417</v>
      </c>
      <c r="G1845" s="7" t="s">
        <v>490</v>
      </c>
      <c r="H1845" s="7" t="s">
        <v>421</v>
      </c>
      <c r="I1845" s="8">
        <v>600</v>
      </c>
      <c r="J1845" s="8"/>
      <c r="K1845" s="9">
        <v>37422</v>
      </c>
      <c r="L1845" s="7" t="s">
        <v>34</v>
      </c>
      <c r="M1845" s="17">
        <f t="shared" si="189"/>
        <v>6.8101412082779533E-4</v>
      </c>
      <c r="N1845" s="20"/>
      <c r="O1845" s="68">
        <f t="shared" si="190"/>
        <v>687.82426203607326</v>
      </c>
      <c r="P1845" s="9">
        <f t="shared" si="188"/>
        <v>62.37</v>
      </c>
    </row>
    <row r="1846" spans="1:16" x14ac:dyDescent="0.25">
      <c r="A1846" s="7" t="s">
        <v>9</v>
      </c>
      <c r="B1846" s="7" t="s">
        <v>414</v>
      </c>
      <c r="C1846" s="7" t="s">
        <v>415</v>
      </c>
      <c r="D1846" s="16" t="s">
        <v>416</v>
      </c>
      <c r="E1846" s="81" t="s">
        <v>493</v>
      </c>
      <c r="F1846" s="7" t="s">
        <v>417</v>
      </c>
      <c r="G1846" s="7" t="s">
        <v>490</v>
      </c>
      <c r="H1846" s="7" t="s">
        <v>421</v>
      </c>
      <c r="I1846" s="8">
        <v>2400</v>
      </c>
      <c r="J1846" s="8"/>
      <c r="K1846" s="9">
        <v>149664</v>
      </c>
      <c r="L1846" s="7" t="s">
        <v>36</v>
      </c>
      <c r="M1846" s="17">
        <f t="shared" si="189"/>
        <v>2.7240564833111813E-3</v>
      </c>
      <c r="N1846" s="20"/>
      <c r="O1846" s="68">
        <f t="shared" si="190"/>
        <v>2751.2970481442931</v>
      </c>
      <c r="P1846" s="9">
        <f t="shared" si="188"/>
        <v>62.36</v>
      </c>
    </row>
    <row r="1847" spans="1:16" x14ac:dyDescent="0.25">
      <c r="A1847" s="7" t="s">
        <v>9</v>
      </c>
      <c r="B1847" s="7" t="s">
        <v>414</v>
      </c>
      <c r="C1847" s="7" t="s">
        <v>415</v>
      </c>
      <c r="D1847" s="16" t="s">
        <v>416</v>
      </c>
      <c r="E1847" s="81" t="s">
        <v>493</v>
      </c>
      <c r="F1847" s="7" t="s">
        <v>417</v>
      </c>
      <c r="G1847" s="7" t="s">
        <v>490</v>
      </c>
      <c r="H1847" s="7" t="s">
        <v>421</v>
      </c>
      <c r="I1847" s="8">
        <v>4158</v>
      </c>
      <c r="J1847" s="8"/>
      <c r="K1847" s="9">
        <v>259334.46</v>
      </c>
      <c r="L1847" s="7" t="s">
        <v>37</v>
      </c>
      <c r="M1847" s="17">
        <f t="shared" si="189"/>
        <v>4.7194278573366218E-3</v>
      </c>
      <c r="N1847" s="20"/>
      <c r="O1847" s="68">
        <f t="shared" si="190"/>
        <v>4766.6221359099882</v>
      </c>
      <c r="P1847" s="9">
        <f t="shared" si="188"/>
        <v>62.37</v>
      </c>
    </row>
    <row r="1848" spans="1:16" x14ac:dyDescent="0.25">
      <c r="A1848" s="7" t="s">
        <v>9</v>
      </c>
      <c r="B1848" s="7" t="s">
        <v>414</v>
      </c>
      <c r="C1848" s="7" t="s">
        <v>415</v>
      </c>
      <c r="D1848" s="16" t="s">
        <v>416</v>
      </c>
      <c r="E1848" s="81" t="s">
        <v>493</v>
      </c>
      <c r="F1848" s="7" t="s">
        <v>417</v>
      </c>
      <c r="G1848" s="7" t="s">
        <v>490</v>
      </c>
      <c r="H1848" s="7" t="s">
        <v>421</v>
      </c>
      <c r="I1848" s="8">
        <v>1200</v>
      </c>
      <c r="J1848" s="8"/>
      <c r="K1848" s="9">
        <v>74844</v>
      </c>
      <c r="L1848" s="7" t="s">
        <v>38</v>
      </c>
      <c r="M1848" s="17">
        <f t="shared" si="189"/>
        <v>1.3620282416555907E-3</v>
      </c>
      <c r="N1848" s="20"/>
      <c r="O1848" s="68">
        <f t="shared" si="190"/>
        <v>1375.6485240721465</v>
      </c>
      <c r="P1848" s="9">
        <f t="shared" si="188"/>
        <v>62.37</v>
      </c>
    </row>
    <row r="1849" spans="1:16" x14ac:dyDescent="0.25">
      <c r="A1849" s="7" t="s">
        <v>9</v>
      </c>
      <c r="B1849" s="7" t="s">
        <v>414</v>
      </c>
      <c r="C1849" s="7" t="s">
        <v>415</v>
      </c>
      <c r="D1849" s="16" t="s">
        <v>416</v>
      </c>
      <c r="E1849" s="81" t="s">
        <v>493</v>
      </c>
      <c r="F1849" s="7" t="s">
        <v>417</v>
      </c>
      <c r="G1849" s="7" t="s">
        <v>490</v>
      </c>
      <c r="H1849" s="7" t="s">
        <v>421</v>
      </c>
      <c r="I1849" s="8">
        <v>1440</v>
      </c>
      <c r="J1849" s="8"/>
      <c r="K1849" s="9">
        <v>74968.800000000003</v>
      </c>
      <c r="L1849" s="7" t="s">
        <v>39</v>
      </c>
      <c r="M1849" s="17">
        <f t="shared" si="189"/>
        <v>1.6344338899867089E-3</v>
      </c>
      <c r="N1849" s="20"/>
      <c r="O1849" s="68">
        <f t="shared" si="190"/>
        <v>1650.778228886576</v>
      </c>
      <c r="P1849" s="9">
        <f t="shared" si="188"/>
        <v>52.061666666666667</v>
      </c>
    </row>
    <row r="1850" spans="1:16" x14ac:dyDescent="0.25">
      <c r="A1850" s="7" t="s">
        <v>9</v>
      </c>
      <c r="B1850" s="7" t="s">
        <v>414</v>
      </c>
      <c r="C1850" s="7" t="s">
        <v>415</v>
      </c>
      <c r="D1850" s="16" t="s">
        <v>416</v>
      </c>
      <c r="E1850" s="81" t="s">
        <v>493</v>
      </c>
      <c r="F1850" s="7" t="s">
        <v>417</v>
      </c>
      <c r="G1850" s="7" t="s">
        <v>490</v>
      </c>
      <c r="H1850" s="7" t="s">
        <v>421</v>
      </c>
      <c r="I1850" s="8">
        <v>3580</v>
      </c>
      <c r="J1850" s="8"/>
      <c r="K1850" s="9">
        <v>223284.6</v>
      </c>
      <c r="L1850" s="7" t="s">
        <v>40</v>
      </c>
      <c r="M1850" s="17">
        <f t="shared" si="189"/>
        <v>4.0633842542725125E-3</v>
      </c>
      <c r="N1850" s="20"/>
      <c r="O1850" s="68">
        <f t="shared" si="190"/>
        <v>4104.0180968152372</v>
      </c>
      <c r="P1850" s="9">
        <f t="shared" si="188"/>
        <v>62.370000000000005</v>
      </c>
    </row>
    <row r="1851" spans="1:16" x14ac:dyDescent="0.25">
      <c r="A1851" s="7" t="s">
        <v>9</v>
      </c>
      <c r="B1851" s="7" t="s">
        <v>414</v>
      </c>
      <c r="C1851" s="7" t="s">
        <v>415</v>
      </c>
      <c r="D1851" s="16" t="s">
        <v>416</v>
      </c>
      <c r="E1851" s="81" t="s">
        <v>493</v>
      </c>
      <c r="F1851" s="7" t="s">
        <v>417</v>
      </c>
      <c r="G1851" s="7" t="s">
        <v>490</v>
      </c>
      <c r="H1851" s="7" t="s">
        <v>421</v>
      </c>
      <c r="I1851" s="8">
        <v>17725</v>
      </c>
      <c r="J1851" s="8"/>
      <c r="K1851" s="9">
        <v>1105508.25</v>
      </c>
      <c r="L1851" s="7" t="s">
        <v>41</v>
      </c>
      <c r="M1851" s="17">
        <f t="shared" si="189"/>
        <v>2.0118292152787789E-2</v>
      </c>
      <c r="N1851" s="20"/>
      <c r="O1851" s="68">
        <f t="shared" si="190"/>
        <v>20319.475074315666</v>
      </c>
      <c r="P1851" s="9">
        <f t="shared" si="188"/>
        <v>62.37</v>
      </c>
    </row>
    <row r="1852" spans="1:16" x14ac:dyDescent="0.25">
      <c r="A1852" s="7" t="s">
        <v>9</v>
      </c>
      <c r="B1852" s="7" t="s">
        <v>414</v>
      </c>
      <c r="C1852" s="7" t="s">
        <v>415</v>
      </c>
      <c r="D1852" s="16" t="s">
        <v>416</v>
      </c>
      <c r="E1852" s="81" t="s">
        <v>493</v>
      </c>
      <c r="F1852" s="7" t="s">
        <v>417</v>
      </c>
      <c r="G1852" s="7" t="s">
        <v>490</v>
      </c>
      <c r="H1852" s="7" t="s">
        <v>421</v>
      </c>
      <c r="I1852" s="8">
        <v>18000</v>
      </c>
      <c r="J1852" s="8"/>
      <c r="K1852" s="9">
        <v>1122660</v>
      </c>
      <c r="L1852" s="7" t="s">
        <v>42</v>
      </c>
      <c r="M1852" s="17">
        <f t="shared" si="189"/>
        <v>2.0430423624833861E-2</v>
      </c>
      <c r="N1852" s="20"/>
      <c r="O1852" s="68">
        <f t="shared" si="190"/>
        <v>20634.7278610822</v>
      </c>
      <c r="P1852" s="9">
        <f t="shared" si="188"/>
        <v>62.37</v>
      </c>
    </row>
    <row r="1853" spans="1:16" x14ac:dyDescent="0.25">
      <c r="A1853" s="7" t="s">
        <v>9</v>
      </c>
      <c r="B1853" s="7" t="s">
        <v>414</v>
      </c>
      <c r="C1853" s="7" t="s">
        <v>415</v>
      </c>
      <c r="D1853" s="16" t="s">
        <v>416</v>
      </c>
      <c r="E1853" s="81" t="s">
        <v>493</v>
      </c>
      <c r="F1853" s="7" t="s">
        <v>417</v>
      </c>
      <c r="G1853" s="7" t="s">
        <v>490</v>
      </c>
      <c r="H1853" s="7" t="s">
        <v>421</v>
      </c>
      <c r="I1853" s="8">
        <v>1200</v>
      </c>
      <c r="J1853" s="8"/>
      <c r="K1853" s="9">
        <v>74844</v>
      </c>
      <c r="L1853" s="7" t="s">
        <v>44</v>
      </c>
      <c r="M1853" s="17">
        <f t="shared" si="189"/>
        <v>1.3620282416555907E-3</v>
      </c>
      <c r="N1853" s="20"/>
      <c r="O1853" s="68">
        <f t="shared" si="190"/>
        <v>1375.6485240721465</v>
      </c>
      <c r="P1853" s="9">
        <f t="shared" si="188"/>
        <v>62.37</v>
      </c>
    </row>
    <row r="1854" spans="1:16" x14ac:dyDescent="0.25">
      <c r="A1854" s="7" t="s">
        <v>9</v>
      </c>
      <c r="B1854" s="7" t="s">
        <v>414</v>
      </c>
      <c r="C1854" s="7" t="s">
        <v>415</v>
      </c>
      <c r="D1854" s="16" t="s">
        <v>416</v>
      </c>
      <c r="E1854" s="81" t="s">
        <v>493</v>
      </c>
      <c r="F1854" s="7" t="s">
        <v>417</v>
      </c>
      <c r="G1854" s="7" t="s">
        <v>490</v>
      </c>
      <c r="H1854" s="7" t="s">
        <v>421</v>
      </c>
      <c r="I1854" s="8">
        <v>3810</v>
      </c>
      <c r="J1854" s="8"/>
      <c r="K1854" s="9">
        <v>237629.7</v>
      </c>
      <c r="L1854" s="7" t="s">
        <v>46</v>
      </c>
      <c r="M1854" s="17">
        <f t="shared" si="189"/>
        <v>4.3244396672565003E-3</v>
      </c>
      <c r="N1854" s="20"/>
      <c r="O1854" s="68">
        <f t="shared" si="190"/>
        <v>4367.6840639290649</v>
      </c>
      <c r="P1854" s="9">
        <f t="shared" si="188"/>
        <v>62.370000000000005</v>
      </c>
    </row>
    <row r="1855" spans="1:16" x14ac:dyDescent="0.25">
      <c r="A1855" s="7" t="s">
        <v>9</v>
      </c>
      <c r="B1855" s="7" t="s">
        <v>414</v>
      </c>
      <c r="C1855" s="7" t="s">
        <v>415</v>
      </c>
      <c r="D1855" s="16" t="s">
        <v>416</v>
      </c>
      <c r="E1855" s="81" t="s">
        <v>493</v>
      </c>
      <c r="F1855" s="7" t="s">
        <v>417</v>
      </c>
      <c r="G1855" s="7" t="s">
        <v>490</v>
      </c>
      <c r="H1855" s="7" t="s">
        <v>421</v>
      </c>
      <c r="I1855" s="8">
        <v>5713</v>
      </c>
      <c r="J1855" s="8"/>
      <c r="K1855" s="9">
        <v>356319.81</v>
      </c>
      <c r="L1855" s="7" t="s">
        <v>47</v>
      </c>
      <c r="M1855" s="17">
        <f t="shared" si="189"/>
        <v>6.4843894538153249E-3</v>
      </c>
      <c r="N1855" s="20"/>
      <c r="O1855" s="68">
        <f t="shared" si="190"/>
        <v>6549.2333483534785</v>
      </c>
      <c r="P1855" s="9">
        <f t="shared" si="188"/>
        <v>62.37</v>
      </c>
    </row>
    <row r="1856" spans="1:16" x14ac:dyDescent="0.25">
      <c r="A1856" s="7" t="s">
        <v>9</v>
      </c>
      <c r="B1856" s="7" t="s">
        <v>414</v>
      </c>
      <c r="C1856" s="7" t="s">
        <v>415</v>
      </c>
      <c r="D1856" s="16" t="s">
        <v>416</v>
      </c>
      <c r="E1856" s="81" t="s">
        <v>493</v>
      </c>
      <c r="F1856" s="7" t="s">
        <v>417</v>
      </c>
      <c r="G1856" s="7" t="s">
        <v>490</v>
      </c>
      <c r="H1856" s="7" t="s">
        <v>421</v>
      </c>
      <c r="I1856" s="8">
        <v>2164</v>
      </c>
      <c r="J1856" s="8"/>
      <c r="K1856" s="9">
        <v>134719.20000000001</v>
      </c>
      <c r="L1856" s="7" t="s">
        <v>48</v>
      </c>
      <c r="M1856" s="17">
        <f t="shared" si="189"/>
        <v>2.4561909291189151E-3</v>
      </c>
      <c r="N1856" s="20"/>
      <c r="O1856" s="68">
        <f t="shared" si="190"/>
        <v>2480.7528384101042</v>
      </c>
      <c r="P1856" s="9">
        <f t="shared" si="188"/>
        <v>62.254713493530502</v>
      </c>
    </row>
    <row r="1857" spans="1:16" x14ac:dyDescent="0.25">
      <c r="A1857" s="7" t="s">
        <v>9</v>
      </c>
      <c r="B1857" s="7" t="s">
        <v>414</v>
      </c>
      <c r="C1857" s="7" t="s">
        <v>415</v>
      </c>
      <c r="D1857" s="16" t="s">
        <v>416</v>
      </c>
      <c r="E1857" s="81" t="s">
        <v>493</v>
      </c>
      <c r="F1857" s="7" t="s">
        <v>417</v>
      </c>
      <c r="G1857" s="7" t="s">
        <v>490</v>
      </c>
      <c r="H1857" s="7" t="s">
        <v>421</v>
      </c>
      <c r="I1857" s="8">
        <v>1432</v>
      </c>
      <c r="J1857" s="8"/>
      <c r="K1857" s="9">
        <v>89313.84</v>
      </c>
      <c r="L1857" s="7" t="s">
        <v>49</v>
      </c>
      <c r="M1857" s="17">
        <f t="shared" si="189"/>
        <v>1.6253537017090049E-3</v>
      </c>
      <c r="N1857" s="20"/>
      <c r="O1857" s="68">
        <f t="shared" si="190"/>
        <v>1641.6072387260949</v>
      </c>
      <c r="P1857" s="9">
        <f t="shared" si="188"/>
        <v>62.37</v>
      </c>
    </row>
    <row r="1858" spans="1:16" x14ac:dyDescent="0.25">
      <c r="A1858" s="7" t="s">
        <v>9</v>
      </c>
      <c r="B1858" s="7" t="s">
        <v>414</v>
      </c>
      <c r="C1858" s="7" t="s">
        <v>415</v>
      </c>
      <c r="D1858" s="16" t="s">
        <v>416</v>
      </c>
      <c r="E1858" s="81" t="s">
        <v>493</v>
      </c>
      <c r="F1858" s="7" t="s">
        <v>417</v>
      </c>
      <c r="G1858" s="7" t="s">
        <v>490</v>
      </c>
      <c r="H1858" s="7" t="s">
        <v>421</v>
      </c>
      <c r="I1858" s="8">
        <v>1329</v>
      </c>
      <c r="J1858" s="8"/>
      <c r="K1858" s="9">
        <v>82889.73</v>
      </c>
      <c r="L1858" s="7" t="s">
        <v>50</v>
      </c>
      <c r="M1858" s="17">
        <f t="shared" si="189"/>
        <v>1.5084462776335668E-3</v>
      </c>
      <c r="N1858" s="20"/>
      <c r="O1858" s="68">
        <f t="shared" si="190"/>
        <v>1523.5307404099026</v>
      </c>
      <c r="P1858" s="9">
        <f t="shared" ref="P1858:P1921" si="191">+K1858/I1858</f>
        <v>62.37</v>
      </c>
    </row>
    <row r="1859" spans="1:16" x14ac:dyDescent="0.25">
      <c r="A1859" s="7" t="s">
        <v>9</v>
      </c>
      <c r="B1859" s="7" t="s">
        <v>414</v>
      </c>
      <c r="C1859" s="7" t="s">
        <v>415</v>
      </c>
      <c r="D1859" s="16" t="s">
        <v>416</v>
      </c>
      <c r="E1859" s="81" t="s">
        <v>493</v>
      </c>
      <c r="F1859" s="7" t="s">
        <v>417</v>
      </c>
      <c r="G1859" s="7" t="s">
        <v>490</v>
      </c>
      <c r="H1859" s="7" t="s">
        <v>421</v>
      </c>
      <c r="I1859" s="8">
        <v>1782</v>
      </c>
      <c r="J1859" s="8"/>
      <c r="K1859" s="9">
        <v>96495.3</v>
      </c>
      <c r="L1859" s="7" t="s">
        <v>52</v>
      </c>
      <c r="M1859" s="17">
        <f t="shared" si="189"/>
        <v>2.0226119388585522E-3</v>
      </c>
      <c r="N1859" s="20"/>
      <c r="O1859" s="68">
        <f t="shared" si="190"/>
        <v>2042.8380582471377</v>
      </c>
      <c r="P1859" s="9">
        <f t="shared" si="191"/>
        <v>54.15</v>
      </c>
    </row>
    <row r="1860" spans="1:16" x14ac:dyDescent="0.25">
      <c r="A1860" s="7" t="s">
        <v>9</v>
      </c>
      <c r="B1860" s="7" t="s">
        <v>414</v>
      </c>
      <c r="C1860" s="7" t="s">
        <v>415</v>
      </c>
      <c r="D1860" s="16" t="s">
        <v>416</v>
      </c>
      <c r="E1860" s="81" t="s">
        <v>493</v>
      </c>
      <c r="F1860" s="7" t="s">
        <v>417</v>
      </c>
      <c r="G1860" s="7" t="s">
        <v>490</v>
      </c>
      <c r="H1860" s="7" t="s">
        <v>421</v>
      </c>
      <c r="I1860" s="8">
        <v>120</v>
      </c>
      <c r="J1860" s="8"/>
      <c r="K1860" s="9">
        <v>7484.4</v>
      </c>
      <c r="L1860" s="7" t="s">
        <v>53</v>
      </c>
      <c r="M1860" s="17">
        <f t="shared" si="189"/>
        <v>1.3620282416555908E-4</v>
      </c>
      <c r="N1860" s="20"/>
      <c r="O1860" s="68">
        <f t="shared" si="190"/>
        <v>137.56485240721466</v>
      </c>
      <c r="P1860" s="9">
        <f t="shared" si="191"/>
        <v>62.37</v>
      </c>
    </row>
    <row r="1861" spans="1:16" x14ac:dyDescent="0.25">
      <c r="A1861" s="7" t="s">
        <v>9</v>
      </c>
      <c r="B1861" s="7" t="s">
        <v>414</v>
      </c>
      <c r="C1861" s="7" t="s">
        <v>415</v>
      </c>
      <c r="D1861" s="16" t="s">
        <v>416</v>
      </c>
      <c r="E1861" s="81" t="s">
        <v>493</v>
      </c>
      <c r="F1861" s="7" t="s">
        <v>417</v>
      </c>
      <c r="G1861" s="7" t="s">
        <v>490</v>
      </c>
      <c r="H1861" s="7" t="s">
        <v>421</v>
      </c>
      <c r="I1861" s="8">
        <v>7195</v>
      </c>
      <c r="J1861" s="8"/>
      <c r="K1861" s="9">
        <v>448752.15</v>
      </c>
      <c r="L1861" s="7" t="s">
        <v>56</v>
      </c>
      <c r="M1861" s="17">
        <f t="shared" si="189"/>
        <v>8.1664943322599798E-3</v>
      </c>
      <c r="N1861" s="20"/>
      <c r="O1861" s="68">
        <f t="shared" si="190"/>
        <v>8248.1592755825804</v>
      </c>
      <c r="P1861" s="9">
        <f t="shared" si="191"/>
        <v>62.370000000000005</v>
      </c>
    </row>
    <row r="1862" spans="1:16" x14ac:dyDescent="0.25">
      <c r="A1862" s="7" t="s">
        <v>9</v>
      </c>
      <c r="B1862" s="7" t="s">
        <v>414</v>
      </c>
      <c r="C1862" s="7" t="s">
        <v>415</v>
      </c>
      <c r="D1862" s="16" t="s">
        <v>416</v>
      </c>
      <c r="E1862" s="81" t="s">
        <v>493</v>
      </c>
      <c r="F1862" s="7" t="s">
        <v>417</v>
      </c>
      <c r="G1862" s="7" t="s">
        <v>490</v>
      </c>
      <c r="H1862" s="7" t="s">
        <v>421</v>
      </c>
      <c r="I1862" s="8">
        <v>105</v>
      </c>
      <c r="J1862" s="8"/>
      <c r="K1862" s="9">
        <v>6548.85</v>
      </c>
      <c r="L1862" s="7" t="s">
        <v>65</v>
      </c>
      <c r="M1862" s="17">
        <f t="shared" si="189"/>
        <v>1.1917747114486419E-4</v>
      </c>
      <c r="N1862" s="20"/>
      <c r="O1862" s="68">
        <f t="shared" si="190"/>
        <v>120.36924585631283</v>
      </c>
      <c r="P1862" s="9">
        <f t="shared" si="191"/>
        <v>62.370000000000005</v>
      </c>
    </row>
    <row r="1863" spans="1:16" x14ac:dyDescent="0.25">
      <c r="A1863" s="7" t="s">
        <v>9</v>
      </c>
      <c r="B1863" s="7" t="s">
        <v>414</v>
      </c>
      <c r="C1863" s="7" t="s">
        <v>419</v>
      </c>
      <c r="D1863" s="16" t="s">
        <v>420</v>
      </c>
      <c r="E1863" s="81" t="s">
        <v>493</v>
      </c>
      <c r="F1863" s="7" t="s">
        <v>417</v>
      </c>
      <c r="G1863" s="7" t="s">
        <v>490</v>
      </c>
      <c r="H1863" s="7" t="s">
        <v>421</v>
      </c>
      <c r="I1863" s="8">
        <v>22125</v>
      </c>
      <c r="J1863" s="8"/>
      <c r="K1863" s="9">
        <v>1379936.25</v>
      </c>
      <c r="L1863" s="7" t="s">
        <v>18</v>
      </c>
      <c r="M1863" s="17">
        <f t="shared" si="189"/>
        <v>2.5112395705524954E-2</v>
      </c>
      <c r="N1863" s="20"/>
      <c r="O1863" s="68">
        <f t="shared" si="190"/>
        <v>25363.519662580202</v>
      </c>
      <c r="P1863" s="9">
        <f t="shared" si="191"/>
        <v>62.37</v>
      </c>
    </row>
    <row r="1864" spans="1:16" x14ac:dyDescent="0.25">
      <c r="A1864" s="7" t="s">
        <v>9</v>
      </c>
      <c r="B1864" s="7" t="s">
        <v>414</v>
      </c>
      <c r="C1864" s="7" t="s">
        <v>419</v>
      </c>
      <c r="D1864" s="16" t="s">
        <v>420</v>
      </c>
      <c r="E1864" s="81" t="s">
        <v>493</v>
      </c>
      <c r="F1864" s="7" t="s">
        <v>417</v>
      </c>
      <c r="G1864" s="7" t="s">
        <v>490</v>
      </c>
      <c r="H1864" s="7" t="s">
        <v>421</v>
      </c>
      <c r="I1864" s="8">
        <v>4396</v>
      </c>
      <c r="J1864" s="8"/>
      <c r="K1864" s="9">
        <v>274178.52</v>
      </c>
      <c r="L1864" s="7" t="s">
        <v>20</v>
      </c>
      <c r="M1864" s="17">
        <f t="shared" si="189"/>
        <v>4.9895634585983136E-3</v>
      </c>
      <c r="N1864" s="20"/>
      <c r="O1864" s="68">
        <f t="shared" si="190"/>
        <v>5039.4590931842968</v>
      </c>
      <c r="P1864" s="9">
        <f t="shared" si="191"/>
        <v>62.370000000000005</v>
      </c>
    </row>
    <row r="1865" spans="1:16" x14ac:dyDescent="0.25">
      <c r="A1865" s="7" t="s">
        <v>9</v>
      </c>
      <c r="B1865" s="7" t="s">
        <v>414</v>
      </c>
      <c r="C1865" s="7" t="s">
        <v>419</v>
      </c>
      <c r="D1865" s="16" t="s">
        <v>420</v>
      </c>
      <c r="E1865" s="81" t="s">
        <v>493</v>
      </c>
      <c r="F1865" s="7" t="s">
        <v>417</v>
      </c>
      <c r="G1865" s="7" t="s">
        <v>490</v>
      </c>
      <c r="H1865" s="7" t="s">
        <v>421</v>
      </c>
      <c r="I1865" s="8">
        <v>31733</v>
      </c>
      <c r="J1865" s="8"/>
      <c r="K1865" s="9">
        <v>1957970.07</v>
      </c>
      <c r="L1865" s="7" t="s">
        <v>22</v>
      </c>
      <c r="M1865" s="17">
        <f t="shared" si="189"/>
        <v>3.6017701827047381E-2</v>
      </c>
      <c r="N1865" s="20"/>
      <c r="O1865" s="68">
        <f t="shared" si="190"/>
        <v>36377.878845317857</v>
      </c>
      <c r="P1865" s="9">
        <f t="shared" si="191"/>
        <v>61.701385623798572</v>
      </c>
    </row>
    <row r="1866" spans="1:16" x14ac:dyDescent="0.25">
      <c r="A1866" s="7" t="s">
        <v>9</v>
      </c>
      <c r="B1866" s="7" t="s">
        <v>414</v>
      </c>
      <c r="C1866" s="7" t="s">
        <v>419</v>
      </c>
      <c r="D1866" s="16" t="s">
        <v>420</v>
      </c>
      <c r="E1866" s="81" t="s">
        <v>493</v>
      </c>
      <c r="F1866" s="7" t="s">
        <v>417</v>
      </c>
      <c r="G1866" s="7" t="s">
        <v>490</v>
      </c>
      <c r="H1866" s="7" t="s">
        <v>421</v>
      </c>
      <c r="I1866" s="8">
        <v>26770</v>
      </c>
      <c r="J1866" s="8"/>
      <c r="K1866" s="9">
        <v>1669644.9</v>
      </c>
      <c r="L1866" s="7" t="s">
        <v>23</v>
      </c>
      <c r="M1866" s="17">
        <f t="shared" si="189"/>
        <v>3.0384580024266802E-2</v>
      </c>
      <c r="N1866" s="20"/>
      <c r="O1866" s="68">
        <f t="shared" si="190"/>
        <v>30688.425824509468</v>
      </c>
      <c r="P1866" s="9">
        <f t="shared" si="191"/>
        <v>62.37</v>
      </c>
    </row>
    <row r="1867" spans="1:16" x14ac:dyDescent="0.25">
      <c r="A1867" s="7" t="s">
        <v>9</v>
      </c>
      <c r="B1867" s="7" t="s">
        <v>414</v>
      </c>
      <c r="C1867" s="7" t="s">
        <v>419</v>
      </c>
      <c r="D1867" s="16" t="s">
        <v>420</v>
      </c>
      <c r="E1867" s="81" t="s">
        <v>493</v>
      </c>
      <c r="F1867" s="7" t="s">
        <v>417</v>
      </c>
      <c r="G1867" s="7" t="s">
        <v>490</v>
      </c>
      <c r="H1867" s="7" t="s">
        <v>421</v>
      </c>
      <c r="I1867" s="8">
        <v>27134</v>
      </c>
      <c r="J1867" s="8"/>
      <c r="K1867" s="9">
        <v>1692347.58</v>
      </c>
      <c r="L1867" s="7" t="s">
        <v>25</v>
      </c>
      <c r="M1867" s="17">
        <f t="shared" si="189"/>
        <v>3.0797728590902334E-2</v>
      </c>
      <c r="N1867" s="20"/>
      <c r="O1867" s="68">
        <f t="shared" si="190"/>
        <v>31105.705876811357</v>
      </c>
      <c r="P1867" s="9">
        <f t="shared" si="191"/>
        <v>62.370000000000005</v>
      </c>
    </row>
    <row r="1868" spans="1:16" x14ac:dyDescent="0.25">
      <c r="A1868" s="7" t="s">
        <v>9</v>
      </c>
      <c r="B1868" s="7" t="s">
        <v>414</v>
      </c>
      <c r="C1868" s="7" t="s">
        <v>419</v>
      </c>
      <c r="D1868" s="16" t="s">
        <v>420</v>
      </c>
      <c r="E1868" s="81" t="s">
        <v>493</v>
      </c>
      <c r="F1868" s="7" t="s">
        <v>417</v>
      </c>
      <c r="G1868" s="7" t="s">
        <v>490</v>
      </c>
      <c r="H1868" s="7" t="s">
        <v>421</v>
      </c>
      <c r="I1868" s="8">
        <v>5097</v>
      </c>
      <c r="J1868" s="8"/>
      <c r="K1868" s="9">
        <v>317899.89</v>
      </c>
      <c r="L1868" s="7" t="s">
        <v>27</v>
      </c>
      <c r="M1868" s="17">
        <f t="shared" si="189"/>
        <v>5.7852149564321213E-3</v>
      </c>
      <c r="N1868" s="20"/>
      <c r="O1868" s="68">
        <f t="shared" si="190"/>
        <v>5843.0671059964425</v>
      </c>
      <c r="P1868" s="9">
        <f t="shared" si="191"/>
        <v>62.370000000000005</v>
      </c>
    </row>
    <row r="1869" spans="1:16" x14ac:dyDescent="0.25">
      <c r="A1869" s="7" t="s">
        <v>9</v>
      </c>
      <c r="B1869" s="7" t="s">
        <v>414</v>
      </c>
      <c r="C1869" s="7" t="s">
        <v>419</v>
      </c>
      <c r="D1869" s="16" t="s">
        <v>420</v>
      </c>
      <c r="E1869" s="81" t="s">
        <v>493</v>
      </c>
      <c r="F1869" s="7" t="s">
        <v>417</v>
      </c>
      <c r="G1869" s="7" t="s">
        <v>490</v>
      </c>
      <c r="H1869" s="7" t="s">
        <v>421</v>
      </c>
      <c r="I1869" s="8">
        <v>9583</v>
      </c>
      <c r="J1869" s="8"/>
      <c r="K1869" s="9">
        <v>597691.71</v>
      </c>
      <c r="L1869" s="7" t="s">
        <v>28</v>
      </c>
      <c r="M1869" s="17">
        <f t="shared" si="189"/>
        <v>1.0876930533154605E-2</v>
      </c>
      <c r="N1869" s="20"/>
      <c r="O1869" s="68">
        <f t="shared" si="190"/>
        <v>10985.699838486151</v>
      </c>
      <c r="P1869" s="9">
        <f t="shared" si="191"/>
        <v>62.37</v>
      </c>
    </row>
    <row r="1870" spans="1:16" x14ac:dyDescent="0.25">
      <c r="A1870" s="7" t="s">
        <v>9</v>
      </c>
      <c r="B1870" s="7" t="s">
        <v>414</v>
      </c>
      <c r="C1870" s="7" t="s">
        <v>419</v>
      </c>
      <c r="D1870" s="16" t="s">
        <v>420</v>
      </c>
      <c r="E1870" s="81" t="s">
        <v>493</v>
      </c>
      <c r="F1870" s="7" t="s">
        <v>417</v>
      </c>
      <c r="G1870" s="7" t="s">
        <v>490</v>
      </c>
      <c r="H1870" s="7" t="s">
        <v>421</v>
      </c>
      <c r="I1870" s="8">
        <v>3372</v>
      </c>
      <c r="J1870" s="8"/>
      <c r="K1870" s="9">
        <v>210311.64</v>
      </c>
      <c r="L1870" s="7" t="s">
        <v>29</v>
      </c>
      <c r="M1870" s="17">
        <f t="shared" si="189"/>
        <v>3.82729935905221E-3</v>
      </c>
      <c r="N1870" s="20"/>
      <c r="O1870" s="68">
        <f t="shared" si="190"/>
        <v>3865.5723526427323</v>
      </c>
      <c r="P1870" s="9">
        <f t="shared" si="191"/>
        <v>62.370000000000005</v>
      </c>
    </row>
    <row r="1871" spans="1:16" x14ac:dyDescent="0.25">
      <c r="A1871" s="7" t="s">
        <v>9</v>
      </c>
      <c r="B1871" s="7" t="s">
        <v>414</v>
      </c>
      <c r="C1871" s="7" t="s">
        <v>419</v>
      </c>
      <c r="D1871" s="16" t="s">
        <v>420</v>
      </c>
      <c r="E1871" s="81" t="s">
        <v>493</v>
      </c>
      <c r="F1871" s="7" t="s">
        <v>417</v>
      </c>
      <c r="G1871" s="7" t="s">
        <v>490</v>
      </c>
      <c r="H1871" s="7" t="s">
        <v>421</v>
      </c>
      <c r="I1871" s="8">
        <v>11980</v>
      </c>
      <c r="J1871" s="8"/>
      <c r="K1871" s="9">
        <v>747192.6</v>
      </c>
      <c r="L1871" s="7" t="s">
        <v>30</v>
      </c>
      <c r="M1871" s="17">
        <f t="shared" si="189"/>
        <v>1.3597581945861647E-2</v>
      </c>
      <c r="N1871" s="20"/>
      <c r="O1871" s="68">
        <f t="shared" si="190"/>
        <v>13733.557765320264</v>
      </c>
      <c r="P1871" s="9">
        <f t="shared" si="191"/>
        <v>62.37</v>
      </c>
    </row>
    <row r="1872" spans="1:16" x14ac:dyDescent="0.25">
      <c r="A1872" s="7" t="s">
        <v>9</v>
      </c>
      <c r="B1872" s="7" t="s">
        <v>414</v>
      </c>
      <c r="C1872" s="7" t="s">
        <v>419</v>
      </c>
      <c r="D1872" s="16" t="s">
        <v>420</v>
      </c>
      <c r="E1872" s="81" t="s">
        <v>493</v>
      </c>
      <c r="F1872" s="7" t="s">
        <v>417</v>
      </c>
      <c r="G1872" s="7" t="s">
        <v>490</v>
      </c>
      <c r="H1872" s="7" t="s">
        <v>421</v>
      </c>
      <c r="I1872" s="8">
        <v>5048</v>
      </c>
      <c r="J1872" s="8"/>
      <c r="K1872" s="9">
        <v>314843.76</v>
      </c>
      <c r="L1872" s="7" t="s">
        <v>31</v>
      </c>
      <c r="M1872" s="17">
        <f t="shared" si="189"/>
        <v>5.7295988032311854E-3</v>
      </c>
      <c r="N1872" s="20"/>
      <c r="O1872" s="68">
        <f t="shared" si="190"/>
        <v>5786.8947912634976</v>
      </c>
      <c r="P1872" s="9">
        <f t="shared" si="191"/>
        <v>62.370000000000005</v>
      </c>
    </row>
    <row r="1873" spans="1:16" x14ac:dyDescent="0.25">
      <c r="A1873" s="7" t="s">
        <v>9</v>
      </c>
      <c r="B1873" s="7" t="s">
        <v>414</v>
      </c>
      <c r="C1873" s="7" t="s">
        <v>419</v>
      </c>
      <c r="D1873" s="16" t="s">
        <v>420</v>
      </c>
      <c r="E1873" s="81" t="s">
        <v>493</v>
      </c>
      <c r="F1873" s="7" t="s">
        <v>417</v>
      </c>
      <c r="G1873" s="7" t="s">
        <v>490</v>
      </c>
      <c r="H1873" s="7" t="s">
        <v>421</v>
      </c>
      <c r="I1873" s="8">
        <v>8202</v>
      </c>
      <c r="J1873" s="8"/>
      <c r="K1873" s="9">
        <v>511558.74</v>
      </c>
      <c r="L1873" s="7" t="s">
        <v>32</v>
      </c>
      <c r="M1873" s="17">
        <f t="shared" si="189"/>
        <v>9.3094630317159619E-3</v>
      </c>
      <c r="N1873" s="20"/>
      <c r="O1873" s="68">
        <f t="shared" si="190"/>
        <v>9402.5576620331212</v>
      </c>
      <c r="P1873" s="9">
        <f t="shared" si="191"/>
        <v>62.37</v>
      </c>
    </row>
    <row r="1874" spans="1:16" x14ac:dyDescent="0.25">
      <c r="A1874" s="7" t="s">
        <v>9</v>
      </c>
      <c r="B1874" s="7" t="s">
        <v>414</v>
      </c>
      <c r="C1874" s="7" t="s">
        <v>419</v>
      </c>
      <c r="D1874" s="16" t="s">
        <v>420</v>
      </c>
      <c r="E1874" s="81" t="s">
        <v>493</v>
      </c>
      <c r="F1874" s="7" t="s">
        <v>417</v>
      </c>
      <c r="G1874" s="7" t="s">
        <v>490</v>
      </c>
      <c r="H1874" s="7" t="s">
        <v>421</v>
      </c>
      <c r="I1874" s="8">
        <v>6776</v>
      </c>
      <c r="J1874" s="8"/>
      <c r="K1874" s="9">
        <v>422619.12</v>
      </c>
      <c r="L1874" s="7" t="s">
        <v>62</v>
      </c>
      <c r="M1874" s="17">
        <f t="shared" si="189"/>
        <v>7.6909194712152353E-3</v>
      </c>
      <c r="N1874" s="20"/>
      <c r="O1874" s="68">
        <f t="shared" si="190"/>
        <v>7767.8286659273872</v>
      </c>
      <c r="P1874" s="9">
        <f t="shared" si="191"/>
        <v>62.37</v>
      </c>
    </row>
    <row r="1875" spans="1:16" x14ac:dyDescent="0.25">
      <c r="A1875" s="7" t="s">
        <v>9</v>
      </c>
      <c r="B1875" s="7" t="s">
        <v>414</v>
      </c>
      <c r="C1875" s="7" t="s">
        <v>419</v>
      </c>
      <c r="D1875" s="16" t="s">
        <v>420</v>
      </c>
      <c r="E1875" s="81" t="s">
        <v>493</v>
      </c>
      <c r="F1875" s="7" t="s">
        <v>417</v>
      </c>
      <c r="G1875" s="7" t="s">
        <v>490</v>
      </c>
      <c r="H1875" s="7" t="s">
        <v>421</v>
      </c>
      <c r="I1875" s="8">
        <v>877</v>
      </c>
      <c r="J1875" s="8"/>
      <c r="K1875" s="9">
        <v>54698.49</v>
      </c>
      <c r="L1875" s="7" t="s">
        <v>33</v>
      </c>
      <c r="M1875" s="17">
        <f t="shared" si="189"/>
        <v>9.9541563994329425E-4</v>
      </c>
      <c r="N1875" s="20"/>
      <c r="O1875" s="68">
        <f t="shared" si="190"/>
        <v>1005.3697963427272</v>
      </c>
      <c r="P1875" s="9">
        <f t="shared" si="191"/>
        <v>62.37</v>
      </c>
    </row>
    <row r="1876" spans="1:16" x14ac:dyDescent="0.25">
      <c r="A1876" s="7" t="s">
        <v>9</v>
      </c>
      <c r="B1876" s="7" t="s">
        <v>414</v>
      </c>
      <c r="C1876" s="7" t="s">
        <v>419</v>
      </c>
      <c r="D1876" s="16" t="s">
        <v>420</v>
      </c>
      <c r="E1876" s="81" t="s">
        <v>493</v>
      </c>
      <c r="F1876" s="7" t="s">
        <v>417</v>
      </c>
      <c r="G1876" s="7" t="s">
        <v>490</v>
      </c>
      <c r="H1876" s="7" t="s">
        <v>421</v>
      </c>
      <c r="I1876" s="8">
        <v>8365</v>
      </c>
      <c r="J1876" s="8"/>
      <c r="K1876" s="9">
        <v>521725.05</v>
      </c>
      <c r="L1876" s="7" t="s">
        <v>34</v>
      </c>
      <c r="M1876" s="17">
        <f t="shared" si="189"/>
        <v>9.4944718678741796E-3</v>
      </c>
      <c r="N1876" s="20"/>
      <c r="O1876" s="68">
        <f t="shared" si="190"/>
        <v>9589.4165865529212</v>
      </c>
      <c r="P1876" s="9">
        <f t="shared" si="191"/>
        <v>62.37</v>
      </c>
    </row>
    <row r="1877" spans="1:16" x14ac:dyDescent="0.25">
      <c r="A1877" s="7" t="s">
        <v>9</v>
      </c>
      <c r="B1877" s="7" t="s">
        <v>414</v>
      </c>
      <c r="C1877" s="7" t="s">
        <v>419</v>
      </c>
      <c r="D1877" s="16" t="s">
        <v>420</v>
      </c>
      <c r="E1877" s="81" t="s">
        <v>493</v>
      </c>
      <c r="F1877" s="7" t="s">
        <v>417</v>
      </c>
      <c r="G1877" s="7" t="s">
        <v>490</v>
      </c>
      <c r="H1877" s="7" t="s">
        <v>421</v>
      </c>
      <c r="I1877" s="8">
        <v>17189</v>
      </c>
      <c r="J1877" s="8"/>
      <c r="K1877" s="9">
        <v>1072077.93</v>
      </c>
      <c r="L1877" s="7" t="s">
        <v>35</v>
      </c>
      <c r="M1877" s="17">
        <f t="shared" si="189"/>
        <v>1.9509919538181625E-2</v>
      </c>
      <c r="N1877" s="20"/>
      <c r="O1877" s="68">
        <f t="shared" si="190"/>
        <v>19705.01873356344</v>
      </c>
      <c r="P1877" s="9">
        <f t="shared" si="191"/>
        <v>62.37</v>
      </c>
    </row>
    <row r="1878" spans="1:16" x14ac:dyDescent="0.25">
      <c r="A1878" s="7" t="s">
        <v>9</v>
      </c>
      <c r="B1878" s="7" t="s">
        <v>414</v>
      </c>
      <c r="C1878" s="7" t="s">
        <v>419</v>
      </c>
      <c r="D1878" s="16" t="s">
        <v>420</v>
      </c>
      <c r="E1878" s="81" t="s">
        <v>493</v>
      </c>
      <c r="F1878" s="7" t="s">
        <v>417</v>
      </c>
      <c r="G1878" s="7" t="s">
        <v>490</v>
      </c>
      <c r="H1878" s="7" t="s">
        <v>421</v>
      </c>
      <c r="I1878" s="8">
        <v>16448</v>
      </c>
      <c r="J1878" s="8"/>
      <c r="K1878" s="9">
        <v>1025697.28</v>
      </c>
      <c r="L1878" s="7" t="s">
        <v>36</v>
      </c>
      <c r="M1878" s="17">
        <f t="shared" si="189"/>
        <v>1.8668867098959298E-2</v>
      </c>
      <c r="N1878" s="20"/>
      <c r="O1878" s="68">
        <f t="shared" si="190"/>
        <v>18855.555769948889</v>
      </c>
      <c r="P1878" s="9">
        <f t="shared" si="191"/>
        <v>62.36</v>
      </c>
    </row>
    <row r="1879" spans="1:16" x14ac:dyDescent="0.25">
      <c r="A1879" s="7" t="s">
        <v>9</v>
      </c>
      <c r="B1879" s="7" t="s">
        <v>414</v>
      </c>
      <c r="C1879" s="7" t="s">
        <v>419</v>
      </c>
      <c r="D1879" s="16" t="s">
        <v>420</v>
      </c>
      <c r="E1879" s="81" t="s">
        <v>493</v>
      </c>
      <c r="F1879" s="7" t="s">
        <v>417</v>
      </c>
      <c r="G1879" s="7" t="s">
        <v>490</v>
      </c>
      <c r="H1879" s="7" t="s">
        <v>421</v>
      </c>
      <c r="I1879" s="8">
        <v>9520</v>
      </c>
      <c r="J1879" s="8"/>
      <c r="K1879" s="9">
        <v>593762.4</v>
      </c>
      <c r="L1879" s="7" t="s">
        <v>37</v>
      </c>
      <c r="M1879" s="17">
        <f t="shared" si="189"/>
        <v>1.0805424050467687E-2</v>
      </c>
      <c r="N1879" s="20"/>
      <c r="O1879" s="68">
        <f t="shared" si="190"/>
        <v>10913.478290972364</v>
      </c>
      <c r="P1879" s="9">
        <f t="shared" si="191"/>
        <v>62.370000000000005</v>
      </c>
    </row>
    <row r="1880" spans="1:16" x14ac:dyDescent="0.25">
      <c r="A1880" s="7" t="s">
        <v>9</v>
      </c>
      <c r="B1880" s="7" t="s">
        <v>414</v>
      </c>
      <c r="C1880" s="7" t="s">
        <v>419</v>
      </c>
      <c r="D1880" s="16" t="s">
        <v>420</v>
      </c>
      <c r="E1880" s="81" t="s">
        <v>493</v>
      </c>
      <c r="F1880" s="7" t="s">
        <v>417</v>
      </c>
      <c r="G1880" s="7" t="s">
        <v>490</v>
      </c>
      <c r="H1880" s="7" t="s">
        <v>421</v>
      </c>
      <c r="I1880" s="8">
        <v>6826</v>
      </c>
      <c r="J1880" s="8"/>
      <c r="K1880" s="9">
        <v>425737.62</v>
      </c>
      <c r="L1880" s="7" t="s">
        <v>38</v>
      </c>
      <c r="M1880" s="17">
        <f t="shared" si="189"/>
        <v>7.7476706479508856E-3</v>
      </c>
      <c r="N1880" s="20"/>
      <c r="O1880" s="68">
        <f t="shared" si="190"/>
        <v>7825.1473544303944</v>
      </c>
      <c r="P1880" s="9">
        <f t="shared" si="191"/>
        <v>62.37</v>
      </c>
    </row>
    <row r="1881" spans="1:16" x14ac:dyDescent="0.25">
      <c r="A1881" s="7" t="s">
        <v>9</v>
      </c>
      <c r="B1881" s="7" t="s">
        <v>414</v>
      </c>
      <c r="C1881" s="7" t="s">
        <v>419</v>
      </c>
      <c r="D1881" s="16" t="s">
        <v>420</v>
      </c>
      <c r="E1881" s="81" t="s">
        <v>493</v>
      </c>
      <c r="F1881" s="7" t="s">
        <v>417</v>
      </c>
      <c r="G1881" s="7" t="s">
        <v>490</v>
      </c>
      <c r="H1881" s="7" t="s">
        <v>421</v>
      </c>
      <c r="I1881" s="8">
        <v>3813</v>
      </c>
      <c r="J1881" s="8"/>
      <c r="K1881" s="9">
        <v>237816.81</v>
      </c>
      <c r="L1881" s="7" t="s">
        <v>39</v>
      </c>
      <c r="M1881" s="17">
        <f t="shared" si="189"/>
        <v>4.3278447378606397E-3</v>
      </c>
      <c r="N1881" s="20"/>
      <c r="O1881" s="68">
        <f t="shared" si="190"/>
        <v>4371.1231852392457</v>
      </c>
      <c r="P1881" s="9">
        <f t="shared" si="191"/>
        <v>62.37</v>
      </c>
    </row>
    <row r="1882" spans="1:16" x14ac:dyDescent="0.25">
      <c r="A1882" s="7" t="s">
        <v>9</v>
      </c>
      <c r="B1882" s="7" t="s">
        <v>414</v>
      </c>
      <c r="C1882" s="7" t="s">
        <v>419</v>
      </c>
      <c r="D1882" s="16" t="s">
        <v>420</v>
      </c>
      <c r="E1882" s="81" t="s">
        <v>493</v>
      </c>
      <c r="F1882" s="7" t="s">
        <v>417</v>
      </c>
      <c r="G1882" s="7" t="s">
        <v>490</v>
      </c>
      <c r="H1882" s="7" t="s">
        <v>421</v>
      </c>
      <c r="I1882" s="8">
        <v>16515</v>
      </c>
      <c r="J1882" s="8"/>
      <c r="K1882" s="9">
        <v>1030040.55</v>
      </c>
      <c r="L1882" s="7" t="s">
        <v>40</v>
      </c>
      <c r="M1882" s="17">
        <f t="shared" si="189"/>
        <v>1.8744913675785069E-2</v>
      </c>
      <c r="N1882" s="20"/>
      <c r="O1882" s="68">
        <f t="shared" si="190"/>
        <v>18932.36281254292</v>
      </c>
      <c r="P1882" s="9">
        <f t="shared" si="191"/>
        <v>62.370000000000005</v>
      </c>
    </row>
    <row r="1883" spans="1:16" x14ac:dyDescent="0.25">
      <c r="A1883" s="7" t="s">
        <v>9</v>
      </c>
      <c r="B1883" s="7" t="s">
        <v>414</v>
      </c>
      <c r="C1883" s="7" t="s">
        <v>419</v>
      </c>
      <c r="D1883" s="16" t="s">
        <v>420</v>
      </c>
      <c r="E1883" s="81" t="s">
        <v>493</v>
      </c>
      <c r="F1883" s="7" t="s">
        <v>417</v>
      </c>
      <c r="G1883" s="7" t="s">
        <v>490</v>
      </c>
      <c r="H1883" s="7" t="s">
        <v>421</v>
      </c>
      <c r="I1883" s="8">
        <v>43841</v>
      </c>
      <c r="J1883" s="8"/>
      <c r="K1883" s="9">
        <v>2734363.17</v>
      </c>
      <c r="L1883" s="7" t="s">
        <v>41</v>
      </c>
      <c r="M1883" s="17">
        <f t="shared" si="189"/>
        <v>4.9760566785352296E-2</v>
      </c>
      <c r="N1883" s="20"/>
      <c r="O1883" s="68">
        <f t="shared" si="190"/>
        <v>50258.172453205822</v>
      </c>
      <c r="P1883" s="9">
        <f t="shared" si="191"/>
        <v>62.37</v>
      </c>
    </row>
    <row r="1884" spans="1:16" x14ac:dyDescent="0.25">
      <c r="A1884" s="7" t="s">
        <v>9</v>
      </c>
      <c r="B1884" s="7" t="s">
        <v>414</v>
      </c>
      <c r="C1884" s="7" t="s">
        <v>419</v>
      </c>
      <c r="D1884" s="16" t="s">
        <v>420</v>
      </c>
      <c r="E1884" s="81" t="s">
        <v>493</v>
      </c>
      <c r="F1884" s="7" t="s">
        <v>417</v>
      </c>
      <c r="G1884" s="7" t="s">
        <v>490</v>
      </c>
      <c r="H1884" s="7" t="s">
        <v>421</v>
      </c>
      <c r="I1884" s="8">
        <v>22161</v>
      </c>
      <c r="J1884" s="8"/>
      <c r="K1884" s="9">
        <v>1382181.57</v>
      </c>
      <c r="L1884" s="7" t="s">
        <v>42</v>
      </c>
      <c r="M1884" s="17">
        <f t="shared" si="189"/>
        <v>2.515325655277462E-2</v>
      </c>
      <c r="N1884" s="20"/>
      <c r="O1884" s="68">
        <f t="shared" si="190"/>
        <v>25404.789118302368</v>
      </c>
      <c r="P1884" s="9">
        <f t="shared" si="191"/>
        <v>62.370000000000005</v>
      </c>
    </row>
    <row r="1885" spans="1:16" x14ac:dyDescent="0.25">
      <c r="A1885" s="7" t="s">
        <v>9</v>
      </c>
      <c r="B1885" s="7" t="s">
        <v>414</v>
      </c>
      <c r="C1885" s="7" t="s">
        <v>419</v>
      </c>
      <c r="D1885" s="16" t="s">
        <v>420</v>
      </c>
      <c r="E1885" s="81" t="s">
        <v>493</v>
      </c>
      <c r="F1885" s="7" t="s">
        <v>417</v>
      </c>
      <c r="G1885" s="7" t="s">
        <v>490</v>
      </c>
      <c r="H1885" s="7" t="s">
        <v>421</v>
      </c>
      <c r="I1885" s="8">
        <v>2142</v>
      </c>
      <c r="J1885" s="8"/>
      <c r="K1885" s="9">
        <v>133596.54</v>
      </c>
      <c r="L1885" s="7" t="s">
        <v>43</v>
      </c>
      <c r="M1885" s="17">
        <f t="shared" si="189"/>
        <v>2.4312204113552294E-3</v>
      </c>
      <c r="N1885" s="20"/>
      <c r="O1885" s="68">
        <f t="shared" si="190"/>
        <v>2455.5326154687818</v>
      </c>
      <c r="P1885" s="9">
        <f t="shared" si="191"/>
        <v>62.370000000000005</v>
      </c>
    </row>
    <row r="1886" spans="1:16" x14ac:dyDescent="0.25">
      <c r="A1886" s="7" t="s">
        <v>9</v>
      </c>
      <c r="B1886" s="7" t="s">
        <v>414</v>
      </c>
      <c r="C1886" s="7" t="s">
        <v>419</v>
      </c>
      <c r="D1886" s="16" t="s">
        <v>420</v>
      </c>
      <c r="E1886" s="81" t="s">
        <v>493</v>
      </c>
      <c r="F1886" s="7" t="s">
        <v>417</v>
      </c>
      <c r="G1886" s="7" t="s">
        <v>490</v>
      </c>
      <c r="H1886" s="7" t="s">
        <v>421</v>
      </c>
      <c r="I1886" s="8">
        <v>2580</v>
      </c>
      <c r="J1886" s="8"/>
      <c r="K1886" s="9">
        <v>160914.6</v>
      </c>
      <c r="L1886" s="7" t="s">
        <v>44</v>
      </c>
      <c r="M1886" s="17">
        <f t="shared" si="189"/>
        <v>2.9283607195595201E-3</v>
      </c>
      <c r="N1886" s="20"/>
      <c r="O1886" s="68">
        <f t="shared" si="190"/>
        <v>2957.6443267551153</v>
      </c>
      <c r="P1886" s="9">
        <f t="shared" si="191"/>
        <v>62.370000000000005</v>
      </c>
    </row>
    <row r="1887" spans="1:16" x14ac:dyDescent="0.25">
      <c r="A1887" s="7" t="s">
        <v>9</v>
      </c>
      <c r="B1887" s="7" t="s">
        <v>414</v>
      </c>
      <c r="C1887" s="7" t="s">
        <v>419</v>
      </c>
      <c r="D1887" s="16" t="s">
        <v>420</v>
      </c>
      <c r="E1887" s="81" t="s">
        <v>493</v>
      </c>
      <c r="F1887" s="7" t="s">
        <v>417</v>
      </c>
      <c r="G1887" s="7" t="s">
        <v>490</v>
      </c>
      <c r="H1887" s="7" t="s">
        <v>421</v>
      </c>
      <c r="I1887" s="8">
        <v>15502</v>
      </c>
      <c r="J1887" s="8"/>
      <c r="K1887" s="9">
        <v>966859.74</v>
      </c>
      <c r="L1887" s="7" t="s">
        <v>45</v>
      </c>
      <c r="M1887" s="17">
        <f t="shared" si="189"/>
        <v>1.7595134835120808E-2</v>
      </c>
      <c r="N1887" s="20"/>
      <c r="O1887" s="68">
        <f t="shared" si="190"/>
        <v>17771.086183472016</v>
      </c>
      <c r="P1887" s="9">
        <f t="shared" si="191"/>
        <v>62.37</v>
      </c>
    </row>
    <row r="1888" spans="1:16" x14ac:dyDescent="0.25">
      <c r="A1888" s="7" t="s">
        <v>9</v>
      </c>
      <c r="B1888" s="7" t="s">
        <v>414</v>
      </c>
      <c r="C1888" s="7" t="s">
        <v>419</v>
      </c>
      <c r="D1888" s="16" t="s">
        <v>420</v>
      </c>
      <c r="E1888" s="81" t="s">
        <v>493</v>
      </c>
      <c r="F1888" s="7" t="s">
        <v>417</v>
      </c>
      <c r="G1888" s="7" t="s">
        <v>490</v>
      </c>
      <c r="H1888" s="7" t="s">
        <v>421</v>
      </c>
      <c r="I1888" s="8">
        <v>8424</v>
      </c>
      <c r="J1888" s="8"/>
      <c r="K1888" s="9">
        <v>525404.88</v>
      </c>
      <c r="L1888" s="7" t="s">
        <v>46</v>
      </c>
      <c r="M1888" s="17">
        <f t="shared" si="189"/>
        <v>9.5614382564222465E-3</v>
      </c>
      <c r="N1888" s="20"/>
      <c r="O1888" s="68">
        <f t="shared" si="190"/>
        <v>9657.0526389864681</v>
      </c>
      <c r="P1888" s="9">
        <f t="shared" si="191"/>
        <v>62.37</v>
      </c>
    </row>
    <row r="1889" spans="1:16" x14ac:dyDescent="0.25">
      <c r="A1889" s="7" t="s">
        <v>9</v>
      </c>
      <c r="B1889" s="7" t="s">
        <v>414</v>
      </c>
      <c r="C1889" s="7" t="s">
        <v>419</v>
      </c>
      <c r="D1889" s="16" t="s">
        <v>420</v>
      </c>
      <c r="E1889" s="81" t="s">
        <v>493</v>
      </c>
      <c r="F1889" s="7" t="s">
        <v>417</v>
      </c>
      <c r="G1889" s="7" t="s">
        <v>490</v>
      </c>
      <c r="H1889" s="7" t="s">
        <v>421</v>
      </c>
      <c r="I1889" s="8">
        <v>5807</v>
      </c>
      <c r="J1889" s="8"/>
      <c r="K1889" s="9">
        <v>362182.59</v>
      </c>
      <c r="L1889" s="7" t="s">
        <v>47</v>
      </c>
      <c r="M1889" s="17">
        <f t="shared" si="189"/>
        <v>6.5910816660783465E-3</v>
      </c>
      <c r="N1889" s="20"/>
      <c r="O1889" s="68">
        <f t="shared" si="190"/>
        <v>6656.9924827391296</v>
      </c>
      <c r="P1889" s="9">
        <f t="shared" si="191"/>
        <v>62.370000000000005</v>
      </c>
    </row>
    <row r="1890" spans="1:16" x14ac:dyDescent="0.25">
      <c r="A1890" s="7" t="s">
        <v>9</v>
      </c>
      <c r="B1890" s="7" t="s">
        <v>414</v>
      </c>
      <c r="C1890" s="7" t="s">
        <v>419</v>
      </c>
      <c r="D1890" s="16" t="s">
        <v>420</v>
      </c>
      <c r="E1890" s="81" t="s">
        <v>493</v>
      </c>
      <c r="F1890" s="7" t="s">
        <v>417</v>
      </c>
      <c r="G1890" s="7" t="s">
        <v>490</v>
      </c>
      <c r="H1890" s="7" t="s">
        <v>421</v>
      </c>
      <c r="I1890" s="8">
        <v>5752</v>
      </c>
      <c r="J1890" s="8"/>
      <c r="K1890" s="9">
        <v>358752.24</v>
      </c>
      <c r="L1890" s="7" t="s">
        <v>63</v>
      </c>
      <c r="M1890" s="17">
        <f t="shared" si="189"/>
        <v>6.5286553716691316E-3</v>
      </c>
      <c r="N1890" s="20"/>
      <c r="O1890" s="68">
        <f t="shared" si="190"/>
        <v>6593.9419253858232</v>
      </c>
      <c r="P1890" s="9">
        <f t="shared" si="191"/>
        <v>62.37</v>
      </c>
    </row>
    <row r="1891" spans="1:16" x14ac:dyDescent="0.25">
      <c r="A1891" s="7" t="s">
        <v>9</v>
      </c>
      <c r="B1891" s="7" t="s">
        <v>414</v>
      </c>
      <c r="C1891" s="7" t="s">
        <v>419</v>
      </c>
      <c r="D1891" s="16" t="s">
        <v>420</v>
      </c>
      <c r="E1891" s="81" t="s">
        <v>493</v>
      </c>
      <c r="F1891" s="7" t="s">
        <v>417</v>
      </c>
      <c r="G1891" s="7" t="s">
        <v>490</v>
      </c>
      <c r="H1891" s="7" t="s">
        <v>421</v>
      </c>
      <c r="I1891" s="8">
        <v>6612</v>
      </c>
      <c r="J1891" s="8"/>
      <c r="K1891" s="9">
        <v>412390.44</v>
      </c>
      <c r="L1891" s="7" t="s">
        <v>48</v>
      </c>
      <c r="M1891" s="17">
        <f t="shared" si="189"/>
        <v>7.504775611522305E-3</v>
      </c>
      <c r="N1891" s="20"/>
      <c r="O1891" s="68">
        <f t="shared" si="190"/>
        <v>7579.8233676375285</v>
      </c>
      <c r="P1891" s="9">
        <f t="shared" si="191"/>
        <v>62.37</v>
      </c>
    </row>
    <row r="1892" spans="1:16" x14ac:dyDescent="0.25">
      <c r="A1892" s="7" t="s">
        <v>9</v>
      </c>
      <c r="B1892" s="7" t="s">
        <v>414</v>
      </c>
      <c r="C1892" s="7" t="s">
        <v>419</v>
      </c>
      <c r="D1892" s="16" t="s">
        <v>420</v>
      </c>
      <c r="E1892" s="81" t="s">
        <v>493</v>
      </c>
      <c r="F1892" s="7" t="s">
        <v>417</v>
      </c>
      <c r="G1892" s="7" t="s">
        <v>490</v>
      </c>
      <c r="H1892" s="7" t="s">
        <v>421</v>
      </c>
      <c r="I1892" s="8">
        <v>3424</v>
      </c>
      <c r="J1892" s="8"/>
      <c r="K1892" s="9">
        <v>169189.69</v>
      </c>
      <c r="L1892" s="7" t="s">
        <v>68</v>
      </c>
      <c r="M1892" s="17">
        <f t="shared" si="189"/>
        <v>3.8863205828572854E-3</v>
      </c>
      <c r="N1892" s="20"/>
      <c r="O1892" s="68">
        <f t="shared" si="190"/>
        <v>3925.1837886858584</v>
      </c>
      <c r="P1892" s="9">
        <f t="shared" si="191"/>
        <v>49.412876752336452</v>
      </c>
    </row>
    <row r="1893" spans="1:16" x14ac:dyDescent="0.25">
      <c r="A1893" s="7" t="s">
        <v>9</v>
      </c>
      <c r="B1893" s="7" t="s">
        <v>414</v>
      </c>
      <c r="C1893" s="7" t="s">
        <v>419</v>
      </c>
      <c r="D1893" s="16" t="s">
        <v>420</v>
      </c>
      <c r="E1893" s="81" t="s">
        <v>493</v>
      </c>
      <c r="F1893" s="7" t="s">
        <v>417</v>
      </c>
      <c r="G1893" s="7" t="s">
        <v>490</v>
      </c>
      <c r="H1893" s="7" t="s">
        <v>421</v>
      </c>
      <c r="I1893" s="8">
        <v>3529</v>
      </c>
      <c r="J1893" s="8"/>
      <c r="K1893" s="9">
        <v>151041.20000000001</v>
      </c>
      <c r="L1893" s="7" t="s">
        <v>49</v>
      </c>
      <c r="M1893" s="17">
        <f t="shared" si="189"/>
        <v>4.0054980540021497E-3</v>
      </c>
      <c r="N1893" s="20"/>
      <c r="O1893" s="68">
        <f t="shared" si="190"/>
        <v>4045.5530345421712</v>
      </c>
      <c r="P1893" s="9">
        <f t="shared" si="191"/>
        <v>42.800000000000004</v>
      </c>
    </row>
    <row r="1894" spans="1:16" x14ac:dyDescent="0.25">
      <c r="A1894" s="7" t="s">
        <v>9</v>
      </c>
      <c r="B1894" s="7" t="s">
        <v>414</v>
      </c>
      <c r="C1894" s="7" t="s">
        <v>419</v>
      </c>
      <c r="D1894" s="16" t="s">
        <v>420</v>
      </c>
      <c r="E1894" s="81" t="s">
        <v>493</v>
      </c>
      <c r="F1894" s="7" t="s">
        <v>417</v>
      </c>
      <c r="G1894" s="7" t="s">
        <v>490</v>
      </c>
      <c r="H1894" s="7" t="s">
        <v>421</v>
      </c>
      <c r="I1894" s="8">
        <v>6534</v>
      </c>
      <c r="J1894" s="8"/>
      <c r="K1894" s="9">
        <v>407525.58</v>
      </c>
      <c r="L1894" s="7" t="s">
        <v>50</v>
      </c>
      <c r="M1894" s="17">
        <f t="shared" si="189"/>
        <v>7.4162437758146914E-3</v>
      </c>
      <c r="N1894" s="20"/>
      <c r="O1894" s="68">
        <f t="shared" si="190"/>
        <v>7490.4062135728382</v>
      </c>
      <c r="P1894" s="9">
        <f t="shared" si="191"/>
        <v>62.370000000000005</v>
      </c>
    </row>
    <row r="1895" spans="1:16" x14ac:dyDescent="0.25">
      <c r="A1895" s="7" t="s">
        <v>9</v>
      </c>
      <c r="B1895" s="7" t="s">
        <v>414</v>
      </c>
      <c r="C1895" s="7" t="s">
        <v>419</v>
      </c>
      <c r="D1895" s="16" t="s">
        <v>420</v>
      </c>
      <c r="E1895" s="81" t="s">
        <v>493</v>
      </c>
      <c r="F1895" s="7" t="s">
        <v>417</v>
      </c>
      <c r="G1895" s="7" t="s">
        <v>490</v>
      </c>
      <c r="H1895" s="7" t="s">
        <v>421</v>
      </c>
      <c r="I1895" s="8">
        <v>15376</v>
      </c>
      <c r="J1895" s="8"/>
      <c r="K1895" s="9">
        <v>959001.12</v>
      </c>
      <c r="L1895" s="7" t="s">
        <v>51</v>
      </c>
      <c r="M1895" s="17">
        <f t="shared" si="189"/>
        <v>1.745212186974697E-2</v>
      </c>
      <c r="N1895" s="20"/>
      <c r="O1895" s="68">
        <f t="shared" si="190"/>
        <v>17626.643088444438</v>
      </c>
      <c r="P1895" s="9">
        <f t="shared" si="191"/>
        <v>62.37</v>
      </c>
    </row>
    <row r="1896" spans="1:16" x14ac:dyDescent="0.25">
      <c r="A1896" s="7" t="s">
        <v>9</v>
      </c>
      <c r="B1896" s="7" t="s">
        <v>414</v>
      </c>
      <c r="C1896" s="7" t="s">
        <v>419</v>
      </c>
      <c r="D1896" s="16" t="s">
        <v>420</v>
      </c>
      <c r="E1896" s="81" t="s">
        <v>493</v>
      </c>
      <c r="F1896" s="7" t="s">
        <v>417</v>
      </c>
      <c r="G1896" s="7" t="s">
        <v>490</v>
      </c>
      <c r="H1896" s="7" t="s">
        <v>421</v>
      </c>
      <c r="I1896" s="8">
        <v>6766</v>
      </c>
      <c r="J1896" s="8"/>
      <c r="K1896" s="9">
        <v>421995.42</v>
      </c>
      <c r="L1896" s="7" t="s">
        <v>52</v>
      </c>
      <c r="M1896" s="17">
        <f t="shared" si="189"/>
        <v>7.6795692358681061E-3</v>
      </c>
      <c r="N1896" s="20"/>
      <c r="O1896" s="68">
        <f t="shared" si="190"/>
        <v>7756.364928226787</v>
      </c>
      <c r="P1896" s="9">
        <f t="shared" si="191"/>
        <v>62.37</v>
      </c>
    </row>
    <row r="1897" spans="1:16" x14ac:dyDescent="0.25">
      <c r="A1897" s="7" t="s">
        <v>9</v>
      </c>
      <c r="B1897" s="7" t="s">
        <v>414</v>
      </c>
      <c r="C1897" s="7" t="s">
        <v>419</v>
      </c>
      <c r="D1897" s="16" t="s">
        <v>420</v>
      </c>
      <c r="E1897" s="81" t="s">
        <v>493</v>
      </c>
      <c r="F1897" s="7" t="s">
        <v>417</v>
      </c>
      <c r="G1897" s="7" t="s">
        <v>490</v>
      </c>
      <c r="H1897" s="7" t="s">
        <v>421</v>
      </c>
      <c r="I1897" s="8">
        <v>16080</v>
      </c>
      <c r="J1897" s="8"/>
      <c r="K1897" s="9">
        <v>1002909.6</v>
      </c>
      <c r="L1897" s="7" t="s">
        <v>53</v>
      </c>
      <c r="M1897" s="17">
        <f t="shared" si="189"/>
        <v>1.8251178438184915E-2</v>
      </c>
      <c r="N1897" s="20"/>
      <c r="O1897" s="68">
        <f t="shared" si="190"/>
        <v>18433.690222566765</v>
      </c>
      <c r="P1897" s="9">
        <f t="shared" si="191"/>
        <v>62.37</v>
      </c>
    </row>
    <row r="1898" spans="1:16" x14ac:dyDescent="0.25">
      <c r="A1898" s="7" t="s">
        <v>9</v>
      </c>
      <c r="B1898" s="7" t="s">
        <v>414</v>
      </c>
      <c r="C1898" s="7" t="s">
        <v>419</v>
      </c>
      <c r="D1898" s="16" t="s">
        <v>420</v>
      </c>
      <c r="E1898" s="81" t="s">
        <v>493</v>
      </c>
      <c r="F1898" s="7" t="s">
        <v>417</v>
      </c>
      <c r="G1898" s="7" t="s">
        <v>490</v>
      </c>
      <c r="H1898" s="7" t="s">
        <v>421</v>
      </c>
      <c r="I1898" s="8">
        <v>1111</v>
      </c>
      <c r="J1898" s="8"/>
      <c r="K1898" s="9">
        <v>66357.570000000007</v>
      </c>
      <c r="L1898" s="7" t="s">
        <v>54</v>
      </c>
      <c r="M1898" s="17">
        <f t="shared" si="189"/>
        <v>1.2610111470661345E-3</v>
      </c>
      <c r="N1898" s="20"/>
      <c r="O1898" s="68">
        <f t="shared" si="190"/>
        <v>1273.6212585367957</v>
      </c>
      <c r="P1898" s="9">
        <f t="shared" si="191"/>
        <v>59.727785778577861</v>
      </c>
    </row>
    <row r="1899" spans="1:16" x14ac:dyDescent="0.25">
      <c r="A1899" s="7" t="s">
        <v>9</v>
      </c>
      <c r="B1899" s="7" t="s">
        <v>414</v>
      </c>
      <c r="C1899" s="7" t="s">
        <v>419</v>
      </c>
      <c r="D1899" s="16" t="s">
        <v>420</v>
      </c>
      <c r="E1899" s="81" t="s">
        <v>493</v>
      </c>
      <c r="F1899" s="7" t="s">
        <v>417</v>
      </c>
      <c r="G1899" s="7" t="s">
        <v>490</v>
      </c>
      <c r="H1899" s="7" t="s">
        <v>421</v>
      </c>
      <c r="I1899" s="8">
        <v>3098</v>
      </c>
      <c r="J1899" s="8"/>
      <c r="K1899" s="9">
        <v>193222.26</v>
      </c>
      <c r="L1899" s="7" t="s">
        <v>55</v>
      </c>
      <c r="M1899" s="17">
        <f t="shared" si="189"/>
        <v>3.51630291054085E-3</v>
      </c>
      <c r="N1899" s="20"/>
      <c r="O1899" s="68">
        <f t="shared" si="190"/>
        <v>3551.4659396462584</v>
      </c>
      <c r="P1899" s="9">
        <f t="shared" si="191"/>
        <v>62.370000000000005</v>
      </c>
    </row>
    <row r="1900" spans="1:16" x14ac:dyDescent="0.25">
      <c r="A1900" s="7" t="s">
        <v>9</v>
      </c>
      <c r="B1900" s="7" t="s">
        <v>414</v>
      </c>
      <c r="C1900" s="7" t="s">
        <v>419</v>
      </c>
      <c r="D1900" s="16" t="s">
        <v>420</v>
      </c>
      <c r="E1900" s="81" t="s">
        <v>493</v>
      </c>
      <c r="F1900" s="7" t="s">
        <v>417</v>
      </c>
      <c r="G1900" s="7" t="s">
        <v>490</v>
      </c>
      <c r="H1900" s="7" t="s">
        <v>421</v>
      </c>
      <c r="I1900" s="8">
        <v>27752</v>
      </c>
      <c r="J1900" s="8"/>
      <c r="K1900" s="9">
        <v>1730892.24</v>
      </c>
      <c r="L1900" s="7" t="s">
        <v>56</v>
      </c>
      <c r="M1900" s="17">
        <f t="shared" si="189"/>
        <v>3.1499173135354962E-2</v>
      </c>
      <c r="N1900" s="20"/>
      <c r="O1900" s="68">
        <f t="shared" si="190"/>
        <v>31814.16486670851</v>
      </c>
      <c r="P1900" s="9">
        <f t="shared" si="191"/>
        <v>62.37</v>
      </c>
    </row>
    <row r="1901" spans="1:16" x14ac:dyDescent="0.25">
      <c r="A1901" s="7" t="s">
        <v>9</v>
      </c>
      <c r="B1901" s="7" t="s">
        <v>414</v>
      </c>
      <c r="C1901" s="7" t="s">
        <v>419</v>
      </c>
      <c r="D1901" s="16" t="s">
        <v>420</v>
      </c>
      <c r="E1901" s="81" t="s">
        <v>493</v>
      </c>
      <c r="F1901" s="7" t="s">
        <v>417</v>
      </c>
      <c r="G1901" s="7" t="s">
        <v>490</v>
      </c>
      <c r="H1901" s="7" t="s">
        <v>421</v>
      </c>
      <c r="I1901" s="8">
        <v>4739</v>
      </c>
      <c r="J1901" s="8"/>
      <c r="K1901" s="9">
        <v>295571.43</v>
      </c>
      <c r="L1901" s="7" t="s">
        <v>65</v>
      </c>
      <c r="M1901" s="17">
        <f t="shared" si="189"/>
        <v>5.3788765310048706E-3</v>
      </c>
      <c r="N1901" s="20"/>
      <c r="O1901" s="68">
        <f t="shared" si="190"/>
        <v>5432.665296314919</v>
      </c>
      <c r="P1901" s="9">
        <f t="shared" si="191"/>
        <v>62.37</v>
      </c>
    </row>
    <row r="1902" spans="1:16" x14ac:dyDescent="0.25">
      <c r="A1902" s="7" t="s">
        <v>9</v>
      </c>
      <c r="B1902" s="7" t="s">
        <v>414</v>
      </c>
      <c r="C1902" s="7" t="s">
        <v>422</v>
      </c>
      <c r="D1902" s="16" t="s">
        <v>423</v>
      </c>
      <c r="E1902" s="81" t="s">
        <v>493</v>
      </c>
      <c r="F1902" s="7" t="s">
        <v>417</v>
      </c>
      <c r="G1902" s="7" t="s">
        <v>490</v>
      </c>
      <c r="H1902" s="7" t="s">
        <v>421</v>
      </c>
      <c r="I1902" s="8">
        <v>30544</v>
      </c>
      <c r="J1902" s="8"/>
      <c r="K1902" s="9">
        <v>1905029.28</v>
      </c>
      <c r="L1902" s="7" t="s">
        <v>18</v>
      </c>
      <c r="M1902" s="17">
        <f t="shared" si="189"/>
        <v>3.4668158844273635E-2</v>
      </c>
      <c r="N1902" s="20"/>
      <c r="O1902" s="68">
        <f t="shared" si="190"/>
        <v>35014.840432716373</v>
      </c>
      <c r="P1902" s="9">
        <f t="shared" si="191"/>
        <v>62.37</v>
      </c>
    </row>
    <row r="1903" spans="1:16" x14ac:dyDescent="0.25">
      <c r="A1903" s="7" t="s">
        <v>9</v>
      </c>
      <c r="B1903" s="7" t="s">
        <v>414</v>
      </c>
      <c r="C1903" s="7" t="s">
        <v>422</v>
      </c>
      <c r="D1903" s="16" t="s">
        <v>423</v>
      </c>
      <c r="E1903" s="81" t="s">
        <v>493</v>
      </c>
      <c r="F1903" s="7" t="s">
        <v>417</v>
      </c>
      <c r="G1903" s="7" t="s">
        <v>490</v>
      </c>
      <c r="H1903" s="7" t="s">
        <v>421</v>
      </c>
      <c r="I1903" s="8">
        <v>12498</v>
      </c>
      <c r="J1903" s="8"/>
      <c r="K1903" s="9">
        <v>657383.46</v>
      </c>
      <c r="L1903" s="7" t="s">
        <v>20</v>
      </c>
      <c r="M1903" s="17">
        <f t="shared" ref="M1903:M1939" si="192">+I1903/$I$1940</f>
        <v>1.4185524136842978E-2</v>
      </c>
      <c r="N1903" s="20"/>
      <c r="O1903" s="68">
        <f t="shared" ref="O1903:O1939" si="193">1010000*M1903</f>
        <v>14327.379378211408</v>
      </c>
      <c r="P1903" s="9">
        <f t="shared" si="191"/>
        <v>52.599092654824766</v>
      </c>
    </row>
    <row r="1904" spans="1:16" x14ac:dyDescent="0.25">
      <c r="A1904" s="7" t="s">
        <v>9</v>
      </c>
      <c r="B1904" s="7" t="s">
        <v>414</v>
      </c>
      <c r="C1904" s="7" t="s">
        <v>422</v>
      </c>
      <c r="D1904" s="16" t="s">
        <v>423</v>
      </c>
      <c r="E1904" s="81" t="s">
        <v>493</v>
      </c>
      <c r="F1904" s="7" t="s">
        <v>417</v>
      </c>
      <c r="G1904" s="7" t="s">
        <v>490</v>
      </c>
      <c r="H1904" s="7" t="s">
        <v>421</v>
      </c>
      <c r="I1904" s="8">
        <v>21148</v>
      </c>
      <c r="J1904" s="8"/>
      <c r="K1904" s="9">
        <v>1319000.76</v>
      </c>
      <c r="L1904" s="7" t="s">
        <v>22</v>
      </c>
      <c r="M1904" s="17">
        <f t="shared" si="192"/>
        <v>2.4003477712110359E-2</v>
      </c>
      <c r="N1904" s="20"/>
      <c r="O1904" s="68">
        <f t="shared" si="193"/>
        <v>24243.512489231463</v>
      </c>
      <c r="P1904" s="9">
        <f t="shared" si="191"/>
        <v>62.37</v>
      </c>
    </row>
    <row r="1905" spans="1:16" x14ac:dyDescent="0.25">
      <c r="A1905" s="7" t="s">
        <v>9</v>
      </c>
      <c r="B1905" s="7" t="s">
        <v>414</v>
      </c>
      <c r="C1905" s="7" t="s">
        <v>422</v>
      </c>
      <c r="D1905" s="16" t="s">
        <v>423</v>
      </c>
      <c r="E1905" s="81" t="s">
        <v>493</v>
      </c>
      <c r="F1905" s="7" t="s">
        <v>417</v>
      </c>
      <c r="G1905" s="7" t="s">
        <v>490</v>
      </c>
      <c r="H1905" s="7" t="s">
        <v>421</v>
      </c>
      <c r="I1905" s="8">
        <v>11867</v>
      </c>
      <c r="J1905" s="8"/>
      <c r="K1905" s="9">
        <v>740144.79</v>
      </c>
      <c r="L1905" s="7" t="s">
        <v>23</v>
      </c>
      <c r="M1905" s="17">
        <f t="shared" si="192"/>
        <v>1.3469324286439079E-2</v>
      </c>
      <c r="N1905" s="20"/>
      <c r="O1905" s="68">
        <f t="shared" si="193"/>
        <v>13604.01752930347</v>
      </c>
      <c r="P1905" s="9">
        <f t="shared" si="191"/>
        <v>62.370000000000005</v>
      </c>
    </row>
    <row r="1906" spans="1:16" x14ac:dyDescent="0.25">
      <c r="A1906" s="7" t="s">
        <v>9</v>
      </c>
      <c r="B1906" s="7" t="s">
        <v>414</v>
      </c>
      <c r="C1906" s="7" t="s">
        <v>422</v>
      </c>
      <c r="D1906" s="16" t="s">
        <v>423</v>
      </c>
      <c r="E1906" s="81" t="s">
        <v>493</v>
      </c>
      <c r="F1906" s="7" t="s">
        <v>417</v>
      </c>
      <c r="G1906" s="7" t="s">
        <v>490</v>
      </c>
      <c r="H1906" s="7" t="s">
        <v>421</v>
      </c>
      <c r="I1906" s="8">
        <v>12611</v>
      </c>
      <c r="J1906" s="8"/>
      <c r="K1906" s="9">
        <v>786548.07</v>
      </c>
      <c r="L1906" s="7" t="s">
        <v>25</v>
      </c>
      <c r="M1906" s="17">
        <f t="shared" si="192"/>
        <v>1.4313781796265546E-2</v>
      </c>
      <c r="N1906" s="20"/>
      <c r="O1906" s="68">
        <f t="shared" si="193"/>
        <v>14456.919614228202</v>
      </c>
      <c r="P1906" s="9">
        <f t="shared" si="191"/>
        <v>62.37</v>
      </c>
    </row>
    <row r="1907" spans="1:16" x14ac:dyDescent="0.25">
      <c r="A1907" s="7" t="s">
        <v>9</v>
      </c>
      <c r="B1907" s="7" t="s">
        <v>414</v>
      </c>
      <c r="C1907" s="7" t="s">
        <v>422</v>
      </c>
      <c r="D1907" s="16" t="s">
        <v>423</v>
      </c>
      <c r="E1907" s="81" t="s">
        <v>493</v>
      </c>
      <c r="F1907" s="7" t="s">
        <v>417</v>
      </c>
      <c r="G1907" s="7" t="s">
        <v>490</v>
      </c>
      <c r="H1907" s="7" t="s">
        <v>421</v>
      </c>
      <c r="I1907" s="8">
        <v>978</v>
      </c>
      <c r="J1907" s="8"/>
      <c r="K1907" s="9">
        <v>60997.86</v>
      </c>
      <c r="L1907" s="7" t="s">
        <v>27</v>
      </c>
      <c r="M1907" s="17">
        <f t="shared" si="192"/>
        <v>1.1100530169493065E-3</v>
      </c>
      <c r="N1907" s="20"/>
      <c r="O1907" s="68">
        <f t="shared" si="193"/>
        <v>1121.1535471187995</v>
      </c>
      <c r="P1907" s="9">
        <f t="shared" si="191"/>
        <v>62.37</v>
      </c>
    </row>
    <row r="1908" spans="1:16" x14ac:dyDescent="0.25">
      <c r="A1908" s="7" t="s">
        <v>9</v>
      </c>
      <c r="B1908" s="7" t="s">
        <v>414</v>
      </c>
      <c r="C1908" s="7" t="s">
        <v>422</v>
      </c>
      <c r="D1908" s="16" t="s">
        <v>423</v>
      </c>
      <c r="E1908" s="81" t="s">
        <v>493</v>
      </c>
      <c r="F1908" s="7" t="s">
        <v>417</v>
      </c>
      <c r="G1908" s="7" t="s">
        <v>490</v>
      </c>
      <c r="H1908" s="7" t="s">
        <v>421</v>
      </c>
      <c r="I1908" s="8">
        <v>10144</v>
      </c>
      <c r="J1908" s="8"/>
      <c r="K1908" s="9">
        <v>632681.28</v>
      </c>
      <c r="L1908" s="7" t="s">
        <v>28</v>
      </c>
      <c r="M1908" s="17">
        <f t="shared" si="192"/>
        <v>1.1513678736128593E-2</v>
      </c>
      <c r="N1908" s="20"/>
      <c r="O1908" s="68">
        <f t="shared" si="193"/>
        <v>11628.815523489879</v>
      </c>
      <c r="P1908" s="9">
        <f t="shared" si="191"/>
        <v>62.370000000000005</v>
      </c>
    </row>
    <row r="1909" spans="1:16" x14ac:dyDescent="0.25">
      <c r="A1909" s="7" t="s">
        <v>9</v>
      </c>
      <c r="B1909" s="7" t="s">
        <v>414</v>
      </c>
      <c r="C1909" s="7" t="s">
        <v>422</v>
      </c>
      <c r="D1909" s="16" t="s">
        <v>423</v>
      </c>
      <c r="E1909" s="81" t="s">
        <v>493</v>
      </c>
      <c r="F1909" s="7" t="s">
        <v>417</v>
      </c>
      <c r="G1909" s="7" t="s">
        <v>490</v>
      </c>
      <c r="H1909" s="7" t="s">
        <v>421</v>
      </c>
      <c r="I1909" s="8">
        <v>480</v>
      </c>
      <c r="J1909" s="8"/>
      <c r="K1909" s="9">
        <v>29937.599999999999</v>
      </c>
      <c r="L1909" s="7" t="s">
        <v>29</v>
      </c>
      <c r="M1909" s="17">
        <f t="shared" si="192"/>
        <v>5.4481129666223631E-4</v>
      </c>
      <c r="N1909" s="20"/>
      <c r="O1909" s="68">
        <f t="shared" si="193"/>
        <v>550.25940962885863</v>
      </c>
      <c r="P1909" s="9">
        <f t="shared" si="191"/>
        <v>62.37</v>
      </c>
    </row>
    <row r="1910" spans="1:16" x14ac:dyDescent="0.25">
      <c r="A1910" s="7" t="s">
        <v>9</v>
      </c>
      <c r="B1910" s="7" t="s">
        <v>414</v>
      </c>
      <c r="C1910" s="7" t="s">
        <v>422</v>
      </c>
      <c r="D1910" s="16" t="s">
        <v>423</v>
      </c>
      <c r="E1910" s="81" t="s">
        <v>493</v>
      </c>
      <c r="F1910" s="7" t="s">
        <v>417</v>
      </c>
      <c r="G1910" s="7" t="s">
        <v>490</v>
      </c>
      <c r="H1910" s="7" t="s">
        <v>421</v>
      </c>
      <c r="I1910" s="8">
        <v>2712</v>
      </c>
      <c r="J1910" s="8"/>
      <c r="K1910" s="9">
        <v>169147.44</v>
      </c>
      <c r="L1910" s="7" t="s">
        <v>30</v>
      </c>
      <c r="M1910" s="17">
        <f t="shared" si="192"/>
        <v>3.0781838261416351E-3</v>
      </c>
      <c r="N1910" s="20"/>
      <c r="O1910" s="68">
        <f t="shared" si="193"/>
        <v>3108.9656644030515</v>
      </c>
      <c r="P1910" s="9">
        <f t="shared" si="191"/>
        <v>62.37</v>
      </c>
    </row>
    <row r="1911" spans="1:16" x14ac:dyDescent="0.25">
      <c r="A1911" s="7" t="s">
        <v>9</v>
      </c>
      <c r="B1911" s="7" t="s">
        <v>414</v>
      </c>
      <c r="C1911" s="7" t="s">
        <v>422</v>
      </c>
      <c r="D1911" s="16" t="s">
        <v>423</v>
      </c>
      <c r="E1911" s="81" t="s">
        <v>493</v>
      </c>
      <c r="F1911" s="7" t="s">
        <v>417</v>
      </c>
      <c r="G1911" s="7" t="s">
        <v>490</v>
      </c>
      <c r="H1911" s="7" t="s">
        <v>421</v>
      </c>
      <c r="I1911" s="8">
        <v>1744</v>
      </c>
      <c r="J1911" s="8"/>
      <c r="K1911" s="9">
        <v>108773.28</v>
      </c>
      <c r="L1911" s="7" t="s">
        <v>32</v>
      </c>
      <c r="M1911" s="17">
        <f t="shared" si="192"/>
        <v>1.9794810445394584E-3</v>
      </c>
      <c r="N1911" s="20"/>
      <c r="O1911" s="68">
        <f t="shared" si="193"/>
        <v>1999.2758549848529</v>
      </c>
      <c r="P1911" s="9">
        <f t="shared" si="191"/>
        <v>62.37</v>
      </c>
    </row>
    <row r="1912" spans="1:16" x14ac:dyDescent="0.25">
      <c r="A1912" s="7" t="s">
        <v>9</v>
      </c>
      <c r="B1912" s="7" t="s">
        <v>414</v>
      </c>
      <c r="C1912" s="7" t="s">
        <v>422</v>
      </c>
      <c r="D1912" s="16" t="s">
        <v>423</v>
      </c>
      <c r="E1912" s="81" t="s">
        <v>493</v>
      </c>
      <c r="F1912" s="7" t="s">
        <v>417</v>
      </c>
      <c r="G1912" s="7" t="s">
        <v>490</v>
      </c>
      <c r="H1912" s="7" t="s">
        <v>421</v>
      </c>
      <c r="I1912" s="8">
        <v>2098</v>
      </c>
      <c r="J1912" s="8"/>
      <c r="K1912" s="9">
        <v>130852.26</v>
      </c>
      <c r="L1912" s="7" t="s">
        <v>62</v>
      </c>
      <c r="M1912" s="17">
        <f t="shared" si="192"/>
        <v>2.3812793758278576E-3</v>
      </c>
      <c r="N1912" s="20"/>
      <c r="O1912" s="68">
        <f t="shared" si="193"/>
        <v>2405.0921695861362</v>
      </c>
      <c r="P1912" s="9">
        <f t="shared" si="191"/>
        <v>62.37</v>
      </c>
    </row>
    <row r="1913" spans="1:16" x14ac:dyDescent="0.25">
      <c r="A1913" s="7" t="s">
        <v>9</v>
      </c>
      <c r="B1913" s="7" t="s">
        <v>414</v>
      </c>
      <c r="C1913" s="7" t="s">
        <v>422</v>
      </c>
      <c r="D1913" s="16" t="s">
        <v>423</v>
      </c>
      <c r="E1913" s="81" t="s">
        <v>493</v>
      </c>
      <c r="F1913" s="7" t="s">
        <v>417</v>
      </c>
      <c r="G1913" s="7" t="s">
        <v>490</v>
      </c>
      <c r="H1913" s="7" t="s">
        <v>421</v>
      </c>
      <c r="I1913" s="8">
        <v>3135</v>
      </c>
      <c r="J1913" s="8"/>
      <c r="K1913" s="9">
        <v>195529.95</v>
      </c>
      <c r="L1913" s="7" t="s">
        <v>33</v>
      </c>
      <c r="M1913" s="17">
        <f t="shared" si="192"/>
        <v>3.5582987813252307E-3</v>
      </c>
      <c r="N1913" s="20"/>
      <c r="O1913" s="68">
        <f t="shared" si="193"/>
        <v>3593.8817691384829</v>
      </c>
      <c r="P1913" s="9">
        <f t="shared" si="191"/>
        <v>62.370000000000005</v>
      </c>
    </row>
    <row r="1914" spans="1:16" x14ac:dyDescent="0.25">
      <c r="A1914" s="7" t="s">
        <v>9</v>
      </c>
      <c r="B1914" s="7" t="s">
        <v>414</v>
      </c>
      <c r="C1914" s="7" t="s">
        <v>422</v>
      </c>
      <c r="D1914" s="16" t="s">
        <v>423</v>
      </c>
      <c r="E1914" s="81" t="s">
        <v>493</v>
      </c>
      <c r="F1914" s="7" t="s">
        <v>417</v>
      </c>
      <c r="G1914" s="7" t="s">
        <v>490</v>
      </c>
      <c r="H1914" s="7" t="s">
        <v>421</v>
      </c>
      <c r="I1914" s="8">
        <v>3600</v>
      </c>
      <c r="J1914" s="8"/>
      <c r="K1914" s="9">
        <v>224532</v>
      </c>
      <c r="L1914" s="7" t="s">
        <v>34</v>
      </c>
      <c r="M1914" s="17">
        <f t="shared" si="192"/>
        <v>4.0860847249667718E-3</v>
      </c>
      <c r="N1914" s="20"/>
      <c r="O1914" s="68">
        <f t="shared" si="193"/>
        <v>4126.9455722164394</v>
      </c>
      <c r="P1914" s="9">
        <f t="shared" si="191"/>
        <v>62.37</v>
      </c>
    </row>
    <row r="1915" spans="1:16" x14ac:dyDescent="0.25">
      <c r="A1915" s="7" t="s">
        <v>9</v>
      </c>
      <c r="B1915" s="7" t="s">
        <v>414</v>
      </c>
      <c r="C1915" s="7" t="s">
        <v>422</v>
      </c>
      <c r="D1915" s="16" t="s">
        <v>423</v>
      </c>
      <c r="E1915" s="81" t="s">
        <v>493</v>
      </c>
      <c r="F1915" s="7" t="s">
        <v>417</v>
      </c>
      <c r="G1915" s="7" t="s">
        <v>490</v>
      </c>
      <c r="H1915" s="7" t="s">
        <v>421</v>
      </c>
      <c r="I1915" s="8">
        <v>2400</v>
      </c>
      <c r="J1915" s="8"/>
      <c r="K1915" s="9">
        <v>95712</v>
      </c>
      <c r="L1915" s="7" t="s">
        <v>35</v>
      </c>
      <c r="M1915" s="17">
        <f t="shared" si="192"/>
        <v>2.7240564833111813E-3</v>
      </c>
      <c r="N1915" s="20"/>
      <c r="O1915" s="68">
        <f t="shared" si="193"/>
        <v>2751.2970481442931</v>
      </c>
      <c r="P1915" s="9">
        <f t="shared" si="191"/>
        <v>39.880000000000003</v>
      </c>
    </row>
    <row r="1916" spans="1:16" x14ac:dyDescent="0.25">
      <c r="A1916" s="7" t="s">
        <v>9</v>
      </c>
      <c r="B1916" s="7" t="s">
        <v>414</v>
      </c>
      <c r="C1916" s="7" t="s">
        <v>422</v>
      </c>
      <c r="D1916" s="16" t="s">
        <v>423</v>
      </c>
      <c r="E1916" s="81" t="s">
        <v>493</v>
      </c>
      <c r="F1916" s="7" t="s">
        <v>417</v>
      </c>
      <c r="G1916" s="7" t="s">
        <v>490</v>
      </c>
      <c r="H1916" s="7" t="s">
        <v>421</v>
      </c>
      <c r="I1916" s="8">
        <v>619</v>
      </c>
      <c r="J1916" s="8"/>
      <c r="K1916" s="9">
        <v>38600.839999999997</v>
      </c>
      <c r="L1916" s="7" t="s">
        <v>36</v>
      </c>
      <c r="M1916" s="17">
        <f t="shared" si="192"/>
        <v>7.0257956798734221E-4</v>
      </c>
      <c r="N1916" s="20"/>
      <c r="O1916" s="68">
        <f t="shared" si="193"/>
        <v>709.60536366721567</v>
      </c>
      <c r="P1916" s="9">
        <f t="shared" si="191"/>
        <v>62.359999999999992</v>
      </c>
    </row>
    <row r="1917" spans="1:16" x14ac:dyDescent="0.25">
      <c r="A1917" s="7" t="s">
        <v>9</v>
      </c>
      <c r="B1917" s="7" t="s">
        <v>414</v>
      </c>
      <c r="C1917" s="7" t="s">
        <v>422</v>
      </c>
      <c r="D1917" s="16" t="s">
        <v>423</v>
      </c>
      <c r="E1917" s="81" t="s">
        <v>493</v>
      </c>
      <c r="F1917" s="7" t="s">
        <v>417</v>
      </c>
      <c r="G1917" s="7" t="s">
        <v>490</v>
      </c>
      <c r="H1917" s="7" t="s">
        <v>421</v>
      </c>
      <c r="I1917" s="8">
        <v>9436</v>
      </c>
      <c r="J1917" s="8"/>
      <c r="K1917" s="9">
        <v>588523.31999999995</v>
      </c>
      <c r="L1917" s="7" t="s">
        <v>37</v>
      </c>
      <c r="M1917" s="17">
        <f t="shared" si="192"/>
        <v>1.0710082073551796E-2</v>
      </c>
      <c r="N1917" s="20"/>
      <c r="O1917" s="68">
        <f t="shared" si="193"/>
        <v>10817.182894287314</v>
      </c>
      <c r="P1917" s="9">
        <f t="shared" si="191"/>
        <v>62.37</v>
      </c>
    </row>
    <row r="1918" spans="1:16" x14ac:dyDescent="0.25">
      <c r="A1918" s="7" t="s">
        <v>9</v>
      </c>
      <c r="B1918" s="7" t="s">
        <v>414</v>
      </c>
      <c r="C1918" s="7" t="s">
        <v>422</v>
      </c>
      <c r="D1918" s="16" t="s">
        <v>423</v>
      </c>
      <c r="E1918" s="81" t="s">
        <v>493</v>
      </c>
      <c r="F1918" s="7" t="s">
        <v>417</v>
      </c>
      <c r="G1918" s="7" t="s">
        <v>490</v>
      </c>
      <c r="H1918" s="7" t="s">
        <v>421</v>
      </c>
      <c r="I1918" s="8">
        <v>3828</v>
      </c>
      <c r="J1918" s="8"/>
      <c r="K1918" s="9">
        <v>236403.96</v>
      </c>
      <c r="L1918" s="7" t="s">
        <v>38</v>
      </c>
      <c r="M1918" s="17">
        <f t="shared" si="192"/>
        <v>4.3448700908813344E-3</v>
      </c>
      <c r="N1918" s="20"/>
      <c r="O1918" s="68">
        <f t="shared" si="193"/>
        <v>4388.3187917901478</v>
      </c>
      <c r="P1918" s="9">
        <f t="shared" si="191"/>
        <v>61.756520376175544</v>
      </c>
    </row>
    <row r="1919" spans="1:16" x14ac:dyDescent="0.25">
      <c r="A1919" s="7" t="s">
        <v>9</v>
      </c>
      <c r="B1919" s="7" t="s">
        <v>414</v>
      </c>
      <c r="C1919" s="7" t="s">
        <v>422</v>
      </c>
      <c r="D1919" s="16" t="s">
        <v>423</v>
      </c>
      <c r="E1919" s="81" t="s">
        <v>493</v>
      </c>
      <c r="F1919" s="7" t="s">
        <v>417</v>
      </c>
      <c r="G1919" s="7" t="s">
        <v>490</v>
      </c>
      <c r="H1919" s="7" t="s">
        <v>421</v>
      </c>
      <c r="I1919" s="8">
        <v>3412</v>
      </c>
      <c r="J1919" s="8"/>
      <c r="K1919" s="9">
        <v>212806.44</v>
      </c>
      <c r="L1919" s="7" t="s">
        <v>39</v>
      </c>
      <c r="M1919" s="17">
        <f t="shared" si="192"/>
        <v>3.8727003004407298E-3</v>
      </c>
      <c r="N1919" s="20"/>
      <c r="O1919" s="68">
        <f t="shared" si="193"/>
        <v>3911.4273034451371</v>
      </c>
      <c r="P1919" s="9">
        <f t="shared" si="191"/>
        <v>62.37</v>
      </c>
    </row>
    <row r="1920" spans="1:16" x14ac:dyDescent="0.25">
      <c r="A1920" s="7" t="s">
        <v>9</v>
      </c>
      <c r="B1920" s="7" t="s">
        <v>414</v>
      </c>
      <c r="C1920" s="7" t="s">
        <v>422</v>
      </c>
      <c r="D1920" s="16" t="s">
        <v>423</v>
      </c>
      <c r="E1920" s="81" t="s">
        <v>493</v>
      </c>
      <c r="F1920" s="7" t="s">
        <v>417</v>
      </c>
      <c r="G1920" s="7" t="s">
        <v>490</v>
      </c>
      <c r="H1920" s="7" t="s">
        <v>421</v>
      </c>
      <c r="I1920" s="8">
        <v>3929</v>
      </c>
      <c r="J1920" s="8"/>
      <c r="K1920" s="9">
        <v>245051.73</v>
      </c>
      <c r="L1920" s="7" t="s">
        <v>40</v>
      </c>
      <c r="M1920" s="17">
        <f t="shared" si="192"/>
        <v>4.4595074678873466E-3</v>
      </c>
      <c r="N1920" s="20"/>
      <c r="O1920" s="68">
        <f t="shared" si="193"/>
        <v>4504.1025425662201</v>
      </c>
      <c r="P1920" s="9">
        <f t="shared" si="191"/>
        <v>62.370000000000005</v>
      </c>
    </row>
    <row r="1921" spans="1:16" x14ac:dyDescent="0.25">
      <c r="A1921" s="7" t="s">
        <v>9</v>
      </c>
      <c r="B1921" s="7" t="s">
        <v>414</v>
      </c>
      <c r="C1921" s="7" t="s">
        <v>422</v>
      </c>
      <c r="D1921" s="16" t="s">
        <v>423</v>
      </c>
      <c r="E1921" s="81" t="s">
        <v>493</v>
      </c>
      <c r="F1921" s="7" t="s">
        <v>417</v>
      </c>
      <c r="G1921" s="7" t="s">
        <v>490</v>
      </c>
      <c r="H1921" s="7" t="s">
        <v>421</v>
      </c>
      <c r="I1921" s="8">
        <v>58188</v>
      </c>
      <c r="J1921" s="8"/>
      <c r="K1921" s="9">
        <v>3629185.56</v>
      </c>
      <c r="L1921" s="7" t="s">
        <v>41</v>
      </c>
      <c r="M1921" s="17">
        <f t="shared" si="192"/>
        <v>6.6044749437879594E-2</v>
      </c>
      <c r="N1921" s="20"/>
      <c r="O1921" s="68">
        <f t="shared" si="193"/>
        <v>66705.19693225839</v>
      </c>
      <c r="P1921" s="9">
        <f t="shared" si="191"/>
        <v>62.37</v>
      </c>
    </row>
    <row r="1922" spans="1:16" x14ac:dyDescent="0.25">
      <c r="A1922" s="7" t="s">
        <v>9</v>
      </c>
      <c r="B1922" s="7" t="s">
        <v>414</v>
      </c>
      <c r="C1922" s="7" t="s">
        <v>422</v>
      </c>
      <c r="D1922" s="16" t="s">
        <v>423</v>
      </c>
      <c r="E1922" s="81" t="s">
        <v>493</v>
      </c>
      <c r="F1922" s="7" t="s">
        <v>417</v>
      </c>
      <c r="G1922" s="7" t="s">
        <v>490</v>
      </c>
      <c r="H1922" s="7" t="s">
        <v>421</v>
      </c>
      <c r="I1922" s="8">
        <v>29431</v>
      </c>
      <c r="J1922" s="8"/>
      <c r="K1922" s="9">
        <v>1757301.58</v>
      </c>
      <c r="L1922" s="7" t="s">
        <v>42</v>
      </c>
      <c r="M1922" s="17">
        <f t="shared" si="192"/>
        <v>3.3404877650138075E-2</v>
      </c>
      <c r="N1922" s="20"/>
      <c r="O1922" s="68">
        <f t="shared" si="193"/>
        <v>33738.926426639453</v>
      </c>
      <c r="P1922" s="9">
        <f t="shared" ref="P1922:P1985" si="194">+K1922/I1922</f>
        <v>59.70920390064898</v>
      </c>
    </row>
    <row r="1923" spans="1:16" x14ac:dyDescent="0.25">
      <c r="A1923" s="7" t="s">
        <v>9</v>
      </c>
      <c r="B1923" s="7" t="s">
        <v>414</v>
      </c>
      <c r="C1923" s="7" t="s">
        <v>422</v>
      </c>
      <c r="D1923" s="16" t="s">
        <v>423</v>
      </c>
      <c r="E1923" s="81" t="s">
        <v>493</v>
      </c>
      <c r="F1923" s="7" t="s">
        <v>417</v>
      </c>
      <c r="G1923" s="7" t="s">
        <v>490</v>
      </c>
      <c r="H1923" s="7" t="s">
        <v>421</v>
      </c>
      <c r="I1923" s="8">
        <v>304</v>
      </c>
      <c r="J1923" s="8"/>
      <c r="K1923" s="9">
        <v>18960.48</v>
      </c>
      <c r="L1923" s="7" t="s">
        <v>43</v>
      </c>
      <c r="M1923" s="17">
        <f t="shared" si="192"/>
        <v>3.4504715455274963E-4</v>
      </c>
      <c r="N1923" s="20"/>
      <c r="O1923" s="68">
        <f t="shared" si="193"/>
        <v>348.49762609827712</v>
      </c>
      <c r="P1923" s="9">
        <f t="shared" si="194"/>
        <v>62.37</v>
      </c>
    </row>
    <row r="1924" spans="1:16" x14ac:dyDescent="0.25">
      <c r="A1924" s="7" t="s">
        <v>9</v>
      </c>
      <c r="B1924" s="7" t="s">
        <v>414</v>
      </c>
      <c r="C1924" s="7" t="s">
        <v>422</v>
      </c>
      <c r="D1924" s="16" t="s">
        <v>423</v>
      </c>
      <c r="E1924" s="81" t="s">
        <v>493</v>
      </c>
      <c r="F1924" s="7" t="s">
        <v>417</v>
      </c>
      <c r="G1924" s="7" t="s">
        <v>490</v>
      </c>
      <c r="H1924" s="7" t="s">
        <v>421</v>
      </c>
      <c r="I1924" s="8">
        <v>1440</v>
      </c>
      <c r="J1924" s="8"/>
      <c r="K1924" s="9">
        <v>89812.800000000003</v>
      </c>
      <c r="L1924" s="7" t="s">
        <v>44</v>
      </c>
      <c r="M1924" s="17">
        <f t="shared" si="192"/>
        <v>1.6344338899867089E-3</v>
      </c>
      <c r="N1924" s="20"/>
      <c r="O1924" s="68">
        <f t="shared" si="193"/>
        <v>1650.778228886576</v>
      </c>
      <c r="P1924" s="9">
        <f t="shared" si="194"/>
        <v>62.370000000000005</v>
      </c>
    </row>
    <row r="1925" spans="1:16" x14ac:dyDescent="0.25">
      <c r="A1925" s="7" t="s">
        <v>9</v>
      </c>
      <c r="B1925" s="7" t="s">
        <v>414</v>
      </c>
      <c r="C1925" s="7" t="s">
        <v>422</v>
      </c>
      <c r="D1925" s="16" t="s">
        <v>423</v>
      </c>
      <c r="E1925" s="81" t="s">
        <v>493</v>
      </c>
      <c r="F1925" s="7" t="s">
        <v>417</v>
      </c>
      <c r="G1925" s="7" t="s">
        <v>490</v>
      </c>
      <c r="H1925" s="7" t="s">
        <v>421</v>
      </c>
      <c r="I1925" s="8">
        <v>2158</v>
      </c>
      <c r="J1925" s="8"/>
      <c r="K1925" s="9">
        <v>134594.46</v>
      </c>
      <c r="L1925" s="7" t="s">
        <v>45</v>
      </c>
      <c r="M1925" s="17">
        <f t="shared" si="192"/>
        <v>2.4493807879106375E-3</v>
      </c>
      <c r="N1925" s="20"/>
      <c r="O1925" s="68">
        <f t="shared" si="193"/>
        <v>2473.874595789744</v>
      </c>
      <c r="P1925" s="9">
        <f t="shared" si="194"/>
        <v>62.37</v>
      </c>
    </row>
    <row r="1926" spans="1:16" x14ac:dyDescent="0.25">
      <c r="A1926" s="7" t="s">
        <v>9</v>
      </c>
      <c r="B1926" s="7" t="s">
        <v>414</v>
      </c>
      <c r="C1926" s="7" t="s">
        <v>422</v>
      </c>
      <c r="D1926" s="16" t="s">
        <v>423</v>
      </c>
      <c r="E1926" s="81" t="s">
        <v>493</v>
      </c>
      <c r="F1926" s="7" t="s">
        <v>417</v>
      </c>
      <c r="G1926" s="7" t="s">
        <v>490</v>
      </c>
      <c r="H1926" s="7" t="s">
        <v>421</v>
      </c>
      <c r="I1926" s="8">
        <v>3283</v>
      </c>
      <c r="J1926" s="8"/>
      <c r="K1926" s="9">
        <v>204760.71</v>
      </c>
      <c r="L1926" s="7" t="s">
        <v>46</v>
      </c>
      <c r="M1926" s="17">
        <f t="shared" si="192"/>
        <v>3.7262822644627538E-3</v>
      </c>
      <c r="N1926" s="20"/>
      <c r="O1926" s="68">
        <f t="shared" si="193"/>
        <v>3763.5450871073813</v>
      </c>
      <c r="P1926" s="9">
        <f t="shared" si="194"/>
        <v>62.37</v>
      </c>
    </row>
    <row r="1927" spans="1:16" x14ac:dyDescent="0.25">
      <c r="A1927" s="7" t="s">
        <v>9</v>
      </c>
      <c r="B1927" s="7" t="s">
        <v>414</v>
      </c>
      <c r="C1927" s="7" t="s">
        <v>422</v>
      </c>
      <c r="D1927" s="16" t="s">
        <v>423</v>
      </c>
      <c r="E1927" s="81" t="s">
        <v>493</v>
      </c>
      <c r="F1927" s="7" t="s">
        <v>417</v>
      </c>
      <c r="G1927" s="7" t="s">
        <v>490</v>
      </c>
      <c r="H1927" s="7" t="s">
        <v>421</v>
      </c>
      <c r="I1927" s="8">
        <v>13745</v>
      </c>
      <c r="J1927" s="8"/>
      <c r="K1927" s="9">
        <v>857275.65</v>
      </c>
      <c r="L1927" s="7" t="s">
        <v>47</v>
      </c>
      <c r="M1927" s="17">
        <f t="shared" si="192"/>
        <v>1.5600898484630079E-2</v>
      </c>
      <c r="N1927" s="20"/>
      <c r="O1927" s="68">
        <f t="shared" si="193"/>
        <v>15756.90746947638</v>
      </c>
      <c r="P1927" s="9">
        <f t="shared" si="194"/>
        <v>62.370000000000005</v>
      </c>
    </row>
    <row r="1928" spans="1:16" x14ac:dyDescent="0.25">
      <c r="A1928" s="7" t="s">
        <v>9</v>
      </c>
      <c r="B1928" s="7" t="s">
        <v>414</v>
      </c>
      <c r="C1928" s="7" t="s">
        <v>422</v>
      </c>
      <c r="D1928" s="16" t="s">
        <v>423</v>
      </c>
      <c r="E1928" s="81" t="s">
        <v>493</v>
      </c>
      <c r="F1928" s="7" t="s">
        <v>417</v>
      </c>
      <c r="G1928" s="7" t="s">
        <v>490</v>
      </c>
      <c r="H1928" s="7" t="s">
        <v>421</v>
      </c>
      <c r="I1928" s="8">
        <v>1200</v>
      </c>
      <c r="J1928" s="8"/>
      <c r="K1928" s="9">
        <v>74844</v>
      </c>
      <c r="L1928" s="7" t="s">
        <v>63</v>
      </c>
      <c r="M1928" s="17">
        <f t="shared" si="192"/>
        <v>1.3620282416555907E-3</v>
      </c>
      <c r="N1928" s="20"/>
      <c r="O1928" s="68">
        <f t="shared" si="193"/>
        <v>1375.6485240721465</v>
      </c>
      <c r="P1928" s="9">
        <f t="shared" si="194"/>
        <v>62.37</v>
      </c>
    </row>
    <row r="1929" spans="1:16" x14ac:dyDescent="0.25">
      <c r="A1929" s="7" t="s">
        <v>9</v>
      </c>
      <c r="B1929" s="7" t="s">
        <v>414</v>
      </c>
      <c r="C1929" s="7" t="s">
        <v>422</v>
      </c>
      <c r="D1929" s="16" t="s">
        <v>423</v>
      </c>
      <c r="E1929" s="81" t="s">
        <v>493</v>
      </c>
      <c r="F1929" s="7" t="s">
        <v>417</v>
      </c>
      <c r="G1929" s="7" t="s">
        <v>490</v>
      </c>
      <c r="H1929" s="7" t="s">
        <v>421</v>
      </c>
      <c r="I1929" s="8">
        <v>7162</v>
      </c>
      <c r="J1929" s="8"/>
      <c r="K1929" s="9">
        <v>446569.2</v>
      </c>
      <c r="L1929" s="7" t="s">
        <v>48</v>
      </c>
      <c r="M1929" s="17">
        <f t="shared" si="192"/>
        <v>8.1290385556144502E-3</v>
      </c>
      <c r="N1929" s="20"/>
      <c r="O1929" s="68">
        <f t="shared" si="193"/>
        <v>8210.3289411705955</v>
      </c>
      <c r="P1929" s="9">
        <f t="shared" si="194"/>
        <v>62.352583077352698</v>
      </c>
    </row>
    <row r="1930" spans="1:16" x14ac:dyDescent="0.25">
      <c r="A1930" s="7" t="s">
        <v>9</v>
      </c>
      <c r="B1930" s="7" t="s">
        <v>414</v>
      </c>
      <c r="C1930" s="7" t="s">
        <v>422</v>
      </c>
      <c r="D1930" s="16" t="s">
        <v>423</v>
      </c>
      <c r="E1930" s="81" t="s">
        <v>493</v>
      </c>
      <c r="F1930" s="7" t="s">
        <v>417</v>
      </c>
      <c r="G1930" s="7" t="s">
        <v>490</v>
      </c>
      <c r="H1930" s="7" t="s">
        <v>421</v>
      </c>
      <c r="I1930" s="8">
        <v>681</v>
      </c>
      <c r="J1930" s="8"/>
      <c r="K1930" s="9">
        <v>42473.97</v>
      </c>
      <c r="L1930" s="7" t="s">
        <v>68</v>
      </c>
      <c r="M1930" s="17">
        <f t="shared" si="192"/>
        <v>7.7295102713954779E-4</v>
      </c>
      <c r="N1930" s="20"/>
      <c r="O1930" s="68">
        <f t="shared" si="193"/>
        <v>780.68053741094332</v>
      </c>
      <c r="P1930" s="9">
        <f t="shared" si="194"/>
        <v>62.370000000000005</v>
      </c>
    </row>
    <row r="1931" spans="1:16" x14ac:dyDescent="0.25">
      <c r="A1931" s="7" t="s">
        <v>9</v>
      </c>
      <c r="B1931" s="7" t="s">
        <v>414</v>
      </c>
      <c r="C1931" s="7" t="s">
        <v>422</v>
      </c>
      <c r="D1931" s="16" t="s">
        <v>423</v>
      </c>
      <c r="E1931" s="81" t="s">
        <v>493</v>
      </c>
      <c r="F1931" s="7" t="s">
        <v>417</v>
      </c>
      <c r="G1931" s="7" t="s">
        <v>490</v>
      </c>
      <c r="H1931" s="7" t="s">
        <v>421</v>
      </c>
      <c r="I1931" s="8">
        <v>3422</v>
      </c>
      <c r="J1931" s="8"/>
      <c r="K1931" s="9">
        <v>153859.06</v>
      </c>
      <c r="L1931" s="7" t="s">
        <v>49</v>
      </c>
      <c r="M1931" s="17">
        <f t="shared" si="192"/>
        <v>3.8840505357878594E-3</v>
      </c>
      <c r="N1931" s="20"/>
      <c r="O1931" s="68">
        <f t="shared" si="193"/>
        <v>3922.8910411457382</v>
      </c>
      <c r="P1931" s="9">
        <f t="shared" si="194"/>
        <v>44.961735827001753</v>
      </c>
    </row>
    <row r="1932" spans="1:16" x14ac:dyDescent="0.25">
      <c r="A1932" s="7" t="s">
        <v>9</v>
      </c>
      <c r="B1932" s="7" t="s">
        <v>414</v>
      </c>
      <c r="C1932" s="7" t="s">
        <v>422</v>
      </c>
      <c r="D1932" s="16" t="s">
        <v>423</v>
      </c>
      <c r="E1932" s="81" t="s">
        <v>493</v>
      </c>
      <c r="F1932" s="7" t="s">
        <v>417</v>
      </c>
      <c r="G1932" s="7" t="s">
        <v>490</v>
      </c>
      <c r="H1932" s="7" t="s">
        <v>421</v>
      </c>
      <c r="I1932" s="8">
        <v>5898</v>
      </c>
      <c r="J1932" s="8"/>
      <c r="K1932" s="9">
        <v>366214.38</v>
      </c>
      <c r="L1932" s="7" t="s">
        <v>50</v>
      </c>
      <c r="M1932" s="17">
        <f t="shared" si="192"/>
        <v>6.6943688077372287E-3</v>
      </c>
      <c r="N1932" s="20"/>
      <c r="O1932" s="68">
        <f t="shared" si="193"/>
        <v>6761.3124958146009</v>
      </c>
      <c r="P1932" s="9">
        <f t="shared" si="194"/>
        <v>62.091281790437435</v>
      </c>
    </row>
    <row r="1933" spans="1:16" x14ac:dyDescent="0.25">
      <c r="A1933" s="7" t="s">
        <v>9</v>
      </c>
      <c r="B1933" s="7" t="s">
        <v>414</v>
      </c>
      <c r="C1933" s="7" t="s">
        <v>422</v>
      </c>
      <c r="D1933" s="16" t="s">
        <v>423</v>
      </c>
      <c r="E1933" s="81" t="s">
        <v>493</v>
      </c>
      <c r="F1933" s="7" t="s">
        <v>417</v>
      </c>
      <c r="G1933" s="7" t="s">
        <v>490</v>
      </c>
      <c r="H1933" s="7" t="s">
        <v>421</v>
      </c>
      <c r="I1933" s="8">
        <v>11930</v>
      </c>
      <c r="J1933" s="8"/>
      <c r="K1933" s="9">
        <v>744074.1</v>
      </c>
      <c r="L1933" s="7" t="s">
        <v>51</v>
      </c>
      <c r="M1933" s="17">
        <f t="shared" si="192"/>
        <v>1.3540830769125997E-2</v>
      </c>
      <c r="N1933" s="20"/>
      <c r="O1933" s="68">
        <f t="shared" si="193"/>
        <v>13676.239076817257</v>
      </c>
      <c r="P1933" s="9">
        <f t="shared" si="194"/>
        <v>62.37</v>
      </c>
    </row>
    <row r="1934" spans="1:16" x14ac:dyDescent="0.25">
      <c r="A1934" s="7" t="s">
        <v>9</v>
      </c>
      <c r="B1934" s="7" t="s">
        <v>414</v>
      </c>
      <c r="C1934" s="7" t="s">
        <v>422</v>
      </c>
      <c r="D1934" s="16" t="s">
        <v>423</v>
      </c>
      <c r="E1934" s="81" t="s">
        <v>493</v>
      </c>
      <c r="F1934" s="7" t="s">
        <v>417</v>
      </c>
      <c r="G1934" s="7" t="s">
        <v>490</v>
      </c>
      <c r="H1934" s="7" t="s">
        <v>421</v>
      </c>
      <c r="I1934" s="8">
        <v>8699</v>
      </c>
      <c r="J1934" s="8"/>
      <c r="K1934" s="9">
        <v>372317.2</v>
      </c>
      <c r="L1934" s="7" t="s">
        <v>52</v>
      </c>
      <c r="M1934" s="17">
        <f t="shared" si="192"/>
        <v>9.8735697284683191E-3</v>
      </c>
      <c r="N1934" s="20"/>
      <c r="O1934" s="68">
        <f t="shared" si="193"/>
        <v>9972.3054257530021</v>
      </c>
      <c r="P1934" s="9">
        <f t="shared" si="194"/>
        <v>42.800000000000004</v>
      </c>
    </row>
    <row r="1935" spans="1:16" x14ac:dyDescent="0.25">
      <c r="A1935" s="7" t="s">
        <v>9</v>
      </c>
      <c r="B1935" s="7" t="s">
        <v>414</v>
      </c>
      <c r="C1935" s="7" t="s">
        <v>422</v>
      </c>
      <c r="D1935" s="16" t="s">
        <v>423</v>
      </c>
      <c r="E1935" s="81" t="s">
        <v>493</v>
      </c>
      <c r="F1935" s="7" t="s">
        <v>417</v>
      </c>
      <c r="G1935" s="7" t="s">
        <v>490</v>
      </c>
      <c r="H1935" s="7" t="s">
        <v>421</v>
      </c>
      <c r="I1935" s="8">
        <v>480</v>
      </c>
      <c r="J1935" s="8"/>
      <c r="K1935" s="9">
        <v>29937.599999999999</v>
      </c>
      <c r="L1935" s="7" t="s">
        <v>54</v>
      </c>
      <c r="M1935" s="17">
        <f t="shared" si="192"/>
        <v>5.4481129666223631E-4</v>
      </c>
      <c r="N1935" s="20"/>
      <c r="O1935" s="68">
        <f t="shared" si="193"/>
        <v>550.25940962885863</v>
      </c>
      <c r="P1935" s="9">
        <f t="shared" si="194"/>
        <v>62.37</v>
      </c>
    </row>
    <row r="1936" spans="1:16" x14ac:dyDescent="0.25">
      <c r="A1936" s="7" t="s">
        <v>9</v>
      </c>
      <c r="B1936" s="7" t="s">
        <v>414</v>
      </c>
      <c r="C1936" s="7" t="s">
        <v>422</v>
      </c>
      <c r="D1936" s="16" t="s">
        <v>423</v>
      </c>
      <c r="E1936" s="81" t="s">
        <v>493</v>
      </c>
      <c r="F1936" s="7" t="s">
        <v>417</v>
      </c>
      <c r="G1936" s="7" t="s">
        <v>490</v>
      </c>
      <c r="H1936" s="7" t="s">
        <v>421</v>
      </c>
      <c r="I1936" s="8">
        <v>6687</v>
      </c>
      <c r="J1936" s="8"/>
      <c r="K1936" s="9">
        <v>417068.19</v>
      </c>
      <c r="L1936" s="7" t="s">
        <v>55</v>
      </c>
      <c r="M1936" s="17">
        <f t="shared" si="192"/>
        <v>7.5899023766257791E-3</v>
      </c>
      <c r="N1936" s="20"/>
      <c r="O1936" s="68">
        <f t="shared" si="193"/>
        <v>7665.8014003920371</v>
      </c>
      <c r="P1936" s="9">
        <f t="shared" si="194"/>
        <v>62.37</v>
      </c>
    </row>
    <row r="1937" spans="1:17" x14ac:dyDescent="0.25">
      <c r="A1937" s="7" t="s">
        <v>9</v>
      </c>
      <c r="B1937" s="7" t="s">
        <v>414</v>
      </c>
      <c r="C1937" s="7" t="s">
        <v>422</v>
      </c>
      <c r="D1937" s="16" t="s">
        <v>423</v>
      </c>
      <c r="E1937" s="81" t="s">
        <v>493</v>
      </c>
      <c r="F1937" s="7" t="s">
        <v>417</v>
      </c>
      <c r="G1937" s="7" t="s">
        <v>490</v>
      </c>
      <c r="H1937" s="7" t="s">
        <v>421</v>
      </c>
      <c r="I1937" s="8">
        <v>9786</v>
      </c>
      <c r="J1937" s="8"/>
      <c r="K1937" s="9">
        <v>610352.81999999995</v>
      </c>
      <c r="L1937" s="7" t="s">
        <v>56</v>
      </c>
      <c r="M1937" s="17">
        <f t="shared" si="192"/>
        <v>1.1107340310701342E-2</v>
      </c>
      <c r="N1937" s="20"/>
      <c r="O1937" s="68">
        <f t="shared" si="193"/>
        <v>11218.413713808355</v>
      </c>
      <c r="P1937" s="9">
        <f t="shared" si="194"/>
        <v>62.37</v>
      </c>
    </row>
    <row r="1938" spans="1:17" x14ac:dyDescent="0.25">
      <c r="A1938" s="7" t="s">
        <v>9</v>
      </c>
      <c r="B1938" s="7" t="s">
        <v>414</v>
      </c>
      <c r="C1938" s="7" t="s">
        <v>422</v>
      </c>
      <c r="D1938" s="16" t="s">
        <v>423</v>
      </c>
      <c r="E1938" s="81" t="s">
        <v>493</v>
      </c>
      <c r="F1938" s="7" t="s">
        <v>417</v>
      </c>
      <c r="G1938" s="7" t="s">
        <v>490</v>
      </c>
      <c r="H1938" s="7" t="s">
        <v>421</v>
      </c>
      <c r="I1938" s="8">
        <v>12470</v>
      </c>
      <c r="J1938" s="8"/>
      <c r="K1938" s="9">
        <v>777753.9</v>
      </c>
      <c r="L1938" s="7" t="s">
        <v>57</v>
      </c>
      <c r="M1938" s="17">
        <f t="shared" si="192"/>
        <v>1.4153743477871013E-2</v>
      </c>
      <c r="N1938" s="20"/>
      <c r="O1938" s="68">
        <f t="shared" si="193"/>
        <v>14295.280912649723</v>
      </c>
      <c r="P1938" s="9">
        <f t="shared" si="194"/>
        <v>62.370000000000005</v>
      </c>
    </row>
    <row r="1939" spans="1:17" x14ac:dyDescent="0.25">
      <c r="A1939" s="7" t="s">
        <v>9</v>
      </c>
      <c r="B1939" s="7" t="s">
        <v>414</v>
      </c>
      <c r="C1939" s="7" t="s">
        <v>422</v>
      </c>
      <c r="D1939" s="16" t="s">
        <v>423</v>
      </c>
      <c r="E1939" s="81" t="s">
        <v>493</v>
      </c>
      <c r="F1939" s="7" t="s">
        <v>417</v>
      </c>
      <c r="G1939" s="7" t="s">
        <v>490</v>
      </c>
      <c r="H1939" s="7" t="s">
        <v>421</v>
      </c>
      <c r="I1939" s="8">
        <v>5668</v>
      </c>
      <c r="J1939" s="8"/>
      <c r="K1939" s="9">
        <v>353513.16</v>
      </c>
      <c r="L1939" s="7" t="s">
        <v>65</v>
      </c>
      <c r="M1939" s="17">
        <f t="shared" si="192"/>
        <v>6.43331339475324E-3</v>
      </c>
      <c r="N1939" s="20"/>
      <c r="O1939" s="68">
        <f t="shared" si="193"/>
        <v>6497.6465287007723</v>
      </c>
      <c r="P1939" s="9">
        <f t="shared" si="194"/>
        <v>62.37</v>
      </c>
    </row>
    <row r="1940" spans="1:17" s="67" customFormat="1" x14ac:dyDescent="0.25">
      <c r="A1940" s="58"/>
      <c r="B1940" s="58"/>
      <c r="C1940" s="58"/>
      <c r="D1940" s="59"/>
      <c r="E1940" s="87"/>
      <c r="F1940" s="58"/>
      <c r="G1940" s="58"/>
      <c r="H1940" s="58"/>
      <c r="I1940" s="60">
        <f>SUM(I1838:I1939)</f>
        <v>881039</v>
      </c>
      <c r="J1940" s="60"/>
      <c r="K1940" s="25"/>
      <c r="L1940" s="58"/>
      <c r="M1940" s="26">
        <f>SUM(M1838:M1939)</f>
        <v>1.0000000000000004</v>
      </c>
      <c r="N1940" s="27"/>
      <c r="O1940" s="71">
        <f>SUM(O1838:O1939)</f>
        <v>1009999.9999999998</v>
      </c>
      <c r="P1940" s="25"/>
    </row>
    <row r="1941" spans="1:17" x14ac:dyDescent="0.25">
      <c r="A1941" s="7" t="s">
        <v>9</v>
      </c>
      <c r="B1941" s="7" t="s">
        <v>424</v>
      </c>
      <c r="C1941" s="7" t="s">
        <v>425</v>
      </c>
      <c r="D1941" s="16" t="s">
        <v>426</v>
      </c>
      <c r="E1941" s="81" t="s">
        <v>466</v>
      </c>
      <c r="F1941" s="7" t="s">
        <v>427</v>
      </c>
      <c r="G1941" s="7" t="s">
        <v>480</v>
      </c>
      <c r="H1941" s="7" t="s">
        <v>526</v>
      </c>
      <c r="I1941" s="8">
        <v>960</v>
      </c>
      <c r="J1941" s="8">
        <f>+I1941*100</f>
        <v>96000</v>
      </c>
      <c r="K1941" s="9">
        <v>157344</v>
      </c>
      <c r="L1941" s="7" t="s">
        <v>22</v>
      </c>
      <c r="M1941" s="17">
        <f>+J1941/$J$2019</f>
        <v>1.7760632189702792E-3</v>
      </c>
      <c r="N1941" s="20"/>
      <c r="O1941" s="68">
        <f>54000000*M1941</f>
        <v>95907.413824395073</v>
      </c>
      <c r="P1941" s="9">
        <f t="shared" si="194"/>
        <v>163.9</v>
      </c>
      <c r="Q1941" s="3">
        <f>+K1941/J1941</f>
        <v>1.639</v>
      </c>
    </row>
    <row r="1942" spans="1:17" x14ac:dyDescent="0.25">
      <c r="A1942" s="7" t="s">
        <v>9</v>
      </c>
      <c r="B1942" s="7" t="s">
        <v>424</v>
      </c>
      <c r="C1942" s="7" t="s">
        <v>425</v>
      </c>
      <c r="D1942" s="16" t="s">
        <v>426</v>
      </c>
      <c r="E1942" s="81" t="s">
        <v>466</v>
      </c>
      <c r="F1942" s="7" t="s">
        <v>427</v>
      </c>
      <c r="G1942" s="7" t="s">
        <v>480</v>
      </c>
      <c r="H1942" s="7" t="s">
        <v>526</v>
      </c>
      <c r="I1942" s="8">
        <v>3360</v>
      </c>
      <c r="J1942" s="8">
        <f>+I1942*100</f>
        <v>336000</v>
      </c>
      <c r="K1942" s="9">
        <v>550704</v>
      </c>
      <c r="L1942" s="7" t="s">
        <v>42</v>
      </c>
      <c r="M1942" s="17">
        <f t="shared" ref="M1942:M2005" si="195">+J1942/$J$2019</f>
        <v>6.2162212663959774E-3</v>
      </c>
      <c r="N1942" s="20"/>
      <c r="O1942" s="68">
        <f t="shared" ref="O1942:O2005" si="196">54000000*M1942</f>
        <v>335675.94838538277</v>
      </c>
      <c r="P1942" s="9">
        <f t="shared" si="194"/>
        <v>163.9</v>
      </c>
      <c r="Q1942" s="3">
        <f t="shared" ref="Q1942:Q2005" si="197">+K1942/J1942</f>
        <v>1.639</v>
      </c>
    </row>
    <row r="1943" spans="1:17" x14ac:dyDescent="0.25">
      <c r="A1943" s="7" t="s">
        <v>9</v>
      </c>
      <c r="B1943" s="7" t="s">
        <v>424</v>
      </c>
      <c r="C1943" s="7" t="s">
        <v>428</v>
      </c>
      <c r="D1943" s="16" t="s">
        <v>429</v>
      </c>
      <c r="E1943" s="81" t="s">
        <v>466</v>
      </c>
      <c r="F1943" s="7" t="s">
        <v>427</v>
      </c>
      <c r="G1943" s="7" t="s">
        <v>480</v>
      </c>
      <c r="H1943" s="7" t="s">
        <v>526</v>
      </c>
      <c r="I1943" s="8">
        <v>60</v>
      </c>
      <c r="J1943" s="8">
        <f>+I1943*100</f>
        <v>6000</v>
      </c>
      <c r="K1943" s="9">
        <v>8514</v>
      </c>
      <c r="L1943" s="7" t="s">
        <v>47</v>
      </c>
      <c r="M1943" s="17">
        <f t="shared" si="195"/>
        <v>1.1100395118564245E-4</v>
      </c>
      <c r="N1943" s="20"/>
      <c r="O1943" s="68">
        <f t="shared" si="196"/>
        <v>5994.2133640246921</v>
      </c>
      <c r="P1943" s="9">
        <f t="shared" si="194"/>
        <v>141.9</v>
      </c>
      <c r="Q1943" s="3">
        <f t="shared" si="197"/>
        <v>1.419</v>
      </c>
    </row>
    <row r="1944" spans="1:17" x14ac:dyDescent="0.25">
      <c r="A1944" s="7" t="s">
        <v>9</v>
      </c>
      <c r="B1944" s="7" t="s">
        <v>424</v>
      </c>
      <c r="C1944" s="7" t="s">
        <v>431</v>
      </c>
      <c r="D1944" s="16" t="s">
        <v>432</v>
      </c>
      <c r="E1944" s="81" t="s">
        <v>466</v>
      </c>
      <c r="F1944" s="7" t="s">
        <v>427</v>
      </c>
      <c r="G1944" s="7" t="s">
        <v>480</v>
      </c>
      <c r="H1944" s="7" t="s">
        <v>526</v>
      </c>
      <c r="I1944" s="8">
        <v>120</v>
      </c>
      <c r="J1944" s="8">
        <f>+I1944*100</f>
        <v>12000</v>
      </c>
      <c r="K1944" s="9">
        <v>17028</v>
      </c>
      <c r="L1944" s="7" t="s">
        <v>22</v>
      </c>
      <c r="M1944" s="17">
        <f t="shared" si="195"/>
        <v>2.220079023712849E-4</v>
      </c>
      <c r="N1944" s="20"/>
      <c r="O1944" s="68">
        <f t="shared" si="196"/>
        <v>11988.426728049384</v>
      </c>
      <c r="P1944" s="9">
        <f t="shared" si="194"/>
        <v>141.9</v>
      </c>
      <c r="Q1944" s="3">
        <f t="shared" si="197"/>
        <v>1.419</v>
      </c>
    </row>
    <row r="1945" spans="1:17" x14ac:dyDescent="0.25">
      <c r="A1945" s="7" t="s">
        <v>9</v>
      </c>
      <c r="B1945" s="7" t="s">
        <v>424</v>
      </c>
      <c r="C1945" s="7" t="s">
        <v>431</v>
      </c>
      <c r="D1945" s="16" t="s">
        <v>432</v>
      </c>
      <c r="E1945" s="81" t="s">
        <v>466</v>
      </c>
      <c r="F1945" s="7" t="s">
        <v>427</v>
      </c>
      <c r="G1945" s="7" t="s">
        <v>480</v>
      </c>
      <c r="H1945" s="7" t="s">
        <v>526</v>
      </c>
      <c r="I1945" s="8">
        <v>360</v>
      </c>
      <c r="J1945" s="8">
        <f t="shared" ref="J1945:J1978" si="198">+I1945*100</f>
        <v>36000</v>
      </c>
      <c r="K1945" s="9">
        <v>51084</v>
      </c>
      <c r="L1945" s="7" t="s">
        <v>41</v>
      </c>
      <c r="M1945" s="17">
        <f t="shared" si="195"/>
        <v>6.6602370711385474E-4</v>
      </c>
      <c r="N1945" s="20"/>
      <c r="O1945" s="68">
        <f t="shared" si="196"/>
        <v>35965.280184148156</v>
      </c>
      <c r="P1945" s="9">
        <f t="shared" si="194"/>
        <v>141.9</v>
      </c>
      <c r="Q1945" s="3">
        <f t="shared" si="197"/>
        <v>1.419</v>
      </c>
    </row>
    <row r="1946" spans="1:17" x14ac:dyDescent="0.25">
      <c r="A1946" s="7" t="s">
        <v>9</v>
      </c>
      <c r="B1946" s="7" t="s">
        <v>424</v>
      </c>
      <c r="C1946" s="7" t="s">
        <v>431</v>
      </c>
      <c r="D1946" s="16" t="s">
        <v>432</v>
      </c>
      <c r="E1946" s="81" t="s">
        <v>466</v>
      </c>
      <c r="F1946" s="7" t="s">
        <v>427</v>
      </c>
      <c r="G1946" s="7" t="s">
        <v>480</v>
      </c>
      <c r="H1946" s="7" t="s">
        <v>526</v>
      </c>
      <c r="I1946" s="8">
        <v>120</v>
      </c>
      <c r="J1946" s="8">
        <f t="shared" si="198"/>
        <v>12000</v>
      </c>
      <c r="K1946" s="9">
        <v>60482.400000000001</v>
      </c>
      <c r="L1946" s="7" t="s">
        <v>46</v>
      </c>
      <c r="M1946" s="17">
        <f t="shared" si="195"/>
        <v>2.220079023712849E-4</v>
      </c>
      <c r="N1946" s="20"/>
      <c r="O1946" s="68">
        <f t="shared" si="196"/>
        <v>11988.426728049384</v>
      </c>
      <c r="P1946" s="9">
        <f t="shared" si="194"/>
        <v>504.02000000000004</v>
      </c>
      <c r="Q1946" s="3">
        <f t="shared" si="197"/>
        <v>5.0402000000000005</v>
      </c>
    </row>
    <row r="1947" spans="1:17" x14ac:dyDescent="0.25">
      <c r="A1947" s="7" t="s">
        <v>9</v>
      </c>
      <c r="B1947" s="7" t="s">
        <v>424</v>
      </c>
      <c r="C1947" s="7" t="s">
        <v>431</v>
      </c>
      <c r="D1947" s="16" t="s">
        <v>432</v>
      </c>
      <c r="E1947" s="81" t="s">
        <v>466</v>
      </c>
      <c r="F1947" s="7" t="s">
        <v>427</v>
      </c>
      <c r="G1947" s="7" t="s">
        <v>480</v>
      </c>
      <c r="H1947" s="7" t="s">
        <v>526</v>
      </c>
      <c r="I1947" s="8">
        <v>720</v>
      </c>
      <c r="J1947" s="8">
        <f t="shared" si="198"/>
        <v>72000</v>
      </c>
      <c r="K1947" s="9">
        <v>102168</v>
      </c>
      <c r="L1947" s="7" t="s">
        <v>47</v>
      </c>
      <c r="M1947" s="17">
        <f t="shared" si="195"/>
        <v>1.3320474142277095E-3</v>
      </c>
      <c r="N1947" s="20"/>
      <c r="O1947" s="68">
        <f t="shared" si="196"/>
        <v>71930.560368296312</v>
      </c>
      <c r="P1947" s="9">
        <f t="shared" si="194"/>
        <v>141.9</v>
      </c>
      <c r="Q1947" s="3">
        <f t="shared" si="197"/>
        <v>1.419</v>
      </c>
    </row>
    <row r="1948" spans="1:17" x14ac:dyDescent="0.25">
      <c r="A1948" s="7" t="s">
        <v>9</v>
      </c>
      <c r="B1948" s="7" t="s">
        <v>424</v>
      </c>
      <c r="C1948" s="7" t="s">
        <v>431</v>
      </c>
      <c r="D1948" s="16" t="s">
        <v>432</v>
      </c>
      <c r="E1948" s="81" t="s">
        <v>466</v>
      </c>
      <c r="F1948" s="7" t="s">
        <v>427</v>
      </c>
      <c r="G1948" s="7" t="s">
        <v>480</v>
      </c>
      <c r="H1948" s="7" t="s">
        <v>526</v>
      </c>
      <c r="I1948" s="8">
        <v>480</v>
      </c>
      <c r="J1948" s="8">
        <f t="shared" si="198"/>
        <v>48000</v>
      </c>
      <c r="K1948" s="9">
        <v>68112</v>
      </c>
      <c r="L1948" s="7" t="s">
        <v>48</v>
      </c>
      <c r="M1948" s="17">
        <f t="shared" si="195"/>
        <v>8.8803160948513961E-4</v>
      </c>
      <c r="N1948" s="20"/>
      <c r="O1948" s="68">
        <f t="shared" si="196"/>
        <v>47953.706912197536</v>
      </c>
      <c r="P1948" s="9">
        <f t="shared" si="194"/>
        <v>141.9</v>
      </c>
      <c r="Q1948" s="3">
        <f t="shared" si="197"/>
        <v>1.419</v>
      </c>
    </row>
    <row r="1949" spans="1:17" x14ac:dyDescent="0.25">
      <c r="A1949" s="7" t="s">
        <v>9</v>
      </c>
      <c r="B1949" s="7" t="s">
        <v>424</v>
      </c>
      <c r="C1949" s="7" t="s">
        <v>431</v>
      </c>
      <c r="D1949" s="16" t="s">
        <v>432</v>
      </c>
      <c r="E1949" s="81" t="s">
        <v>466</v>
      </c>
      <c r="F1949" s="7" t="s">
        <v>427</v>
      </c>
      <c r="G1949" s="7" t="s">
        <v>480</v>
      </c>
      <c r="H1949" s="7" t="s">
        <v>526</v>
      </c>
      <c r="I1949" s="8">
        <v>240</v>
      </c>
      <c r="J1949" s="8">
        <f t="shared" si="198"/>
        <v>24000</v>
      </c>
      <c r="K1949" s="9">
        <v>34056</v>
      </c>
      <c r="L1949" s="7" t="s">
        <v>52</v>
      </c>
      <c r="M1949" s="17">
        <f t="shared" si="195"/>
        <v>4.4401580474256981E-4</v>
      </c>
      <c r="N1949" s="20"/>
      <c r="O1949" s="68">
        <f t="shared" si="196"/>
        <v>23976.853456098768</v>
      </c>
      <c r="P1949" s="9">
        <f t="shared" si="194"/>
        <v>141.9</v>
      </c>
      <c r="Q1949" s="3">
        <f t="shared" si="197"/>
        <v>1.419</v>
      </c>
    </row>
    <row r="1950" spans="1:17" x14ac:dyDescent="0.25">
      <c r="A1950" s="7" t="s">
        <v>9</v>
      </c>
      <c r="B1950" s="7" t="s">
        <v>424</v>
      </c>
      <c r="C1950" s="7" t="s">
        <v>431</v>
      </c>
      <c r="D1950" s="16" t="s">
        <v>432</v>
      </c>
      <c r="E1950" s="81" t="s">
        <v>466</v>
      </c>
      <c r="F1950" s="7" t="s">
        <v>427</v>
      </c>
      <c r="G1950" s="7" t="s">
        <v>480</v>
      </c>
      <c r="H1950" s="7" t="s">
        <v>526</v>
      </c>
      <c r="I1950" s="8">
        <v>2643</v>
      </c>
      <c r="J1950" s="8">
        <f t="shared" si="198"/>
        <v>264300</v>
      </c>
      <c r="K1950" s="9">
        <v>592313.69999999995</v>
      </c>
      <c r="L1950" s="7" t="s">
        <v>57</v>
      </c>
      <c r="M1950" s="17">
        <f t="shared" si="195"/>
        <v>4.88972404972755E-3</v>
      </c>
      <c r="N1950" s="20"/>
      <c r="O1950" s="68">
        <f t="shared" si="196"/>
        <v>264045.0986852877</v>
      </c>
      <c r="P1950" s="9">
        <f t="shared" si="194"/>
        <v>224.1065834279228</v>
      </c>
      <c r="Q1950" s="3">
        <f t="shared" si="197"/>
        <v>2.2410658342792278</v>
      </c>
    </row>
    <row r="1951" spans="1:17" x14ac:dyDescent="0.25">
      <c r="A1951" s="7" t="s">
        <v>9</v>
      </c>
      <c r="B1951" s="7" t="s">
        <v>424</v>
      </c>
      <c r="C1951" s="7" t="s">
        <v>433</v>
      </c>
      <c r="D1951" s="16" t="s">
        <v>434</v>
      </c>
      <c r="E1951" s="81" t="s">
        <v>466</v>
      </c>
      <c r="F1951" s="7" t="s">
        <v>427</v>
      </c>
      <c r="G1951" s="7" t="s">
        <v>480</v>
      </c>
      <c r="H1951" s="7" t="s">
        <v>526</v>
      </c>
      <c r="I1951" s="8">
        <v>3060</v>
      </c>
      <c r="J1951" s="8">
        <f t="shared" si="198"/>
        <v>306000</v>
      </c>
      <c r="K1951" s="9">
        <v>501534</v>
      </c>
      <c r="L1951" s="7" t="s">
        <v>15</v>
      </c>
      <c r="M1951" s="17">
        <f t="shared" si="195"/>
        <v>5.6612015104677647E-3</v>
      </c>
      <c r="N1951" s="20"/>
      <c r="O1951" s="68">
        <f t="shared" si="196"/>
        <v>305704.8815652593</v>
      </c>
      <c r="P1951" s="9">
        <f t="shared" si="194"/>
        <v>163.9</v>
      </c>
      <c r="Q1951" s="3">
        <f t="shared" si="197"/>
        <v>1.639</v>
      </c>
    </row>
    <row r="1952" spans="1:17" x14ac:dyDescent="0.25">
      <c r="A1952" s="7" t="s">
        <v>9</v>
      </c>
      <c r="B1952" s="7" t="s">
        <v>424</v>
      </c>
      <c r="C1952" s="7" t="s">
        <v>433</v>
      </c>
      <c r="D1952" s="16" t="s">
        <v>434</v>
      </c>
      <c r="E1952" s="81" t="s">
        <v>466</v>
      </c>
      <c r="F1952" s="7" t="s">
        <v>427</v>
      </c>
      <c r="G1952" s="7" t="s">
        <v>480</v>
      </c>
      <c r="H1952" s="7" t="s">
        <v>526</v>
      </c>
      <c r="I1952" s="8">
        <v>360</v>
      </c>
      <c r="J1952" s="8">
        <f t="shared" si="198"/>
        <v>36000</v>
      </c>
      <c r="K1952" s="9">
        <v>59004</v>
      </c>
      <c r="L1952" s="7" t="s">
        <v>17</v>
      </c>
      <c r="M1952" s="17">
        <f t="shared" si="195"/>
        <v>6.6602370711385474E-4</v>
      </c>
      <c r="N1952" s="20"/>
      <c r="O1952" s="68">
        <f t="shared" si="196"/>
        <v>35965.280184148156</v>
      </c>
      <c r="P1952" s="9">
        <f t="shared" si="194"/>
        <v>163.9</v>
      </c>
      <c r="Q1952" s="3">
        <f t="shared" si="197"/>
        <v>1.639</v>
      </c>
    </row>
    <row r="1953" spans="1:17" x14ac:dyDescent="0.25">
      <c r="A1953" s="7" t="s">
        <v>9</v>
      </c>
      <c r="B1953" s="7" t="s">
        <v>424</v>
      </c>
      <c r="C1953" s="7" t="s">
        <v>433</v>
      </c>
      <c r="D1953" s="16" t="s">
        <v>434</v>
      </c>
      <c r="E1953" s="81" t="s">
        <v>466</v>
      </c>
      <c r="F1953" s="7" t="s">
        <v>427</v>
      </c>
      <c r="G1953" s="7" t="s">
        <v>480</v>
      </c>
      <c r="H1953" s="7" t="s">
        <v>526</v>
      </c>
      <c r="I1953" s="8">
        <v>1140</v>
      </c>
      <c r="J1953" s="8">
        <f t="shared" si="198"/>
        <v>114000</v>
      </c>
      <c r="K1953" s="9">
        <v>186846</v>
      </c>
      <c r="L1953" s="7" t="s">
        <v>18</v>
      </c>
      <c r="M1953" s="17">
        <f t="shared" si="195"/>
        <v>2.1090750725272066E-3</v>
      </c>
      <c r="N1953" s="20"/>
      <c r="O1953" s="68">
        <f t="shared" si="196"/>
        <v>113890.05391646916</v>
      </c>
      <c r="P1953" s="9">
        <f t="shared" si="194"/>
        <v>163.9</v>
      </c>
      <c r="Q1953" s="3">
        <f t="shared" si="197"/>
        <v>1.639</v>
      </c>
    </row>
    <row r="1954" spans="1:17" x14ac:dyDescent="0.25">
      <c r="A1954" s="7" t="s">
        <v>9</v>
      </c>
      <c r="B1954" s="7" t="s">
        <v>424</v>
      </c>
      <c r="C1954" s="7" t="s">
        <v>433</v>
      </c>
      <c r="D1954" s="16" t="s">
        <v>434</v>
      </c>
      <c r="E1954" s="81" t="s">
        <v>466</v>
      </c>
      <c r="F1954" s="7" t="s">
        <v>427</v>
      </c>
      <c r="G1954" s="7" t="s">
        <v>480</v>
      </c>
      <c r="H1954" s="7" t="s">
        <v>526</v>
      </c>
      <c r="I1954" s="8">
        <v>3840</v>
      </c>
      <c r="J1954" s="8">
        <f t="shared" si="198"/>
        <v>384000</v>
      </c>
      <c r="K1954" s="9">
        <v>629376</v>
      </c>
      <c r="L1954" s="7" t="s">
        <v>24</v>
      </c>
      <c r="M1954" s="17">
        <f t="shared" si="195"/>
        <v>7.1042528758811169E-3</v>
      </c>
      <c r="N1954" s="20"/>
      <c r="O1954" s="68">
        <f t="shared" si="196"/>
        <v>383629.65529758029</v>
      </c>
      <c r="P1954" s="9">
        <f t="shared" si="194"/>
        <v>163.9</v>
      </c>
      <c r="Q1954" s="3">
        <f t="shared" si="197"/>
        <v>1.639</v>
      </c>
    </row>
    <row r="1955" spans="1:17" x14ac:dyDescent="0.25">
      <c r="A1955" s="7" t="s">
        <v>9</v>
      </c>
      <c r="B1955" s="7" t="s">
        <v>424</v>
      </c>
      <c r="C1955" s="7" t="s">
        <v>433</v>
      </c>
      <c r="D1955" s="16" t="s">
        <v>434</v>
      </c>
      <c r="E1955" s="81" t="s">
        <v>466</v>
      </c>
      <c r="F1955" s="7" t="s">
        <v>427</v>
      </c>
      <c r="G1955" s="7" t="s">
        <v>480</v>
      </c>
      <c r="H1955" s="7" t="s">
        <v>526</v>
      </c>
      <c r="I1955" s="8">
        <v>85621</v>
      </c>
      <c r="J1955" s="8">
        <f t="shared" si="198"/>
        <v>8562100</v>
      </c>
      <c r="K1955" s="9">
        <v>14033281.9</v>
      </c>
      <c r="L1955" s="7" t="s">
        <v>25</v>
      </c>
      <c r="M1955" s="17">
        <f t="shared" si="195"/>
        <v>0.15840448840776489</v>
      </c>
      <c r="N1955" s="20"/>
      <c r="O1955" s="68">
        <f t="shared" si="196"/>
        <v>8553842.3740193043</v>
      </c>
      <c r="P1955" s="9">
        <f t="shared" si="194"/>
        <v>163.9</v>
      </c>
      <c r="Q1955" s="3">
        <f t="shared" si="197"/>
        <v>1.639</v>
      </c>
    </row>
    <row r="1956" spans="1:17" x14ac:dyDescent="0.25">
      <c r="A1956" s="7" t="s">
        <v>9</v>
      </c>
      <c r="B1956" s="7" t="s">
        <v>424</v>
      </c>
      <c r="C1956" s="7" t="s">
        <v>433</v>
      </c>
      <c r="D1956" s="16" t="s">
        <v>434</v>
      </c>
      <c r="E1956" s="81" t="s">
        <v>466</v>
      </c>
      <c r="F1956" s="7" t="s">
        <v>427</v>
      </c>
      <c r="G1956" s="7" t="s">
        <v>480</v>
      </c>
      <c r="H1956" s="7" t="s">
        <v>526</v>
      </c>
      <c r="I1956" s="8">
        <v>1354</v>
      </c>
      <c r="J1956" s="8">
        <f t="shared" si="198"/>
        <v>135400</v>
      </c>
      <c r="K1956" s="9">
        <v>221920.6</v>
      </c>
      <c r="L1956" s="7" t="s">
        <v>26</v>
      </c>
      <c r="M1956" s="17">
        <f t="shared" si="195"/>
        <v>2.5049891650893315E-3</v>
      </c>
      <c r="N1956" s="20"/>
      <c r="O1956" s="68">
        <f t="shared" si="196"/>
        <v>135269.41491482389</v>
      </c>
      <c r="P1956" s="9">
        <f t="shared" si="194"/>
        <v>163.9</v>
      </c>
      <c r="Q1956" s="3">
        <f t="shared" si="197"/>
        <v>1.639</v>
      </c>
    </row>
    <row r="1957" spans="1:17" x14ac:dyDescent="0.25">
      <c r="A1957" s="7" t="s">
        <v>9</v>
      </c>
      <c r="B1957" s="7" t="s">
        <v>424</v>
      </c>
      <c r="C1957" s="7" t="s">
        <v>433</v>
      </c>
      <c r="D1957" s="16" t="s">
        <v>434</v>
      </c>
      <c r="E1957" s="81" t="s">
        <v>466</v>
      </c>
      <c r="F1957" s="7" t="s">
        <v>427</v>
      </c>
      <c r="G1957" s="7" t="s">
        <v>480</v>
      </c>
      <c r="H1957" s="7" t="s">
        <v>526</v>
      </c>
      <c r="I1957" s="8">
        <v>810</v>
      </c>
      <c r="J1957" s="8">
        <f t="shared" si="198"/>
        <v>81000</v>
      </c>
      <c r="K1957" s="9">
        <v>132759</v>
      </c>
      <c r="L1957" s="7" t="s">
        <v>27</v>
      </c>
      <c r="M1957" s="17">
        <f t="shared" si="195"/>
        <v>1.4985533410061731E-3</v>
      </c>
      <c r="N1957" s="20"/>
      <c r="O1957" s="68">
        <f t="shared" si="196"/>
        <v>80921.88041433334</v>
      </c>
      <c r="P1957" s="9">
        <f t="shared" si="194"/>
        <v>163.9</v>
      </c>
      <c r="Q1957" s="3">
        <f t="shared" si="197"/>
        <v>1.639</v>
      </c>
    </row>
    <row r="1958" spans="1:17" x14ac:dyDescent="0.25">
      <c r="A1958" s="7" t="s">
        <v>9</v>
      </c>
      <c r="B1958" s="7" t="s">
        <v>424</v>
      </c>
      <c r="C1958" s="7" t="s">
        <v>433</v>
      </c>
      <c r="D1958" s="16" t="s">
        <v>434</v>
      </c>
      <c r="E1958" s="81" t="s">
        <v>466</v>
      </c>
      <c r="F1958" s="7" t="s">
        <v>427</v>
      </c>
      <c r="G1958" s="7" t="s">
        <v>480</v>
      </c>
      <c r="H1958" s="7" t="s">
        <v>526</v>
      </c>
      <c r="I1958" s="8">
        <v>720</v>
      </c>
      <c r="J1958" s="8">
        <f t="shared" si="198"/>
        <v>72000</v>
      </c>
      <c r="K1958" s="9">
        <v>118008</v>
      </c>
      <c r="L1958" s="7" t="s">
        <v>28</v>
      </c>
      <c r="M1958" s="17">
        <f t="shared" si="195"/>
        <v>1.3320474142277095E-3</v>
      </c>
      <c r="N1958" s="20"/>
      <c r="O1958" s="68">
        <f t="shared" si="196"/>
        <v>71930.560368296312</v>
      </c>
      <c r="P1958" s="9">
        <f t="shared" si="194"/>
        <v>163.9</v>
      </c>
      <c r="Q1958" s="3">
        <f t="shared" si="197"/>
        <v>1.639</v>
      </c>
    </row>
    <row r="1959" spans="1:17" x14ac:dyDescent="0.25">
      <c r="A1959" s="7" t="s">
        <v>9</v>
      </c>
      <c r="B1959" s="7" t="s">
        <v>424</v>
      </c>
      <c r="C1959" s="7" t="s">
        <v>433</v>
      </c>
      <c r="D1959" s="16" t="s">
        <v>434</v>
      </c>
      <c r="E1959" s="81" t="s">
        <v>466</v>
      </c>
      <c r="F1959" s="7" t="s">
        <v>427</v>
      </c>
      <c r="G1959" s="7" t="s">
        <v>480</v>
      </c>
      <c r="H1959" s="7" t="s">
        <v>526</v>
      </c>
      <c r="I1959" s="8">
        <v>1144</v>
      </c>
      <c r="J1959" s="8">
        <f t="shared" si="198"/>
        <v>114400</v>
      </c>
      <c r="K1959" s="9">
        <v>187501.6</v>
      </c>
      <c r="L1959" s="7" t="s">
        <v>30</v>
      </c>
      <c r="M1959" s="17">
        <f t="shared" si="195"/>
        <v>2.1164753359395826E-3</v>
      </c>
      <c r="N1959" s="20"/>
      <c r="O1959" s="68">
        <f t="shared" si="196"/>
        <v>114289.66814073746</v>
      </c>
      <c r="P1959" s="9">
        <f t="shared" si="194"/>
        <v>163.9</v>
      </c>
      <c r="Q1959" s="3">
        <f t="shared" si="197"/>
        <v>1.639</v>
      </c>
    </row>
    <row r="1960" spans="1:17" x14ac:dyDescent="0.25">
      <c r="A1960" s="7" t="s">
        <v>9</v>
      </c>
      <c r="B1960" s="7" t="s">
        <v>424</v>
      </c>
      <c r="C1960" s="7" t="s">
        <v>433</v>
      </c>
      <c r="D1960" s="16" t="s">
        <v>434</v>
      </c>
      <c r="E1960" s="81" t="s">
        <v>466</v>
      </c>
      <c r="F1960" s="7" t="s">
        <v>427</v>
      </c>
      <c r="G1960" s="7" t="s">
        <v>480</v>
      </c>
      <c r="H1960" s="7" t="s">
        <v>526</v>
      </c>
      <c r="I1960" s="8">
        <v>2880</v>
      </c>
      <c r="J1960" s="8">
        <f t="shared" si="198"/>
        <v>288000</v>
      </c>
      <c r="K1960" s="9">
        <v>472032</v>
      </c>
      <c r="L1960" s="7" t="s">
        <v>33</v>
      </c>
      <c r="M1960" s="17">
        <f t="shared" si="195"/>
        <v>5.3281896569108379E-3</v>
      </c>
      <c r="N1960" s="20"/>
      <c r="O1960" s="68">
        <f t="shared" si="196"/>
        <v>287722.24147318525</v>
      </c>
      <c r="P1960" s="9">
        <f t="shared" si="194"/>
        <v>163.9</v>
      </c>
      <c r="Q1960" s="3">
        <f t="shared" si="197"/>
        <v>1.639</v>
      </c>
    </row>
    <row r="1961" spans="1:17" x14ac:dyDescent="0.25">
      <c r="A1961" s="7" t="s">
        <v>9</v>
      </c>
      <c r="B1961" s="7" t="s">
        <v>424</v>
      </c>
      <c r="C1961" s="7" t="s">
        <v>433</v>
      </c>
      <c r="D1961" s="16" t="s">
        <v>434</v>
      </c>
      <c r="E1961" s="81" t="s">
        <v>466</v>
      </c>
      <c r="F1961" s="7" t="s">
        <v>427</v>
      </c>
      <c r="G1961" s="7" t="s">
        <v>480</v>
      </c>
      <c r="H1961" s="7" t="s">
        <v>526</v>
      </c>
      <c r="I1961" s="8">
        <v>1654</v>
      </c>
      <c r="J1961" s="8">
        <f t="shared" si="198"/>
        <v>165400</v>
      </c>
      <c r="K1961" s="9">
        <v>271090.59999999998</v>
      </c>
      <c r="L1961" s="7" t="s">
        <v>34</v>
      </c>
      <c r="M1961" s="17">
        <f t="shared" si="195"/>
        <v>3.0600089210175438E-3</v>
      </c>
      <c r="N1961" s="20"/>
      <c r="O1961" s="68">
        <f t="shared" si="196"/>
        <v>165240.48173494736</v>
      </c>
      <c r="P1961" s="9">
        <f t="shared" si="194"/>
        <v>163.89999999999998</v>
      </c>
      <c r="Q1961" s="3">
        <f t="shared" si="197"/>
        <v>1.6389999999999998</v>
      </c>
    </row>
    <row r="1962" spans="1:17" x14ac:dyDescent="0.25">
      <c r="A1962" s="7" t="s">
        <v>9</v>
      </c>
      <c r="B1962" s="7" t="s">
        <v>424</v>
      </c>
      <c r="C1962" s="7" t="s">
        <v>433</v>
      </c>
      <c r="D1962" s="16" t="s">
        <v>434</v>
      </c>
      <c r="E1962" s="81" t="s">
        <v>466</v>
      </c>
      <c r="F1962" s="7" t="s">
        <v>427</v>
      </c>
      <c r="G1962" s="7" t="s">
        <v>480</v>
      </c>
      <c r="H1962" s="7" t="s">
        <v>526</v>
      </c>
      <c r="I1962" s="8">
        <v>2400</v>
      </c>
      <c r="J1962" s="8">
        <f t="shared" si="198"/>
        <v>240000</v>
      </c>
      <c r="K1962" s="9">
        <v>340560</v>
      </c>
      <c r="L1962" s="7" t="s">
        <v>35</v>
      </c>
      <c r="M1962" s="17">
        <f t="shared" si="195"/>
        <v>4.4401580474256984E-3</v>
      </c>
      <c r="N1962" s="20"/>
      <c r="O1962" s="68">
        <f t="shared" si="196"/>
        <v>239768.53456098773</v>
      </c>
      <c r="P1962" s="9">
        <f t="shared" si="194"/>
        <v>141.9</v>
      </c>
      <c r="Q1962" s="3">
        <f t="shared" si="197"/>
        <v>1.419</v>
      </c>
    </row>
    <row r="1963" spans="1:17" x14ac:dyDescent="0.25">
      <c r="A1963" s="7" t="s">
        <v>9</v>
      </c>
      <c r="B1963" s="7" t="s">
        <v>424</v>
      </c>
      <c r="C1963" s="7" t="s">
        <v>433</v>
      </c>
      <c r="D1963" s="16" t="s">
        <v>434</v>
      </c>
      <c r="E1963" s="81" t="s">
        <v>466</v>
      </c>
      <c r="F1963" s="7" t="s">
        <v>427</v>
      </c>
      <c r="G1963" s="7" t="s">
        <v>480</v>
      </c>
      <c r="H1963" s="7" t="s">
        <v>526</v>
      </c>
      <c r="I1963" s="8">
        <v>3000</v>
      </c>
      <c r="J1963" s="8">
        <f t="shared" si="198"/>
        <v>300000</v>
      </c>
      <c r="K1963" s="9">
        <v>491670</v>
      </c>
      <c r="L1963" s="7" t="s">
        <v>36</v>
      </c>
      <c r="M1963" s="17">
        <f t="shared" si="195"/>
        <v>5.550197559282123E-3</v>
      </c>
      <c r="N1963" s="20"/>
      <c r="O1963" s="68">
        <f t="shared" si="196"/>
        <v>299710.66820123466</v>
      </c>
      <c r="P1963" s="9">
        <f t="shared" si="194"/>
        <v>163.89</v>
      </c>
      <c r="Q1963" s="3">
        <f t="shared" si="197"/>
        <v>1.6389</v>
      </c>
    </row>
    <row r="1964" spans="1:17" x14ac:dyDescent="0.25">
      <c r="A1964" s="7" t="s">
        <v>9</v>
      </c>
      <c r="B1964" s="7" t="s">
        <v>424</v>
      </c>
      <c r="C1964" s="7" t="s">
        <v>433</v>
      </c>
      <c r="D1964" s="16" t="s">
        <v>434</v>
      </c>
      <c r="E1964" s="81" t="s">
        <v>466</v>
      </c>
      <c r="F1964" s="7" t="s">
        <v>427</v>
      </c>
      <c r="G1964" s="7" t="s">
        <v>480</v>
      </c>
      <c r="H1964" s="7" t="s">
        <v>526</v>
      </c>
      <c r="I1964" s="8">
        <v>2160</v>
      </c>
      <c r="J1964" s="8">
        <f t="shared" si="198"/>
        <v>216000</v>
      </c>
      <c r="K1964" s="9">
        <v>354024</v>
      </c>
      <c r="L1964" s="7" t="s">
        <v>37</v>
      </c>
      <c r="M1964" s="17">
        <f t="shared" si="195"/>
        <v>3.9961422426831282E-3</v>
      </c>
      <c r="N1964" s="20"/>
      <c r="O1964" s="68">
        <f t="shared" si="196"/>
        <v>215791.68110488894</v>
      </c>
      <c r="P1964" s="9">
        <f t="shared" si="194"/>
        <v>163.9</v>
      </c>
      <c r="Q1964" s="3">
        <f t="shared" si="197"/>
        <v>1.639</v>
      </c>
    </row>
    <row r="1965" spans="1:17" x14ac:dyDescent="0.25">
      <c r="A1965" s="7" t="s">
        <v>9</v>
      </c>
      <c r="B1965" s="7" t="s">
        <v>424</v>
      </c>
      <c r="C1965" s="7" t="s">
        <v>433</v>
      </c>
      <c r="D1965" s="16" t="s">
        <v>434</v>
      </c>
      <c r="E1965" s="81" t="s">
        <v>466</v>
      </c>
      <c r="F1965" s="7" t="s">
        <v>427</v>
      </c>
      <c r="G1965" s="7" t="s">
        <v>480</v>
      </c>
      <c r="H1965" s="7" t="s">
        <v>526</v>
      </c>
      <c r="I1965" s="8">
        <v>960</v>
      </c>
      <c r="J1965" s="8">
        <f t="shared" si="198"/>
        <v>96000</v>
      </c>
      <c r="K1965" s="9">
        <v>157344</v>
      </c>
      <c r="L1965" s="7" t="s">
        <v>38</v>
      </c>
      <c r="M1965" s="17">
        <f t="shared" si="195"/>
        <v>1.7760632189702792E-3</v>
      </c>
      <c r="N1965" s="20"/>
      <c r="O1965" s="68">
        <f t="shared" si="196"/>
        <v>95907.413824395073</v>
      </c>
      <c r="P1965" s="9">
        <f t="shared" si="194"/>
        <v>163.9</v>
      </c>
      <c r="Q1965" s="3">
        <f t="shared" si="197"/>
        <v>1.639</v>
      </c>
    </row>
    <row r="1966" spans="1:17" x14ac:dyDescent="0.25">
      <c r="A1966" s="7" t="s">
        <v>9</v>
      </c>
      <c r="B1966" s="7" t="s">
        <v>424</v>
      </c>
      <c r="C1966" s="7" t="s">
        <v>433</v>
      </c>
      <c r="D1966" s="16" t="s">
        <v>434</v>
      </c>
      <c r="E1966" s="81" t="s">
        <v>466</v>
      </c>
      <c r="F1966" s="7" t="s">
        <v>427</v>
      </c>
      <c r="G1966" s="7" t="s">
        <v>480</v>
      </c>
      <c r="H1966" s="7" t="s">
        <v>526</v>
      </c>
      <c r="I1966" s="8">
        <v>120</v>
      </c>
      <c r="J1966" s="8">
        <f t="shared" si="198"/>
        <v>12000</v>
      </c>
      <c r="K1966" s="9">
        <v>19668</v>
      </c>
      <c r="L1966" s="7" t="s">
        <v>41</v>
      </c>
      <c r="M1966" s="17">
        <f t="shared" si="195"/>
        <v>2.220079023712849E-4</v>
      </c>
      <c r="N1966" s="20"/>
      <c r="O1966" s="68">
        <f t="shared" si="196"/>
        <v>11988.426728049384</v>
      </c>
      <c r="P1966" s="9">
        <f t="shared" si="194"/>
        <v>163.9</v>
      </c>
      <c r="Q1966" s="3">
        <f t="shared" si="197"/>
        <v>1.639</v>
      </c>
    </row>
    <row r="1967" spans="1:17" x14ac:dyDescent="0.25">
      <c r="A1967" s="7" t="s">
        <v>9</v>
      </c>
      <c r="B1967" s="7" t="s">
        <v>424</v>
      </c>
      <c r="C1967" s="7" t="s">
        <v>433</v>
      </c>
      <c r="D1967" s="16" t="s">
        <v>434</v>
      </c>
      <c r="E1967" s="81" t="s">
        <v>466</v>
      </c>
      <c r="F1967" s="7" t="s">
        <v>427</v>
      </c>
      <c r="G1967" s="7" t="s">
        <v>480</v>
      </c>
      <c r="H1967" s="7" t="s">
        <v>526</v>
      </c>
      <c r="I1967" s="8">
        <v>2220</v>
      </c>
      <c r="J1967" s="8">
        <f t="shared" si="198"/>
        <v>222000</v>
      </c>
      <c r="K1967" s="9">
        <v>363858</v>
      </c>
      <c r="L1967" s="7" t="s">
        <v>42</v>
      </c>
      <c r="M1967" s="17">
        <f t="shared" si="195"/>
        <v>4.1071461938687708E-3</v>
      </c>
      <c r="N1967" s="20"/>
      <c r="O1967" s="68">
        <f t="shared" si="196"/>
        <v>221785.89446891361</v>
      </c>
      <c r="P1967" s="9">
        <f t="shared" si="194"/>
        <v>163.9</v>
      </c>
      <c r="Q1967" s="3">
        <f t="shared" si="197"/>
        <v>1.639</v>
      </c>
    </row>
    <row r="1968" spans="1:17" x14ac:dyDescent="0.25">
      <c r="A1968" s="7" t="s">
        <v>9</v>
      </c>
      <c r="B1968" s="7" t="s">
        <v>424</v>
      </c>
      <c r="C1968" s="7" t="s">
        <v>433</v>
      </c>
      <c r="D1968" s="16" t="s">
        <v>434</v>
      </c>
      <c r="E1968" s="81" t="s">
        <v>466</v>
      </c>
      <c r="F1968" s="7" t="s">
        <v>427</v>
      </c>
      <c r="G1968" s="7" t="s">
        <v>480</v>
      </c>
      <c r="H1968" s="7" t="s">
        <v>526</v>
      </c>
      <c r="I1968" s="8">
        <v>120</v>
      </c>
      <c r="J1968" s="8">
        <f t="shared" si="198"/>
        <v>12000</v>
      </c>
      <c r="K1968" s="9">
        <v>19668</v>
      </c>
      <c r="L1968" s="7" t="s">
        <v>45</v>
      </c>
      <c r="M1968" s="17">
        <f t="shared" si="195"/>
        <v>2.220079023712849E-4</v>
      </c>
      <c r="N1968" s="20"/>
      <c r="O1968" s="68">
        <f t="shared" si="196"/>
        <v>11988.426728049384</v>
      </c>
      <c r="P1968" s="9">
        <f t="shared" si="194"/>
        <v>163.9</v>
      </c>
      <c r="Q1968" s="3">
        <f t="shared" si="197"/>
        <v>1.639</v>
      </c>
    </row>
    <row r="1969" spans="1:17" x14ac:dyDescent="0.25">
      <c r="A1969" s="7" t="s">
        <v>9</v>
      </c>
      <c r="B1969" s="7" t="s">
        <v>424</v>
      </c>
      <c r="C1969" s="7" t="s">
        <v>433</v>
      </c>
      <c r="D1969" s="16" t="s">
        <v>434</v>
      </c>
      <c r="E1969" s="81" t="s">
        <v>466</v>
      </c>
      <c r="F1969" s="7" t="s">
        <v>427</v>
      </c>
      <c r="G1969" s="7" t="s">
        <v>480</v>
      </c>
      <c r="H1969" s="7" t="s">
        <v>526</v>
      </c>
      <c r="I1969" s="8">
        <v>4410</v>
      </c>
      <c r="J1969" s="8">
        <f t="shared" si="198"/>
        <v>441000</v>
      </c>
      <c r="K1969" s="9">
        <v>633199.80000000005</v>
      </c>
      <c r="L1969" s="7" t="s">
        <v>46</v>
      </c>
      <c r="M1969" s="17">
        <f t="shared" si="195"/>
        <v>8.1587904121447202E-3</v>
      </c>
      <c r="N1969" s="20"/>
      <c r="O1969" s="68">
        <f t="shared" si="196"/>
        <v>440574.6822558149</v>
      </c>
      <c r="P1969" s="9">
        <f t="shared" si="194"/>
        <v>143.58272108843539</v>
      </c>
      <c r="Q1969" s="3">
        <f t="shared" si="197"/>
        <v>1.4358272108843539</v>
      </c>
    </row>
    <row r="1970" spans="1:17" x14ac:dyDescent="0.25">
      <c r="A1970" s="7" t="s">
        <v>9</v>
      </c>
      <c r="B1970" s="7" t="s">
        <v>424</v>
      </c>
      <c r="C1970" s="7" t="s">
        <v>433</v>
      </c>
      <c r="D1970" s="16" t="s">
        <v>434</v>
      </c>
      <c r="E1970" s="81" t="s">
        <v>466</v>
      </c>
      <c r="F1970" s="7" t="s">
        <v>427</v>
      </c>
      <c r="G1970" s="7" t="s">
        <v>480</v>
      </c>
      <c r="H1970" s="7" t="s">
        <v>526</v>
      </c>
      <c r="I1970" s="8">
        <v>13530</v>
      </c>
      <c r="J1970" s="8">
        <f t="shared" si="198"/>
        <v>1353000</v>
      </c>
      <c r="K1970" s="9">
        <v>2217567</v>
      </c>
      <c r="L1970" s="7" t="s">
        <v>47</v>
      </c>
      <c r="M1970" s="17">
        <f t="shared" si="195"/>
        <v>2.5031390992362373E-2</v>
      </c>
      <c r="N1970" s="20"/>
      <c r="O1970" s="68">
        <f t="shared" si="196"/>
        <v>1351695.113587568</v>
      </c>
      <c r="P1970" s="9">
        <f t="shared" si="194"/>
        <v>163.9</v>
      </c>
      <c r="Q1970" s="3">
        <f t="shared" si="197"/>
        <v>1.639</v>
      </c>
    </row>
    <row r="1971" spans="1:17" x14ac:dyDescent="0.25">
      <c r="A1971" s="7" t="s">
        <v>9</v>
      </c>
      <c r="B1971" s="7" t="s">
        <v>424</v>
      </c>
      <c r="C1971" s="7" t="s">
        <v>433</v>
      </c>
      <c r="D1971" s="16" t="s">
        <v>434</v>
      </c>
      <c r="E1971" s="81" t="s">
        <v>466</v>
      </c>
      <c r="F1971" s="7" t="s">
        <v>427</v>
      </c>
      <c r="G1971" s="7" t="s">
        <v>480</v>
      </c>
      <c r="H1971" s="7" t="s">
        <v>526</v>
      </c>
      <c r="I1971" s="8">
        <v>360</v>
      </c>
      <c r="J1971" s="8">
        <f t="shared" si="198"/>
        <v>36000</v>
      </c>
      <c r="K1971" s="9">
        <v>59004</v>
      </c>
      <c r="L1971" s="7" t="s">
        <v>48</v>
      </c>
      <c r="M1971" s="17">
        <f t="shared" si="195"/>
        <v>6.6602370711385474E-4</v>
      </c>
      <c r="N1971" s="20"/>
      <c r="O1971" s="68">
        <f t="shared" si="196"/>
        <v>35965.280184148156</v>
      </c>
      <c r="P1971" s="9">
        <f t="shared" si="194"/>
        <v>163.9</v>
      </c>
      <c r="Q1971" s="3">
        <f t="shared" si="197"/>
        <v>1.639</v>
      </c>
    </row>
    <row r="1972" spans="1:17" x14ac:dyDescent="0.25">
      <c r="A1972" s="7" t="s">
        <v>9</v>
      </c>
      <c r="B1972" s="7" t="s">
        <v>424</v>
      </c>
      <c r="C1972" s="7" t="s">
        <v>433</v>
      </c>
      <c r="D1972" s="16" t="s">
        <v>434</v>
      </c>
      <c r="E1972" s="81" t="s">
        <v>466</v>
      </c>
      <c r="F1972" s="7" t="s">
        <v>427</v>
      </c>
      <c r="G1972" s="7" t="s">
        <v>480</v>
      </c>
      <c r="H1972" s="7" t="s">
        <v>526</v>
      </c>
      <c r="I1972" s="8">
        <v>390</v>
      </c>
      <c r="J1972" s="8">
        <f t="shared" si="198"/>
        <v>39000</v>
      </c>
      <c r="K1972" s="9">
        <v>63921</v>
      </c>
      <c r="L1972" s="7" t="s">
        <v>68</v>
      </c>
      <c r="M1972" s="17">
        <f t="shared" si="195"/>
        <v>7.215256827066759E-4</v>
      </c>
      <c r="N1972" s="20"/>
      <c r="O1972" s="68">
        <f t="shared" si="196"/>
        <v>38962.386866160501</v>
      </c>
      <c r="P1972" s="9">
        <f t="shared" si="194"/>
        <v>163.9</v>
      </c>
      <c r="Q1972" s="3">
        <f t="shared" si="197"/>
        <v>1.639</v>
      </c>
    </row>
    <row r="1973" spans="1:17" x14ac:dyDescent="0.25">
      <c r="A1973" s="7" t="s">
        <v>9</v>
      </c>
      <c r="B1973" s="7" t="s">
        <v>424</v>
      </c>
      <c r="C1973" s="7" t="s">
        <v>433</v>
      </c>
      <c r="D1973" s="16" t="s">
        <v>434</v>
      </c>
      <c r="E1973" s="81" t="s">
        <v>466</v>
      </c>
      <c r="F1973" s="7" t="s">
        <v>427</v>
      </c>
      <c r="G1973" s="7" t="s">
        <v>480</v>
      </c>
      <c r="H1973" s="7" t="s">
        <v>526</v>
      </c>
      <c r="I1973" s="8">
        <v>240</v>
      </c>
      <c r="J1973" s="8">
        <f t="shared" si="198"/>
        <v>24000</v>
      </c>
      <c r="K1973" s="9">
        <v>39336</v>
      </c>
      <c r="L1973" s="7" t="s">
        <v>49</v>
      </c>
      <c r="M1973" s="17">
        <f t="shared" si="195"/>
        <v>4.4401580474256981E-4</v>
      </c>
      <c r="N1973" s="20"/>
      <c r="O1973" s="68">
        <f t="shared" si="196"/>
        <v>23976.853456098768</v>
      </c>
      <c r="P1973" s="9">
        <f t="shared" si="194"/>
        <v>163.9</v>
      </c>
      <c r="Q1973" s="3">
        <f t="shared" si="197"/>
        <v>1.639</v>
      </c>
    </row>
    <row r="1974" spans="1:17" x14ac:dyDescent="0.25">
      <c r="A1974" s="7" t="s">
        <v>9</v>
      </c>
      <c r="B1974" s="7" t="s">
        <v>424</v>
      </c>
      <c r="C1974" s="7" t="s">
        <v>433</v>
      </c>
      <c r="D1974" s="16" t="s">
        <v>434</v>
      </c>
      <c r="E1974" s="81" t="s">
        <v>466</v>
      </c>
      <c r="F1974" s="7" t="s">
        <v>427</v>
      </c>
      <c r="G1974" s="7" t="s">
        <v>480</v>
      </c>
      <c r="H1974" s="7" t="s">
        <v>526</v>
      </c>
      <c r="I1974" s="8">
        <v>630.29999999999995</v>
      </c>
      <c r="J1974" s="8">
        <f t="shared" si="198"/>
        <v>63029.999999999993</v>
      </c>
      <c r="K1974" s="9">
        <v>103306.17</v>
      </c>
      <c r="L1974" s="7" t="s">
        <v>52</v>
      </c>
      <c r="M1974" s="17">
        <f t="shared" si="195"/>
        <v>1.1660965072051738E-3</v>
      </c>
      <c r="N1974" s="20"/>
      <c r="O1974" s="68">
        <f t="shared" si="196"/>
        <v>62969.211389079384</v>
      </c>
      <c r="P1974" s="9">
        <f t="shared" si="194"/>
        <v>163.9</v>
      </c>
      <c r="Q1974" s="3">
        <f t="shared" si="197"/>
        <v>1.6390000000000002</v>
      </c>
    </row>
    <row r="1975" spans="1:17" x14ac:dyDescent="0.25">
      <c r="A1975" s="7" t="s">
        <v>9</v>
      </c>
      <c r="B1975" s="7" t="s">
        <v>424</v>
      </c>
      <c r="C1975" s="7" t="s">
        <v>433</v>
      </c>
      <c r="D1975" s="16" t="s">
        <v>434</v>
      </c>
      <c r="E1975" s="81" t="s">
        <v>466</v>
      </c>
      <c r="F1975" s="7" t="s">
        <v>427</v>
      </c>
      <c r="G1975" s="7" t="s">
        <v>480</v>
      </c>
      <c r="H1975" s="7" t="s">
        <v>526</v>
      </c>
      <c r="I1975" s="8">
        <v>841</v>
      </c>
      <c r="J1975" s="8">
        <f t="shared" si="198"/>
        <v>84100</v>
      </c>
      <c r="K1975" s="9">
        <v>137839.9</v>
      </c>
      <c r="L1975" s="7" t="s">
        <v>54</v>
      </c>
      <c r="M1975" s="17">
        <f t="shared" si="195"/>
        <v>1.5559053824520885E-3</v>
      </c>
      <c r="N1975" s="20"/>
      <c r="O1975" s="68">
        <f t="shared" si="196"/>
        <v>84018.890652412781</v>
      </c>
      <c r="P1975" s="9">
        <f t="shared" si="194"/>
        <v>163.9</v>
      </c>
      <c r="Q1975" s="3">
        <f t="shared" si="197"/>
        <v>1.639</v>
      </c>
    </row>
    <row r="1976" spans="1:17" x14ac:dyDescent="0.25">
      <c r="A1976" s="7" t="s">
        <v>9</v>
      </c>
      <c r="B1976" s="7" t="s">
        <v>424</v>
      </c>
      <c r="C1976" s="7" t="s">
        <v>433</v>
      </c>
      <c r="D1976" s="16" t="s">
        <v>434</v>
      </c>
      <c r="E1976" s="81" t="s">
        <v>466</v>
      </c>
      <c r="F1976" s="7" t="s">
        <v>427</v>
      </c>
      <c r="G1976" s="7" t="s">
        <v>480</v>
      </c>
      <c r="H1976" s="7" t="s">
        <v>526</v>
      </c>
      <c r="I1976" s="8">
        <v>720</v>
      </c>
      <c r="J1976" s="8">
        <f t="shared" si="198"/>
        <v>72000</v>
      </c>
      <c r="K1976" s="9">
        <v>118008</v>
      </c>
      <c r="L1976" s="7" t="s">
        <v>144</v>
      </c>
      <c r="M1976" s="17">
        <f t="shared" si="195"/>
        <v>1.3320474142277095E-3</v>
      </c>
      <c r="N1976" s="20"/>
      <c r="O1976" s="68">
        <f t="shared" si="196"/>
        <v>71930.560368296312</v>
      </c>
      <c r="P1976" s="9">
        <f t="shared" si="194"/>
        <v>163.9</v>
      </c>
      <c r="Q1976" s="3">
        <f t="shared" si="197"/>
        <v>1.639</v>
      </c>
    </row>
    <row r="1977" spans="1:17" x14ac:dyDescent="0.25">
      <c r="A1977" s="7" t="s">
        <v>9</v>
      </c>
      <c r="B1977" s="7" t="s">
        <v>424</v>
      </c>
      <c r="C1977" s="7" t="s">
        <v>433</v>
      </c>
      <c r="D1977" s="16" t="s">
        <v>434</v>
      </c>
      <c r="E1977" s="81" t="s">
        <v>466</v>
      </c>
      <c r="F1977" s="7" t="s">
        <v>427</v>
      </c>
      <c r="G1977" s="7" t="s">
        <v>480</v>
      </c>
      <c r="H1977" s="7" t="s">
        <v>526</v>
      </c>
      <c r="I1977" s="8">
        <v>1440</v>
      </c>
      <c r="J1977" s="8">
        <f t="shared" si="198"/>
        <v>144000</v>
      </c>
      <c r="K1977" s="9">
        <v>236016</v>
      </c>
      <c r="L1977" s="7" t="s">
        <v>56</v>
      </c>
      <c r="M1977" s="17">
        <f t="shared" si="195"/>
        <v>2.6640948284554189E-3</v>
      </c>
      <c r="N1977" s="20"/>
      <c r="O1977" s="68">
        <f t="shared" si="196"/>
        <v>143861.12073659262</v>
      </c>
      <c r="P1977" s="9">
        <f t="shared" si="194"/>
        <v>163.9</v>
      </c>
      <c r="Q1977" s="3">
        <f t="shared" si="197"/>
        <v>1.639</v>
      </c>
    </row>
    <row r="1978" spans="1:17" x14ac:dyDescent="0.25">
      <c r="A1978" s="7" t="s">
        <v>9</v>
      </c>
      <c r="B1978" s="7" t="s">
        <v>424</v>
      </c>
      <c r="C1978" s="7" t="s">
        <v>433</v>
      </c>
      <c r="D1978" s="16" t="s">
        <v>434</v>
      </c>
      <c r="E1978" s="81" t="s">
        <v>466</v>
      </c>
      <c r="F1978" s="7" t="s">
        <v>427</v>
      </c>
      <c r="G1978" s="7" t="s">
        <v>480</v>
      </c>
      <c r="H1978" s="7" t="s">
        <v>526</v>
      </c>
      <c r="I1978" s="8">
        <v>30</v>
      </c>
      <c r="J1978" s="8">
        <f t="shared" si="198"/>
        <v>3000</v>
      </c>
      <c r="K1978" s="9">
        <v>4917</v>
      </c>
      <c r="L1978" s="7" t="s">
        <v>57</v>
      </c>
      <c r="M1978" s="17">
        <f t="shared" si="195"/>
        <v>5.5501975592821226E-5</v>
      </c>
      <c r="N1978" s="20"/>
      <c r="O1978" s="68">
        <f t="shared" si="196"/>
        <v>2997.106682012346</v>
      </c>
      <c r="P1978" s="9">
        <f t="shared" si="194"/>
        <v>163.9</v>
      </c>
      <c r="Q1978" s="3">
        <f t="shared" si="197"/>
        <v>1.639</v>
      </c>
    </row>
    <row r="1979" spans="1:17" x14ac:dyDescent="0.25">
      <c r="A1979" s="7" t="s">
        <v>9</v>
      </c>
      <c r="B1979" s="7" t="s">
        <v>424</v>
      </c>
      <c r="C1979" s="7" t="s">
        <v>435</v>
      </c>
      <c r="D1979" s="16" t="s">
        <v>436</v>
      </c>
      <c r="E1979" s="81" t="s">
        <v>466</v>
      </c>
      <c r="F1979" s="7" t="s">
        <v>427</v>
      </c>
      <c r="G1979" s="7" t="s">
        <v>525</v>
      </c>
      <c r="H1979" s="7" t="s">
        <v>526</v>
      </c>
      <c r="I1979" s="8">
        <v>270</v>
      </c>
      <c r="J1979" s="8">
        <f>+I1979*400</f>
        <v>108000</v>
      </c>
      <c r="K1979" s="9">
        <v>177012</v>
      </c>
      <c r="L1979" s="7" t="s">
        <v>216</v>
      </c>
      <c r="M1979" s="17">
        <f t="shared" si="195"/>
        <v>1.9980711213415641E-3</v>
      </c>
      <c r="N1979" s="20"/>
      <c r="O1979" s="68">
        <f t="shared" si="196"/>
        <v>107895.84055244447</v>
      </c>
      <c r="P1979" s="9">
        <f t="shared" si="194"/>
        <v>655.6</v>
      </c>
      <c r="Q1979" s="3">
        <f t="shared" si="197"/>
        <v>1.639</v>
      </c>
    </row>
    <row r="1980" spans="1:17" x14ac:dyDescent="0.25">
      <c r="A1980" s="7" t="s">
        <v>9</v>
      </c>
      <c r="B1980" s="7" t="s">
        <v>424</v>
      </c>
      <c r="C1980" s="7" t="s">
        <v>435</v>
      </c>
      <c r="D1980" s="16" t="s">
        <v>436</v>
      </c>
      <c r="E1980" s="81" t="s">
        <v>466</v>
      </c>
      <c r="F1980" s="7" t="s">
        <v>427</v>
      </c>
      <c r="G1980" s="7" t="s">
        <v>525</v>
      </c>
      <c r="H1980" s="7" t="s">
        <v>526</v>
      </c>
      <c r="I1980" s="8">
        <v>5193</v>
      </c>
      <c r="J1980" s="8">
        <f t="shared" ref="J1980:J2018" si="199">+I1980*400</f>
        <v>2077200</v>
      </c>
      <c r="K1980" s="9">
        <v>3404530.8</v>
      </c>
      <c r="L1980" s="7" t="s">
        <v>18</v>
      </c>
      <c r="M1980" s="17">
        <f t="shared" si="195"/>
        <v>3.8429567900469419E-2</v>
      </c>
      <c r="N1980" s="20"/>
      <c r="O1980" s="68">
        <f t="shared" si="196"/>
        <v>2075196.6666253486</v>
      </c>
      <c r="P1980" s="9">
        <f t="shared" si="194"/>
        <v>655.59999999999991</v>
      </c>
      <c r="Q1980" s="3">
        <f t="shared" si="197"/>
        <v>1.639</v>
      </c>
    </row>
    <row r="1981" spans="1:17" x14ac:dyDescent="0.25">
      <c r="A1981" s="7" t="s">
        <v>9</v>
      </c>
      <c r="B1981" s="7" t="s">
        <v>424</v>
      </c>
      <c r="C1981" s="7" t="s">
        <v>435</v>
      </c>
      <c r="D1981" s="16" t="s">
        <v>436</v>
      </c>
      <c r="E1981" s="81" t="s">
        <v>466</v>
      </c>
      <c r="F1981" s="7" t="s">
        <v>427</v>
      </c>
      <c r="G1981" s="7" t="s">
        <v>525</v>
      </c>
      <c r="H1981" s="7" t="s">
        <v>526</v>
      </c>
      <c r="I1981" s="8">
        <v>1380</v>
      </c>
      <c r="J1981" s="8">
        <f t="shared" si="199"/>
        <v>552000</v>
      </c>
      <c r="K1981" s="9">
        <v>904728</v>
      </c>
      <c r="L1981" s="7" t="s">
        <v>20</v>
      </c>
      <c r="M1981" s="17">
        <f t="shared" si="195"/>
        <v>1.0212363509079106E-2</v>
      </c>
      <c r="N1981" s="20"/>
      <c r="O1981" s="68">
        <f t="shared" si="196"/>
        <v>551467.62949027168</v>
      </c>
      <c r="P1981" s="9">
        <f t="shared" si="194"/>
        <v>655.6</v>
      </c>
      <c r="Q1981" s="3">
        <f t="shared" si="197"/>
        <v>1.639</v>
      </c>
    </row>
    <row r="1982" spans="1:17" x14ac:dyDescent="0.25">
      <c r="A1982" s="7" t="s">
        <v>9</v>
      </c>
      <c r="B1982" s="7" t="s">
        <v>424</v>
      </c>
      <c r="C1982" s="7" t="s">
        <v>435</v>
      </c>
      <c r="D1982" s="16" t="s">
        <v>436</v>
      </c>
      <c r="E1982" s="81" t="s">
        <v>466</v>
      </c>
      <c r="F1982" s="7" t="s">
        <v>427</v>
      </c>
      <c r="G1982" s="7" t="s">
        <v>525</v>
      </c>
      <c r="H1982" s="7" t="s">
        <v>526</v>
      </c>
      <c r="I1982" s="8">
        <v>2640</v>
      </c>
      <c r="J1982" s="8">
        <f t="shared" si="199"/>
        <v>1056000</v>
      </c>
      <c r="K1982" s="9">
        <v>1730784</v>
      </c>
      <c r="L1982" s="7" t="s">
        <v>21</v>
      </c>
      <c r="M1982" s="17">
        <f t="shared" si="195"/>
        <v>1.9536695408673071E-2</v>
      </c>
      <c r="N1982" s="20"/>
      <c r="O1982" s="68">
        <f t="shared" si="196"/>
        <v>1054981.5520683457</v>
      </c>
      <c r="P1982" s="9">
        <f t="shared" si="194"/>
        <v>655.6</v>
      </c>
      <c r="Q1982" s="3">
        <f t="shared" si="197"/>
        <v>1.639</v>
      </c>
    </row>
    <row r="1983" spans="1:17" x14ac:dyDescent="0.25">
      <c r="A1983" s="7" t="s">
        <v>9</v>
      </c>
      <c r="B1983" s="7" t="s">
        <v>424</v>
      </c>
      <c r="C1983" s="7" t="s">
        <v>435</v>
      </c>
      <c r="D1983" s="16" t="s">
        <v>436</v>
      </c>
      <c r="E1983" s="81" t="s">
        <v>466</v>
      </c>
      <c r="F1983" s="7" t="s">
        <v>427</v>
      </c>
      <c r="G1983" s="7" t="s">
        <v>525</v>
      </c>
      <c r="H1983" s="7" t="s">
        <v>526</v>
      </c>
      <c r="I1983" s="8">
        <v>6690</v>
      </c>
      <c r="J1983" s="8">
        <f t="shared" si="199"/>
        <v>2676000</v>
      </c>
      <c r="K1983" s="9">
        <v>4385964</v>
      </c>
      <c r="L1983" s="7" t="s">
        <v>22</v>
      </c>
      <c r="M1983" s="17">
        <f t="shared" si="195"/>
        <v>4.9507762228796534E-2</v>
      </c>
      <c r="N1983" s="20"/>
      <c r="O1983" s="68">
        <f t="shared" si="196"/>
        <v>2673419.1603550129</v>
      </c>
      <c r="P1983" s="9">
        <f t="shared" si="194"/>
        <v>655.6</v>
      </c>
      <c r="Q1983" s="3">
        <f t="shared" si="197"/>
        <v>1.639</v>
      </c>
    </row>
    <row r="1984" spans="1:17" x14ac:dyDescent="0.25">
      <c r="A1984" s="7" t="s">
        <v>9</v>
      </c>
      <c r="B1984" s="7" t="s">
        <v>424</v>
      </c>
      <c r="C1984" s="7" t="s">
        <v>435</v>
      </c>
      <c r="D1984" s="16" t="s">
        <v>436</v>
      </c>
      <c r="E1984" s="81" t="s">
        <v>466</v>
      </c>
      <c r="F1984" s="7" t="s">
        <v>427</v>
      </c>
      <c r="G1984" s="7" t="s">
        <v>525</v>
      </c>
      <c r="H1984" s="7" t="s">
        <v>526</v>
      </c>
      <c r="I1984" s="8">
        <v>9475</v>
      </c>
      <c r="J1984" s="8">
        <f t="shared" si="199"/>
        <v>3790000</v>
      </c>
      <c r="K1984" s="9">
        <v>6211810</v>
      </c>
      <c r="L1984" s="7" t="s">
        <v>23</v>
      </c>
      <c r="M1984" s="17">
        <f t="shared" si="195"/>
        <v>7.0117495832264148E-2</v>
      </c>
      <c r="N1984" s="20"/>
      <c r="O1984" s="68">
        <f t="shared" si="196"/>
        <v>3786344.774942264</v>
      </c>
      <c r="P1984" s="9">
        <f t="shared" si="194"/>
        <v>655.6</v>
      </c>
      <c r="Q1984" s="3">
        <f t="shared" si="197"/>
        <v>1.639</v>
      </c>
    </row>
    <row r="1985" spans="1:17" x14ac:dyDescent="0.25">
      <c r="A1985" s="7" t="s">
        <v>9</v>
      </c>
      <c r="B1985" s="7" t="s">
        <v>424</v>
      </c>
      <c r="C1985" s="7" t="s">
        <v>435</v>
      </c>
      <c r="D1985" s="16" t="s">
        <v>436</v>
      </c>
      <c r="E1985" s="81" t="s">
        <v>466</v>
      </c>
      <c r="F1985" s="7" t="s">
        <v>427</v>
      </c>
      <c r="G1985" s="7" t="s">
        <v>525</v>
      </c>
      <c r="H1985" s="7" t="s">
        <v>526</v>
      </c>
      <c r="I1985" s="8">
        <v>14430</v>
      </c>
      <c r="J1985" s="8">
        <f t="shared" si="199"/>
        <v>5772000</v>
      </c>
      <c r="K1985" s="9">
        <v>9460308</v>
      </c>
      <c r="L1985" s="7" t="s">
        <v>24</v>
      </c>
      <c r="M1985" s="17">
        <f t="shared" si="195"/>
        <v>0.10678580104058805</v>
      </c>
      <c r="N1985" s="20"/>
      <c r="O1985" s="68">
        <f t="shared" si="196"/>
        <v>5766433.2561917547</v>
      </c>
      <c r="P1985" s="9">
        <f t="shared" si="194"/>
        <v>655.6</v>
      </c>
      <c r="Q1985" s="3">
        <f t="shared" si="197"/>
        <v>1.639</v>
      </c>
    </row>
    <row r="1986" spans="1:17" x14ac:dyDescent="0.25">
      <c r="A1986" s="7" t="s">
        <v>9</v>
      </c>
      <c r="B1986" s="7" t="s">
        <v>424</v>
      </c>
      <c r="C1986" s="7" t="s">
        <v>435</v>
      </c>
      <c r="D1986" s="16" t="s">
        <v>436</v>
      </c>
      <c r="E1986" s="81" t="s">
        <v>466</v>
      </c>
      <c r="F1986" s="7" t="s">
        <v>427</v>
      </c>
      <c r="G1986" s="7" t="s">
        <v>525</v>
      </c>
      <c r="H1986" s="7" t="s">
        <v>526</v>
      </c>
      <c r="I1986" s="8">
        <v>10840</v>
      </c>
      <c r="J1986" s="8">
        <f t="shared" si="199"/>
        <v>4336000</v>
      </c>
      <c r="K1986" s="9">
        <v>7106704</v>
      </c>
      <c r="L1986" s="7" t="s">
        <v>25</v>
      </c>
      <c r="M1986" s="17">
        <f t="shared" si="195"/>
        <v>8.0218855390157606E-2</v>
      </c>
      <c r="N1986" s="20"/>
      <c r="O1986" s="68">
        <f t="shared" si="196"/>
        <v>4331818.1910685105</v>
      </c>
      <c r="P1986" s="9">
        <f t="shared" ref="P1986:P2018" si="200">+K1986/I1986</f>
        <v>655.6</v>
      </c>
      <c r="Q1986" s="3">
        <f t="shared" si="197"/>
        <v>1.639</v>
      </c>
    </row>
    <row r="1987" spans="1:17" x14ac:dyDescent="0.25">
      <c r="A1987" s="7" t="s">
        <v>9</v>
      </c>
      <c r="B1987" s="7" t="s">
        <v>424</v>
      </c>
      <c r="C1987" s="7" t="s">
        <v>435</v>
      </c>
      <c r="D1987" s="16" t="s">
        <v>436</v>
      </c>
      <c r="E1987" s="81" t="s">
        <v>466</v>
      </c>
      <c r="F1987" s="7" t="s">
        <v>427</v>
      </c>
      <c r="G1987" s="7" t="s">
        <v>525</v>
      </c>
      <c r="H1987" s="7" t="s">
        <v>526</v>
      </c>
      <c r="I1987" s="8">
        <v>5130</v>
      </c>
      <c r="J1987" s="8">
        <f t="shared" si="199"/>
        <v>2052000</v>
      </c>
      <c r="K1987" s="9">
        <v>3363228</v>
      </c>
      <c r="L1987" s="7" t="s">
        <v>28</v>
      </c>
      <c r="M1987" s="17">
        <f t="shared" si="195"/>
        <v>3.7963351305489716E-2</v>
      </c>
      <c r="N1987" s="20"/>
      <c r="O1987" s="68">
        <f t="shared" si="196"/>
        <v>2050020.9704964447</v>
      </c>
      <c r="P1987" s="9">
        <f t="shared" si="200"/>
        <v>655.6</v>
      </c>
      <c r="Q1987" s="3">
        <f t="shared" si="197"/>
        <v>1.639</v>
      </c>
    </row>
    <row r="1988" spans="1:17" x14ac:dyDescent="0.25">
      <c r="A1988" s="7" t="s">
        <v>9</v>
      </c>
      <c r="B1988" s="7" t="s">
        <v>424</v>
      </c>
      <c r="C1988" s="7" t="s">
        <v>435</v>
      </c>
      <c r="D1988" s="16" t="s">
        <v>436</v>
      </c>
      <c r="E1988" s="81" t="s">
        <v>466</v>
      </c>
      <c r="F1988" s="7" t="s">
        <v>427</v>
      </c>
      <c r="G1988" s="7" t="s">
        <v>525</v>
      </c>
      <c r="H1988" s="7" t="s">
        <v>526</v>
      </c>
      <c r="I1988" s="8">
        <v>180</v>
      </c>
      <c r="J1988" s="8">
        <f t="shared" si="199"/>
        <v>72000</v>
      </c>
      <c r="K1988" s="9">
        <v>118008</v>
      </c>
      <c r="L1988" s="7" t="s">
        <v>29</v>
      </c>
      <c r="M1988" s="17">
        <f t="shared" si="195"/>
        <v>1.3320474142277095E-3</v>
      </c>
      <c r="N1988" s="20"/>
      <c r="O1988" s="68">
        <f t="shared" si="196"/>
        <v>71930.560368296312</v>
      </c>
      <c r="P1988" s="9">
        <f t="shared" si="200"/>
        <v>655.6</v>
      </c>
      <c r="Q1988" s="3">
        <f t="shared" si="197"/>
        <v>1.639</v>
      </c>
    </row>
    <row r="1989" spans="1:17" x14ac:dyDescent="0.25">
      <c r="A1989" s="7" t="s">
        <v>9</v>
      </c>
      <c r="B1989" s="7" t="s">
        <v>424</v>
      </c>
      <c r="C1989" s="7" t="s">
        <v>435</v>
      </c>
      <c r="D1989" s="16" t="s">
        <v>436</v>
      </c>
      <c r="E1989" s="81" t="s">
        <v>466</v>
      </c>
      <c r="F1989" s="7" t="s">
        <v>427</v>
      </c>
      <c r="G1989" s="7" t="s">
        <v>525</v>
      </c>
      <c r="H1989" s="7" t="s">
        <v>526</v>
      </c>
      <c r="I1989" s="8">
        <v>768</v>
      </c>
      <c r="J1989" s="8">
        <f t="shared" si="199"/>
        <v>307200</v>
      </c>
      <c r="K1989" s="9">
        <v>503500.79999999999</v>
      </c>
      <c r="L1989" s="7" t="s">
        <v>30</v>
      </c>
      <c r="M1989" s="17">
        <f t="shared" si="195"/>
        <v>5.6834023007048939E-3</v>
      </c>
      <c r="N1989" s="20"/>
      <c r="O1989" s="68">
        <f t="shared" si="196"/>
        <v>306903.72423806426</v>
      </c>
      <c r="P1989" s="9">
        <f t="shared" si="200"/>
        <v>655.6</v>
      </c>
      <c r="Q1989" s="3">
        <f t="shared" si="197"/>
        <v>1.639</v>
      </c>
    </row>
    <row r="1990" spans="1:17" x14ac:dyDescent="0.25">
      <c r="A1990" s="7" t="s">
        <v>9</v>
      </c>
      <c r="B1990" s="7" t="s">
        <v>424</v>
      </c>
      <c r="C1990" s="7" t="s">
        <v>435</v>
      </c>
      <c r="D1990" s="16" t="s">
        <v>436</v>
      </c>
      <c r="E1990" s="81" t="s">
        <v>466</v>
      </c>
      <c r="F1990" s="7" t="s">
        <v>427</v>
      </c>
      <c r="G1990" s="7" t="s">
        <v>525</v>
      </c>
      <c r="H1990" s="7" t="s">
        <v>526</v>
      </c>
      <c r="I1990" s="8">
        <v>2880</v>
      </c>
      <c r="J1990" s="8">
        <f t="shared" si="199"/>
        <v>1152000</v>
      </c>
      <c r="K1990" s="9">
        <v>1888128</v>
      </c>
      <c r="L1990" s="7" t="s">
        <v>31</v>
      </c>
      <c r="M1990" s="17">
        <f t="shared" si="195"/>
        <v>2.1312758627643352E-2</v>
      </c>
      <c r="N1990" s="20"/>
      <c r="O1990" s="68">
        <f t="shared" si="196"/>
        <v>1150888.965892741</v>
      </c>
      <c r="P1990" s="9">
        <f t="shared" si="200"/>
        <v>655.6</v>
      </c>
      <c r="Q1990" s="3">
        <f t="shared" si="197"/>
        <v>1.639</v>
      </c>
    </row>
    <row r="1991" spans="1:17" x14ac:dyDescent="0.25">
      <c r="A1991" s="7" t="s">
        <v>9</v>
      </c>
      <c r="B1991" s="7" t="s">
        <v>424</v>
      </c>
      <c r="C1991" s="7" t="s">
        <v>435</v>
      </c>
      <c r="D1991" s="16" t="s">
        <v>436</v>
      </c>
      <c r="E1991" s="81" t="s">
        <v>466</v>
      </c>
      <c r="F1991" s="7" t="s">
        <v>427</v>
      </c>
      <c r="G1991" s="7" t="s">
        <v>525</v>
      </c>
      <c r="H1991" s="7" t="s">
        <v>526</v>
      </c>
      <c r="I1991" s="8">
        <v>871</v>
      </c>
      <c r="J1991" s="8">
        <f t="shared" si="199"/>
        <v>348400</v>
      </c>
      <c r="K1991" s="9">
        <v>571027.6</v>
      </c>
      <c r="L1991" s="7" t="s">
        <v>32</v>
      </c>
      <c r="M1991" s="17">
        <f t="shared" si="195"/>
        <v>6.445629432179638E-3</v>
      </c>
      <c r="N1991" s="20"/>
      <c r="O1991" s="68">
        <f t="shared" si="196"/>
        <v>348063.98933770048</v>
      </c>
      <c r="P1991" s="9">
        <f t="shared" si="200"/>
        <v>655.6</v>
      </c>
      <c r="Q1991" s="3">
        <f t="shared" si="197"/>
        <v>1.639</v>
      </c>
    </row>
    <row r="1992" spans="1:17" x14ac:dyDescent="0.25">
      <c r="A1992" s="7" t="s">
        <v>9</v>
      </c>
      <c r="B1992" s="7" t="s">
        <v>424</v>
      </c>
      <c r="C1992" s="7" t="s">
        <v>435</v>
      </c>
      <c r="D1992" s="16" t="s">
        <v>436</v>
      </c>
      <c r="E1992" s="81" t="s">
        <v>466</v>
      </c>
      <c r="F1992" s="7" t="s">
        <v>427</v>
      </c>
      <c r="G1992" s="7" t="s">
        <v>525</v>
      </c>
      <c r="H1992" s="7" t="s">
        <v>526</v>
      </c>
      <c r="I1992" s="8">
        <v>540</v>
      </c>
      <c r="J1992" s="8">
        <f t="shared" si="199"/>
        <v>216000</v>
      </c>
      <c r="K1992" s="9">
        <v>354024</v>
      </c>
      <c r="L1992" s="7" t="s">
        <v>62</v>
      </c>
      <c r="M1992" s="17">
        <f t="shared" si="195"/>
        <v>3.9961422426831282E-3</v>
      </c>
      <c r="N1992" s="20"/>
      <c r="O1992" s="68">
        <f t="shared" si="196"/>
        <v>215791.68110488894</v>
      </c>
      <c r="P1992" s="9">
        <f t="shared" si="200"/>
        <v>655.6</v>
      </c>
      <c r="Q1992" s="3">
        <f t="shared" si="197"/>
        <v>1.639</v>
      </c>
    </row>
    <row r="1993" spans="1:17" x14ac:dyDescent="0.25">
      <c r="A1993" s="7" t="s">
        <v>9</v>
      </c>
      <c r="B1993" s="7" t="s">
        <v>424</v>
      </c>
      <c r="C1993" s="7" t="s">
        <v>435</v>
      </c>
      <c r="D1993" s="16" t="s">
        <v>436</v>
      </c>
      <c r="E1993" s="81" t="s">
        <v>466</v>
      </c>
      <c r="F1993" s="7" t="s">
        <v>427</v>
      </c>
      <c r="G1993" s="7" t="s">
        <v>525</v>
      </c>
      <c r="H1993" s="7" t="s">
        <v>526</v>
      </c>
      <c r="I1993" s="8">
        <v>1248</v>
      </c>
      <c r="J1993" s="8">
        <f t="shared" si="199"/>
        <v>499200</v>
      </c>
      <c r="K1993" s="9">
        <v>818188.80000000005</v>
      </c>
      <c r="L1993" s="7" t="s">
        <v>33</v>
      </c>
      <c r="M1993" s="17">
        <f t="shared" si="195"/>
        <v>9.2355287386454519E-3</v>
      </c>
      <c r="N1993" s="20"/>
      <c r="O1993" s="68">
        <f t="shared" si="196"/>
        <v>498718.5518868544</v>
      </c>
      <c r="P1993" s="9">
        <f t="shared" si="200"/>
        <v>655.6</v>
      </c>
      <c r="Q1993" s="3">
        <f t="shared" si="197"/>
        <v>1.639</v>
      </c>
    </row>
    <row r="1994" spans="1:17" x14ac:dyDescent="0.25">
      <c r="A1994" s="7" t="s">
        <v>9</v>
      </c>
      <c r="B1994" s="7" t="s">
        <v>424</v>
      </c>
      <c r="C1994" s="7" t="s">
        <v>435</v>
      </c>
      <c r="D1994" s="16" t="s">
        <v>436</v>
      </c>
      <c r="E1994" s="81" t="s">
        <v>466</v>
      </c>
      <c r="F1994" s="7" t="s">
        <v>427</v>
      </c>
      <c r="G1994" s="7" t="s">
        <v>525</v>
      </c>
      <c r="H1994" s="7" t="s">
        <v>526</v>
      </c>
      <c r="I1994" s="8">
        <v>1200</v>
      </c>
      <c r="J1994" s="8">
        <f t="shared" si="199"/>
        <v>480000</v>
      </c>
      <c r="K1994" s="9">
        <v>786720</v>
      </c>
      <c r="L1994" s="7" t="s">
        <v>34</v>
      </c>
      <c r="M1994" s="17">
        <f t="shared" si="195"/>
        <v>8.8803160948513968E-3</v>
      </c>
      <c r="N1994" s="20"/>
      <c r="O1994" s="68">
        <f t="shared" si="196"/>
        <v>479537.06912197545</v>
      </c>
      <c r="P1994" s="9">
        <f t="shared" si="200"/>
        <v>655.6</v>
      </c>
      <c r="Q1994" s="3">
        <f t="shared" si="197"/>
        <v>1.639</v>
      </c>
    </row>
    <row r="1995" spans="1:17" x14ac:dyDescent="0.25">
      <c r="A1995" s="7" t="s">
        <v>9</v>
      </c>
      <c r="B1995" s="7" t="s">
        <v>424</v>
      </c>
      <c r="C1995" s="7" t="s">
        <v>435</v>
      </c>
      <c r="D1995" s="16" t="s">
        <v>436</v>
      </c>
      <c r="E1995" s="81" t="s">
        <v>466</v>
      </c>
      <c r="F1995" s="7" t="s">
        <v>427</v>
      </c>
      <c r="G1995" s="7" t="s">
        <v>525</v>
      </c>
      <c r="H1995" s="7" t="s">
        <v>526</v>
      </c>
      <c r="I1995" s="8">
        <v>1860</v>
      </c>
      <c r="J1995" s="8">
        <f t="shared" si="199"/>
        <v>744000</v>
      </c>
      <c r="K1995" s="9">
        <v>1219416</v>
      </c>
      <c r="L1995" s="7" t="s">
        <v>35</v>
      </c>
      <c r="M1995" s="17">
        <f t="shared" si="195"/>
        <v>1.3764489947019664E-2</v>
      </c>
      <c r="N1995" s="20"/>
      <c r="O1995" s="68">
        <f t="shared" si="196"/>
        <v>743282.45713906188</v>
      </c>
      <c r="P1995" s="9">
        <f t="shared" si="200"/>
        <v>655.6</v>
      </c>
      <c r="Q1995" s="3">
        <f t="shared" si="197"/>
        <v>1.639</v>
      </c>
    </row>
    <row r="1996" spans="1:17" x14ac:dyDescent="0.25">
      <c r="A1996" s="7" t="s">
        <v>9</v>
      </c>
      <c r="B1996" s="7" t="s">
        <v>424</v>
      </c>
      <c r="C1996" s="7" t="s">
        <v>435</v>
      </c>
      <c r="D1996" s="16" t="s">
        <v>436</v>
      </c>
      <c r="E1996" s="81" t="s">
        <v>466</v>
      </c>
      <c r="F1996" s="7" t="s">
        <v>427</v>
      </c>
      <c r="G1996" s="7" t="s">
        <v>525</v>
      </c>
      <c r="H1996" s="7" t="s">
        <v>526</v>
      </c>
      <c r="I1996" s="8">
        <v>1020</v>
      </c>
      <c r="J1996" s="8">
        <f t="shared" si="199"/>
        <v>408000</v>
      </c>
      <c r="K1996" s="9">
        <v>668701.80000000005</v>
      </c>
      <c r="L1996" s="7" t="s">
        <v>36</v>
      </c>
      <c r="M1996" s="17">
        <f t="shared" si="195"/>
        <v>7.5482686806236871E-3</v>
      </c>
      <c r="N1996" s="20"/>
      <c r="O1996" s="68">
        <f t="shared" si="196"/>
        <v>407606.50875367911</v>
      </c>
      <c r="P1996" s="9">
        <f t="shared" si="200"/>
        <v>655.59</v>
      </c>
      <c r="Q1996" s="3">
        <f t="shared" si="197"/>
        <v>1.6389750000000001</v>
      </c>
    </row>
    <row r="1997" spans="1:17" x14ac:dyDescent="0.25">
      <c r="A1997" s="7" t="s">
        <v>9</v>
      </c>
      <c r="B1997" s="7" t="s">
        <v>424</v>
      </c>
      <c r="C1997" s="7" t="s">
        <v>435</v>
      </c>
      <c r="D1997" s="16" t="s">
        <v>436</v>
      </c>
      <c r="E1997" s="81" t="s">
        <v>466</v>
      </c>
      <c r="F1997" s="7" t="s">
        <v>427</v>
      </c>
      <c r="G1997" s="7" t="s">
        <v>525</v>
      </c>
      <c r="H1997" s="7" t="s">
        <v>526</v>
      </c>
      <c r="I1997" s="8">
        <v>1741</v>
      </c>
      <c r="J1997" s="8">
        <f t="shared" si="199"/>
        <v>696400</v>
      </c>
      <c r="K1997" s="9">
        <v>1141399.6000000001</v>
      </c>
      <c r="L1997" s="7" t="s">
        <v>37</v>
      </c>
      <c r="M1997" s="17">
        <f t="shared" si="195"/>
        <v>1.2883858600946901E-2</v>
      </c>
      <c r="N1997" s="20"/>
      <c r="O1997" s="68">
        <f t="shared" si="196"/>
        <v>695728.36445113271</v>
      </c>
      <c r="P1997" s="9">
        <f t="shared" si="200"/>
        <v>655.6</v>
      </c>
      <c r="Q1997" s="3">
        <f t="shared" si="197"/>
        <v>1.6390000000000002</v>
      </c>
    </row>
    <row r="1998" spans="1:17" x14ac:dyDescent="0.25">
      <c r="A1998" s="7" t="s">
        <v>9</v>
      </c>
      <c r="B1998" s="7" t="s">
        <v>424</v>
      </c>
      <c r="C1998" s="7" t="s">
        <v>435</v>
      </c>
      <c r="D1998" s="16" t="s">
        <v>436</v>
      </c>
      <c r="E1998" s="81" t="s">
        <v>466</v>
      </c>
      <c r="F1998" s="7" t="s">
        <v>427</v>
      </c>
      <c r="G1998" s="7" t="s">
        <v>525</v>
      </c>
      <c r="H1998" s="7" t="s">
        <v>526</v>
      </c>
      <c r="I1998" s="8">
        <v>91</v>
      </c>
      <c r="J1998" s="8">
        <f t="shared" si="199"/>
        <v>36400</v>
      </c>
      <c r="K1998" s="9">
        <v>59659.6</v>
      </c>
      <c r="L1998" s="7" t="s">
        <v>38</v>
      </c>
      <c r="M1998" s="17">
        <f t="shared" si="195"/>
        <v>6.7342397052623092E-4</v>
      </c>
      <c r="N1998" s="20"/>
      <c r="O1998" s="68">
        <f t="shared" si="196"/>
        <v>36364.894408416469</v>
      </c>
      <c r="P1998" s="9">
        <f t="shared" si="200"/>
        <v>655.6</v>
      </c>
      <c r="Q1998" s="3">
        <f t="shared" si="197"/>
        <v>1.639</v>
      </c>
    </row>
    <row r="1999" spans="1:17" x14ac:dyDescent="0.25">
      <c r="A1999" s="7" t="s">
        <v>9</v>
      </c>
      <c r="B1999" s="7" t="s">
        <v>424</v>
      </c>
      <c r="C1999" s="7" t="s">
        <v>435</v>
      </c>
      <c r="D1999" s="16" t="s">
        <v>436</v>
      </c>
      <c r="E1999" s="81" t="s">
        <v>466</v>
      </c>
      <c r="F1999" s="7" t="s">
        <v>427</v>
      </c>
      <c r="G1999" s="7" t="s">
        <v>525</v>
      </c>
      <c r="H1999" s="7" t="s">
        <v>526</v>
      </c>
      <c r="I1999" s="8">
        <v>1560</v>
      </c>
      <c r="J1999" s="8">
        <f t="shared" si="199"/>
        <v>624000</v>
      </c>
      <c r="K1999" s="9">
        <v>1022736</v>
      </c>
      <c r="L1999" s="7" t="s">
        <v>39</v>
      </c>
      <c r="M1999" s="17">
        <f t="shared" si="195"/>
        <v>1.1544410923306814E-2</v>
      </c>
      <c r="N1999" s="20"/>
      <c r="O1999" s="68">
        <f t="shared" si="196"/>
        <v>623398.18985856802</v>
      </c>
      <c r="P1999" s="9">
        <f t="shared" si="200"/>
        <v>655.6</v>
      </c>
      <c r="Q1999" s="3">
        <f t="shared" si="197"/>
        <v>1.639</v>
      </c>
    </row>
    <row r="2000" spans="1:17" x14ac:dyDescent="0.25">
      <c r="A2000" s="7" t="s">
        <v>9</v>
      </c>
      <c r="B2000" s="7" t="s">
        <v>424</v>
      </c>
      <c r="C2000" s="7" t="s">
        <v>435</v>
      </c>
      <c r="D2000" s="16" t="s">
        <v>436</v>
      </c>
      <c r="E2000" s="81" t="s">
        <v>466</v>
      </c>
      <c r="F2000" s="7" t="s">
        <v>427</v>
      </c>
      <c r="G2000" s="7" t="s">
        <v>525</v>
      </c>
      <c r="H2000" s="7" t="s">
        <v>526</v>
      </c>
      <c r="I2000" s="8">
        <v>2280</v>
      </c>
      <c r="J2000" s="8">
        <f t="shared" si="199"/>
        <v>912000</v>
      </c>
      <c r="K2000" s="9">
        <v>1494768</v>
      </c>
      <c r="L2000" s="7" t="s">
        <v>40</v>
      </c>
      <c r="M2000" s="17">
        <f t="shared" si="195"/>
        <v>1.6872600580217653E-2</v>
      </c>
      <c r="N2000" s="20"/>
      <c r="O2000" s="68">
        <f t="shared" si="196"/>
        <v>911120.43133175327</v>
      </c>
      <c r="P2000" s="9">
        <f t="shared" si="200"/>
        <v>655.6</v>
      </c>
      <c r="Q2000" s="3">
        <f t="shared" si="197"/>
        <v>1.639</v>
      </c>
    </row>
    <row r="2001" spans="1:17" x14ac:dyDescent="0.25">
      <c r="A2001" s="7" t="s">
        <v>9</v>
      </c>
      <c r="B2001" s="7" t="s">
        <v>424</v>
      </c>
      <c r="C2001" s="7" t="s">
        <v>435</v>
      </c>
      <c r="D2001" s="16" t="s">
        <v>436</v>
      </c>
      <c r="E2001" s="81" t="s">
        <v>466</v>
      </c>
      <c r="F2001" s="7" t="s">
        <v>427</v>
      </c>
      <c r="G2001" s="7" t="s">
        <v>525</v>
      </c>
      <c r="H2001" s="7" t="s">
        <v>526</v>
      </c>
      <c r="I2001" s="8">
        <v>4800</v>
      </c>
      <c r="J2001" s="8">
        <f t="shared" si="199"/>
        <v>1920000</v>
      </c>
      <c r="K2001" s="9">
        <v>3146880</v>
      </c>
      <c r="L2001" s="7" t="s">
        <v>41</v>
      </c>
      <c r="M2001" s="17">
        <f t="shared" si="195"/>
        <v>3.5521264379405587E-2</v>
      </c>
      <c r="N2001" s="20"/>
      <c r="O2001" s="68">
        <f t="shared" si="196"/>
        <v>1918148.2764879018</v>
      </c>
      <c r="P2001" s="9">
        <f t="shared" si="200"/>
        <v>655.6</v>
      </c>
      <c r="Q2001" s="3">
        <f t="shared" si="197"/>
        <v>1.639</v>
      </c>
    </row>
    <row r="2002" spans="1:17" x14ac:dyDescent="0.25">
      <c r="A2002" s="7" t="s">
        <v>9</v>
      </c>
      <c r="B2002" s="7" t="s">
        <v>424</v>
      </c>
      <c r="C2002" s="7" t="s">
        <v>435</v>
      </c>
      <c r="D2002" s="16" t="s">
        <v>436</v>
      </c>
      <c r="E2002" s="81" t="s">
        <v>466</v>
      </c>
      <c r="F2002" s="7" t="s">
        <v>427</v>
      </c>
      <c r="G2002" s="7" t="s">
        <v>525</v>
      </c>
      <c r="H2002" s="7" t="s">
        <v>526</v>
      </c>
      <c r="I2002" s="8">
        <v>30</v>
      </c>
      <c r="J2002" s="8">
        <f t="shared" si="199"/>
        <v>12000</v>
      </c>
      <c r="K2002" s="9">
        <v>19668</v>
      </c>
      <c r="L2002" s="7" t="s">
        <v>42</v>
      </c>
      <c r="M2002" s="17">
        <f t="shared" si="195"/>
        <v>2.220079023712849E-4</v>
      </c>
      <c r="N2002" s="20"/>
      <c r="O2002" s="68">
        <f t="shared" si="196"/>
        <v>11988.426728049384</v>
      </c>
      <c r="P2002" s="9">
        <f t="shared" si="200"/>
        <v>655.6</v>
      </c>
      <c r="Q2002" s="3">
        <f t="shared" si="197"/>
        <v>1.639</v>
      </c>
    </row>
    <row r="2003" spans="1:17" x14ac:dyDescent="0.25">
      <c r="A2003" s="7" t="s">
        <v>9</v>
      </c>
      <c r="B2003" s="7" t="s">
        <v>424</v>
      </c>
      <c r="C2003" s="7" t="s">
        <v>435</v>
      </c>
      <c r="D2003" s="16" t="s">
        <v>436</v>
      </c>
      <c r="E2003" s="81" t="s">
        <v>466</v>
      </c>
      <c r="F2003" s="7" t="s">
        <v>427</v>
      </c>
      <c r="G2003" s="7" t="s">
        <v>525</v>
      </c>
      <c r="H2003" s="7" t="s">
        <v>526</v>
      </c>
      <c r="I2003" s="8">
        <v>1291</v>
      </c>
      <c r="J2003" s="8">
        <f t="shared" si="199"/>
        <v>516400</v>
      </c>
      <c r="K2003" s="9">
        <v>846379.6</v>
      </c>
      <c r="L2003" s="7" t="s">
        <v>274</v>
      </c>
      <c r="M2003" s="17">
        <f t="shared" si="195"/>
        <v>9.5537400653776267E-3</v>
      </c>
      <c r="N2003" s="20"/>
      <c r="O2003" s="68">
        <f t="shared" si="196"/>
        <v>515901.96353039186</v>
      </c>
      <c r="P2003" s="9">
        <f t="shared" si="200"/>
        <v>655.6</v>
      </c>
      <c r="Q2003" s="3">
        <f t="shared" si="197"/>
        <v>1.639</v>
      </c>
    </row>
    <row r="2004" spans="1:17" x14ac:dyDescent="0.25">
      <c r="A2004" s="7" t="s">
        <v>9</v>
      </c>
      <c r="B2004" s="7" t="s">
        <v>424</v>
      </c>
      <c r="C2004" s="7" t="s">
        <v>435</v>
      </c>
      <c r="D2004" s="16" t="s">
        <v>436</v>
      </c>
      <c r="E2004" s="81" t="s">
        <v>466</v>
      </c>
      <c r="F2004" s="7" t="s">
        <v>427</v>
      </c>
      <c r="G2004" s="7" t="s">
        <v>525</v>
      </c>
      <c r="H2004" s="7" t="s">
        <v>526</v>
      </c>
      <c r="I2004" s="8">
        <v>1323</v>
      </c>
      <c r="J2004" s="8">
        <f t="shared" si="199"/>
        <v>529200</v>
      </c>
      <c r="K2004" s="9">
        <v>867358.8</v>
      </c>
      <c r="L2004" s="7" t="s">
        <v>45</v>
      </c>
      <c r="M2004" s="17">
        <f t="shared" si="195"/>
        <v>9.7905484945736646E-3</v>
      </c>
      <c r="N2004" s="20"/>
      <c r="O2004" s="68">
        <f t="shared" si="196"/>
        <v>528689.61870697793</v>
      </c>
      <c r="P2004" s="9">
        <f t="shared" si="200"/>
        <v>655.6</v>
      </c>
      <c r="Q2004" s="3">
        <f t="shared" si="197"/>
        <v>1.639</v>
      </c>
    </row>
    <row r="2005" spans="1:17" x14ac:dyDescent="0.25">
      <c r="A2005" s="7" t="s">
        <v>9</v>
      </c>
      <c r="B2005" s="7" t="s">
        <v>424</v>
      </c>
      <c r="C2005" s="7" t="s">
        <v>435</v>
      </c>
      <c r="D2005" s="16" t="s">
        <v>436</v>
      </c>
      <c r="E2005" s="81" t="s">
        <v>466</v>
      </c>
      <c r="F2005" s="7" t="s">
        <v>427</v>
      </c>
      <c r="G2005" s="7" t="s">
        <v>525</v>
      </c>
      <c r="H2005" s="7" t="s">
        <v>526</v>
      </c>
      <c r="I2005" s="8">
        <v>450</v>
      </c>
      <c r="J2005" s="8">
        <f t="shared" si="199"/>
        <v>180000</v>
      </c>
      <c r="K2005" s="9">
        <v>295020</v>
      </c>
      <c r="L2005" s="7" t="s">
        <v>46</v>
      </c>
      <c r="M2005" s="17">
        <f t="shared" si="195"/>
        <v>3.3301185355692738E-3</v>
      </c>
      <c r="N2005" s="20"/>
      <c r="O2005" s="68">
        <f t="shared" si="196"/>
        <v>179826.40092074079</v>
      </c>
      <c r="P2005" s="9">
        <f t="shared" si="200"/>
        <v>655.6</v>
      </c>
      <c r="Q2005" s="3">
        <f t="shared" si="197"/>
        <v>1.639</v>
      </c>
    </row>
    <row r="2006" spans="1:17" x14ac:dyDescent="0.25">
      <c r="A2006" s="7" t="s">
        <v>9</v>
      </c>
      <c r="B2006" s="7" t="s">
        <v>424</v>
      </c>
      <c r="C2006" s="7" t="s">
        <v>435</v>
      </c>
      <c r="D2006" s="16" t="s">
        <v>436</v>
      </c>
      <c r="E2006" s="81" t="s">
        <v>466</v>
      </c>
      <c r="F2006" s="7" t="s">
        <v>427</v>
      </c>
      <c r="G2006" s="7" t="s">
        <v>525</v>
      </c>
      <c r="H2006" s="7" t="s">
        <v>526</v>
      </c>
      <c r="I2006" s="8">
        <v>1110</v>
      </c>
      <c r="J2006" s="8">
        <f t="shared" si="199"/>
        <v>444000</v>
      </c>
      <c r="K2006" s="9">
        <v>727716</v>
      </c>
      <c r="L2006" s="7" t="s">
        <v>47</v>
      </c>
      <c r="M2006" s="17">
        <f t="shared" ref="M2006:M2018" si="201">+J2006/$J$2019</f>
        <v>8.2142923877375415E-3</v>
      </c>
      <c r="N2006" s="20"/>
      <c r="O2006" s="68">
        <f t="shared" ref="O2006:O2018" si="202">54000000*M2006</f>
        <v>443571.78893782722</v>
      </c>
      <c r="P2006" s="9">
        <f t="shared" si="200"/>
        <v>655.6</v>
      </c>
      <c r="Q2006" s="3">
        <f t="shared" ref="Q2006:Q2018" si="203">+K2006/J2006</f>
        <v>1.639</v>
      </c>
    </row>
    <row r="2007" spans="1:17" x14ac:dyDescent="0.25">
      <c r="A2007" s="7" t="s">
        <v>9</v>
      </c>
      <c r="B2007" s="7" t="s">
        <v>424</v>
      </c>
      <c r="C2007" s="7" t="s">
        <v>435</v>
      </c>
      <c r="D2007" s="16" t="s">
        <v>436</v>
      </c>
      <c r="E2007" s="81" t="s">
        <v>466</v>
      </c>
      <c r="F2007" s="7" t="s">
        <v>427</v>
      </c>
      <c r="G2007" s="7" t="s">
        <v>525</v>
      </c>
      <c r="H2007" s="7" t="s">
        <v>526</v>
      </c>
      <c r="I2007" s="8">
        <v>1890</v>
      </c>
      <c r="J2007" s="8">
        <f t="shared" si="199"/>
        <v>756000</v>
      </c>
      <c r="K2007" s="9">
        <v>1239084</v>
      </c>
      <c r="L2007" s="7" t="s">
        <v>63</v>
      </c>
      <c r="M2007" s="17">
        <f t="shared" si="201"/>
        <v>1.3986497849390949E-2</v>
      </c>
      <c r="N2007" s="20"/>
      <c r="O2007" s="68">
        <f t="shared" si="202"/>
        <v>755270.88386711117</v>
      </c>
      <c r="P2007" s="9">
        <f t="shared" si="200"/>
        <v>655.6</v>
      </c>
      <c r="Q2007" s="3">
        <f t="shared" si="203"/>
        <v>1.639</v>
      </c>
    </row>
    <row r="2008" spans="1:17" x14ac:dyDescent="0.25">
      <c r="A2008" s="7" t="s">
        <v>9</v>
      </c>
      <c r="B2008" s="7" t="s">
        <v>424</v>
      </c>
      <c r="C2008" s="7" t="s">
        <v>435</v>
      </c>
      <c r="D2008" s="16" t="s">
        <v>436</v>
      </c>
      <c r="E2008" s="81" t="s">
        <v>466</v>
      </c>
      <c r="F2008" s="7" t="s">
        <v>427</v>
      </c>
      <c r="G2008" s="7" t="s">
        <v>525</v>
      </c>
      <c r="H2008" s="7" t="s">
        <v>526</v>
      </c>
      <c r="I2008" s="8">
        <v>3120</v>
      </c>
      <c r="J2008" s="8">
        <f t="shared" si="199"/>
        <v>1248000</v>
      </c>
      <c r="K2008" s="9">
        <v>2045472</v>
      </c>
      <c r="L2008" s="7" t="s">
        <v>48</v>
      </c>
      <c r="M2008" s="17">
        <f t="shared" si="201"/>
        <v>2.3088821846613629E-2</v>
      </c>
      <c r="N2008" s="20"/>
      <c r="O2008" s="68">
        <f t="shared" si="202"/>
        <v>1246796.379717136</v>
      </c>
      <c r="P2008" s="9">
        <f t="shared" si="200"/>
        <v>655.6</v>
      </c>
      <c r="Q2008" s="3">
        <f t="shared" si="203"/>
        <v>1.639</v>
      </c>
    </row>
    <row r="2009" spans="1:17" x14ac:dyDescent="0.25">
      <c r="A2009" s="7" t="s">
        <v>9</v>
      </c>
      <c r="B2009" s="7" t="s">
        <v>424</v>
      </c>
      <c r="C2009" s="7" t="s">
        <v>435</v>
      </c>
      <c r="D2009" s="16" t="s">
        <v>436</v>
      </c>
      <c r="E2009" s="81" t="s">
        <v>466</v>
      </c>
      <c r="F2009" s="7" t="s">
        <v>427</v>
      </c>
      <c r="G2009" s="7" t="s">
        <v>525</v>
      </c>
      <c r="H2009" s="7" t="s">
        <v>526</v>
      </c>
      <c r="I2009" s="8">
        <v>600</v>
      </c>
      <c r="J2009" s="8">
        <f t="shared" si="199"/>
        <v>240000</v>
      </c>
      <c r="K2009" s="9">
        <v>351120</v>
      </c>
      <c r="L2009" s="7" t="s">
        <v>68</v>
      </c>
      <c r="M2009" s="17">
        <f t="shared" si="201"/>
        <v>4.4401580474256984E-3</v>
      </c>
      <c r="N2009" s="20"/>
      <c r="O2009" s="68">
        <f t="shared" si="202"/>
        <v>239768.53456098773</v>
      </c>
      <c r="P2009" s="9">
        <f t="shared" si="200"/>
        <v>585.20000000000005</v>
      </c>
      <c r="Q2009" s="3">
        <f t="shared" si="203"/>
        <v>1.4630000000000001</v>
      </c>
    </row>
    <row r="2010" spans="1:17" x14ac:dyDescent="0.25">
      <c r="A2010" s="7" t="s">
        <v>9</v>
      </c>
      <c r="B2010" s="7" t="s">
        <v>424</v>
      </c>
      <c r="C2010" s="7" t="s">
        <v>435</v>
      </c>
      <c r="D2010" s="16" t="s">
        <v>436</v>
      </c>
      <c r="E2010" s="81" t="s">
        <v>466</v>
      </c>
      <c r="F2010" s="7" t="s">
        <v>427</v>
      </c>
      <c r="G2010" s="7" t="s">
        <v>525</v>
      </c>
      <c r="H2010" s="7" t="s">
        <v>526</v>
      </c>
      <c r="I2010" s="8">
        <v>155</v>
      </c>
      <c r="J2010" s="8">
        <f t="shared" si="199"/>
        <v>62000</v>
      </c>
      <c r="K2010" s="9">
        <v>90618</v>
      </c>
      <c r="L2010" s="7" t="s">
        <v>49</v>
      </c>
      <c r="M2010" s="17">
        <f t="shared" si="201"/>
        <v>1.1470408289183053E-3</v>
      </c>
      <c r="N2010" s="20"/>
      <c r="O2010" s="68">
        <f t="shared" si="202"/>
        <v>61940.204761588488</v>
      </c>
      <c r="P2010" s="9">
        <f t="shared" si="200"/>
        <v>584.63225806451612</v>
      </c>
      <c r="Q2010" s="3">
        <f t="shared" si="203"/>
        <v>1.4615806451612903</v>
      </c>
    </row>
    <row r="2011" spans="1:17" x14ac:dyDescent="0.25">
      <c r="A2011" s="7" t="s">
        <v>9</v>
      </c>
      <c r="B2011" s="7" t="s">
        <v>424</v>
      </c>
      <c r="C2011" s="7" t="s">
        <v>435</v>
      </c>
      <c r="D2011" s="16" t="s">
        <v>436</v>
      </c>
      <c r="E2011" s="81" t="s">
        <v>466</v>
      </c>
      <c r="F2011" s="7" t="s">
        <v>427</v>
      </c>
      <c r="G2011" s="7" t="s">
        <v>525</v>
      </c>
      <c r="H2011" s="7" t="s">
        <v>526</v>
      </c>
      <c r="I2011" s="8">
        <v>1860</v>
      </c>
      <c r="J2011" s="8">
        <f t="shared" si="199"/>
        <v>744000</v>
      </c>
      <c r="K2011" s="9">
        <v>1219416</v>
      </c>
      <c r="L2011" s="7" t="s">
        <v>50</v>
      </c>
      <c r="M2011" s="17">
        <f t="shared" si="201"/>
        <v>1.3764489947019664E-2</v>
      </c>
      <c r="N2011" s="20"/>
      <c r="O2011" s="68">
        <f t="shared" si="202"/>
        <v>743282.45713906188</v>
      </c>
      <c r="P2011" s="9">
        <f t="shared" si="200"/>
        <v>655.6</v>
      </c>
      <c r="Q2011" s="3">
        <f t="shared" si="203"/>
        <v>1.639</v>
      </c>
    </row>
    <row r="2012" spans="1:17" x14ac:dyDescent="0.25">
      <c r="A2012" s="7" t="s">
        <v>9</v>
      </c>
      <c r="B2012" s="7" t="s">
        <v>424</v>
      </c>
      <c r="C2012" s="7" t="s">
        <v>435</v>
      </c>
      <c r="D2012" s="16" t="s">
        <v>436</v>
      </c>
      <c r="E2012" s="81" t="s">
        <v>466</v>
      </c>
      <c r="F2012" s="7" t="s">
        <v>427</v>
      </c>
      <c r="G2012" s="7" t="s">
        <v>525</v>
      </c>
      <c r="H2012" s="7" t="s">
        <v>526</v>
      </c>
      <c r="I2012" s="8">
        <v>1800</v>
      </c>
      <c r="J2012" s="8">
        <f t="shared" si="199"/>
        <v>720000</v>
      </c>
      <c r="K2012" s="9">
        <v>1180080</v>
      </c>
      <c r="L2012" s="7" t="s">
        <v>51</v>
      </c>
      <c r="M2012" s="17">
        <f t="shared" si="201"/>
        <v>1.3320474142277095E-2</v>
      </c>
      <c r="N2012" s="20"/>
      <c r="O2012" s="68">
        <f t="shared" si="202"/>
        <v>719305.60368296318</v>
      </c>
      <c r="P2012" s="9">
        <f t="shared" si="200"/>
        <v>655.6</v>
      </c>
      <c r="Q2012" s="3">
        <f t="shared" si="203"/>
        <v>1.639</v>
      </c>
    </row>
    <row r="2013" spans="1:17" x14ac:dyDescent="0.25">
      <c r="A2013" s="7" t="s">
        <v>9</v>
      </c>
      <c r="B2013" s="7" t="s">
        <v>424</v>
      </c>
      <c r="C2013" s="7" t="s">
        <v>435</v>
      </c>
      <c r="D2013" s="16" t="s">
        <v>436</v>
      </c>
      <c r="E2013" s="81" t="s">
        <v>466</v>
      </c>
      <c r="F2013" s="7" t="s">
        <v>427</v>
      </c>
      <c r="G2013" s="7" t="s">
        <v>525</v>
      </c>
      <c r="H2013" s="7" t="s">
        <v>526</v>
      </c>
      <c r="I2013" s="8">
        <v>1140</v>
      </c>
      <c r="J2013" s="8">
        <f t="shared" si="199"/>
        <v>456000</v>
      </c>
      <c r="K2013" s="9">
        <v>747384</v>
      </c>
      <c r="L2013" s="7" t="s">
        <v>52</v>
      </c>
      <c r="M2013" s="17">
        <f t="shared" si="201"/>
        <v>8.4363002901088266E-3</v>
      </c>
      <c r="N2013" s="20"/>
      <c r="O2013" s="68">
        <f t="shared" si="202"/>
        <v>455560.21566587663</v>
      </c>
      <c r="P2013" s="9">
        <f t="shared" si="200"/>
        <v>655.6</v>
      </c>
      <c r="Q2013" s="3">
        <f t="shared" si="203"/>
        <v>1.639</v>
      </c>
    </row>
    <row r="2014" spans="1:17" x14ac:dyDescent="0.25">
      <c r="A2014" s="7" t="s">
        <v>9</v>
      </c>
      <c r="B2014" s="7" t="s">
        <v>424</v>
      </c>
      <c r="C2014" s="7" t="s">
        <v>435</v>
      </c>
      <c r="D2014" s="16" t="s">
        <v>436</v>
      </c>
      <c r="E2014" s="81" t="s">
        <v>466</v>
      </c>
      <c r="F2014" s="7" t="s">
        <v>427</v>
      </c>
      <c r="G2014" s="7" t="s">
        <v>525</v>
      </c>
      <c r="H2014" s="7" t="s">
        <v>526</v>
      </c>
      <c r="I2014" s="8">
        <v>570</v>
      </c>
      <c r="J2014" s="8">
        <f t="shared" si="199"/>
        <v>228000</v>
      </c>
      <c r="K2014" s="9">
        <v>368412</v>
      </c>
      <c r="L2014" s="7" t="s">
        <v>55</v>
      </c>
      <c r="M2014" s="17">
        <f t="shared" si="201"/>
        <v>4.2181501450544133E-3</v>
      </c>
      <c r="N2014" s="20"/>
      <c r="O2014" s="68">
        <f t="shared" si="202"/>
        <v>227780.10783293832</v>
      </c>
      <c r="P2014" s="9">
        <f t="shared" si="200"/>
        <v>646.33684210526314</v>
      </c>
      <c r="Q2014" s="3">
        <f t="shared" si="203"/>
        <v>1.615842105263158</v>
      </c>
    </row>
    <row r="2015" spans="1:17" x14ac:dyDescent="0.25">
      <c r="A2015" s="7" t="s">
        <v>9</v>
      </c>
      <c r="B2015" s="7" t="s">
        <v>424</v>
      </c>
      <c r="C2015" s="7" t="s">
        <v>435</v>
      </c>
      <c r="D2015" s="16" t="s">
        <v>436</v>
      </c>
      <c r="E2015" s="81" t="s">
        <v>466</v>
      </c>
      <c r="F2015" s="7" t="s">
        <v>427</v>
      </c>
      <c r="G2015" s="7" t="s">
        <v>525</v>
      </c>
      <c r="H2015" s="7" t="s">
        <v>526</v>
      </c>
      <c r="I2015" s="8">
        <v>360</v>
      </c>
      <c r="J2015" s="8">
        <f t="shared" si="199"/>
        <v>144000</v>
      </c>
      <c r="K2015" s="9">
        <v>236016</v>
      </c>
      <c r="L2015" s="7" t="s">
        <v>144</v>
      </c>
      <c r="M2015" s="17">
        <f t="shared" si="201"/>
        <v>2.6640948284554189E-3</v>
      </c>
      <c r="N2015" s="20"/>
      <c r="O2015" s="68">
        <f t="shared" si="202"/>
        <v>143861.12073659262</v>
      </c>
      <c r="P2015" s="9">
        <f t="shared" si="200"/>
        <v>655.6</v>
      </c>
      <c r="Q2015" s="3">
        <f t="shared" si="203"/>
        <v>1.639</v>
      </c>
    </row>
    <row r="2016" spans="1:17" x14ac:dyDescent="0.25">
      <c r="A2016" s="7" t="s">
        <v>9</v>
      </c>
      <c r="B2016" s="7" t="s">
        <v>424</v>
      </c>
      <c r="C2016" s="7" t="s">
        <v>435</v>
      </c>
      <c r="D2016" s="16" t="s">
        <v>436</v>
      </c>
      <c r="E2016" s="81" t="s">
        <v>466</v>
      </c>
      <c r="F2016" s="7" t="s">
        <v>427</v>
      </c>
      <c r="G2016" s="7" t="s">
        <v>525</v>
      </c>
      <c r="H2016" s="7" t="s">
        <v>526</v>
      </c>
      <c r="I2016" s="8">
        <v>3788</v>
      </c>
      <c r="J2016" s="8">
        <f t="shared" si="199"/>
        <v>1515200</v>
      </c>
      <c r="K2016" s="9">
        <v>2483412.7999999998</v>
      </c>
      <c r="L2016" s="7" t="s">
        <v>56</v>
      </c>
      <c r="M2016" s="17">
        <f t="shared" si="201"/>
        <v>2.8032197806080909E-2</v>
      </c>
      <c r="N2016" s="20"/>
      <c r="O2016" s="68">
        <f t="shared" si="202"/>
        <v>1513738.681528369</v>
      </c>
      <c r="P2016" s="9">
        <f t="shared" si="200"/>
        <v>655.59999999999991</v>
      </c>
      <c r="Q2016" s="3">
        <f t="shared" si="203"/>
        <v>1.6389999999999998</v>
      </c>
    </row>
    <row r="2017" spans="1:17" x14ac:dyDescent="0.25">
      <c r="A2017" s="7" t="s">
        <v>9</v>
      </c>
      <c r="B2017" s="7" t="s">
        <v>424</v>
      </c>
      <c r="C2017" s="7" t="s">
        <v>435</v>
      </c>
      <c r="D2017" s="16" t="s">
        <v>436</v>
      </c>
      <c r="E2017" s="81" t="s">
        <v>466</v>
      </c>
      <c r="F2017" s="7" t="s">
        <v>427</v>
      </c>
      <c r="G2017" s="7" t="s">
        <v>525</v>
      </c>
      <c r="H2017" s="7" t="s">
        <v>526</v>
      </c>
      <c r="I2017" s="8">
        <v>1412</v>
      </c>
      <c r="J2017" s="8">
        <f t="shared" si="199"/>
        <v>564800</v>
      </c>
      <c r="K2017" s="9">
        <v>925707.2</v>
      </c>
      <c r="L2017" s="7" t="s">
        <v>57</v>
      </c>
      <c r="M2017" s="17">
        <f t="shared" si="201"/>
        <v>1.0449171938275143E-2</v>
      </c>
      <c r="N2017" s="20"/>
      <c r="O2017" s="68">
        <f t="shared" si="202"/>
        <v>564255.2846668578</v>
      </c>
      <c r="P2017" s="9">
        <f t="shared" si="200"/>
        <v>655.6</v>
      </c>
      <c r="Q2017" s="3">
        <f t="shared" si="203"/>
        <v>1.639</v>
      </c>
    </row>
    <row r="2018" spans="1:17" x14ac:dyDescent="0.25">
      <c r="A2018" s="7" t="s">
        <v>9</v>
      </c>
      <c r="B2018" s="7" t="s">
        <v>424</v>
      </c>
      <c r="C2018" s="7" t="s">
        <v>435</v>
      </c>
      <c r="D2018" s="16" t="s">
        <v>436</v>
      </c>
      <c r="E2018" s="81" t="s">
        <v>466</v>
      </c>
      <c r="F2018" s="7" t="s">
        <v>427</v>
      </c>
      <c r="G2018" s="7" t="s">
        <v>525</v>
      </c>
      <c r="H2018" s="7" t="s">
        <v>526</v>
      </c>
      <c r="I2018" s="8">
        <v>840</v>
      </c>
      <c r="J2018" s="8">
        <f t="shared" si="199"/>
        <v>336000</v>
      </c>
      <c r="K2018" s="9">
        <v>550704</v>
      </c>
      <c r="L2018" s="7" t="s">
        <v>65</v>
      </c>
      <c r="M2018" s="17">
        <f t="shared" si="201"/>
        <v>6.2162212663959774E-3</v>
      </c>
      <c r="N2018" s="20"/>
      <c r="O2018" s="68">
        <f t="shared" si="202"/>
        <v>335675.94838538277</v>
      </c>
      <c r="P2018" s="9">
        <f t="shared" si="200"/>
        <v>655.6</v>
      </c>
      <c r="Q2018" s="3">
        <f t="shared" si="203"/>
        <v>1.639</v>
      </c>
    </row>
    <row r="2019" spans="1:17" s="67" customFormat="1" x14ac:dyDescent="0.25">
      <c r="A2019" s="58"/>
      <c r="B2019" s="58"/>
      <c r="C2019" s="58"/>
      <c r="D2019" s="59"/>
      <c r="E2019" s="87"/>
      <c r="F2019" s="58"/>
      <c r="G2019" s="58"/>
      <c r="H2019" s="58"/>
      <c r="I2019" s="60"/>
      <c r="J2019" s="60">
        <f>SUM(J1941:J2018)</f>
        <v>54052130</v>
      </c>
      <c r="K2019" s="25"/>
      <c r="L2019" s="58"/>
      <c r="M2019" s="26">
        <f>SUM(M1941:M2018)</f>
        <v>0.99999999999999978</v>
      </c>
      <c r="N2019" s="27"/>
      <c r="O2019" s="71">
        <f>SUM(O1941:O2018)</f>
        <v>54000000.000000007</v>
      </c>
      <c r="P2019" s="25"/>
    </row>
    <row r="2020" spans="1:17" ht="30" x14ac:dyDescent="0.25">
      <c r="A2020" s="35">
        <v>2019</v>
      </c>
      <c r="B2020" s="35" t="s">
        <v>181</v>
      </c>
      <c r="C2020" s="35">
        <v>34151</v>
      </c>
      <c r="D2020" s="48" t="s">
        <v>182</v>
      </c>
      <c r="E2020" s="85">
        <v>9</v>
      </c>
      <c r="F2020" s="97" t="s">
        <v>527</v>
      </c>
      <c r="G2020" s="20" t="s">
        <v>528</v>
      </c>
      <c r="H2020" s="20" t="s">
        <v>184</v>
      </c>
      <c r="I2020" s="20">
        <v>21</v>
      </c>
      <c r="J2020" s="37">
        <f>I2020/9*12</f>
        <v>28</v>
      </c>
      <c r="K2020" s="9">
        <v>22029.26</v>
      </c>
      <c r="L2020" s="20" t="s">
        <v>185</v>
      </c>
      <c r="M2020" s="17">
        <f>I2020/$I$2206</f>
        <v>1.9405214766444379E-3</v>
      </c>
      <c r="N2020" s="17">
        <f>J2020/$J$2206</f>
        <v>1.9405214766444392E-3</v>
      </c>
      <c r="O2020" s="68">
        <f>5850*N2020</f>
        <v>11.352050638369969</v>
      </c>
      <c r="P2020" s="9">
        <v>1049.01</v>
      </c>
    </row>
    <row r="2021" spans="1:17" ht="30" x14ac:dyDescent="0.25">
      <c r="A2021" s="35">
        <v>2019</v>
      </c>
      <c r="B2021" s="35" t="s">
        <v>181</v>
      </c>
      <c r="C2021" s="35">
        <v>34338</v>
      </c>
      <c r="D2021" s="48" t="s">
        <v>186</v>
      </c>
      <c r="E2021" s="85">
        <v>9</v>
      </c>
      <c r="F2021" s="97" t="s">
        <v>527</v>
      </c>
      <c r="G2021" s="20" t="s">
        <v>528</v>
      </c>
      <c r="H2021" s="20" t="s">
        <v>184</v>
      </c>
      <c r="I2021" s="20">
        <v>11</v>
      </c>
      <c r="J2021" s="37">
        <f t="shared" ref="J2021:J2084" si="204">I2021/9*12</f>
        <v>14.666666666666668</v>
      </c>
      <c r="K2021" s="9">
        <v>11526.68</v>
      </c>
      <c r="L2021" s="20" t="s">
        <v>185</v>
      </c>
      <c r="M2021" s="17">
        <f t="shared" ref="M2021:M2084" si="205">I2021/$I$2206</f>
        <v>1.0164636306232769E-3</v>
      </c>
      <c r="N2021" s="17">
        <f t="shared" ref="N2021:N2084" si="206">J2021/$J$2206</f>
        <v>1.0164636306232778E-3</v>
      </c>
      <c r="O2021" s="68">
        <f t="shared" ref="O2021:O2084" si="207">5850*N2021</f>
        <v>5.9463122391461747</v>
      </c>
      <c r="P2021" s="9">
        <v>1047.8800000000001</v>
      </c>
    </row>
    <row r="2022" spans="1:17" ht="30" x14ac:dyDescent="0.25">
      <c r="A2022" s="35">
        <v>2019</v>
      </c>
      <c r="B2022" s="35" t="s">
        <v>181</v>
      </c>
      <c r="C2022" s="35">
        <v>34151</v>
      </c>
      <c r="D2022" s="48" t="s">
        <v>182</v>
      </c>
      <c r="E2022" s="85">
        <v>9</v>
      </c>
      <c r="F2022" s="97" t="s">
        <v>527</v>
      </c>
      <c r="G2022" s="20" t="s">
        <v>528</v>
      </c>
      <c r="H2022" s="20" t="s">
        <v>184</v>
      </c>
      <c r="I2022" s="20">
        <v>22</v>
      </c>
      <c r="J2022" s="37">
        <f t="shared" si="204"/>
        <v>29.333333333333336</v>
      </c>
      <c r="K2022" s="9">
        <v>23053.360000000001</v>
      </c>
      <c r="L2022" s="20" t="s">
        <v>187</v>
      </c>
      <c r="M2022" s="17">
        <f t="shared" si="205"/>
        <v>2.0329272612465538E-3</v>
      </c>
      <c r="N2022" s="17">
        <f t="shared" si="206"/>
        <v>2.0329272612465555E-3</v>
      </c>
      <c r="O2022" s="68">
        <f t="shared" si="207"/>
        <v>11.892624478292349</v>
      </c>
      <c r="P2022" s="9">
        <v>1047.8800000000001</v>
      </c>
    </row>
    <row r="2023" spans="1:17" ht="30" x14ac:dyDescent="0.25">
      <c r="A2023" s="35">
        <v>2019</v>
      </c>
      <c r="B2023" s="35" t="s">
        <v>181</v>
      </c>
      <c r="C2023" s="35">
        <v>34338</v>
      </c>
      <c r="D2023" s="48" t="s">
        <v>186</v>
      </c>
      <c r="E2023" s="85">
        <v>9</v>
      </c>
      <c r="F2023" s="97" t="s">
        <v>527</v>
      </c>
      <c r="G2023" s="20" t="s">
        <v>528</v>
      </c>
      <c r="H2023" s="20" t="s">
        <v>184</v>
      </c>
      <c r="I2023" s="20">
        <v>5</v>
      </c>
      <c r="J2023" s="37">
        <f t="shared" si="204"/>
        <v>6.666666666666667</v>
      </c>
      <c r="K2023" s="9">
        <v>5237.76</v>
      </c>
      <c r="L2023" s="20" t="s">
        <v>187</v>
      </c>
      <c r="M2023" s="17">
        <f t="shared" si="205"/>
        <v>4.6202892301058042E-4</v>
      </c>
      <c r="N2023" s="17">
        <f t="shared" si="206"/>
        <v>4.6202892301058074E-4</v>
      </c>
      <c r="O2023" s="68">
        <f t="shared" si="207"/>
        <v>2.7028691996118974</v>
      </c>
      <c r="P2023" s="9">
        <v>1047.55</v>
      </c>
    </row>
    <row r="2024" spans="1:17" ht="30" x14ac:dyDescent="0.25">
      <c r="A2024" s="35">
        <v>2019</v>
      </c>
      <c r="B2024" s="35" t="s">
        <v>181</v>
      </c>
      <c r="C2024" s="35">
        <v>34151</v>
      </c>
      <c r="D2024" s="48" t="s">
        <v>182</v>
      </c>
      <c r="E2024" s="85">
        <v>9</v>
      </c>
      <c r="F2024" s="97" t="s">
        <v>527</v>
      </c>
      <c r="G2024" s="20" t="s">
        <v>528</v>
      </c>
      <c r="H2024" s="20" t="s">
        <v>184</v>
      </c>
      <c r="I2024" s="20">
        <v>3</v>
      </c>
      <c r="J2024" s="37">
        <f t="shared" si="204"/>
        <v>4</v>
      </c>
      <c r="K2024" s="9">
        <v>3144.46</v>
      </c>
      <c r="L2024" s="20" t="s">
        <v>188</v>
      </c>
      <c r="M2024" s="17">
        <f t="shared" si="205"/>
        <v>2.7721735380634827E-4</v>
      </c>
      <c r="N2024" s="17">
        <f t="shared" si="206"/>
        <v>2.7721735380634843E-4</v>
      </c>
      <c r="O2024" s="68">
        <f t="shared" si="207"/>
        <v>1.6217215197671384</v>
      </c>
      <c r="P2024" s="9">
        <v>1048.1500000000001</v>
      </c>
    </row>
    <row r="2025" spans="1:17" ht="30" x14ac:dyDescent="0.25">
      <c r="A2025" s="35">
        <v>2019</v>
      </c>
      <c r="B2025" s="35" t="s">
        <v>181</v>
      </c>
      <c r="C2025" s="35">
        <v>34151</v>
      </c>
      <c r="D2025" s="48" t="s">
        <v>182</v>
      </c>
      <c r="E2025" s="85">
        <v>9</v>
      </c>
      <c r="F2025" s="97" t="s">
        <v>527</v>
      </c>
      <c r="G2025" s="20" t="s">
        <v>528</v>
      </c>
      <c r="H2025" s="20" t="s">
        <v>184</v>
      </c>
      <c r="I2025" s="20">
        <v>51</v>
      </c>
      <c r="J2025" s="37">
        <f t="shared" si="204"/>
        <v>68</v>
      </c>
      <c r="K2025" s="9">
        <v>53302.48</v>
      </c>
      <c r="L2025" s="20" t="s">
        <v>189</v>
      </c>
      <c r="M2025" s="17">
        <f t="shared" si="205"/>
        <v>4.71269501470792E-3</v>
      </c>
      <c r="N2025" s="17">
        <f t="shared" si="206"/>
        <v>4.7126950147079235E-3</v>
      </c>
      <c r="O2025" s="68">
        <f t="shared" si="207"/>
        <v>27.569265836041353</v>
      </c>
      <c r="P2025" s="9">
        <v>1045.1500000000001</v>
      </c>
    </row>
    <row r="2026" spans="1:17" ht="30" x14ac:dyDescent="0.25">
      <c r="A2026" s="35">
        <v>2019</v>
      </c>
      <c r="B2026" s="35" t="s">
        <v>181</v>
      </c>
      <c r="C2026" s="35">
        <v>34338</v>
      </c>
      <c r="D2026" s="48" t="s">
        <v>186</v>
      </c>
      <c r="E2026" s="85">
        <v>9</v>
      </c>
      <c r="F2026" s="97" t="s">
        <v>527</v>
      </c>
      <c r="G2026" s="20" t="s">
        <v>528</v>
      </c>
      <c r="H2026" s="20" t="s">
        <v>184</v>
      </c>
      <c r="I2026" s="20">
        <v>21</v>
      </c>
      <c r="J2026" s="37">
        <f t="shared" si="204"/>
        <v>28</v>
      </c>
      <c r="K2026" s="9">
        <v>22047.3</v>
      </c>
      <c r="L2026" s="20" t="s">
        <v>189</v>
      </c>
      <c r="M2026" s="17">
        <f t="shared" si="205"/>
        <v>1.9405214766444379E-3</v>
      </c>
      <c r="N2026" s="17">
        <f t="shared" si="206"/>
        <v>1.9405214766444392E-3</v>
      </c>
      <c r="O2026" s="68">
        <f t="shared" si="207"/>
        <v>11.352050638369969</v>
      </c>
      <c r="P2026" s="9">
        <v>1049.8699999999999</v>
      </c>
    </row>
    <row r="2027" spans="1:17" ht="30" x14ac:dyDescent="0.25">
      <c r="A2027" s="35">
        <v>2019</v>
      </c>
      <c r="B2027" s="35" t="s">
        <v>181</v>
      </c>
      <c r="C2027" s="35">
        <v>34151</v>
      </c>
      <c r="D2027" s="48" t="s">
        <v>182</v>
      </c>
      <c r="E2027" s="85">
        <v>9</v>
      </c>
      <c r="F2027" s="97" t="s">
        <v>527</v>
      </c>
      <c r="G2027" s="20" t="s">
        <v>528</v>
      </c>
      <c r="H2027" s="20" t="s">
        <v>184</v>
      </c>
      <c r="I2027" s="20">
        <v>105</v>
      </c>
      <c r="J2027" s="37">
        <f t="shared" si="204"/>
        <v>140</v>
      </c>
      <c r="K2027" s="9">
        <v>109956.88</v>
      </c>
      <c r="L2027" s="20" t="s">
        <v>190</v>
      </c>
      <c r="M2027" s="17">
        <f t="shared" si="205"/>
        <v>9.7026073832221886E-3</v>
      </c>
      <c r="N2027" s="17">
        <f t="shared" si="206"/>
        <v>9.7026073832221955E-3</v>
      </c>
      <c r="O2027" s="68">
        <f t="shared" si="207"/>
        <v>56.760253191849841</v>
      </c>
      <c r="P2027" s="9">
        <v>1047.21</v>
      </c>
    </row>
    <row r="2028" spans="1:17" ht="30" x14ac:dyDescent="0.25">
      <c r="A2028" s="35">
        <v>2019</v>
      </c>
      <c r="B2028" s="35" t="s">
        <v>181</v>
      </c>
      <c r="C2028" s="35">
        <v>34151</v>
      </c>
      <c r="D2028" s="48" t="s">
        <v>182</v>
      </c>
      <c r="E2028" s="85">
        <v>9</v>
      </c>
      <c r="F2028" s="97" t="s">
        <v>527</v>
      </c>
      <c r="G2028" s="20" t="s">
        <v>528</v>
      </c>
      <c r="H2028" s="20" t="s">
        <v>184</v>
      </c>
      <c r="I2028" s="20">
        <v>144</v>
      </c>
      <c r="J2028" s="37">
        <f t="shared" si="204"/>
        <v>192</v>
      </c>
      <c r="K2028" s="9">
        <v>150483.07999999999</v>
      </c>
      <c r="L2028" s="20" t="s">
        <v>191</v>
      </c>
      <c r="M2028" s="17">
        <f t="shared" si="205"/>
        <v>1.3306432982704716E-2</v>
      </c>
      <c r="N2028" s="17">
        <f t="shared" si="206"/>
        <v>1.3306432982704725E-2</v>
      </c>
      <c r="O2028" s="68">
        <f t="shared" si="207"/>
        <v>77.84263294882264</v>
      </c>
      <c r="P2028" s="9">
        <v>1045.02</v>
      </c>
    </row>
    <row r="2029" spans="1:17" ht="30" x14ac:dyDescent="0.25">
      <c r="A2029" s="35">
        <v>2019</v>
      </c>
      <c r="B2029" s="35" t="s">
        <v>181</v>
      </c>
      <c r="C2029" s="35">
        <v>34338</v>
      </c>
      <c r="D2029" s="48" t="s">
        <v>186</v>
      </c>
      <c r="E2029" s="85">
        <v>9</v>
      </c>
      <c r="F2029" s="97" t="s">
        <v>527</v>
      </c>
      <c r="G2029" s="20" t="s">
        <v>528</v>
      </c>
      <c r="H2029" s="20" t="s">
        <v>184</v>
      </c>
      <c r="I2029" s="20">
        <v>254</v>
      </c>
      <c r="J2029" s="37">
        <f t="shared" si="204"/>
        <v>338.66666666666663</v>
      </c>
      <c r="K2029" s="9">
        <v>266399.32</v>
      </c>
      <c r="L2029" s="20" t="s">
        <v>191</v>
      </c>
      <c r="M2029" s="17">
        <f t="shared" si="205"/>
        <v>2.3471069288937486E-2</v>
      </c>
      <c r="N2029" s="17">
        <f t="shared" si="206"/>
        <v>2.34710692889375E-2</v>
      </c>
      <c r="O2029" s="68">
        <f t="shared" si="207"/>
        <v>137.30575534028438</v>
      </c>
      <c r="P2029" s="9">
        <v>1048.82</v>
      </c>
    </row>
    <row r="2030" spans="1:17" ht="30" x14ac:dyDescent="0.25">
      <c r="A2030" s="35">
        <v>2019</v>
      </c>
      <c r="B2030" s="35" t="s">
        <v>181</v>
      </c>
      <c r="C2030" s="35">
        <v>34151</v>
      </c>
      <c r="D2030" s="48" t="s">
        <v>182</v>
      </c>
      <c r="E2030" s="85">
        <v>9</v>
      </c>
      <c r="F2030" s="97" t="s">
        <v>527</v>
      </c>
      <c r="G2030" s="20" t="s">
        <v>528</v>
      </c>
      <c r="H2030" s="20" t="s">
        <v>184</v>
      </c>
      <c r="I2030" s="20">
        <v>35</v>
      </c>
      <c r="J2030" s="37">
        <f t="shared" si="204"/>
        <v>46.666666666666664</v>
      </c>
      <c r="K2030" s="9">
        <v>36637.26</v>
      </c>
      <c r="L2030" s="20" t="s">
        <v>192</v>
      </c>
      <c r="M2030" s="17">
        <f t="shared" si="205"/>
        <v>3.2342024610740629E-3</v>
      </c>
      <c r="N2030" s="17">
        <f t="shared" si="206"/>
        <v>3.234202461074065E-3</v>
      </c>
      <c r="O2030" s="68">
        <f t="shared" si="207"/>
        <v>18.920084397283279</v>
      </c>
      <c r="P2030" s="9">
        <v>1046.78</v>
      </c>
    </row>
    <row r="2031" spans="1:17" ht="30" x14ac:dyDescent="0.25">
      <c r="A2031" s="35">
        <v>2019</v>
      </c>
      <c r="B2031" s="35" t="s">
        <v>181</v>
      </c>
      <c r="C2031" s="35">
        <v>34151</v>
      </c>
      <c r="D2031" s="48" t="s">
        <v>182</v>
      </c>
      <c r="E2031" s="85">
        <v>9</v>
      </c>
      <c r="F2031" s="97" t="s">
        <v>527</v>
      </c>
      <c r="G2031" s="20" t="s">
        <v>528</v>
      </c>
      <c r="H2031" s="20" t="s">
        <v>184</v>
      </c>
      <c r="I2031" s="20">
        <v>13</v>
      </c>
      <c r="J2031" s="37">
        <f t="shared" si="204"/>
        <v>17.333333333333332</v>
      </c>
      <c r="K2031" s="9">
        <v>13583.9</v>
      </c>
      <c r="L2031" s="20" t="s">
        <v>193</v>
      </c>
      <c r="M2031" s="17">
        <f t="shared" si="205"/>
        <v>1.2012751998275091E-3</v>
      </c>
      <c r="N2031" s="17">
        <f t="shared" si="206"/>
        <v>1.2012751998275099E-3</v>
      </c>
      <c r="O2031" s="68">
        <f t="shared" si="207"/>
        <v>7.0274599189909335</v>
      </c>
      <c r="P2031" s="9">
        <v>1044.92</v>
      </c>
    </row>
    <row r="2032" spans="1:17" ht="30" x14ac:dyDescent="0.25">
      <c r="A2032" s="35">
        <v>2019</v>
      </c>
      <c r="B2032" s="35" t="s">
        <v>181</v>
      </c>
      <c r="C2032" s="35">
        <v>34338</v>
      </c>
      <c r="D2032" s="48" t="s">
        <v>186</v>
      </c>
      <c r="E2032" s="85">
        <v>9</v>
      </c>
      <c r="F2032" s="97" t="s">
        <v>527</v>
      </c>
      <c r="G2032" s="20" t="s">
        <v>528</v>
      </c>
      <c r="H2032" s="20" t="s">
        <v>184</v>
      </c>
      <c r="I2032" s="20">
        <v>11</v>
      </c>
      <c r="J2032" s="37">
        <f t="shared" si="204"/>
        <v>14.666666666666668</v>
      </c>
      <c r="K2032" s="9">
        <v>11562.76</v>
      </c>
      <c r="L2032" s="20" t="s">
        <v>193</v>
      </c>
      <c r="M2032" s="17">
        <f t="shared" si="205"/>
        <v>1.0164636306232769E-3</v>
      </c>
      <c r="N2032" s="17">
        <f t="shared" si="206"/>
        <v>1.0164636306232778E-3</v>
      </c>
      <c r="O2032" s="68">
        <f t="shared" si="207"/>
        <v>5.9463122391461747</v>
      </c>
      <c r="P2032" s="9">
        <v>1051.1600000000001</v>
      </c>
    </row>
    <row r="2033" spans="1:16" ht="30" x14ac:dyDescent="0.25">
      <c r="A2033" s="35">
        <v>2019</v>
      </c>
      <c r="B2033" s="35" t="s">
        <v>181</v>
      </c>
      <c r="C2033" s="35">
        <v>34151</v>
      </c>
      <c r="D2033" s="48" t="s">
        <v>182</v>
      </c>
      <c r="E2033" s="85">
        <v>9</v>
      </c>
      <c r="F2033" s="97" t="s">
        <v>527</v>
      </c>
      <c r="G2033" s="20" t="s">
        <v>528</v>
      </c>
      <c r="H2033" s="20" t="s">
        <v>184</v>
      </c>
      <c r="I2033" s="20">
        <v>20</v>
      </c>
      <c r="J2033" s="37">
        <f t="shared" si="204"/>
        <v>26.666666666666668</v>
      </c>
      <c r="K2033" s="9">
        <v>20987.119999999999</v>
      </c>
      <c r="L2033" s="20" t="s">
        <v>194</v>
      </c>
      <c r="M2033" s="17">
        <f t="shared" si="205"/>
        <v>1.8481156920423217E-3</v>
      </c>
      <c r="N2033" s="17">
        <f t="shared" si="206"/>
        <v>1.848115692042323E-3</v>
      </c>
      <c r="O2033" s="68">
        <f t="shared" si="207"/>
        <v>10.81147679844759</v>
      </c>
      <c r="P2033" s="9">
        <v>1049.3599999999999</v>
      </c>
    </row>
    <row r="2034" spans="1:16" ht="30" x14ac:dyDescent="0.25">
      <c r="A2034" s="35">
        <v>2019</v>
      </c>
      <c r="B2034" s="35" t="s">
        <v>181</v>
      </c>
      <c r="C2034" s="35">
        <v>34338</v>
      </c>
      <c r="D2034" s="48" t="s">
        <v>186</v>
      </c>
      <c r="E2034" s="85">
        <v>9</v>
      </c>
      <c r="F2034" s="97" t="s">
        <v>527</v>
      </c>
      <c r="G2034" s="20" t="s">
        <v>528</v>
      </c>
      <c r="H2034" s="20" t="s">
        <v>184</v>
      </c>
      <c r="I2034" s="20">
        <v>18</v>
      </c>
      <c r="J2034" s="37">
        <f t="shared" si="204"/>
        <v>24</v>
      </c>
      <c r="K2034" s="9">
        <v>18857.740000000002</v>
      </c>
      <c r="L2034" s="20" t="s">
        <v>194</v>
      </c>
      <c r="M2034" s="17">
        <f t="shared" si="205"/>
        <v>1.6633041228380895E-3</v>
      </c>
      <c r="N2034" s="17">
        <f t="shared" si="206"/>
        <v>1.6633041228380906E-3</v>
      </c>
      <c r="O2034" s="68">
        <f t="shared" si="207"/>
        <v>9.73032911860283</v>
      </c>
      <c r="P2034" s="9">
        <v>1047.6500000000001</v>
      </c>
    </row>
    <row r="2035" spans="1:16" ht="30" x14ac:dyDescent="0.25">
      <c r="A2035" s="35">
        <v>2019</v>
      </c>
      <c r="B2035" s="35" t="s">
        <v>181</v>
      </c>
      <c r="C2035" s="35">
        <v>34338</v>
      </c>
      <c r="D2035" s="48" t="s">
        <v>186</v>
      </c>
      <c r="E2035" s="85">
        <v>9</v>
      </c>
      <c r="F2035" s="97" t="s">
        <v>527</v>
      </c>
      <c r="G2035" s="20" t="s">
        <v>528</v>
      </c>
      <c r="H2035" s="20" t="s">
        <v>184</v>
      </c>
      <c r="I2035" s="20">
        <v>5</v>
      </c>
      <c r="J2035" s="37">
        <f t="shared" si="204"/>
        <v>6.666666666666667</v>
      </c>
      <c r="K2035" s="9">
        <v>5255.8</v>
      </c>
      <c r="L2035" s="20" t="s">
        <v>195</v>
      </c>
      <c r="M2035" s="17">
        <f t="shared" si="205"/>
        <v>4.6202892301058042E-4</v>
      </c>
      <c r="N2035" s="17">
        <f t="shared" si="206"/>
        <v>4.6202892301058074E-4</v>
      </c>
      <c r="O2035" s="68">
        <f t="shared" si="207"/>
        <v>2.7028691996118974</v>
      </c>
      <c r="P2035" s="9">
        <v>1051.1600000000001</v>
      </c>
    </row>
    <row r="2036" spans="1:16" ht="30" x14ac:dyDescent="0.25">
      <c r="A2036" s="35">
        <v>2019</v>
      </c>
      <c r="B2036" s="35" t="s">
        <v>181</v>
      </c>
      <c r="C2036" s="35">
        <v>34151</v>
      </c>
      <c r="D2036" s="48" t="s">
        <v>182</v>
      </c>
      <c r="E2036" s="85">
        <v>9</v>
      </c>
      <c r="F2036" s="97" t="s">
        <v>527</v>
      </c>
      <c r="G2036" s="20" t="s">
        <v>528</v>
      </c>
      <c r="H2036" s="20" t="s">
        <v>184</v>
      </c>
      <c r="I2036" s="20">
        <v>19</v>
      </c>
      <c r="J2036" s="37">
        <f t="shared" si="204"/>
        <v>25.333333333333336</v>
      </c>
      <c r="K2036" s="9">
        <v>19836.740000000002</v>
      </c>
      <c r="L2036" s="20" t="s">
        <v>196</v>
      </c>
      <c r="M2036" s="17">
        <f t="shared" si="205"/>
        <v>1.7557099074402057E-3</v>
      </c>
      <c r="N2036" s="17">
        <f t="shared" si="206"/>
        <v>1.755709907440207E-3</v>
      </c>
      <c r="O2036" s="68">
        <f t="shared" si="207"/>
        <v>10.270902958525211</v>
      </c>
      <c r="P2036" s="9">
        <v>1044.04</v>
      </c>
    </row>
    <row r="2037" spans="1:16" ht="30" x14ac:dyDescent="0.25">
      <c r="A2037" s="35">
        <v>2019</v>
      </c>
      <c r="B2037" s="35" t="s">
        <v>181</v>
      </c>
      <c r="C2037" s="35">
        <v>34338</v>
      </c>
      <c r="D2037" s="48" t="s">
        <v>186</v>
      </c>
      <c r="E2037" s="85">
        <v>9</v>
      </c>
      <c r="F2037" s="97" t="s">
        <v>527</v>
      </c>
      <c r="G2037" s="20" t="s">
        <v>528</v>
      </c>
      <c r="H2037" s="20" t="s">
        <v>184</v>
      </c>
      <c r="I2037" s="20">
        <v>27</v>
      </c>
      <c r="J2037" s="37">
        <f t="shared" si="204"/>
        <v>36</v>
      </c>
      <c r="K2037" s="9">
        <v>28191.9</v>
      </c>
      <c r="L2037" s="20" t="s">
        <v>196</v>
      </c>
      <c r="M2037" s="17">
        <f t="shared" si="205"/>
        <v>2.4949561842571343E-3</v>
      </c>
      <c r="N2037" s="17">
        <f t="shared" si="206"/>
        <v>2.494956184257136E-3</v>
      </c>
      <c r="O2037" s="68">
        <f t="shared" si="207"/>
        <v>14.595493677904246</v>
      </c>
      <c r="P2037" s="9">
        <v>1044.1400000000001</v>
      </c>
    </row>
    <row r="2038" spans="1:16" ht="30" x14ac:dyDescent="0.25">
      <c r="A2038" s="35">
        <v>2019</v>
      </c>
      <c r="B2038" s="35" t="s">
        <v>181</v>
      </c>
      <c r="C2038" s="35">
        <v>34151</v>
      </c>
      <c r="D2038" s="48" t="s">
        <v>182</v>
      </c>
      <c r="E2038" s="85">
        <v>9</v>
      </c>
      <c r="F2038" s="97" t="s">
        <v>527</v>
      </c>
      <c r="G2038" s="20" t="s">
        <v>528</v>
      </c>
      <c r="H2038" s="20" t="s">
        <v>184</v>
      </c>
      <c r="I2038" s="20">
        <v>20</v>
      </c>
      <c r="J2038" s="37">
        <f t="shared" si="204"/>
        <v>26.666666666666668</v>
      </c>
      <c r="K2038" s="9">
        <v>20923.98</v>
      </c>
      <c r="L2038" s="20" t="s">
        <v>197</v>
      </c>
      <c r="M2038" s="17">
        <f t="shared" si="205"/>
        <v>1.8481156920423217E-3</v>
      </c>
      <c r="N2038" s="17">
        <f t="shared" si="206"/>
        <v>1.848115692042323E-3</v>
      </c>
      <c r="O2038" s="68">
        <f t="shared" si="207"/>
        <v>10.81147679844759</v>
      </c>
      <c r="P2038" s="9">
        <v>1046.2</v>
      </c>
    </row>
    <row r="2039" spans="1:16" ht="30" x14ac:dyDescent="0.25">
      <c r="A2039" s="35">
        <v>2019</v>
      </c>
      <c r="B2039" s="35" t="s">
        <v>181</v>
      </c>
      <c r="C2039" s="35">
        <v>34338</v>
      </c>
      <c r="D2039" s="48" t="s">
        <v>186</v>
      </c>
      <c r="E2039" s="85">
        <v>9</v>
      </c>
      <c r="F2039" s="97" t="s">
        <v>527</v>
      </c>
      <c r="G2039" s="20" t="s">
        <v>528</v>
      </c>
      <c r="H2039" s="20" t="s">
        <v>184</v>
      </c>
      <c r="I2039" s="20">
        <v>5</v>
      </c>
      <c r="J2039" s="37">
        <f t="shared" si="204"/>
        <v>6.666666666666667</v>
      </c>
      <c r="K2039" s="9">
        <v>5228.74</v>
      </c>
      <c r="L2039" s="20" t="s">
        <v>197</v>
      </c>
      <c r="M2039" s="17">
        <f t="shared" si="205"/>
        <v>4.6202892301058042E-4</v>
      </c>
      <c r="N2039" s="17">
        <f t="shared" si="206"/>
        <v>4.6202892301058074E-4</v>
      </c>
      <c r="O2039" s="68">
        <f t="shared" si="207"/>
        <v>2.7028691996118974</v>
      </c>
      <c r="P2039" s="9">
        <v>1045.75</v>
      </c>
    </row>
    <row r="2040" spans="1:16" ht="30" x14ac:dyDescent="0.25">
      <c r="A2040" s="35">
        <v>2019</v>
      </c>
      <c r="B2040" s="35" t="s">
        <v>181</v>
      </c>
      <c r="C2040" s="35">
        <v>34151</v>
      </c>
      <c r="D2040" s="48" t="s">
        <v>182</v>
      </c>
      <c r="E2040" s="85">
        <v>9</v>
      </c>
      <c r="F2040" s="97" t="s">
        <v>527</v>
      </c>
      <c r="G2040" s="20" t="s">
        <v>528</v>
      </c>
      <c r="H2040" s="20" t="s">
        <v>184</v>
      </c>
      <c r="I2040" s="20">
        <v>10</v>
      </c>
      <c r="J2040" s="37">
        <f t="shared" si="204"/>
        <v>13.333333333333334</v>
      </c>
      <c r="K2040" s="9">
        <v>10511.6</v>
      </c>
      <c r="L2040" s="20" t="s">
        <v>198</v>
      </c>
      <c r="M2040" s="17">
        <f t="shared" si="205"/>
        <v>9.2405784602116083E-4</v>
      </c>
      <c r="N2040" s="17">
        <f t="shared" si="206"/>
        <v>9.2405784602116149E-4</v>
      </c>
      <c r="O2040" s="68">
        <f t="shared" si="207"/>
        <v>5.4057383992237948</v>
      </c>
      <c r="P2040" s="9">
        <v>1051.1600000000001</v>
      </c>
    </row>
    <row r="2041" spans="1:16" ht="30" x14ac:dyDescent="0.25">
      <c r="A2041" s="35">
        <v>2019</v>
      </c>
      <c r="B2041" s="35" t="s">
        <v>181</v>
      </c>
      <c r="C2041" s="35">
        <v>34338</v>
      </c>
      <c r="D2041" s="48" t="s">
        <v>186</v>
      </c>
      <c r="E2041" s="85">
        <v>9</v>
      </c>
      <c r="F2041" s="97" t="s">
        <v>527</v>
      </c>
      <c r="G2041" s="20" t="s">
        <v>528</v>
      </c>
      <c r="H2041" s="20" t="s">
        <v>184</v>
      </c>
      <c r="I2041" s="20">
        <v>53</v>
      </c>
      <c r="J2041" s="37">
        <f t="shared" si="204"/>
        <v>70.666666666666671</v>
      </c>
      <c r="K2041" s="9">
        <v>55386.76</v>
      </c>
      <c r="L2041" s="20" t="s">
        <v>198</v>
      </c>
      <c r="M2041" s="17">
        <f t="shared" si="205"/>
        <v>4.8975065839121524E-3</v>
      </c>
      <c r="N2041" s="17">
        <f t="shared" si="206"/>
        <v>4.8975065839121559E-3</v>
      </c>
      <c r="O2041" s="68">
        <f t="shared" si="207"/>
        <v>28.650413515886111</v>
      </c>
      <c r="P2041" s="9">
        <v>1045.03</v>
      </c>
    </row>
    <row r="2042" spans="1:16" ht="30" x14ac:dyDescent="0.25">
      <c r="A2042" s="35">
        <v>2019</v>
      </c>
      <c r="B2042" s="35" t="s">
        <v>181</v>
      </c>
      <c r="C2042" s="35">
        <v>34151</v>
      </c>
      <c r="D2042" s="48" t="s">
        <v>182</v>
      </c>
      <c r="E2042" s="85">
        <v>9</v>
      </c>
      <c r="F2042" s="97" t="s">
        <v>527</v>
      </c>
      <c r="G2042" s="20" t="s">
        <v>528</v>
      </c>
      <c r="H2042" s="20" t="s">
        <v>184</v>
      </c>
      <c r="I2042" s="20">
        <v>19</v>
      </c>
      <c r="J2042" s="37">
        <f t="shared" si="204"/>
        <v>25.333333333333336</v>
      </c>
      <c r="K2042" s="9">
        <v>19836.740000000002</v>
      </c>
      <c r="L2042" s="20" t="s">
        <v>199</v>
      </c>
      <c r="M2042" s="17">
        <f t="shared" si="205"/>
        <v>1.7557099074402057E-3</v>
      </c>
      <c r="N2042" s="17">
        <f t="shared" si="206"/>
        <v>1.755709907440207E-3</v>
      </c>
      <c r="O2042" s="68">
        <f t="shared" si="207"/>
        <v>10.270902958525211</v>
      </c>
      <c r="P2042" s="9">
        <v>1044.04</v>
      </c>
    </row>
    <row r="2043" spans="1:16" ht="30" x14ac:dyDescent="0.25">
      <c r="A2043" s="35">
        <v>2019</v>
      </c>
      <c r="B2043" s="35" t="s">
        <v>181</v>
      </c>
      <c r="C2043" s="35">
        <v>34338</v>
      </c>
      <c r="D2043" s="48" t="s">
        <v>186</v>
      </c>
      <c r="E2043" s="85">
        <v>9</v>
      </c>
      <c r="F2043" s="97" t="s">
        <v>527</v>
      </c>
      <c r="G2043" s="20" t="s">
        <v>528</v>
      </c>
      <c r="H2043" s="20" t="s">
        <v>184</v>
      </c>
      <c r="I2043" s="20">
        <v>31</v>
      </c>
      <c r="J2043" s="37">
        <f t="shared" si="204"/>
        <v>41.333333333333336</v>
      </c>
      <c r="K2043" s="9">
        <v>32477.72</v>
      </c>
      <c r="L2043" s="20" t="s">
        <v>199</v>
      </c>
      <c r="M2043" s="17">
        <f t="shared" si="205"/>
        <v>2.8645793226655986E-3</v>
      </c>
      <c r="N2043" s="17">
        <f t="shared" si="206"/>
        <v>2.8645793226656007E-3</v>
      </c>
      <c r="O2043" s="68">
        <f t="shared" si="207"/>
        <v>16.757789037593763</v>
      </c>
      <c r="P2043" s="9">
        <v>1047.67</v>
      </c>
    </row>
    <row r="2044" spans="1:16" ht="30" x14ac:dyDescent="0.25">
      <c r="A2044" s="35">
        <v>2019</v>
      </c>
      <c r="B2044" s="35" t="s">
        <v>181</v>
      </c>
      <c r="C2044" s="35">
        <v>34151</v>
      </c>
      <c r="D2044" s="48" t="s">
        <v>182</v>
      </c>
      <c r="E2044" s="85">
        <v>9</v>
      </c>
      <c r="F2044" s="97" t="s">
        <v>527</v>
      </c>
      <c r="G2044" s="20" t="s">
        <v>528</v>
      </c>
      <c r="H2044" s="20" t="s">
        <v>184</v>
      </c>
      <c r="I2044" s="37">
        <v>86.6</v>
      </c>
      <c r="J2044" s="37">
        <f t="shared" si="204"/>
        <v>115.46666666666667</v>
      </c>
      <c r="K2044" s="9">
        <v>90687.7</v>
      </c>
      <c r="L2044" s="20" t="s">
        <v>200</v>
      </c>
      <c r="M2044" s="17">
        <f t="shared" si="205"/>
        <v>8.0023409465432519E-3</v>
      </c>
      <c r="N2044" s="17">
        <f t="shared" si="206"/>
        <v>8.0023409465432589E-3</v>
      </c>
      <c r="O2044" s="68">
        <f t="shared" si="207"/>
        <v>46.813694537278067</v>
      </c>
      <c r="P2044" s="9">
        <v>1047.2</v>
      </c>
    </row>
    <row r="2045" spans="1:16" ht="30" x14ac:dyDescent="0.25">
      <c r="A2045" s="35">
        <v>2019</v>
      </c>
      <c r="B2045" s="35" t="s">
        <v>181</v>
      </c>
      <c r="C2045" s="35">
        <v>34338</v>
      </c>
      <c r="D2045" s="48" t="s">
        <v>186</v>
      </c>
      <c r="E2045" s="85">
        <v>9</v>
      </c>
      <c r="F2045" s="97" t="s">
        <v>527</v>
      </c>
      <c r="G2045" s="20" t="s">
        <v>528</v>
      </c>
      <c r="H2045" s="20" t="s">
        <v>184</v>
      </c>
      <c r="I2045" s="20">
        <v>184</v>
      </c>
      <c r="J2045" s="37">
        <f t="shared" si="204"/>
        <v>245.33333333333331</v>
      </c>
      <c r="K2045" s="9">
        <v>192818.12</v>
      </c>
      <c r="L2045" s="20" t="s">
        <v>200</v>
      </c>
      <c r="M2045" s="17">
        <f t="shared" si="205"/>
        <v>1.700266436678936E-2</v>
      </c>
      <c r="N2045" s="17">
        <f t="shared" si="206"/>
        <v>1.700266436678937E-2</v>
      </c>
      <c r="O2045" s="68">
        <f t="shared" si="207"/>
        <v>99.465586545717812</v>
      </c>
      <c r="P2045" s="9">
        <v>1047.92</v>
      </c>
    </row>
    <row r="2046" spans="1:16" ht="30" x14ac:dyDescent="0.25">
      <c r="A2046" s="35">
        <v>2019</v>
      </c>
      <c r="B2046" s="35" t="s">
        <v>181</v>
      </c>
      <c r="C2046" s="35">
        <v>34151</v>
      </c>
      <c r="D2046" s="48" t="s">
        <v>182</v>
      </c>
      <c r="E2046" s="85">
        <v>9</v>
      </c>
      <c r="F2046" s="97" t="s">
        <v>527</v>
      </c>
      <c r="G2046" s="20" t="s">
        <v>528</v>
      </c>
      <c r="H2046" s="20" t="s">
        <v>184</v>
      </c>
      <c r="I2046" s="20">
        <v>695</v>
      </c>
      <c r="J2046" s="37">
        <f t="shared" si="204"/>
        <v>926.66666666666674</v>
      </c>
      <c r="K2046" s="9">
        <v>727597.64</v>
      </c>
      <c r="L2046" s="20" t="s">
        <v>201</v>
      </c>
      <c r="M2046" s="17">
        <f t="shared" si="205"/>
        <v>6.4222020298470683E-2</v>
      </c>
      <c r="N2046" s="17">
        <f t="shared" si="206"/>
        <v>6.4222020298470725E-2</v>
      </c>
      <c r="O2046" s="68">
        <f t="shared" si="207"/>
        <v>375.69881874605375</v>
      </c>
      <c r="P2046" s="9">
        <v>1046.9000000000001</v>
      </c>
    </row>
    <row r="2047" spans="1:16" ht="30" x14ac:dyDescent="0.25">
      <c r="A2047" s="35">
        <v>2019</v>
      </c>
      <c r="B2047" s="35" t="s">
        <v>181</v>
      </c>
      <c r="C2047" s="35">
        <v>34151</v>
      </c>
      <c r="D2047" s="48" t="s">
        <v>182</v>
      </c>
      <c r="E2047" s="85">
        <v>9</v>
      </c>
      <c r="F2047" s="97" t="s">
        <v>527</v>
      </c>
      <c r="G2047" s="20" t="s">
        <v>528</v>
      </c>
      <c r="H2047" s="20" t="s">
        <v>184</v>
      </c>
      <c r="I2047" s="20">
        <v>32</v>
      </c>
      <c r="J2047" s="37">
        <f t="shared" si="204"/>
        <v>42.666666666666664</v>
      </c>
      <c r="K2047" s="9">
        <v>33492.800000000003</v>
      </c>
      <c r="L2047" s="20" t="s">
        <v>202</v>
      </c>
      <c r="M2047" s="17">
        <f t="shared" si="205"/>
        <v>2.9569851072677148E-3</v>
      </c>
      <c r="N2047" s="17">
        <f t="shared" si="206"/>
        <v>2.9569851072677165E-3</v>
      </c>
      <c r="O2047" s="68">
        <f t="shared" si="207"/>
        <v>17.298362877516141</v>
      </c>
      <c r="P2047" s="9">
        <v>1046.6500000000001</v>
      </c>
    </row>
    <row r="2048" spans="1:16" ht="30" x14ac:dyDescent="0.25">
      <c r="A2048" s="35">
        <v>2019</v>
      </c>
      <c r="B2048" s="35" t="s">
        <v>181</v>
      </c>
      <c r="C2048" s="35">
        <v>34338</v>
      </c>
      <c r="D2048" s="48" t="s">
        <v>186</v>
      </c>
      <c r="E2048" s="85">
        <v>9</v>
      </c>
      <c r="F2048" s="97" t="s">
        <v>527</v>
      </c>
      <c r="G2048" s="20" t="s">
        <v>528</v>
      </c>
      <c r="H2048" s="20" t="s">
        <v>184</v>
      </c>
      <c r="I2048" s="20">
        <v>29</v>
      </c>
      <c r="J2048" s="37">
        <f t="shared" si="204"/>
        <v>38.666666666666671</v>
      </c>
      <c r="K2048" s="9">
        <v>30357.360000000001</v>
      </c>
      <c r="L2048" s="20" t="s">
        <v>202</v>
      </c>
      <c r="M2048" s="17">
        <f t="shared" si="205"/>
        <v>2.6797677534613666E-3</v>
      </c>
      <c r="N2048" s="17">
        <f t="shared" si="206"/>
        <v>2.6797677534613688E-3</v>
      </c>
      <c r="O2048" s="68">
        <f t="shared" si="207"/>
        <v>15.676641357749007</v>
      </c>
      <c r="P2048" s="9">
        <v>1046.81</v>
      </c>
    </row>
    <row r="2049" spans="1:16" ht="30" x14ac:dyDescent="0.25">
      <c r="A2049" s="35">
        <v>2019</v>
      </c>
      <c r="B2049" s="35" t="s">
        <v>181</v>
      </c>
      <c r="C2049" s="35">
        <v>34151</v>
      </c>
      <c r="D2049" s="48" t="s">
        <v>182</v>
      </c>
      <c r="E2049" s="85">
        <v>9</v>
      </c>
      <c r="F2049" s="97" t="s">
        <v>527</v>
      </c>
      <c r="G2049" s="20" t="s">
        <v>528</v>
      </c>
      <c r="H2049" s="20" t="s">
        <v>184</v>
      </c>
      <c r="I2049" s="20">
        <v>1</v>
      </c>
      <c r="J2049" s="37">
        <f t="shared" si="204"/>
        <v>1.3333333333333333</v>
      </c>
      <c r="K2049" s="9">
        <v>1042.1400000000001</v>
      </c>
      <c r="L2049" s="20" t="s">
        <v>203</v>
      </c>
      <c r="M2049" s="17">
        <f t="shared" si="205"/>
        <v>9.2405784602116086E-5</v>
      </c>
      <c r="N2049" s="17">
        <f t="shared" si="206"/>
        <v>9.240578460211614E-5</v>
      </c>
      <c r="O2049" s="68">
        <f t="shared" si="207"/>
        <v>0.5405738399223794</v>
      </c>
      <c r="P2049" s="9">
        <v>1042.1400000000001</v>
      </c>
    </row>
    <row r="2050" spans="1:16" ht="30" x14ac:dyDescent="0.25">
      <c r="A2050" s="35">
        <v>2019</v>
      </c>
      <c r="B2050" s="35" t="s">
        <v>181</v>
      </c>
      <c r="C2050" s="35">
        <v>34151</v>
      </c>
      <c r="D2050" s="48" t="s">
        <v>182</v>
      </c>
      <c r="E2050" s="85">
        <v>9</v>
      </c>
      <c r="F2050" s="97" t="s">
        <v>527</v>
      </c>
      <c r="G2050" s="20" t="s">
        <v>528</v>
      </c>
      <c r="H2050" s="20" t="s">
        <v>184</v>
      </c>
      <c r="I2050" s="20">
        <v>55</v>
      </c>
      <c r="J2050" s="37">
        <f t="shared" si="204"/>
        <v>73.333333333333329</v>
      </c>
      <c r="K2050" s="9">
        <v>57644.959999999999</v>
      </c>
      <c r="L2050" s="20" t="s">
        <v>204</v>
      </c>
      <c r="M2050" s="17">
        <f t="shared" si="205"/>
        <v>5.0823181531163848E-3</v>
      </c>
      <c r="N2050" s="17">
        <f t="shared" si="206"/>
        <v>5.0823181531163882E-3</v>
      </c>
      <c r="O2050" s="68">
        <f t="shared" si="207"/>
        <v>29.731561195730873</v>
      </c>
      <c r="P2050" s="9">
        <v>1048.0899999999999</v>
      </c>
    </row>
    <row r="2051" spans="1:16" ht="30" x14ac:dyDescent="0.25">
      <c r="A2051" s="35">
        <v>2019</v>
      </c>
      <c r="B2051" s="35" t="s">
        <v>181</v>
      </c>
      <c r="C2051" s="35">
        <v>34338</v>
      </c>
      <c r="D2051" s="48" t="s">
        <v>186</v>
      </c>
      <c r="E2051" s="85">
        <v>9</v>
      </c>
      <c r="F2051" s="97" t="s">
        <v>527</v>
      </c>
      <c r="G2051" s="20" t="s">
        <v>528</v>
      </c>
      <c r="H2051" s="20" t="s">
        <v>184</v>
      </c>
      <c r="I2051" s="20">
        <v>10</v>
      </c>
      <c r="J2051" s="37">
        <f t="shared" si="204"/>
        <v>13.333333333333334</v>
      </c>
      <c r="K2051" s="9">
        <v>10510</v>
      </c>
      <c r="L2051" s="20" t="s">
        <v>204</v>
      </c>
      <c r="M2051" s="17">
        <f t="shared" si="205"/>
        <v>9.2405784602116083E-4</v>
      </c>
      <c r="N2051" s="17">
        <f t="shared" si="206"/>
        <v>9.2405784602116149E-4</v>
      </c>
      <c r="O2051" s="68">
        <f t="shared" si="207"/>
        <v>5.4057383992237948</v>
      </c>
      <c r="P2051" s="9">
        <v>1051</v>
      </c>
    </row>
    <row r="2052" spans="1:16" ht="30" x14ac:dyDescent="0.25">
      <c r="A2052" s="35">
        <v>2019</v>
      </c>
      <c r="B2052" s="35" t="s">
        <v>181</v>
      </c>
      <c r="C2052" s="35">
        <v>34151</v>
      </c>
      <c r="D2052" s="48" t="s">
        <v>182</v>
      </c>
      <c r="E2052" s="85">
        <v>9</v>
      </c>
      <c r="F2052" s="97" t="s">
        <v>527</v>
      </c>
      <c r="G2052" s="20" t="s">
        <v>528</v>
      </c>
      <c r="H2052" s="20" t="s">
        <v>184</v>
      </c>
      <c r="I2052" s="20">
        <v>36</v>
      </c>
      <c r="J2052" s="37">
        <f t="shared" si="204"/>
        <v>48</v>
      </c>
      <c r="K2052" s="9">
        <v>37724.5</v>
      </c>
      <c r="L2052" s="20" t="s">
        <v>205</v>
      </c>
      <c r="M2052" s="17">
        <f t="shared" si="205"/>
        <v>3.326608245676179E-3</v>
      </c>
      <c r="N2052" s="17">
        <f t="shared" si="206"/>
        <v>3.3266082456761812E-3</v>
      </c>
      <c r="O2052" s="68">
        <f t="shared" si="207"/>
        <v>19.46065823720566</v>
      </c>
      <c r="P2052" s="9">
        <v>1047.9000000000001</v>
      </c>
    </row>
    <row r="2053" spans="1:16" ht="30" x14ac:dyDescent="0.25">
      <c r="A2053" s="35">
        <v>2019</v>
      </c>
      <c r="B2053" s="35" t="s">
        <v>181</v>
      </c>
      <c r="C2053" s="35">
        <v>34151</v>
      </c>
      <c r="D2053" s="48" t="s">
        <v>182</v>
      </c>
      <c r="E2053" s="85">
        <v>9</v>
      </c>
      <c r="F2053" s="97" t="s">
        <v>527</v>
      </c>
      <c r="G2053" s="20" t="s">
        <v>528</v>
      </c>
      <c r="H2053" s="20" t="s">
        <v>184</v>
      </c>
      <c r="I2053" s="20">
        <v>17</v>
      </c>
      <c r="J2053" s="37">
        <f t="shared" si="204"/>
        <v>22.666666666666664</v>
      </c>
      <c r="K2053" s="9">
        <v>17725.400000000001</v>
      </c>
      <c r="L2053" s="20" t="s">
        <v>206</v>
      </c>
      <c r="M2053" s="17">
        <f t="shared" si="205"/>
        <v>1.5708983382359736E-3</v>
      </c>
      <c r="N2053" s="17">
        <f t="shared" si="206"/>
        <v>1.5708983382359744E-3</v>
      </c>
      <c r="O2053" s="68">
        <f t="shared" si="207"/>
        <v>9.1897552786804511</v>
      </c>
      <c r="P2053" s="9">
        <v>1042.67</v>
      </c>
    </row>
    <row r="2054" spans="1:16" ht="30" x14ac:dyDescent="0.25">
      <c r="A2054" s="35">
        <v>2019</v>
      </c>
      <c r="B2054" s="35" t="s">
        <v>181</v>
      </c>
      <c r="C2054" s="35">
        <v>34338</v>
      </c>
      <c r="D2054" s="48" t="s">
        <v>186</v>
      </c>
      <c r="E2054" s="85">
        <v>9</v>
      </c>
      <c r="F2054" s="97" t="s">
        <v>527</v>
      </c>
      <c r="G2054" s="20" t="s">
        <v>528</v>
      </c>
      <c r="H2054" s="20" t="s">
        <v>184</v>
      </c>
      <c r="I2054" s="20">
        <v>37</v>
      </c>
      <c r="J2054" s="37">
        <f t="shared" si="204"/>
        <v>49.333333333333329</v>
      </c>
      <c r="K2054" s="9">
        <v>38739.58</v>
      </c>
      <c r="L2054" s="20" t="s">
        <v>206</v>
      </c>
      <c r="M2054" s="17">
        <f t="shared" si="205"/>
        <v>3.4190140302782952E-3</v>
      </c>
      <c r="N2054" s="17">
        <f t="shared" si="206"/>
        <v>3.4190140302782974E-3</v>
      </c>
      <c r="O2054" s="68">
        <f t="shared" si="207"/>
        <v>20.001232077128041</v>
      </c>
      <c r="P2054" s="9">
        <v>1047.02</v>
      </c>
    </row>
    <row r="2055" spans="1:16" ht="30" x14ac:dyDescent="0.25">
      <c r="A2055" s="35">
        <v>2019</v>
      </c>
      <c r="B2055" s="35" t="s">
        <v>181</v>
      </c>
      <c r="C2055" s="35">
        <v>34151</v>
      </c>
      <c r="D2055" s="48" t="s">
        <v>182</v>
      </c>
      <c r="E2055" s="85">
        <v>9</v>
      </c>
      <c r="F2055" s="97" t="s">
        <v>527</v>
      </c>
      <c r="G2055" s="20" t="s">
        <v>528</v>
      </c>
      <c r="H2055" s="20" t="s">
        <v>184</v>
      </c>
      <c r="I2055" s="20">
        <v>22</v>
      </c>
      <c r="J2055" s="37">
        <f t="shared" si="204"/>
        <v>29.333333333333336</v>
      </c>
      <c r="K2055" s="9">
        <v>23098.46</v>
      </c>
      <c r="L2055" s="20" t="s">
        <v>207</v>
      </c>
      <c r="M2055" s="17">
        <f t="shared" si="205"/>
        <v>2.0329272612465538E-3</v>
      </c>
      <c r="N2055" s="17">
        <f t="shared" si="206"/>
        <v>2.0329272612465555E-3</v>
      </c>
      <c r="O2055" s="68">
        <f t="shared" si="207"/>
        <v>11.892624478292349</v>
      </c>
      <c r="P2055" s="9">
        <v>1049.93</v>
      </c>
    </row>
    <row r="2056" spans="1:16" ht="30" x14ac:dyDescent="0.25">
      <c r="A2056" s="35">
        <v>2019</v>
      </c>
      <c r="B2056" s="35" t="s">
        <v>181</v>
      </c>
      <c r="C2056" s="35">
        <v>34338</v>
      </c>
      <c r="D2056" s="48" t="s">
        <v>186</v>
      </c>
      <c r="E2056" s="85">
        <v>9</v>
      </c>
      <c r="F2056" s="97" t="s">
        <v>527</v>
      </c>
      <c r="G2056" s="20" t="s">
        <v>528</v>
      </c>
      <c r="H2056" s="20" t="s">
        <v>184</v>
      </c>
      <c r="I2056" s="20">
        <v>41</v>
      </c>
      <c r="J2056" s="37">
        <f t="shared" si="204"/>
        <v>54.666666666666664</v>
      </c>
      <c r="K2056" s="9">
        <v>42872.06</v>
      </c>
      <c r="L2056" s="20" t="s">
        <v>207</v>
      </c>
      <c r="M2056" s="17">
        <f t="shared" si="205"/>
        <v>3.7886371686867595E-3</v>
      </c>
      <c r="N2056" s="17">
        <f t="shared" si="206"/>
        <v>3.7886371686867621E-3</v>
      </c>
      <c r="O2056" s="68">
        <f t="shared" si="207"/>
        <v>22.16352743681756</v>
      </c>
      <c r="P2056" s="9">
        <v>1045.6600000000001</v>
      </c>
    </row>
    <row r="2057" spans="1:16" ht="30" x14ac:dyDescent="0.25">
      <c r="A2057" s="35">
        <v>2019</v>
      </c>
      <c r="B2057" s="35" t="s">
        <v>181</v>
      </c>
      <c r="C2057" s="35">
        <v>34151</v>
      </c>
      <c r="D2057" s="48" t="s">
        <v>182</v>
      </c>
      <c r="E2057" s="85">
        <v>9</v>
      </c>
      <c r="F2057" s="97" t="s">
        <v>527</v>
      </c>
      <c r="G2057" s="20" t="s">
        <v>528</v>
      </c>
      <c r="H2057" s="20" t="s">
        <v>184</v>
      </c>
      <c r="I2057" s="20">
        <v>56</v>
      </c>
      <c r="J2057" s="37">
        <f t="shared" si="204"/>
        <v>74.666666666666671</v>
      </c>
      <c r="K2057" s="9">
        <v>58594.36</v>
      </c>
      <c r="L2057" s="20" t="s">
        <v>208</v>
      </c>
      <c r="M2057" s="17">
        <f t="shared" si="205"/>
        <v>5.1747239377185009E-3</v>
      </c>
      <c r="N2057" s="17">
        <f t="shared" si="206"/>
        <v>5.1747239377185044E-3</v>
      </c>
      <c r="O2057" s="68">
        <f t="shared" si="207"/>
        <v>30.27213503565325</v>
      </c>
      <c r="P2057" s="9">
        <v>1046.33</v>
      </c>
    </row>
    <row r="2058" spans="1:16" ht="30" x14ac:dyDescent="0.25">
      <c r="A2058" s="35">
        <v>2019</v>
      </c>
      <c r="B2058" s="35" t="s">
        <v>181</v>
      </c>
      <c r="C2058" s="35">
        <v>34338</v>
      </c>
      <c r="D2058" s="48" t="s">
        <v>186</v>
      </c>
      <c r="E2058" s="85">
        <v>9</v>
      </c>
      <c r="F2058" s="97" t="s">
        <v>527</v>
      </c>
      <c r="G2058" s="20" t="s">
        <v>528</v>
      </c>
      <c r="H2058" s="20" t="s">
        <v>184</v>
      </c>
      <c r="I2058" s="20">
        <v>78</v>
      </c>
      <c r="J2058" s="37">
        <f t="shared" si="204"/>
        <v>104</v>
      </c>
      <c r="K2058" s="9">
        <v>81746.94</v>
      </c>
      <c r="L2058" s="20" t="s">
        <v>208</v>
      </c>
      <c r="M2058" s="17">
        <f t="shared" si="205"/>
        <v>7.2076511989650552E-3</v>
      </c>
      <c r="N2058" s="17">
        <f t="shared" si="206"/>
        <v>7.2076511989650595E-3</v>
      </c>
      <c r="O2058" s="68">
        <f t="shared" si="207"/>
        <v>42.164759513945597</v>
      </c>
      <c r="P2058" s="9">
        <v>1048.04</v>
      </c>
    </row>
    <row r="2059" spans="1:16" ht="30" x14ac:dyDescent="0.25">
      <c r="A2059" s="35">
        <v>2019</v>
      </c>
      <c r="B2059" s="35" t="s">
        <v>181</v>
      </c>
      <c r="C2059" s="35">
        <v>34151</v>
      </c>
      <c r="D2059" s="48" t="s">
        <v>182</v>
      </c>
      <c r="E2059" s="85">
        <v>9</v>
      </c>
      <c r="F2059" s="97" t="s">
        <v>527</v>
      </c>
      <c r="G2059" s="20" t="s">
        <v>528</v>
      </c>
      <c r="H2059" s="20" t="s">
        <v>184</v>
      </c>
      <c r="I2059" s="20">
        <v>29</v>
      </c>
      <c r="J2059" s="37">
        <f t="shared" si="204"/>
        <v>38.666666666666671</v>
      </c>
      <c r="K2059" s="9">
        <v>30357.360000000001</v>
      </c>
      <c r="L2059" s="20" t="s">
        <v>209</v>
      </c>
      <c r="M2059" s="17">
        <f t="shared" si="205"/>
        <v>2.6797677534613666E-3</v>
      </c>
      <c r="N2059" s="17">
        <f t="shared" si="206"/>
        <v>2.6797677534613688E-3</v>
      </c>
      <c r="O2059" s="68">
        <f t="shared" si="207"/>
        <v>15.676641357749007</v>
      </c>
      <c r="P2059" s="9">
        <v>1046.81</v>
      </c>
    </row>
    <row r="2060" spans="1:16" ht="30" x14ac:dyDescent="0.25">
      <c r="A2060" s="35">
        <v>2019</v>
      </c>
      <c r="B2060" s="35" t="s">
        <v>181</v>
      </c>
      <c r="C2060" s="35">
        <v>34338</v>
      </c>
      <c r="D2060" s="48" t="s">
        <v>186</v>
      </c>
      <c r="E2060" s="85">
        <v>9</v>
      </c>
      <c r="F2060" s="97" t="s">
        <v>527</v>
      </c>
      <c r="G2060" s="20" t="s">
        <v>528</v>
      </c>
      <c r="H2060" s="20" t="s">
        <v>184</v>
      </c>
      <c r="I2060" s="20">
        <v>3</v>
      </c>
      <c r="J2060" s="37">
        <f t="shared" si="204"/>
        <v>4</v>
      </c>
      <c r="K2060" s="9">
        <v>3153.48</v>
      </c>
      <c r="L2060" s="20" t="s">
        <v>209</v>
      </c>
      <c r="M2060" s="17">
        <f t="shared" si="205"/>
        <v>2.7721735380634827E-4</v>
      </c>
      <c r="N2060" s="17">
        <f t="shared" si="206"/>
        <v>2.7721735380634843E-4</v>
      </c>
      <c r="O2060" s="68">
        <f t="shared" si="207"/>
        <v>1.6217215197671384</v>
      </c>
      <c r="P2060" s="9">
        <v>1051.1600000000001</v>
      </c>
    </row>
    <row r="2061" spans="1:16" ht="30" x14ac:dyDescent="0.25">
      <c r="A2061" s="35">
        <v>2019</v>
      </c>
      <c r="B2061" s="35" t="s">
        <v>181</v>
      </c>
      <c r="C2061" s="35">
        <v>34151</v>
      </c>
      <c r="D2061" s="48" t="s">
        <v>182</v>
      </c>
      <c r="E2061" s="85">
        <v>9</v>
      </c>
      <c r="F2061" s="97" t="s">
        <v>527</v>
      </c>
      <c r="G2061" s="20" t="s">
        <v>528</v>
      </c>
      <c r="H2061" s="20" t="s">
        <v>184</v>
      </c>
      <c r="I2061" s="20">
        <v>17</v>
      </c>
      <c r="J2061" s="37">
        <f t="shared" si="204"/>
        <v>22.666666666666664</v>
      </c>
      <c r="K2061" s="9">
        <v>17869.72</v>
      </c>
      <c r="L2061" s="20" t="s">
        <v>210</v>
      </c>
      <c r="M2061" s="17">
        <f t="shared" si="205"/>
        <v>1.5708983382359736E-3</v>
      </c>
      <c r="N2061" s="17">
        <f t="shared" si="206"/>
        <v>1.5708983382359744E-3</v>
      </c>
      <c r="O2061" s="68">
        <f t="shared" si="207"/>
        <v>9.1897552786804511</v>
      </c>
      <c r="P2061" s="9">
        <v>1051.1600000000001</v>
      </c>
    </row>
    <row r="2062" spans="1:16" ht="30" x14ac:dyDescent="0.25">
      <c r="A2062" s="35">
        <v>2019</v>
      </c>
      <c r="B2062" s="35" t="s">
        <v>181</v>
      </c>
      <c r="C2062" s="35">
        <v>34338</v>
      </c>
      <c r="D2062" s="48" t="s">
        <v>186</v>
      </c>
      <c r="E2062" s="85">
        <v>9</v>
      </c>
      <c r="F2062" s="97" t="s">
        <v>527</v>
      </c>
      <c r="G2062" s="20" t="s">
        <v>528</v>
      </c>
      <c r="H2062" s="20" t="s">
        <v>184</v>
      </c>
      <c r="I2062" s="20">
        <v>81</v>
      </c>
      <c r="J2062" s="37">
        <f t="shared" si="204"/>
        <v>108</v>
      </c>
      <c r="K2062" s="9">
        <v>84765.119999999995</v>
      </c>
      <c r="L2062" s="20" t="s">
        <v>210</v>
      </c>
      <c r="M2062" s="17">
        <f t="shared" si="205"/>
        <v>7.4848685527714029E-3</v>
      </c>
      <c r="N2062" s="17">
        <f t="shared" si="206"/>
        <v>7.4848685527714081E-3</v>
      </c>
      <c r="O2062" s="68">
        <f t="shared" si="207"/>
        <v>43.786481033712739</v>
      </c>
      <c r="P2062" s="9">
        <v>1046.48</v>
      </c>
    </row>
    <row r="2063" spans="1:16" ht="30" x14ac:dyDescent="0.25">
      <c r="A2063" s="35">
        <v>2019</v>
      </c>
      <c r="B2063" s="35" t="s">
        <v>181</v>
      </c>
      <c r="C2063" s="35">
        <v>34338</v>
      </c>
      <c r="D2063" s="48" t="s">
        <v>186</v>
      </c>
      <c r="E2063" s="85">
        <v>9</v>
      </c>
      <c r="F2063" s="97" t="s">
        <v>527</v>
      </c>
      <c r="G2063" s="20" t="s">
        <v>528</v>
      </c>
      <c r="H2063" s="20" t="s">
        <v>184</v>
      </c>
      <c r="I2063" s="20">
        <v>3</v>
      </c>
      <c r="J2063" s="37">
        <f t="shared" si="204"/>
        <v>4</v>
      </c>
      <c r="K2063" s="9">
        <v>3126.42</v>
      </c>
      <c r="L2063" s="20" t="s">
        <v>211</v>
      </c>
      <c r="M2063" s="17">
        <f t="shared" si="205"/>
        <v>2.7721735380634827E-4</v>
      </c>
      <c r="N2063" s="17">
        <f t="shared" si="206"/>
        <v>2.7721735380634843E-4</v>
      </c>
      <c r="O2063" s="68">
        <f t="shared" si="207"/>
        <v>1.6217215197671384</v>
      </c>
      <c r="P2063" s="9">
        <v>1042.1400000000001</v>
      </c>
    </row>
    <row r="2064" spans="1:16" ht="30" x14ac:dyDescent="0.25">
      <c r="A2064" s="35">
        <v>2019</v>
      </c>
      <c r="B2064" s="35" t="s">
        <v>181</v>
      </c>
      <c r="C2064" s="35">
        <v>34151</v>
      </c>
      <c r="D2064" s="48" t="s">
        <v>182</v>
      </c>
      <c r="E2064" s="85">
        <v>9</v>
      </c>
      <c r="F2064" s="97" t="s">
        <v>527</v>
      </c>
      <c r="G2064" s="20" t="s">
        <v>528</v>
      </c>
      <c r="H2064" s="20" t="s">
        <v>184</v>
      </c>
      <c r="I2064" s="20">
        <v>3</v>
      </c>
      <c r="J2064" s="37">
        <f t="shared" si="204"/>
        <v>4</v>
      </c>
      <c r="K2064" s="9">
        <v>3135.44</v>
      </c>
      <c r="L2064" s="20" t="s">
        <v>212</v>
      </c>
      <c r="M2064" s="17">
        <f t="shared" si="205"/>
        <v>2.7721735380634827E-4</v>
      </c>
      <c r="N2064" s="17">
        <f t="shared" si="206"/>
        <v>2.7721735380634843E-4</v>
      </c>
      <c r="O2064" s="68">
        <f t="shared" si="207"/>
        <v>1.6217215197671384</v>
      </c>
      <c r="P2064" s="9">
        <v>1045.1500000000001</v>
      </c>
    </row>
    <row r="2065" spans="1:16" ht="30" x14ac:dyDescent="0.25">
      <c r="A2065" s="35">
        <v>2019</v>
      </c>
      <c r="B2065" s="35" t="s">
        <v>181</v>
      </c>
      <c r="C2065" s="35">
        <v>34338</v>
      </c>
      <c r="D2065" s="48" t="s">
        <v>186</v>
      </c>
      <c r="E2065" s="85">
        <v>9</v>
      </c>
      <c r="F2065" s="97" t="s">
        <v>527</v>
      </c>
      <c r="G2065" s="20" t="s">
        <v>528</v>
      </c>
      <c r="H2065" s="20" t="s">
        <v>184</v>
      </c>
      <c r="I2065" s="20">
        <v>5</v>
      </c>
      <c r="J2065" s="37">
        <f t="shared" si="204"/>
        <v>6.666666666666667</v>
      </c>
      <c r="K2065" s="9">
        <v>5210.7</v>
      </c>
      <c r="L2065" s="20" t="s">
        <v>212</v>
      </c>
      <c r="M2065" s="17">
        <f t="shared" si="205"/>
        <v>4.6202892301058042E-4</v>
      </c>
      <c r="N2065" s="17">
        <f t="shared" si="206"/>
        <v>4.6202892301058074E-4</v>
      </c>
      <c r="O2065" s="68">
        <f t="shared" si="207"/>
        <v>2.7028691996118974</v>
      </c>
      <c r="P2065" s="9">
        <v>1042.1400000000001</v>
      </c>
    </row>
    <row r="2066" spans="1:16" ht="30" x14ac:dyDescent="0.25">
      <c r="A2066" s="35">
        <v>2019</v>
      </c>
      <c r="B2066" s="35" t="s">
        <v>181</v>
      </c>
      <c r="C2066" s="35">
        <v>34151</v>
      </c>
      <c r="D2066" s="48" t="s">
        <v>182</v>
      </c>
      <c r="E2066" s="85">
        <v>9</v>
      </c>
      <c r="F2066" s="97" t="s">
        <v>527</v>
      </c>
      <c r="G2066" s="20" t="s">
        <v>528</v>
      </c>
      <c r="H2066" s="20" t="s">
        <v>184</v>
      </c>
      <c r="I2066" s="20">
        <v>1</v>
      </c>
      <c r="J2066" s="37">
        <f t="shared" si="204"/>
        <v>1.3333333333333333</v>
      </c>
      <c r="K2066" s="9">
        <v>1051.1600000000001</v>
      </c>
      <c r="L2066" s="20" t="s">
        <v>213</v>
      </c>
      <c r="M2066" s="17">
        <f t="shared" si="205"/>
        <v>9.2405784602116086E-5</v>
      </c>
      <c r="N2066" s="17">
        <f t="shared" si="206"/>
        <v>9.240578460211614E-5</v>
      </c>
      <c r="O2066" s="68">
        <f t="shared" si="207"/>
        <v>0.5405738399223794</v>
      </c>
      <c r="P2066" s="9">
        <v>1051.1600000000001</v>
      </c>
    </row>
    <row r="2067" spans="1:16" ht="30" x14ac:dyDescent="0.25">
      <c r="A2067" s="35">
        <v>2019</v>
      </c>
      <c r="B2067" s="35" t="s">
        <v>181</v>
      </c>
      <c r="C2067" s="35">
        <v>34338</v>
      </c>
      <c r="D2067" s="48" t="s">
        <v>186</v>
      </c>
      <c r="E2067" s="85">
        <v>9</v>
      </c>
      <c r="F2067" s="97" t="s">
        <v>527</v>
      </c>
      <c r="G2067" s="20" t="s">
        <v>528</v>
      </c>
      <c r="H2067" s="20" t="s">
        <v>184</v>
      </c>
      <c r="I2067" s="20">
        <v>27</v>
      </c>
      <c r="J2067" s="37">
        <f t="shared" si="204"/>
        <v>36</v>
      </c>
      <c r="K2067" s="9">
        <v>28309.16</v>
      </c>
      <c r="L2067" s="20" t="s">
        <v>213</v>
      </c>
      <c r="M2067" s="17">
        <f t="shared" si="205"/>
        <v>2.4949561842571343E-3</v>
      </c>
      <c r="N2067" s="17">
        <f t="shared" si="206"/>
        <v>2.494956184257136E-3</v>
      </c>
      <c r="O2067" s="68">
        <f t="shared" si="207"/>
        <v>14.595493677904246</v>
      </c>
      <c r="P2067" s="9">
        <v>1048.49</v>
      </c>
    </row>
    <row r="2068" spans="1:16" ht="30" x14ac:dyDescent="0.25">
      <c r="A2068" s="35">
        <v>2019</v>
      </c>
      <c r="B2068" s="35" t="s">
        <v>181</v>
      </c>
      <c r="C2068" s="35">
        <v>34338</v>
      </c>
      <c r="D2068" s="48" t="s">
        <v>186</v>
      </c>
      <c r="E2068" s="85">
        <v>9</v>
      </c>
      <c r="F2068" s="97" t="s">
        <v>527</v>
      </c>
      <c r="G2068" s="20" t="s">
        <v>528</v>
      </c>
      <c r="H2068" s="20" t="s">
        <v>184</v>
      </c>
      <c r="I2068" s="20">
        <v>1</v>
      </c>
      <c r="J2068" s="37">
        <f t="shared" si="204"/>
        <v>1.3333333333333333</v>
      </c>
      <c r="K2068" s="9">
        <v>1051.1600000000001</v>
      </c>
      <c r="L2068" s="20" t="s">
        <v>214</v>
      </c>
      <c r="M2068" s="17">
        <f t="shared" si="205"/>
        <v>9.2405784602116086E-5</v>
      </c>
      <c r="N2068" s="17">
        <f t="shared" si="206"/>
        <v>9.240578460211614E-5</v>
      </c>
      <c r="O2068" s="68">
        <f t="shared" si="207"/>
        <v>0.5405738399223794</v>
      </c>
      <c r="P2068" s="9">
        <v>1051.1600000000001</v>
      </c>
    </row>
    <row r="2069" spans="1:16" ht="30" x14ac:dyDescent="0.25">
      <c r="A2069" s="35">
        <v>2019</v>
      </c>
      <c r="B2069" s="35" t="s">
        <v>181</v>
      </c>
      <c r="C2069" s="35">
        <v>34151</v>
      </c>
      <c r="D2069" s="48" t="s">
        <v>182</v>
      </c>
      <c r="E2069" s="85">
        <v>9</v>
      </c>
      <c r="F2069" s="97" t="s">
        <v>527</v>
      </c>
      <c r="G2069" s="20" t="s">
        <v>528</v>
      </c>
      <c r="H2069" s="20" t="s">
        <v>184</v>
      </c>
      <c r="I2069" s="20">
        <v>64</v>
      </c>
      <c r="J2069" s="37">
        <f t="shared" si="204"/>
        <v>85.333333333333329</v>
      </c>
      <c r="K2069" s="9">
        <v>66769.119999999995</v>
      </c>
      <c r="L2069" s="20" t="s">
        <v>215</v>
      </c>
      <c r="M2069" s="17">
        <f t="shared" si="205"/>
        <v>5.9139702145354295E-3</v>
      </c>
      <c r="N2069" s="17">
        <f t="shared" si="206"/>
        <v>5.913970214535433E-3</v>
      </c>
      <c r="O2069" s="68">
        <f t="shared" si="207"/>
        <v>34.596725755032281</v>
      </c>
      <c r="P2069" s="9">
        <v>1043.27</v>
      </c>
    </row>
    <row r="2070" spans="1:16" ht="30" x14ac:dyDescent="0.25">
      <c r="A2070" s="35">
        <v>2019</v>
      </c>
      <c r="B2070" s="35" t="s">
        <v>181</v>
      </c>
      <c r="C2070" s="35">
        <v>34338</v>
      </c>
      <c r="D2070" s="48" t="s">
        <v>186</v>
      </c>
      <c r="E2070" s="85">
        <v>9</v>
      </c>
      <c r="F2070" s="97" t="s">
        <v>527</v>
      </c>
      <c r="G2070" s="20" t="s">
        <v>528</v>
      </c>
      <c r="H2070" s="20" t="s">
        <v>184</v>
      </c>
      <c r="I2070" s="20">
        <v>35</v>
      </c>
      <c r="J2070" s="37">
        <f t="shared" si="204"/>
        <v>46.666666666666664</v>
      </c>
      <c r="K2070" s="9">
        <v>36790.6</v>
      </c>
      <c r="L2070" s="20" t="s">
        <v>215</v>
      </c>
      <c r="M2070" s="17">
        <f t="shared" si="205"/>
        <v>3.2342024610740629E-3</v>
      </c>
      <c r="N2070" s="17">
        <f t="shared" si="206"/>
        <v>3.234202461074065E-3</v>
      </c>
      <c r="O2070" s="68">
        <f t="shared" si="207"/>
        <v>18.920084397283279</v>
      </c>
      <c r="P2070" s="9">
        <v>1051.1600000000001</v>
      </c>
    </row>
    <row r="2071" spans="1:16" ht="30" x14ac:dyDescent="0.25">
      <c r="A2071" s="35">
        <v>2019</v>
      </c>
      <c r="B2071" s="35" t="s">
        <v>181</v>
      </c>
      <c r="C2071" s="35">
        <v>34151</v>
      </c>
      <c r="D2071" s="48" t="s">
        <v>182</v>
      </c>
      <c r="E2071" s="85">
        <v>9</v>
      </c>
      <c r="F2071" s="97" t="s">
        <v>527</v>
      </c>
      <c r="G2071" s="20" t="s">
        <v>528</v>
      </c>
      <c r="H2071" s="20" t="s">
        <v>184</v>
      </c>
      <c r="I2071" s="20">
        <v>22</v>
      </c>
      <c r="J2071" s="37">
        <f t="shared" si="204"/>
        <v>29.333333333333336</v>
      </c>
      <c r="K2071" s="9">
        <v>22997.279999999999</v>
      </c>
      <c r="L2071" s="20" t="s">
        <v>216</v>
      </c>
      <c r="M2071" s="17">
        <f t="shared" si="205"/>
        <v>2.0329272612465538E-3</v>
      </c>
      <c r="N2071" s="17">
        <f t="shared" si="206"/>
        <v>2.0329272612465555E-3</v>
      </c>
      <c r="O2071" s="68">
        <f t="shared" si="207"/>
        <v>11.892624478292349</v>
      </c>
      <c r="P2071" s="9">
        <v>1045.33</v>
      </c>
    </row>
    <row r="2072" spans="1:16" ht="30" x14ac:dyDescent="0.25">
      <c r="A2072" s="35">
        <v>2019</v>
      </c>
      <c r="B2072" s="35" t="s">
        <v>181</v>
      </c>
      <c r="C2072" s="35">
        <v>34338</v>
      </c>
      <c r="D2072" s="48" t="s">
        <v>186</v>
      </c>
      <c r="E2072" s="85">
        <v>9</v>
      </c>
      <c r="F2072" s="97" t="s">
        <v>527</v>
      </c>
      <c r="G2072" s="20" t="s">
        <v>528</v>
      </c>
      <c r="H2072" s="20" t="s">
        <v>184</v>
      </c>
      <c r="I2072" s="20">
        <v>39</v>
      </c>
      <c r="J2072" s="37">
        <f t="shared" si="204"/>
        <v>52</v>
      </c>
      <c r="K2072" s="9">
        <v>40769.74</v>
      </c>
      <c r="L2072" s="20" t="s">
        <v>216</v>
      </c>
      <c r="M2072" s="17">
        <f t="shared" si="205"/>
        <v>3.6038255994825276E-3</v>
      </c>
      <c r="N2072" s="17">
        <f t="shared" si="206"/>
        <v>3.6038255994825298E-3</v>
      </c>
      <c r="O2072" s="68">
        <f t="shared" si="207"/>
        <v>21.082379756972799</v>
      </c>
      <c r="P2072" s="9">
        <v>1045.3800000000001</v>
      </c>
    </row>
    <row r="2073" spans="1:16" ht="30" x14ac:dyDescent="0.25">
      <c r="A2073" s="35">
        <v>2019</v>
      </c>
      <c r="B2073" s="35" t="s">
        <v>181</v>
      </c>
      <c r="C2073" s="35">
        <v>34151</v>
      </c>
      <c r="D2073" s="48" t="s">
        <v>182</v>
      </c>
      <c r="E2073" s="85">
        <v>9</v>
      </c>
      <c r="F2073" s="97" t="s">
        <v>527</v>
      </c>
      <c r="G2073" s="20" t="s">
        <v>528</v>
      </c>
      <c r="H2073" s="20" t="s">
        <v>184</v>
      </c>
      <c r="I2073" s="20">
        <v>3</v>
      </c>
      <c r="J2073" s="37">
        <f t="shared" si="204"/>
        <v>4</v>
      </c>
      <c r="K2073" s="9">
        <v>3126.42</v>
      </c>
      <c r="L2073" s="20" t="s">
        <v>217</v>
      </c>
      <c r="M2073" s="17">
        <f t="shared" si="205"/>
        <v>2.7721735380634827E-4</v>
      </c>
      <c r="N2073" s="17">
        <f t="shared" si="206"/>
        <v>2.7721735380634843E-4</v>
      </c>
      <c r="O2073" s="68">
        <f t="shared" si="207"/>
        <v>1.6217215197671384</v>
      </c>
      <c r="P2073" s="9">
        <v>1042.1400000000001</v>
      </c>
    </row>
    <row r="2074" spans="1:16" ht="30" x14ac:dyDescent="0.25">
      <c r="A2074" s="35">
        <v>2019</v>
      </c>
      <c r="B2074" s="35" t="s">
        <v>181</v>
      </c>
      <c r="C2074" s="35">
        <v>34151</v>
      </c>
      <c r="D2074" s="48" t="s">
        <v>182</v>
      </c>
      <c r="E2074" s="85">
        <v>9</v>
      </c>
      <c r="F2074" s="97" t="s">
        <v>527</v>
      </c>
      <c r="G2074" s="20" t="s">
        <v>528</v>
      </c>
      <c r="H2074" s="20" t="s">
        <v>184</v>
      </c>
      <c r="I2074" s="20">
        <v>136</v>
      </c>
      <c r="J2074" s="37">
        <f t="shared" si="204"/>
        <v>181.33333333333331</v>
      </c>
      <c r="K2074" s="9">
        <v>142398.51999999999</v>
      </c>
      <c r="L2074" s="20" t="s">
        <v>218</v>
      </c>
      <c r="M2074" s="17">
        <f t="shared" si="205"/>
        <v>1.2567186705887788E-2</v>
      </c>
      <c r="N2074" s="17">
        <f t="shared" si="206"/>
        <v>1.2567186705887795E-2</v>
      </c>
      <c r="O2074" s="68">
        <f t="shared" si="207"/>
        <v>73.518042229443608</v>
      </c>
      <c r="P2074" s="9">
        <v>1047.05</v>
      </c>
    </row>
    <row r="2075" spans="1:16" ht="30" x14ac:dyDescent="0.25">
      <c r="A2075" s="35">
        <v>2019</v>
      </c>
      <c r="B2075" s="35" t="s">
        <v>181</v>
      </c>
      <c r="C2075" s="35">
        <v>34338</v>
      </c>
      <c r="D2075" s="48" t="s">
        <v>186</v>
      </c>
      <c r="E2075" s="85">
        <v>9</v>
      </c>
      <c r="F2075" s="97" t="s">
        <v>527</v>
      </c>
      <c r="G2075" s="20" t="s">
        <v>528</v>
      </c>
      <c r="H2075" s="20" t="s">
        <v>184</v>
      </c>
      <c r="I2075" s="20">
        <v>6</v>
      </c>
      <c r="J2075" s="37">
        <f t="shared" si="204"/>
        <v>8</v>
      </c>
      <c r="K2075" s="9">
        <v>6306.96</v>
      </c>
      <c r="L2075" s="20" t="s">
        <v>218</v>
      </c>
      <c r="M2075" s="17">
        <f t="shared" si="205"/>
        <v>5.5443470761269654E-4</v>
      </c>
      <c r="N2075" s="17">
        <f t="shared" si="206"/>
        <v>5.5443470761269687E-4</v>
      </c>
      <c r="O2075" s="68">
        <f t="shared" si="207"/>
        <v>3.2434430395342768</v>
      </c>
      <c r="P2075" s="9">
        <v>1051.1600000000001</v>
      </c>
    </row>
    <row r="2076" spans="1:16" ht="30" x14ac:dyDescent="0.25">
      <c r="A2076" s="35">
        <v>2019</v>
      </c>
      <c r="B2076" s="35" t="s">
        <v>181</v>
      </c>
      <c r="C2076" s="35">
        <v>34151</v>
      </c>
      <c r="D2076" s="48" t="s">
        <v>182</v>
      </c>
      <c r="E2076" s="85">
        <v>9</v>
      </c>
      <c r="F2076" s="97" t="s">
        <v>527</v>
      </c>
      <c r="G2076" s="20" t="s">
        <v>528</v>
      </c>
      <c r="H2076" s="20" t="s">
        <v>184</v>
      </c>
      <c r="I2076" s="20">
        <v>4</v>
      </c>
      <c r="J2076" s="37">
        <f t="shared" si="204"/>
        <v>5.333333333333333</v>
      </c>
      <c r="K2076" s="9">
        <v>4204.6400000000003</v>
      </c>
      <c r="L2076" s="20" t="s">
        <v>219</v>
      </c>
      <c r="M2076" s="17">
        <f t="shared" si="205"/>
        <v>3.6962313840846434E-4</v>
      </c>
      <c r="N2076" s="17">
        <f t="shared" si="206"/>
        <v>3.6962313840846456E-4</v>
      </c>
      <c r="O2076" s="68">
        <f t="shared" si="207"/>
        <v>2.1622953596895176</v>
      </c>
      <c r="P2076" s="9">
        <v>1051.1600000000001</v>
      </c>
    </row>
    <row r="2077" spans="1:16" ht="30" x14ac:dyDescent="0.25">
      <c r="A2077" s="35">
        <v>2019</v>
      </c>
      <c r="B2077" s="35" t="s">
        <v>181</v>
      </c>
      <c r="C2077" s="35">
        <v>34338</v>
      </c>
      <c r="D2077" s="48" t="s">
        <v>186</v>
      </c>
      <c r="E2077" s="85">
        <v>9</v>
      </c>
      <c r="F2077" s="97" t="s">
        <v>527</v>
      </c>
      <c r="G2077" s="20" t="s">
        <v>528</v>
      </c>
      <c r="H2077" s="20" t="s">
        <v>184</v>
      </c>
      <c r="I2077" s="20">
        <v>36</v>
      </c>
      <c r="J2077" s="37">
        <f t="shared" si="204"/>
        <v>48</v>
      </c>
      <c r="K2077" s="9">
        <v>37697.440000000002</v>
      </c>
      <c r="L2077" s="20" t="s">
        <v>219</v>
      </c>
      <c r="M2077" s="17">
        <f t="shared" si="205"/>
        <v>3.326608245676179E-3</v>
      </c>
      <c r="N2077" s="17">
        <f t="shared" si="206"/>
        <v>3.3266082456761812E-3</v>
      </c>
      <c r="O2077" s="68">
        <f t="shared" si="207"/>
        <v>19.46065823720566</v>
      </c>
      <c r="P2077" s="9">
        <v>1047.1500000000001</v>
      </c>
    </row>
    <row r="2078" spans="1:16" ht="30" x14ac:dyDescent="0.25">
      <c r="A2078" s="35">
        <v>2019</v>
      </c>
      <c r="B2078" s="35" t="s">
        <v>181</v>
      </c>
      <c r="C2078" s="35">
        <v>34151</v>
      </c>
      <c r="D2078" s="48" t="s">
        <v>182</v>
      </c>
      <c r="E2078" s="85">
        <v>9</v>
      </c>
      <c r="F2078" s="97" t="s">
        <v>527</v>
      </c>
      <c r="G2078" s="20" t="s">
        <v>528</v>
      </c>
      <c r="H2078" s="20" t="s">
        <v>184</v>
      </c>
      <c r="I2078" s="20">
        <v>13</v>
      </c>
      <c r="J2078" s="37">
        <f t="shared" si="204"/>
        <v>17.333333333333332</v>
      </c>
      <c r="K2078" s="9">
        <v>13547.82</v>
      </c>
      <c r="L2078" s="20" t="s">
        <v>220</v>
      </c>
      <c r="M2078" s="17">
        <f t="shared" si="205"/>
        <v>1.2012751998275091E-3</v>
      </c>
      <c r="N2078" s="17">
        <f t="shared" si="206"/>
        <v>1.2012751998275099E-3</v>
      </c>
      <c r="O2078" s="68">
        <f t="shared" si="207"/>
        <v>7.0274599189909335</v>
      </c>
      <c r="P2078" s="9">
        <v>1042.1400000000001</v>
      </c>
    </row>
    <row r="2079" spans="1:16" ht="30" x14ac:dyDescent="0.25">
      <c r="A2079" s="35">
        <v>2019</v>
      </c>
      <c r="B2079" s="35" t="s">
        <v>181</v>
      </c>
      <c r="C2079" s="35">
        <v>34338</v>
      </c>
      <c r="D2079" s="48" t="s">
        <v>186</v>
      </c>
      <c r="E2079" s="85">
        <v>9</v>
      </c>
      <c r="F2079" s="97" t="s">
        <v>527</v>
      </c>
      <c r="G2079" s="20" t="s">
        <v>528</v>
      </c>
      <c r="H2079" s="20" t="s">
        <v>184</v>
      </c>
      <c r="I2079" s="20">
        <v>4</v>
      </c>
      <c r="J2079" s="37">
        <f t="shared" si="204"/>
        <v>5.333333333333333</v>
      </c>
      <c r="K2079" s="9">
        <v>4204</v>
      </c>
      <c r="L2079" s="20" t="s">
        <v>220</v>
      </c>
      <c r="M2079" s="17">
        <f t="shared" si="205"/>
        <v>3.6962313840846434E-4</v>
      </c>
      <c r="N2079" s="17">
        <f t="shared" si="206"/>
        <v>3.6962313840846456E-4</v>
      </c>
      <c r="O2079" s="68">
        <f t="shared" si="207"/>
        <v>2.1622953596895176</v>
      </c>
      <c r="P2079" s="9">
        <v>1051</v>
      </c>
    </row>
    <row r="2080" spans="1:16" ht="30" x14ac:dyDescent="0.25">
      <c r="A2080" s="35">
        <v>2019</v>
      </c>
      <c r="B2080" s="35" t="s">
        <v>181</v>
      </c>
      <c r="C2080" s="35">
        <v>34151</v>
      </c>
      <c r="D2080" s="48" t="s">
        <v>182</v>
      </c>
      <c r="E2080" s="85">
        <v>9</v>
      </c>
      <c r="F2080" s="97" t="s">
        <v>527</v>
      </c>
      <c r="G2080" s="20" t="s">
        <v>528</v>
      </c>
      <c r="H2080" s="20" t="s">
        <v>184</v>
      </c>
      <c r="I2080" s="20">
        <v>133</v>
      </c>
      <c r="J2080" s="37">
        <f t="shared" si="204"/>
        <v>177.33333333333334</v>
      </c>
      <c r="K2080" s="9">
        <v>139340.66</v>
      </c>
      <c r="L2080" s="20" t="s">
        <v>221</v>
      </c>
      <c r="M2080" s="17">
        <f t="shared" si="205"/>
        <v>1.228996935208144E-2</v>
      </c>
      <c r="N2080" s="17">
        <f t="shared" si="206"/>
        <v>1.2289969352081449E-2</v>
      </c>
      <c r="O2080" s="68">
        <f t="shared" si="207"/>
        <v>71.896320709676473</v>
      </c>
      <c r="P2080" s="9">
        <v>1047.67</v>
      </c>
    </row>
    <row r="2081" spans="1:16" ht="30" x14ac:dyDescent="0.25">
      <c r="A2081" s="35">
        <v>2019</v>
      </c>
      <c r="B2081" s="35" t="s">
        <v>181</v>
      </c>
      <c r="C2081" s="35">
        <v>34338</v>
      </c>
      <c r="D2081" s="48" t="s">
        <v>186</v>
      </c>
      <c r="E2081" s="85">
        <v>9</v>
      </c>
      <c r="F2081" s="97" t="s">
        <v>527</v>
      </c>
      <c r="G2081" s="20" t="s">
        <v>528</v>
      </c>
      <c r="H2081" s="20" t="s">
        <v>184</v>
      </c>
      <c r="I2081" s="20">
        <v>154</v>
      </c>
      <c r="J2081" s="37">
        <f t="shared" si="204"/>
        <v>205.33333333333331</v>
      </c>
      <c r="K2081" s="9">
        <v>161193.12</v>
      </c>
      <c r="L2081" s="20" t="s">
        <v>221</v>
      </c>
      <c r="M2081" s="17">
        <f t="shared" si="205"/>
        <v>1.4230490828725878E-2</v>
      </c>
      <c r="N2081" s="17">
        <f t="shared" si="206"/>
        <v>1.4230490828725885E-2</v>
      </c>
      <c r="O2081" s="68">
        <f t="shared" si="207"/>
        <v>83.248371348046433</v>
      </c>
      <c r="P2081" s="9">
        <v>1046.71</v>
      </c>
    </row>
    <row r="2082" spans="1:16" ht="30" x14ac:dyDescent="0.25">
      <c r="A2082" s="35">
        <v>2019</v>
      </c>
      <c r="B2082" s="35" t="s">
        <v>181</v>
      </c>
      <c r="C2082" s="35">
        <v>34338</v>
      </c>
      <c r="D2082" s="48" t="s">
        <v>186</v>
      </c>
      <c r="E2082" s="85">
        <v>9</v>
      </c>
      <c r="F2082" s="97" t="s">
        <v>527</v>
      </c>
      <c r="G2082" s="20" t="s">
        <v>528</v>
      </c>
      <c r="H2082" s="20" t="s">
        <v>184</v>
      </c>
      <c r="I2082" s="20">
        <v>10</v>
      </c>
      <c r="J2082" s="37">
        <f t="shared" si="204"/>
        <v>13.333333333333334</v>
      </c>
      <c r="K2082" s="9">
        <v>10421.4</v>
      </c>
      <c r="L2082" s="20" t="s">
        <v>222</v>
      </c>
      <c r="M2082" s="17">
        <f t="shared" si="205"/>
        <v>9.2405784602116083E-4</v>
      </c>
      <c r="N2082" s="17">
        <f t="shared" si="206"/>
        <v>9.2405784602116149E-4</v>
      </c>
      <c r="O2082" s="68">
        <f t="shared" si="207"/>
        <v>5.4057383992237948</v>
      </c>
      <c r="P2082" s="9">
        <v>1042.1400000000001</v>
      </c>
    </row>
    <row r="2083" spans="1:16" ht="30" x14ac:dyDescent="0.25">
      <c r="A2083" s="35">
        <v>2019</v>
      </c>
      <c r="B2083" s="35" t="s">
        <v>181</v>
      </c>
      <c r="C2083" s="35">
        <v>34338</v>
      </c>
      <c r="D2083" s="48" t="s">
        <v>186</v>
      </c>
      <c r="E2083" s="85">
        <v>9</v>
      </c>
      <c r="F2083" s="97" t="s">
        <v>527</v>
      </c>
      <c r="G2083" s="20" t="s">
        <v>528</v>
      </c>
      <c r="H2083" s="20" t="s">
        <v>184</v>
      </c>
      <c r="I2083" s="20">
        <v>21</v>
      </c>
      <c r="J2083" s="37">
        <f t="shared" si="204"/>
        <v>28</v>
      </c>
      <c r="K2083" s="9">
        <v>21984.16</v>
      </c>
      <c r="L2083" s="20" t="s">
        <v>223</v>
      </c>
      <c r="M2083" s="17">
        <f t="shared" si="205"/>
        <v>1.9405214766444379E-3</v>
      </c>
      <c r="N2083" s="17">
        <f t="shared" si="206"/>
        <v>1.9405214766444392E-3</v>
      </c>
      <c r="O2083" s="68">
        <f t="shared" si="207"/>
        <v>11.352050638369969</v>
      </c>
      <c r="P2083" s="9">
        <v>1046.8599999999999</v>
      </c>
    </row>
    <row r="2084" spans="1:16" ht="30" x14ac:dyDescent="0.25">
      <c r="A2084" s="35">
        <v>2019</v>
      </c>
      <c r="B2084" s="35" t="s">
        <v>181</v>
      </c>
      <c r="C2084" s="35">
        <v>34151</v>
      </c>
      <c r="D2084" s="48" t="s">
        <v>182</v>
      </c>
      <c r="E2084" s="85">
        <v>9</v>
      </c>
      <c r="F2084" s="97" t="s">
        <v>527</v>
      </c>
      <c r="G2084" s="20" t="s">
        <v>528</v>
      </c>
      <c r="H2084" s="20" t="s">
        <v>184</v>
      </c>
      <c r="I2084" s="20">
        <v>1</v>
      </c>
      <c r="J2084" s="37">
        <f t="shared" si="204"/>
        <v>1.3333333333333333</v>
      </c>
      <c r="K2084" s="9">
        <v>1051.1600000000001</v>
      </c>
      <c r="L2084" s="20" t="s">
        <v>224</v>
      </c>
      <c r="M2084" s="17">
        <f t="shared" si="205"/>
        <v>9.2405784602116086E-5</v>
      </c>
      <c r="N2084" s="17">
        <f t="shared" si="206"/>
        <v>9.240578460211614E-5</v>
      </c>
      <c r="O2084" s="68">
        <f t="shared" si="207"/>
        <v>0.5405738399223794</v>
      </c>
      <c r="P2084" s="9">
        <v>1051.1600000000001</v>
      </c>
    </row>
    <row r="2085" spans="1:16" ht="30" x14ac:dyDescent="0.25">
      <c r="A2085" s="35">
        <v>2019</v>
      </c>
      <c r="B2085" s="35" t="s">
        <v>181</v>
      </c>
      <c r="C2085" s="35">
        <v>34151</v>
      </c>
      <c r="D2085" s="48" t="s">
        <v>182</v>
      </c>
      <c r="E2085" s="85">
        <v>9</v>
      </c>
      <c r="F2085" s="97" t="s">
        <v>527</v>
      </c>
      <c r="G2085" s="20" t="s">
        <v>528</v>
      </c>
      <c r="H2085" s="20" t="s">
        <v>184</v>
      </c>
      <c r="I2085" s="20">
        <v>44</v>
      </c>
      <c r="J2085" s="37">
        <f t="shared" ref="J2085:J2148" si="208">I2085/9*12</f>
        <v>58.666666666666671</v>
      </c>
      <c r="K2085" s="9">
        <v>46160.84</v>
      </c>
      <c r="L2085" s="20" t="s">
        <v>225</v>
      </c>
      <c r="M2085" s="17">
        <f t="shared" ref="M2085:M2148" si="209">I2085/$I$2206</f>
        <v>4.0658545224931076E-3</v>
      </c>
      <c r="N2085" s="17">
        <f t="shared" ref="N2085:N2148" si="210">J2085/$J$2206</f>
        <v>4.0658545224931111E-3</v>
      </c>
      <c r="O2085" s="68">
        <f t="shared" ref="O2085:O2148" si="211">5850*N2085</f>
        <v>23.785248956584699</v>
      </c>
      <c r="P2085" s="9">
        <v>1049.1099999999999</v>
      </c>
    </row>
    <row r="2086" spans="1:16" ht="30" x14ac:dyDescent="0.25">
      <c r="A2086" s="35">
        <v>2019</v>
      </c>
      <c r="B2086" s="35" t="s">
        <v>181</v>
      </c>
      <c r="C2086" s="35">
        <v>34338</v>
      </c>
      <c r="D2086" s="48" t="s">
        <v>186</v>
      </c>
      <c r="E2086" s="85">
        <v>9</v>
      </c>
      <c r="F2086" s="97" t="s">
        <v>527</v>
      </c>
      <c r="G2086" s="20" t="s">
        <v>528</v>
      </c>
      <c r="H2086" s="20" t="s">
        <v>184</v>
      </c>
      <c r="I2086" s="20">
        <v>24</v>
      </c>
      <c r="J2086" s="37">
        <f t="shared" si="208"/>
        <v>32</v>
      </c>
      <c r="K2086" s="9">
        <v>25101.56</v>
      </c>
      <c r="L2086" s="20" t="s">
        <v>225</v>
      </c>
      <c r="M2086" s="17">
        <f t="shared" si="209"/>
        <v>2.2177388304507862E-3</v>
      </c>
      <c r="N2086" s="17">
        <f t="shared" si="210"/>
        <v>2.2177388304507875E-3</v>
      </c>
      <c r="O2086" s="68">
        <f t="shared" si="211"/>
        <v>12.973772158137107</v>
      </c>
      <c r="P2086" s="9">
        <v>1045.9000000000001</v>
      </c>
    </row>
    <row r="2087" spans="1:16" ht="30" x14ac:dyDescent="0.25">
      <c r="A2087" s="35">
        <v>2019</v>
      </c>
      <c r="B2087" s="35" t="s">
        <v>181</v>
      </c>
      <c r="C2087" s="35">
        <v>34151</v>
      </c>
      <c r="D2087" s="48" t="s">
        <v>182</v>
      </c>
      <c r="E2087" s="85">
        <v>9</v>
      </c>
      <c r="F2087" s="97" t="s">
        <v>527</v>
      </c>
      <c r="G2087" s="20" t="s">
        <v>528</v>
      </c>
      <c r="H2087" s="20" t="s">
        <v>184</v>
      </c>
      <c r="I2087" s="20">
        <v>30</v>
      </c>
      <c r="J2087" s="37">
        <f t="shared" si="208"/>
        <v>40</v>
      </c>
      <c r="K2087" s="9">
        <v>31480.68</v>
      </c>
      <c r="L2087" s="20" t="s">
        <v>226</v>
      </c>
      <c r="M2087" s="17">
        <f t="shared" si="209"/>
        <v>2.7721735380634828E-3</v>
      </c>
      <c r="N2087" s="17">
        <f t="shared" si="210"/>
        <v>2.7721735380634846E-3</v>
      </c>
      <c r="O2087" s="68">
        <f t="shared" si="211"/>
        <v>16.217215197671386</v>
      </c>
      <c r="P2087" s="9">
        <v>1049.3599999999999</v>
      </c>
    </row>
    <row r="2088" spans="1:16" ht="30" x14ac:dyDescent="0.25">
      <c r="A2088" s="35">
        <v>2019</v>
      </c>
      <c r="B2088" s="35" t="s">
        <v>181</v>
      </c>
      <c r="C2088" s="35">
        <v>34338</v>
      </c>
      <c r="D2088" s="48" t="s">
        <v>186</v>
      </c>
      <c r="E2088" s="85">
        <v>9</v>
      </c>
      <c r="F2088" s="97" t="s">
        <v>527</v>
      </c>
      <c r="G2088" s="20" t="s">
        <v>528</v>
      </c>
      <c r="H2088" s="20" t="s">
        <v>184</v>
      </c>
      <c r="I2088" s="20">
        <v>25</v>
      </c>
      <c r="J2088" s="37">
        <f t="shared" si="208"/>
        <v>33.333333333333329</v>
      </c>
      <c r="K2088" s="9">
        <v>26125.66</v>
      </c>
      <c r="L2088" s="20" t="s">
        <v>226</v>
      </c>
      <c r="M2088" s="17">
        <f t="shared" si="209"/>
        <v>2.3101446150529024E-3</v>
      </c>
      <c r="N2088" s="17">
        <f t="shared" si="210"/>
        <v>2.3101446150529032E-3</v>
      </c>
      <c r="O2088" s="68">
        <f t="shared" si="211"/>
        <v>13.514345998059484</v>
      </c>
      <c r="P2088" s="9">
        <v>1045.03</v>
      </c>
    </row>
    <row r="2089" spans="1:16" ht="30" x14ac:dyDescent="0.25">
      <c r="A2089" s="35">
        <v>2019</v>
      </c>
      <c r="B2089" s="35" t="s">
        <v>181</v>
      </c>
      <c r="C2089" s="35">
        <v>34151</v>
      </c>
      <c r="D2089" s="48" t="s">
        <v>182</v>
      </c>
      <c r="E2089" s="85">
        <v>9</v>
      </c>
      <c r="F2089" s="97" t="s">
        <v>527</v>
      </c>
      <c r="G2089" s="20" t="s">
        <v>528</v>
      </c>
      <c r="H2089" s="20" t="s">
        <v>184</v>
      </c>
      <c r="I2089" s="20">
        <v>132</v>
      </c>
      <c r="J2089" s="37">
        <f t="shared" si="208"/>
        <v>176</v>
      </c>
      <c r="K2089" s="9">
        <v>138415.54</v>
      </c>
      <c r="L2089" s="20" t="s">
        <v>227</v>
      </c>
      <c r="M2089" s="17">
        <f t="shared" si="209"/>
        <v>1.2197563567479324E-2</v>
      </c>
      <c r="N2089" s="17">
        <f t="shared" si="210"/>
        <v>1.2197563567479332E-2</v>
      </c>
      <c r="O2089" s="68">
        <f t="shared" si="211"/>
        <v>71.3557468697541</v>
      </c>
      <c r="P2089" s="9">
        <v>1048.5999999999999</v>
      </c>
    </row>
    <row r="2090" spans="1:16" ht="30" x14ac:dyDescent="0.25">
      <c r="A2090" s="35">
        <v>2019</v>
      </c>
      <c r="B2090" s="35" t="s">
        <v>181</v>
      </c>
      <c r="C2090" s="35">
        <v>34151</v>
      </c>
      <c r="D2090" s="48" t="s">
        <v>182</v>
      </c>
      <c r="E2090" s="85">
        <v>9</v>
      </c>
      <c r="F2090" s="97" t="s">
        <v>527</v>
      </c>
      <c r="G2090" s="20" t="s">
        <v>528</v>
      </c>
      <c r="H2090" s="20" t="s">
        <v>184</v>
      </c>
      <c r="I2090" s="20">
        <v>50</v>
      </c>
      <c r="J2090" s="37">
        <f t="shared" si="208"/>
        <v>66.666666666666657</v>
      </c>
      <c r="K2090" s="9">
        <v>52440.74</v>
      </c>
      <c r="L2090" s="20" t="s">
        <v>228</v>
      </c>
      <c r="M2090" s="17">
        <f t="shared" si="209"/>
        <v>4.6202892301058047E-3</v>
      </c>
      <c r="N2090" s="17">
        <f t="shared" si="210"/>
        <v>4.6202892301058065E-3</v>
      </c>
      <c r="O2090" s="68">
        <f t="shared" si="211"/>
        <v>27.028691996118969</v>
      </c>
      <c r="P2090" s="9">
        <v>1048.81</v>
      </c>
    </row>
    <row r="2091" spans="1:16" ht="30" x14ac:dyDescent="0.25">
      <c r="A2091" s="35">
        <v>2019</v>
      </c>
      <c r="B2091" s="35" t="s">
        <v>181</v>
      </c>
      <c r="C2091" s="35">
        <v>34338</v>
      </c>
      <c r="D2091" s="48" t="s">
        <v>186</v>
      </c>
      <c r="E2091" s="85">
        <v>9</v>
      </c>
      <c r="F2091" s="97" t="s">
        <v>527</v>
      </c>
      <c r="G2091" s="20" t="s">
        <v>528</v>
      </c>
      <c r="H2091" s="20" t="s">
        <v>184</v>
      </c>
      <c r="I2091" s="20">
        <v>3</v>
      </c>
      <c r="J2091" s="37">
        <f t="shared" si="208"/>
        <v>4</v>
      </c>
      <c r="K2091" s="9">
        <v>3126.42</v>
      </c>
      <c r="L2091" s="20" t="s">
        <v>228</v>
      </c>
      <c r="M2091" s="17">
        <f t="shared" si="209"/>
        <v>2.7721735380634827E-4</v>
      </c>
      <c r="N2091" s="17">
        <f t="shared" si="210"/>
        <v>2.7721735380634843E-4</v>
      </c>
      <c r="O2091" s="68">
        <f t="shared" si="211"/>
        <v>1.6217215197671384</v>
      </c>
      <c r="P2091" s="9">
        <v>1042.1400000000001</v>
      </c>
    </row>
    <row r="2092" spans="1:16" ht="30" x14ac:dyDescent="0.25">
      <c r="A2092" s="35">
        <v>2019</v>
      </c>
      <c r="B2092" s="35" t="s">
        <v>181</v>
      </c>
      <c r="C2092" s="35">
        <v>34151</v>
      </c>
      <c r="D2092" s="48" t="s">
        <v>182</v>
      </c>
      <c r="E2092" s="85">
        <v>9</v>
      </c>
      <c r="F2092" s="97" t="s">
        <v>527</v>
      </c>
      <c r="G2092" s="20" t="s">
        <v>528</v>
      </c>
      <c r="H2092" s="20" t="s">
        <v>184</v>
      </c>
      <c r="I2092" s="20">
        <v>138</v>
      </c>
      <c r="J2092" s="37">
        <f t="shared" si="208"/>
        <v>184</v>
      </c>
      <c r="K2092" s="9">
        <v>144518.88</v>
      </c>
      <c r="L2092" s="20" t="s">
        <v>229</v>
      </c>
      <c r="M2092" s="17">
        <f t="shared" si="209"/>
        <v>1.2751998275092021E-2</v>
      </c>
      <c r="N2092" s="17">
        <f t="shared" si="210"/>
        <v>1.2751998275092028E-2</v>
      </c>
      <c r="O2092" s="68">
        <f t="shared" si="211"/>
        <v>74.599189909288356</v>
      </c>
      <c r="P2092" s="9">
        <v>1047.24</v>
      </c>
    </row>
    <row r="2093" spans="1:16" ht="30" x14ac:dyDescent="0.25">
      <c r="A2093" s="35">
        <v>2019</v>
      </c>
      <c r="B2093" s="35" t="s">
        <v>181</v>
      </c>
      <c r="C2093" s="35">
        <v>34338</v>
      </c>
      <c r="D2093" s="48" t="s">
        <v>186</v>
      </c>
      <c r="E2093" s="85">
        <v>9</v>
      </c>
      <c r="F2093" s="97" t="s">
        <v>527</v>
      </c>
      <c r="G2093" s="20" t="s">
        <v>528</v>
      </c>
      <c r="H2093" s="20" t="s">
        <v>184</v>
      </c>
      <c r="I2093" s="20">
        <v>106</v>
      </c>
      <c r="J2093" s="37">
        <f t="shared" si="208"/>
        <v>141.33333333333334</v>
      </c>
      <c r="K2093" s="9">
        <v>111260.6</v>
      </c>
      <c r="L2093" s="20" t="s">
        <v>229</v>
      </c>
      <c r="M2093" s="17">
        <f t="shared" si="209"/>
        <v>9.7950131678243048E-3</v>
      </c>
      <c r="N2093" s="17">
        <f t="shared" si="210"/>
        <v>9.7950131678243117E-3</v>
      </c>
      <c r="O2093" s="68">
        <f t="shared" si="211"/>
        <v>57.300827031772222</v>
      </c>
      <c r="P2093" s="9">
        <v>1049.6300000000001</v>
      </c>
    </row>
    <row r="2094" spans="1:16" ht="30" x14ac:dyDescent="0.25">
      <c r="A2094" s="35">
        <v>2019</v>
      </c>
      <c r="B2094" s="35" t="s">
        <v>181</v>
      </c>
      <c r="C2094" s="35">
        <v>34338</v>
      </c>
      <c r="D2094" s="48" t="s">
        <v>186</v>
      </c>
      <c r="E2094" s="85">
        <v>9</v>
      </c>
      <c r="F2094" s="97" t="s">
        <v>527</v>
      </c>
      <c r="G2094" s="20" t="s">
        <v>528</v>
      </c>
      <c r="H2094" s="20" t="s">
        <v>184</v>
      </c>
      <c r="I2094" s="20">
        <v>32</v>
      </c>
      <c r="J2094" s="37">
        <f t="shared" si="208"/>
        <v>42.666666666666664</v>
      </c>
      <c r="K2094" s="9">
        <v>33555.94</v>
      </c>
      <c r="L2094" s="20" t="s">
        <v>230</v>
      </c>
      <c r="M2094" s="17">
        <f t="shared" si="209"/>
        <v>2.9569851072677148E-3</v>
      </c>
      <c r="N2094" s="17">
        <f t="shared" si="210"/>
        <v>2.9569851072677165E-3</v>
      </c>
      <c r="O2094" s="68">
        <f t="shared" si="211"/>
        <v>17.298362877516141</v>
      </c>
      <c r="P2094" s="9">
        <v>1048.6199999999999</v>
      </c>
    </row>
    <row r="2095" spans="1:16" ht="30" x14ac:dyDescent="0.25">
      <c r="A2095" s="35">
        <v>2019</v>
      </c>
      <c r="B2095" s="35" t="s">
        <v>181</v>
      </c>
      <c r="C2095" s="35">
        <v>34151</v>
      </c>
      <c r="D2095" s="48" t="s">
        <v>182</v>
      </c>
      <c r="E2095" s="85">
        <v>9</v>
      </c>
      <c r="F2095" s="97" t="s">
        <v>527</v>
      </c>
      <c r="G2095" s="20" t="s">
        <v>528</v>
      </c>
      <c r="H2095" s="20" t="s">
        <v>184</v>
      </c>
      <c r="I2095" s="20">
        <v>208</v>
      </c>
      <c r="J2095" s="37">
        <f t="shared" si="208"/>
        <v>277.33333333333331</v>
      </c>
      <c r="K2095" s="9">
        <v>217838.5</v>
      </c>
      <c r="L2095" s="20" t="s">
        <v>231</v>
      </c>
      <c r="M2095" s="17">
        <f t="shared" si="209"/>
        <v>1.9220403197240145E-2</v>
      </c>
      <c r="N2095" s="17">
        <f t="shared" si="210"/>
        <v>1.9220403197240159E-2</v>
      </c>
      <c r="O2095" s="68">
        <f t="shared" si="211"/>
        <v>112.43935870385494</v>
      </c>
      <c r="P2095" s="9">
        <v>1047.3</v>
      </c>
    </row>
    <row r="2096" spans="1:16" ht="30" x14ac:dyDescent="0.25">
      <c r="A2096" s="35">
        <v>2019</v>
      </c>
      <c r="B2096" s="35" t="s">
        <v>181</v>
      </c>
      <c r="C2096" s="35">
        <v>34338</v>
      </c>
      <c r="D2096" s="48" t="s">
        <v>186</v>
      </c>
      <c r="E2096" s="85">
        <v>9</v>
      </c>
      <c r="F2096" s="97" t="s">
        <v>527</v>
      </c>
      <c r="G2096" s="20" t="s">
        <v>528</v>
      </c>
      <c r="H2096" s="20" t="s">
        <v>184</v>
      </c>
      <c r="I2096" s="20">
        <v>11</v>
      </c>
      <c r="J2096" s="37">
        <f t="shared" si="208"/>
        <v>14.666666666666668</v>
      </c>
      <c r="K2096" s="9">
        <v>11562.76</v>
      </c>
      <c r="L2096" s="20" t="s">
        <v>231</v>
      </c>
      <c r="M2096" s="17">
        <f t="shared" si="209"/>
        <v>1.0164636306232769E-3</v>
      </c>
      <c r="N2096" s="17">
        <f t="shared" si="210"/>
        <v>1.0164636306232778E-3</v>
      </c>
      <c r="O2096" s="68">
        <f t="shared" si="211"/>
        <v>5.9463122391461747</v>
      </c>
      <c r="P2096" s="9">
        <v>1051.1600000000001</v>
      </c>
    </row>
    <row r="2097" spans="1:16" ht="30" x14ac:dyDescent="0.25">
      <c r="A2097" s="35">
        <v>2019</v>
      </c>
      <c r="B2097" s="35" t="s">
        <v>181</v>
      </c>
      <c r="C2097" s="35">
        <v>34151</v>
      </c>
      <c r="D2097" s="48" t="s">
        <v>182</v>
      </c>
      <c r="E2097" s="85">
        <v>9</v>
      </c>
      <c r="F2097" s="97" t="s">
        <v>527</v>
      </c>
      <c r="G2097" s="20" t="s">
        <v>528</v>
      </c>
      <c r="H2097" s="20" t="s">
        <v>184</v>
      </c>
      <c r="I2097" s="20">
        <v>70</v>
      </c>
      <c r="J2097" s="37">
        <f t="shared" si="208"/>
        <v>93.333333333333329</v>
      </c>
      <c r="K2097" s="9">
        <v>73581.2</v>
      </c>
      <c r="L2097" s="20" t="s">
        <v>232</v>
      </c>
      <c r="M2097" s="17">
        <f t="shared" si="209"/>
        <v>6.4684049221481257E-3</v>
      </c>
      <c r="N2097" s="17">
        <f t="shared" si="210"/>
        <v>6.4684049221481301E-3</v>
      </c>
      <c r="O2097" s="68">
        <f t="shared" si="211"/>
        <v>37.840168794566559</v>
      </c>
      <c r="P2097" s="9">
        <v>1051.1600000000001</v>
      </c>
    </row>
    <row r="2098" spans="1:16" ht="30" x14ac:dyDescent="0.25">
      <c r="A2098" s="35">
        <v>2019</v>
      </c>
      <c r="B2098" s="35" t="s">
        <v>181</v>
      </c>
      <c r="C2098" s="35">
        <v>34338</v>
      </c>
      <c r="D2098" s="48" t="s">
        <v>186</v>
      </c>
      <c r="E2098" s="85">
        <v>9</v>
      </c>
      <c r="F2098" s="97" t="s">
        <v>527</v>
      </c>
      <c r="G2098" s="20" t="s">
        <v>528</v>
      </c>
      <c r="H2098" s="20" t="s">
        <v>184</v>
      </c>
      <c r="I2098" s="20">
        <v>68</v>
      </c>
      <c r="J2098" s="37">
        <f t="shared" si="208"/>
        <v>90.666666666666657</v>
      </c>
      <c r="K2098" s="9">
        <v>71045.919999999998</v>
      </c>
      <c r="L2098" s="20" t="s">
        <v>232</v>
      </c>
      <c r="M2098" s="17">
        <f t="shared" si="209"/>
        <v>6.2835933529438942E-3</v>
      </c>
      <c r="N2098" s="17">
        <f t="shared" si="210"/>
        <v>6.2835933529438977E-3</v>
      </c>
      <c r="O2098" s="68">
        <f t="shared" si="211"/>
        <v>36.759021114721804</v>
      </c>
      <c r="P2098" s="9">
        <v>1044.79</v>
      </c>
    </row>
    <row r="2099" spans="1:16" ht="30" x14ac:dyDescent="0.25">
      <c r="A2099" s="35">
        <v>2019</v>
      </c>
      <c r="B2099" s="35" t="s">
        <v>181</v>
      </c>
      <c r="C2099" s="35">
        <v>34151</v>
      </c>
      <c r="D2099" s="48" t="s">
        <v>182</v>
      </c>
      <c r="E2099" s="85">
        <v>9</v>
      </c>
      <c r="F2099" s="97" t="s">
        <v>527</v>
      </c>
      <c r="G2099" s="20" t="s">
        <v>528</v>
      </c>
      <c r="H2099" s="20" t="s">
        <v>184</v>
      </c>
      <c r="I2099" s="20">
        <v>2</v>
      </c>
      <c r="J2099" s="37">
        <f t="shared" si="208"/>
        <v>2.6666666666666665</v>
      </c>
      <c r="K2099" s="9">
        <v>2093.3000000000002</v>
      </c>
      <c r="L2099" s="20" t="s">
        <v>233</v>
      </c>
      <c r="M2099" s="17">
        <f t="shared" si="209"/>
        <v>1.8481156920423217E-4</v>
      </c>
      <c r="N2099" s="17">
        <f t="shared" si="210"/>
        <v>1.8481156920423228E-4</v>
      </c>
      <c r="O2099" s="68">
        <f t="shared" si="211"/>
        <v>1.0811476798447588</v>
      </c>
      <c r="P2099" s="9">
        <v>1046.6500000000001</v>
      </c>
    </row>
    <row r="2100" spans="1:16" ht="30" x14ac:dyDescent="0.25">
      <c r="A2100" s="35">
        <v>2019</v>
      </c>
      <c r="B2100" s="35" t="s">
        <v>181</v>
      </c>
      <c r="C2100" s="35">
        <v>34338</v>
      </c>
      <c r="D2100" s="48" t="s">
        <v>186</v>
      </c>
      <c r="E2100" s="85">
        <v>9</v>
      </c>
      <c r="F2100" s="97" t="s">
        <v>527</v>
      </c>
      <c r="G2100" s="20" t="s">
        <v>528</v>
      </c>
      <c r="H2100" s="20" t="s">
        <v>184</v>
      </c>
      <c r="I2100" s="20">
        <v>1</v>
      </c>
      <c r="J2100" s="37">
        <f t="shared" si="208"/>
        <v>1.3333333333333333</v>
      </c>
      <c r="K2100" s="9">
        <v>1042.1400000000001</v>
      </c>
      <c r="L2100" s="20" t="s">
        <v>233</v>
      </c>
      <c r="M2100" s="17">
        <f t="shared" si="209"/>
        <v>9.2405784602116086E-5</v>
      </c>
      <c r="N2100" s="17">
        <f t="shared" si="210"/>
        <v>9.240578460211614E-5</v>
      </c>
      <c r="O2100" s="68">
        <f t="shared" si="211"/>
        <v>0.5405738399223794</v>
      </c>
      <c r="P2100" s="9">
        <v>1042.1400000000001</v>
      </c>
    </row>
    <row r="2101" spans="1:16" ht="30" x14ac:dyDescent="0.25">
      <c r="A2101" s="35">
        <v>2019</v>
      </c>
      <c r="B2101" s="35" t="s">
        <v>181</v>
      </c>
      <c r="C2101" s="35">
        <v>34151</v>
      </c>
      <c r="D2101" s="48" t="s">
        <v>182</v>
      </c>
      <c r="E2101" s="85">
        <v>9</v>
      </c>
      <c r="F2101" s="97" t="s">
        <v>527</v>
      </c>
      <c r="G2101" s="20" t="s">
        <v>528</v>
      </c>
      <c r="H2101" s="20" t="s">
        <v>184</v>
      </c>
      <c r="I2101" s="39">
        <v>5.7333333333333298</v>
      </c>
      <c r="J2101" s="37">
        <f t="shared" si="208"/>
        <v>7.6444444444444395</v>
      </c>
      <c r="K2101" s="9">
        <v>6020</v>
      </c>
      <c r="L2101" s="20" t="s">
        <v>234</v>
      </c>
      <c r="M2101" s="17">
        <f t="shared" si="209"/>
        <v>5.2979316505213188E-4</v>
      </c>
      <c r="N2101" s="17">
        <f t="shared" si="210"/>
        <v>5.297931650521322E-4</v>
      </c>
      <c r="O2101" s="68">
        <f t="shared" si="211"/>
        <v>3.0992900155549732</v>
      </c>
      <c r="P2101" s="9">
        <v>1050</v>
      </c>
    </row>
    <row r="2102" spans="1:16" ht="30" x14ac:dyDescent="0.25">
      <c r="A2102" s="35">
        <v>2019</v>
      </c>
      <c r="B2102" s="35" t="s">
        <v>181</v>
      </c>
      <c r="C2102" s="35">
        <v>34338</v>
      </c>
      <c r="D2102" s="48" t="s">
        <v>186</v>
      </c>
      <c r="E2102" s="85">
        <v>9</v>
      </c>
      <c r="F2102" s="97" t="s">
        <v>527</v>
      </c>
      <c r="G2102" s="20" t="s">
        <v>528</v>
      </c>
      <c r="H2102" s="20" t="s">
        <v>184</v>
      </c>
      <c r="I2102" s="20">
        <v>20</v>
      </c>
      <c r="J2102" s="37">
        <f t="shared" si="208"/>
        <v>26.666666666666668</v>
      </c>
      <c r="K2102" s="9">
        <v>20957</v>
      </c>
      <c r="L2102" s="20" t="s">
        <v>234</v>
      </c>
      <c r="M2102" s="17">
        <f t="shared" si="209"/>
        <v>1.8481156920423217E-3</v>
      </c>
      <c r="N2102" s="17">
        <f t="shared" si="210"/>
        <v>1.848115692042323E-3</v>
      </c>
      <c r="O2102" s="68">
        <f t="shared" si="211"/>
        <v>10.81147679844759</v>
      </c>
      <c r="P2102" s="9">
        <v>1047.8499999999999</v>
      </c>
    </row>
    <row r="2103" spans="1:16" ht="30" x14ac:dyDescent="0.25">
      <c r="A2103" s="35">
        <v>2019</v>
      </c>
      <c r="B2103" s="35" t="s">
        <v>181</v>
      </c>
      <c r="C2103" s="35">
        <v>34151</v>
      </c>
      <c r="D2103" s="48" t="s">
        <v>182</v>
      </c>
      <c r="E2103" s="85">
        <v>9</v>
      </c>
      <c r="F2103" s="97" t="s">
        <v>527</v>
      </c>
      <c r="G2103" s="20" t="s">
        <v>528</v>
      </c>
      <c r="H2103" s="20" t="s">
        <v>184</v>
      </c>
      <c r="I2103" s="20">
        <v>42</v>
      </c>
      <c r="J2103" s="37">
        <f t="shared" si="208"/>
        <v>56</v>
      </c>
      <c r="K2103" s="9">
        <v>41473.040000000001</v>
      </c>
      <c r="L2103" s="20" t="s">
        <v>235</v>
      </c>
      <c r="M2103" s="17">
        <f t="shared" si="209"/>
        <v>3.8810429532888757E-3</v>
      </c>
      <c r="N2103" s="17">
        <f t="shared" si="210"/>
        <v>3.8810429532888783E-3</v>
      </c>
      <c r="O2103" s="68">
        <f t="shared" si="211"/>
        <v>22.704101276739937</v>
      </c>
      <c r="P2103" s="9">
        <v>987.45</v>
      </c>
    </row>
    <row r="2104" spans="1:16" ht="30" x14ac:dyDescent="0.25">
      <c r="A2104" s="35">
        <v>2019</v>
      </c>
      <c r="B2104" s="35" t="s">
        <v>181</v>
      </c>
      <c r="C2104" s="35">
        <v>34338</v>
      </c>
      <c r="D2104" s="48" t="s">
        <v>186</v>
      </c>
      <c r="E2104" s="85">
        <v>9</v>
      </c>
      <c r="F2104" s="97" t="s">
        <v>527</v>
      </c>
      <c r="G2104" s="20" t="s">
        <v>528</v>
      </c>
      <c r="H2104" s="20" t="s">
        <v>184</v>
      </c>
      <c r="I2104" s="20">
        <v>22</v>
      </c>
      <c r="J2104" s="37">
        <f t="shared" si="208"/>
        <v>29.333333333333336</v>
      </c>
      <c r="K2104" s="9">
        <v>21023.200000000001</v>
      </c>
      <c r="L2104" s="20" t="s">
        <v>235</v>
      </c>
      <c r="M2104" s="17">
        <f t="shared" si="209"/>
        <v>2.0329272612465538E-3</v>
      </c>
      <c r="N2104" s="17">
        <f t="shared" si="210"/>
        <v>2.0329272612465555E-3</v>
      </c>
      <c r="O2104" s="68">
        <f t="shared" si="211"/>
        <v>11.892624478292349</v>
      </c>
      <c r="P2104" s="9">
        <v>955.6</v>
      </c>
    </row>
    <row r="2105" spans="1:16" ht="30" x14ac:dyDescent="0.25">
      <c r="A2105" s="35">
        <v>2019</v>
      </c>
      <c r="B2105" s="35" t="s">
        <v>181</v>
      </c>
      <c r="C2105" s="35">
        <v>34151</v>
      </c>
      <c r="D2105" s="48" t="s">
        <v>182</v>
      </c>
      <c r="E2105" s="85">
        <v>9</v>
      </c>
      <c r="F2105" s="97" t="s">
        <v>527</v>
      </c>
      <c r="G2105" s="20" t="s">
        <v>528</v>
      </c>
      <c r="H2105" s="20" t="s">
        <v>184</v>
      </c>
      <c r="I2105" s="20">
        <v>10</v>
      </c>
      <c r="J2105" s="37">
        <f t="shared" si="208"/>
        <v>13.333333333333334</v>
      </c>
      <c r="K2105" s="9">
        <v>10511.6</v>
      </c>
      <c r="L2105" s="20" t="s">
        <v>236</v>
      </c>
      <c r="M2105" s="17">
        <f t="shared" si="209"/>
        <v>9.2405784602116083E-4</v>
      </c>
      <c r="N2105" s="17">
        <f t="shared" si="210"/>
        <v>9.2405784602116149E-4</v>
      </c>
      <c r="O2105" s="68">
        <f t="shared" si="211"/>
        <v>5.4057383992237948</v>
      </c>
      <c r="P2105" s="9">
        <v>1051.1600000000001</v>
      </c>
    </row>
    <row r="2106" spans="1:16" ht="30" x14ac:dyDescent="0.25">
      <c r="A2106" s="35">
        <v>2019</v>
      </c>
      <c r="B2106" s="35" t="s">
        <v>181</v>
      </c>
      <c r="C2106" s="35">
        <v>34338</v>
      </c>
      <c r="D2106" s="48" t="s">
        <v>186</v>
      </c>
      <c r="E2106" s="85">
        <v>9</v>
      </c>
      <c r="F2106" s="97" t="s">
        <v>527</v>
      </c>
      <c r="G2106" s="20" t="s">
        <v>528</v>
      </c>
      <c r="H2106" s="20" t="s">
        <v>184</v>
      </c>
      <c r="I2106" s="20">
        <v>9</v>
      </c>
      <c r="J2106" s="37">
        <f t="shared" si="208"/>
        <v>12</v>
      </c>
      <c r="K2106" s="9">
        <v>9388.2800000000007</v>
      </c>
      <c r="L2106" s="20" t="s">
        <v>236</v>
      </c>
      <c r="M2106" s="17">
        <f t="shared" si="209"/>
        <v>8.3165206141904476E-4</v>
      </c>
      <c r="N2106" s="17">
        <f t="shared" si="210"/>
        <v>8.316520614190453E-4</v>
      </c>
      <c r="O2106" s="68">
        <f t="shared" si="211"/>
        <v>4.865164559301415</v>
      </c>
      <c r="P2106" s="9">
        <v>1043.1400000000001</v>
      </c>
    </row>
    <row r="2107" spans="1:16" ht="30" x14ac:dyDescent="0.25">
      <c r="A2107" s="35">
        <v>2019</v>
      </c>
      <c r="B2107" s="35" t="s">
        <v>181</v>
      </c>
      <c r="C2107" s="35">
        <v>34151</v>
      </c>
      <c r="D2107" s="48" t="s">
        <v>182</v>
      </c>
      <c r="E2107" s="85">
        <v>9</v>
      </c>
      <c r="F2107" s="97" t="s">
        <v>527</v>
      </c>
      <c r="G2107" s="20" t="s">
        <v>528</v>
      </c>
      <c r="H2107" s="20" t="s">
        <v>184</v>
      </c>
      <c r="I2107" s="20">
        <v>65</v>
      </c>
      <c r="J2107" s="37">
        <f t="shared" si="208"/>
        <v>86.666666666666671</v>
      </c>
      <c r="K2107" s="9">
        <v>67766.16</v>
      </c>
      <c r="L2107" s="20" t="s">
        <v>237</v>
      </c>
      <c r="M2107" s="17">
        <f t="shared" si="209"/>
        <v>6.0063759991375457E-3</v>
      </c>
      <c r="N2107" s="17">
        <f t="shared" si="210"/>
        <v>6.00637599913755E-3</v>
      </c>
      <c r="O2107" s="68">
        <f t="shared" si="211"/>
        <v>35.137299594954669</v>
      </c>
      <c r="P2107" s="9">
        <v>1042.56</v>
      </c>
    </row>
    <row r="2108" spans="1:16" ht="30" x14ac:dyDescent="0.25">
      <c r="A2108" s="35">
        <v>2019</v>
      </c>
      <c r="B2108" s="35" t="s">
        <v>181</v>
      </c>
      <c r="C2108" s="35">
        <v>34338</v>
      </c>
      <c r="D2108" s="48" t="s">
        <v>186</v>
      </c>
      <c r="E2108" s="85">
        <v>9</v>
      </c>
      <c r="F2108" s="97" t="s">
        <v>527</v>
      </c>
      <c r="G2108" s="20" t="s">
        <v>528</v>
      </c>
      <c r="H2108" s="20" t="s">
        <v>184</v>
      </c>
      <c r="I2108" s="20">
        <v>198</v>
      </c>
      <c r="J2108" s="37">
        <f t="shared" si="208"/>
        <v>264</v>
      </c>
      <c r="K2108" s="9">
        <v>207687.7</v>
      </c>
      <c r="L2108" s="20" t="s">
        <v>237</v>
      </c>
      <c r="M2108" s="17">
        <f t="shared" si="209"/>
        <v>1.8296345351218987E-2</v>
      </c>
      <c r="N2108" s="17">
        <f t="shared" si="210"/>
        <v>1.8296345351218997E-2</v>
      </c>
      <c r="O2108" s="68">
        <f t="shared" si="211"/>
        <v>107.03362030463113</v>
      </c>
      <c r="P2108" s="9">
        <v>1048.93</v>
      </c>
    </row>
    <row r="2109" spans="1:16" ht="30" x14ac:dyDescent="0.25">
      <c r="A2109" s="35">
        <v>2019</v>
      </c>
      <c r="B2109" s="35" t="s">
        <v>181</v>
      </c>
      <c r="C2109" s="35">
        <v>34338</v>
      </c>
      <c r="D2109" s="48" t="s">
        <v>186</v>
      </c>
      <c r="E2109" s="85">
        <v>9</v>
      </c>
      <c r="F2109" s="97" t="s">
        <v>527</v>
      </c>
      <c r="G2109" s="20" t="s">
        <v>528</v>
      </c>
      <c r="H2109" s="20" t="s">
        <v>184</v>
      </c>
      <c r="I2109" s="20">
        <v>22</v>
      </c>
      <c r="J2109" s="37">
        <f t="shared" si="208"/>
        <v>29.333333333333336</v>
      </c>
      <c r="K2109" s="9">
        <v>22927.08</v>
      </c>
      <c r="L2109" s="20" t="s">
        <v>238</v>
      </c>
      <c r="M2109" s="17">
        <f t="shared" si="209"/>
        <v>2.0329272612465538E-3</v>
      </c>
      <c r="N2109" s="17">
        <f t="shared" si="210"/>
        <v>2.0329272612465555E-3</v>
      </c>
      <c r="O2109" s="68">
        <f t="shared" si="211"/>
        <v>11.892624478292349</v>
      </c>
      <c r="P2109" s="9">
        <v>1042.1400000000001</v>
      </c>
    </row>
    <row r="2110" spans="1:16" ht="30" x14ac:dyDescent="0.25">
      <c r="A2110" s="35">
        <v>2019</v>
      </c>
      <c r="B2110" s="35" t="s">
        <v>181</v>
      </c>
      <c r="C2110" s="35">
        <v>34151</v>
      </c>
      <c r="D2110" s="48" t="s">
        <v>182</v>
      </c>
      <c r="E2110" s="85">
        <v>9</v>
      </c>
      <c r="F2110" s="97" t="s">
        <v>527</v>
      </c>
      <c r="G2110" s="20" t="s">
        <v>528</v>
      </c>
      <c r="H2110" s="20" t="s">
        <v>184</v>
      </c>
      <c r="I2110" s="20">
        <v>1</v>
      </c>
      <c r="J2110" s="37">
        <f t="shared" si="208"/>
        <v>1.3333333333333333</v>
      </c>
      <c r="K2110" s="9">
        <v>1051.1600000000001</v>
      </c>
      <c r="L2110" s="20" t="s">
        <v>239</v>
      </c>
      <c r="M2110" s="17">
        <f t="shared" si="209"/>
        <v>9.2405784602116086E-5</v>
      </c>
      <c r="N2110" s="17">
        <f t="shared" si="210"/>
        <v>9.240578460211614E-5</v>
      </c>
      <c r="O2110" s="68">
        <f t="shared" si="211"/>
        <v>0.5405738399223794</v>
      </c>
      <c r="P2110" s="9">
        <v>1051.1600000000001</v>
      </c>
    </row>
    <row r="2111" spans="1:16" ht="30" x14ac:dyDescent="0.25">
      <c r="A2111" s="35">
        <v>2019</v>
      </c>
      <c r="B2111" s="35" t="s">
        <v>181</v>
      </c>
      <c r="C2111" s="35">
        <v>34338</v>
      </c>
      <c r="D2111" s="48" t="s">
        <v>186</v>
      </c>
      <c r="E2111" s="85">
        <v>9</v>
      </c>
      <c r="F2111" s="97" t="s">
        <v>527</v>
      </c>
      <c r="G2111" s="20" t="s">
        <v>528</v>
      </c>
      <c r="H2111" s="20" t="s">
        <v>184</v>
      </c>
      <c r="I2111" s="20">
        <v>23</v>
      </c>
      <c r="J2111" s="37">
        <f t="shared" si="208"/>
        <v>30.666666666666664</v>
      </c>
      <c r="K2111" s="9">
        <v>24176.68</v>
      </c>
      <c r="L2111" s="20" t="s">
        <v>239</v>
      </c>
      <c r="M2111" s="17">
        <f t="shared" si="209"/>
        <v>2.12533304584867E-3</v>
      </c>
      <c r="N2111" s="17">
        <f t="shared" si="210"/>
        <v>2.1253330458486713E-3</v>
      </c>
      <c r="O2111" s="68">
        <f t="shared" si="211"/>
        <v>12.433198318214727</v>
      </c>
      <c r="P2111" s="9">
        <v>1051.1600000000001</v>
      </c>
    </row>
    <row r="2112" spans="1:16" ht="30" x14ac:dyDescent="0.25">
      <c r="A2112" s="35">
        <v>2019</v>
      </c>
      <c r="B2112" s="35" t="s">
        <v>181</v>
      </c>
      <c r="C2112" s="35">
        <v>34151</v>
      </c>
      <c r="D2112" s="48" t="s">
        <v>182</v>
      </c>
      <c r="E2112" s="85">
        <v>9</v>
      </c>
      <c r="F2112" s="97" t="s">
        <v>527</v>
      </c>
      <c r="G2112" s="20" t="s">
        <v>528</v>
      </c>
      <c r="H2112" s="20" t="s">
        <v>184</v>
      </c>
      <c r="I2112" s="20">
        <v>25</v>
      </c>
      <c r="J2112" s="37">
        <f t="shared" si="208"/>
        <v>33.333333333333329</v>
      </c>
      <c r="K2112" s="9">
        <v>26279</v>
      </c>
      <c r="L2112" s="20" t="s">
        <v>240</v>
      </c>
      <c r="M2112" s="17">
        <f t="shared" si="209"/>
        <v>2.3101446150529024E-3</v>
      </c>
      <c r="N2112" s="17">
        <f t="shared" si="210"/>
        <v>2.3101446150529032E-3</v>
      </c>
      <c r="O2112" s="68">
        <f t="shared" si="211"/>
        <v>13.514345998059484</v>
      </c>
      <c r="P2112" s="9">
        <v>1051.1600000000001</v>
      </c>
    </row>
    <row r="2113" spans="1:16" ht="30" x14ac:dyDescent="0.25">
      <c r="A2113" s="35">
        <v>2019</v>
      </c>
      <c r="B2113" s="35" t="s">
        <v>181</v>
      </c>
      <c r="C2113" s="35">
        <v>34338</v>
      </c>
      <c r="D2113" s="48" t="s">
        <v>186</v>
      </c>
      <c r="E2113" s="85">
        <v>9</v>
      </c>
      <c r="F2113" s="97" t="s">
        <v>527</v>
      </c>
      <c r="G2113" s="20" t="s">
        <v>528</v>
      </c>
      <c r="H2113" s="20" t="s">
        <v>184</v>
      </c>
      <c r="I2113" s="20">
        <v>19</v>
      </c>
      <c r="J2113" s="37">
        <f t="shared" si="208"/>
        <v>25.333333333333336</v>
      </c>
      <c r="K2113" s="9">
        <v>19800.66</v>
      </c>
      <c r="L2113" s="20" t="s">
        <v>240</v>
      </c>
      <c r="M2113" s="17">
        <f t="shared" si="209"/>
        <v>1.7557099074402057E-3</v>
      </c>
      <c r="N2113" s="17">
        <f t="shared" si="210"/>
        <v>1.755709907440207E-3</v>
      </c>
      <c r="O2113" s="68">
        <f t="shared" si="211"/>
        <v>10.270902958525211</v>
      </c>
      <c r="P2113" s="9">
        <v>1042.1400000000001</v>
      </c>
    </row>
    <row r="2114" spans="1:16" ht="30" x14ac:dyDescent="0.25">
      <c r="A2114" s="35">
        <v>2019</v>
      </c>
      <c r="B2114" s="35" t="s">
        <v>181</v>
      </c>
      <c r="C2114" s="35">
        <v>34151</v>
      </c>
      <c r="D2114" s="48" t="s">
        <v>182</v>
      </c>
      <c r="E2114" s="85">
        <v>9</v>
      </c>
      <c r="F2114" s="97" t="s">
        <v>527</v>
      </c>
      <c r="G2114" s="20" t="s">
        <v>528</v>
      </c>
      <c r="H2114" s="20" t="s">
        <v>184</v>
      </c>
      <c r="I2114" s="20">
        <v>45</v>
      </c>
      <c r="J2114" s="37">
        <f t="shared" si="208"/>
        <v>60</v>
      </c>
      <c r="K2114" s="9">
        <v>47130.82</v>
      </c>
      <c r="L2114" s="20" t="s">
        <v>241</v>
      </c>
      <c r="M2114" s="17">
        <f t="shared" si="209"/>
        <v>4.1582603070952238E-3</v>
      </c>
      <c r="N2114" s="17">
        <f t="shared" si="210"/>
        <v>4.1582603070952264E-3</v>
      </c>
      <c r="O2114" s="68">
        <f t="shared" si="211"/>
        <v>24.325822796507076</v>
      </c>
      <c r="P2114" s="9">
        <v>1047.3499999999999</v>
      </c>
    </row>
    <row r="2115" spans="1:16" ht="30" x14ac:dyDescent="0.25">
      <c r="A2115" s="35">
        <v>2019</v>
      </c>
      <c r="B2115" s="35" t="s">
        <v>181</v>
      </c>
      <c r="C2115" s="35">
        <v>34338</v>
      </c>
      <c r="D2115" s="48" t="s">
        <v>186</v>
      </c>
      <c r="E2115" s="85">
        <v>9</v>
      </c>
      <c r="F2115" s="97" t="s">
        <v>527</v>
      </c>
      <c r="G2115" s="20" t="s">
        <v>528</v>
      </c>
      <c r="H2115" s="20" t="s">
        <v>184</v>
      </c>
      <c r="I2115" s="20">
        <v>1</v>
      </c>
      <c r="J2115" s="37">
        <f t="shared" si="208"/>
        <v>1.3333333333333333</v>
      </c>
      <c r="K2115" s="9">
        <v>1051.1600000000001</v>
      </c>
      <c r="L2115" s="20" t="s">
        <v>241</v>
      </c>
      <c r="M2115" s="17">
        <f t="shared" si="209"/>
        <v>9.2405784602116086E-5</v>
      </c>
      <c r="N2115" s="17">
        <f t="shared" si="210"/>
        <v>9.240578460211614E-5</v>
      </c>
      <c r="O2115" s="68">
        <f t="shared" si="211"/>
        <v>0.5405738399223794</v>
      </c>
      <c r="P2115" s="9">
        <v>1051.1600000000001</v>
      </c>
    </row>
    <row r="2116" spans="1:16" ht="30" x14ac:dyDescent="0.25">
      <c r="A2116" s="35">
        <v>2019</v>
      </c>
      <c r="B2116" s="35" t="s">
        <v>181</v>
      </c>
      <c r="C2116" s="35">
        <v>34151</v>
      </c>
      <c r="D2116" s="48" t="s">
        <v>182</v>
      </c>
      <c r="E2116" s="85">
        <v>9</v>
      </c>
      <c r="F2116" s="97" t="s">
        <v>527</v>
      </c>
      <c r="G2116" s="20" t="s">
        <v>528</v>
      </c>
      <c r="H2116" s="20" t="s">
        <v>184</v>
      </c>
      <c r="I2116" s="20">
        <v>1</v>
      </c>
      <c r="J2116" s="37">
        <f t="shared" si="208"/>
        <v>1.3333333333333333</v>
      </c>
      <c r="K2116" s="9">
        <v>1051.1600000000001</v>
      </c>
      <c r="L2116" s="20" t="s">
        <v>242</v>
      </c>
      <c r="M2116" s="17">
        <f t="shared" si="209"/>
        <v>9.2405784602116086E-5</v>
      </c>
      <c r="N2116" s="17">
        <f t="shared" si="210"/>
        <v>9.240578460211614E-5</v>
      </c>
      <c r="O2116" s="68">
        <f t="shared" si="211"/>
        <v>0.5405738399223794</v>
      </c>
      <c r="P2116" s="9">
        <v>1051.1600000000001</v>
      </c>
    </row>
    <row r="2117" spans="1:16" ht="30" x14ac:dyDescent="0.25">
      <c r="A2117" s="35">
        <v>2019</v>
      </c>
      <c r="B2117" s="35" t="s">
        <v>181</v>
      </c>
      <c r="C2117" s="35">
        <v>34151</v>
      </c>
      <c r="D2117" s="48" t="s">
        <v>182</v>
      </c>
      <c r="E2117" s="85">
        <v>9</v>
      </c>
      <c r="F2117" s="97" t="s">
        <v>527</v>
      </c>
      <c r="G2117" s="20" t="s">
        <v>528</v>
      </c>
      <c r="H2117" s="20" t="s">
        <v>184</v>
      </c>
      <c r="I2117" s="20">
        <v>6</v>
      </c>
      <c r="J2117" s="37">
        <f t="shared" si="208"/>
        <v>8</v>
      </c>
      <c r="K2117" s="9">
        <v>6252.84</v>
      </c>
      <c r="L2117" s="20" t="s">
        <v>243</v>
      </c>
      <c r="M2117" s="17">
        <f t="shared" si="209"/>
        <v>5.5443470761269654E-4</v>
      </c>
      <c r="N2117" s="17">
        <f t="shared" si="210"/>
        <v>5.5443470761269687E-4</v>
      </c>
      <c r="O2117" s="68">
        <f t="shared" si="211"/>
        <v>3.2434430395342768</v>
      </c>
      <c r="P2117" s="9">
        <v>1042.1400000000001</v>
      </c>
    </row>
    <row r="2118" spans="1:16" ht="30" x14ac:dyDescent="0.25">
      <c r="A2118" s="35">
        <v>2019</v>
      </c>
      <c r="B2118" s="35" t="s">
        <v>181</v>
      </c>
      <c r="C2118" s="35">
        <v>34151</v>
      </c>
      <c r="D2118" s="48" t="s">
        <v>182</v>
      </c>
      <c r="E2118" s="85">
        <v>9</v>
      </c>
      <c r="F2118" s="97" t="s">
        <v>527</v>
      </c>
      <c r="G2118" s="20" t="s">
        <v>528</v>
      </c>
      <c r="H2118" s="20" t="s">
        <v>184</v>
      </c>
      <c r="I2118" s="20">
        <v>9</v>
      </c>
      <c r="J2118" s="37">
        <f t="shared" si="208"/>
        <v>12</v>
      </c>
      <c r="K2118" s="9">
        <v>9460.44</v>
      </c>
      <c r="L2118" s="20" t="s">
        <v>244</v>
      </c>
      <c r="M2118" s="17">
        <f t="shared" si="209"/>
        <v>8.3165206141904476E-4</v>
      </c>
      <c r="N2118" s="17">
        <f t="shared" si="210"/>
        <v>8.316520614190453E-4</v>
      </c>
      <c r="O2118" s="68">
        <f t="shared" si="211"/>
        <v>4.865164559301415</v>
      </c>
      <c r="P2118" s="9">
        <v>1051.1600000000001</v>
      </c>
    </row>
    <row r="2119" spans="1:16" ht="30" x14ac:dyDescent="0.25">
      <c r="A2119" s="35">
        <v>2019</v>
      </c>
      <c r="B2119" s="35" t="s">
        <v>181</v>
      </c>
      <c r="C2119" s="35">
        <v>34338</v>
      </c>
      <c r="D2119" s="48" t="s">
        <v>186</v>
      </c>
      <c r="E2119" s="85">
        <v>9</v>
      </c>
      <c r="F2119" s="97" t="s">
        <v>527</v>
      </c>
      <c r="G2119" s="20" t="s">
        <v>528</v>
      </c>
      <c r="H2119" s="20" t="s">
        <v>184</v>
      </c>
      <c r="I2119" s="20">
        <v>14</v>
      </c>
      <c r="J2119" s="37">
        <f t="shared" si="208"/>
        <v>18.666666666666668</v>
      </c>
      <c r="K2119" s="9">
        <v>14635.03</v>
      </c>
      <c r="L2119" s="20" t="s">
        <v>244</v>
      </c>
      <c r="M2119" s="17">
        <f t="shared" si="209"/>
        <v>1.2936809844296252E-3</v>
      </c>
      <c r="N2119" s="17">
        <f t="shared" si="210"/>
        <v>1.2936809844296261E-3</v>
      </c>
      <c r="O2119" s="68">
        <f t="shared" si="211"/>
        <v>7.5680337589133124</v>
      </c>
      <c r="P2119" s="9">
        <v>1045.3599999999999</v>
      </c>
    </row>
    <row r="2120" spans="1:16" ht="30" x14ac:dyDescent="0.25">
      <c r="A2120" s="35">
        <v>2019</v>
      </c>
      <c r="B2120" s="35" t="s">
        <v>181</v>
      </c>
      <c r="C2120" s="35">
        <v>34151</v>
      </c>
      <c r="D2120" s="48" t="s">
        <v>182</v>
      </c>
      <c r="E2120" s="85">
        <v>9</v>
      </c>
      <c r="F2120" s="97" t="s">
        <v>527</v>
      </c>
      <c r="G2120" s="20" t="s">
        <v>528</v>
      </c>
      <c r="H2120" s="20" t="s">
        <v>184</v>
      </c>
      <c r="I2120" s="20">
        <v>158</v>
      </c>
      <c r="J2120" s="37">
        <f t="shared" si="208"/>
        <v>210.66666666666669</v>
      </c>
      <c r="K2120" s="9">
        <v>165668.35999999999</v>
      </c>
      <c r="L2120" s="20" t="s">
        <v>245</v>
      </c>
      <c r="M2120" s="17">
        <f t="shared" si="209"/>
        <v>1.4600113967134341E-2</v>
      </c>
      <c r="N2120" s="17">
        <f t="shared" si="210"/>
        <v>1.4600113967134353E-2</v>
      </c>
      <c r="O2120" s="68">
        <f t="shared" si="211"/>
        <v>85.41066670773597</v>
      </c>
      <c r="P2120" s="9">
        <v>1048.53</v>
      </c>
    </row>
    <row r="2121" spans="1:16" ht="30" x14ac:dyDescent="0.25">
      <c r="A2121" s="35">
        <v>2019</v>
      </c>
      <c r="B2121" s="35" t="s">
        <v>181</v>
      </c>
      <c r="C2121" s="35">
        <v>34338</v>
      </c>
      <c r="D2121" s="48" t="s">
        <v>186</v>
      </c>
      <c r="E2121" s="85">
        <v>9</v>
      </c>
      <c r="F2121" s="97" t="s">
        <v>527</v>
      </c>
      <c r="G2121" s="20" t="s">
        <v>528</v>
      </c>
      <c r="H2121" s="20" t="s">
        <v>184</v>
      </c>
      <c r="I2121" s="20">
        <v>77</v>
      </c>
      <c r="J2121" s="37">
        <f t="shared" si="208"/>
        <v>102.66666666666666</v>
      </c>
      <c r="K2121" s="9">
        <v>80533.42</v>
      </c>
      <c r="L2121" s="20" t="s">
        <v>245</v>
      </c>
      <c r="M2121" s="17">
        <f t="shared" si="209"/>
        <v>7.115245414362939E-3</v>
      </c>
      <c r="N2121" s="17">
        <f t="shared" si="210"/>
        <v>7.1152454143629425E-3</v>
      </c>
      <c r="O2121" s="68">
        <f t="shared" si="211"/>
        <v>41.624185674023217</v>
      </c>
      <c r="P2121" s="9">
        <v>1045.8900000000001</v>
      </c>
    </row>
    <row r="2122" spans="1:16" ht="30" x14ac:dyDescent="0.25">
      <c r="A2122" s="35">
        <v>2019</v>
      </c>
      <c r="B2122" s="35" t="s">
        <v>181</v>
      </c>
      <c r="C2122" s="35">
        <v>34151</v>
      </c>
      <c r="D2122" s="48" t="s">
        <v>182</v>
      </c>
      <c r="E2122" s="85">
        <v>9</v>
      </c>
      <c r="F2122" s="97" t="s">
        <v>527</v>
      </c>
      <c r="G2122" s="20" t="s">
        <v>528</v>
      </c>
      <c r="H2122" s="20" t="s">
        <v>184</v>
      </c>
      <c r="I2122" s="20">
        <v>46</v>
      </c>
      <c r="J2122" s="37">
        <f t="shared" si="208"/>
        <v>61.333333333333329</v>
      </c>
      <c r="K2122" s="9">
        <v>48254.14</v>
      </c>
      <c r="L2122" s="20" t="s">
        <v>246</v>
      </c>
      <c r="M2122" s="17">
        <f t="shared" si="209"/>
        <v>4.25066609169734E-3</v>
      </c>
      <c r="N2122" s="17">
        <f t="shared" si="210"/>
        <v>4.2506660916973426E-3</v>
      </c>
      <c r="O2122" s="68">
        <f t="shared" si="211"/>
        <v>24.866396636429453</v>
      </c>
      <c r="P2122" s="9">
        <v>1049</v>
      </c>
    </row>
    <row r="2123" spans="1:16" ht="30" x14ac:dyDescent="0.25">
      <c r="A2123" s="35">
        <v>2019</v>
      </c>
      <c r="B2123" s="35" t="s">
        <v>181</v>
      </c>
      <c r="C2123" s="35">
        <v>34338</v>
      </c>
      <c r="D2123" s="48" t="s">
        <v>186</v>
      </c>
      <c r="E2123" s="85">
        <v>9</v>
      </c>
      <c r="F2123" s="97" t="s">
        <v>527</v>
      </c>
      <c r="G2123" s="20" t="s">
        <v>528</v>
      </c>
      <c r="H2123" s="20" t="s">
        <v>184</v>
      </c>
      <c r="I2123" s="20">
        <v>33</v>
      </c>
      <c r="J2123" s="37">
        <f t="shared" si="208"/>
        <v>44</v>
      </c>
      <c r="K2123" s="9">
        <v>34462.78</v>
      </c>
      <c r="L2123" s="20" t="s">
        <v>246</v>
      </c>
      <c r="M2123" s="17">
        <f t="shared" si="209"/>
        <v>3.0493908918698309E-3</v>
      </c>
      <c r="N2123" s="17">
        <f t="shared" si="210"/>
        <v>3.0493908918698331E-3</v>
      </c>
      <c r="O2123" s="68">
        <f t="shared" si="211"/>
        <v>17.838936717438525</v>
      </c>
      <c r="P2123" s="9">
        <v>1044.33</v>
      </c>
    </row>
    <row r="2124" spans="1:16" ht="30" x14ac:dyDescent="0.25">
      <c r="A2124" s="35">
        <v>2019</v>
      </c>
      <c r="B2124" s="35" t="s">
        <v>181</v>
      </c>
      <c r="C2124" s="35">
        <v>34151</v>
      </c>
      <c r="D2124" s="48" t="s">
        <v>182</v>
      </c>
      <c r="E2124" s="85">
        <v>9</v>
      </c>
      <c r="F2124" s="97" t="s">
        <v>527</v>
      </c>
      <c r="G2124" s="20" t="s">
        <v>528</v>
      </c>
      <c r="H2124" s="20" t="s">
        <v>184</v>
      </c>
      <c r="I2124" s="20">
        <v>19</v>
      </c>
      <c r="J2124" s="37">
        <f t="shared" si="208"/>
        <v>25.333333333333336</v>
      </c>
      <c r="K2124" s="9">
        <v>14707.22</v>
      </c>
      <c r="L2124" s="20" t="s">
        <v>247</v>
      </c>
      <c r="M2124" s="17">
        <f t="shared" si="209"/>
        <v>1.7557099074402057E-3</v>
      </c>
      <c r="N2124" s="17">
        <f t="shared" si="210"/>
        <v>1.755709907440207E-3</v>
      </c>
      <c r="O2124" s="68">
        <f t="shared" si="211"/>
        <v>10.270902958525211</v>
      </c>
      <c r="P2124" s="9">
        <v>774.06</v>
      </c>
    </row>
    <row r="2125" spans="1:16" ht="30" x14ac:dyDescent="0.25">
      <c r="A2125" s="35">
        <v>2019</v>
      </c>
      <c r="B2125" s="35" t="s">
        <v>181</v>
      </c>
      <c r="C2125" s="35">
        <v>34338</v>
      </c>
      <c r="D2125" s="48" t="s">
        <v>186</v>
      </c>
      <c r="E2125" s="85">
        <v>9</v>
      </c>
      <c r="F2125" s="97" t="s">
        <v>527</v>
      </c>
      <c r="G2125" s="20" t="s">
        <v>528</v>
      </c>
      <c r="H2125" s="20" t="s">
        <v>184</v>
      </c>
      <c r="I2125" s="20">
        <v>12</v>
      </c>
      <c r="J2125" s="37">
        <f t="shared" si="208"/>
        <v>16</v>
      </c>
      <c r="K2125" s="9">
        <v>10439.44</v>
      </c>
      <c r="L2125" s="20" t="s">
        <v>247</v>
      </c>
      <c r="M2125" s="17">
        <f t="shared" si="209"/>
        <v>1.1088694152253931E-3</v>
      </c>
      <c r="N2125" s="17">
        <f t="shared" si="210"/>
        <v>1.1088694152253937E-3</v>
      </c>
      <c r="O2125" s="68">
        <f t="shared" si="211"/>
        <v>6.4868860790685536</v>
      </c>
      <c r="P2125" s="9">
        <v>869.95</v>
      </c>
    </row>
    <row r="2126" spans="1:16" ht="30" x14ac:dyDescent="0.25">
      <c r="A2126" s="35">
        <v>2019</v>
      </c>
      <c r="B2126" s="35" t="s">
        <v>181</v>
      </c>
      <c r="C2126" s="35">
        <v>34151</v>
      </c>
      <c r="D2126" s="48" t="s">
        <v>182</v>
      </c>
      <c r="E2126" s="85">
        <v>9</v>
      </c>
      <c r="F2126" s="97" t="s">
        <v>527</v>
      </c>
      <c r="G2126" s="20" t="s">
        <v>528</v>
      </c>
      <c r="H2126" s="20" t="s">
        <v>184</v>
      </c>
      <c r="I2126" s="20">
        <v>139</v>
      </c>
      <c r="J2126" s="37">
        <f t="shared" si="208"/>
        <v>185.33333333333334</v>
      </c>
      <c r="K2126" s="9">
        <v>145579.06</v>
      </c>
      <c r="L2126" s="20" t="s">
        <v>248</v>
      </c>
      <c r="M2126" s="17">
        <f t="shared" si="209"/>
        <v>1.2844404059694135E-2</v>
      </c>
      <c r="N2126" s="17">
        <f t="shared" si="210"/>
        <v>1.2844404059694146E-2</v>
      </c>
      <c r="O2126" s="68">
        <f t="shared" si="211"/>
        <v>75.139763749210758</v>
      </c>
      <c r="P2126" s="9">
        <v>1047.33</v>
      </c>
    </row>
    <row r="2127" spans="1:16" ht="30" x14ac:dyDescent="0.25">
      <c r="A2127" s="35">
        <v>2019</v>
      </c>
      <c r="B2127" s="35" t="s">
        <v>181</v>
      </c>
      <c r="C2127" s="35">
        <v>34338</v>
      </c>
      <c r="D2127" s="48" t="s">
        <v>186</v>
      </c>
      <c r="E2127" s="85">
        <v>9</v>
      </c>
      <c r="F2127" s="97" t="s">
        <v>527</v>
      </c>
      <c r="G2127" s="20" t="s">
        <v>528</v>
      </c>
      <c r="H2127" s="20" t="s">
        <v>184</v>
      </c>
      <c r="I2127" s="20">
        <v>94</v>
      </c>
      <c r="J2127" s="37">
        <f t="shared" si="208"/>
        <v>125.33333333333334</v>
      </c>
      <c r="K2127" s="9">
        <v>98520.4</v>
      </c>
      <c r="L2127" s="20" t="s">
        <v>248</v>
      </c>
      <c r="M2127" s="17">
        <f t="shared" si="209"/>
        <v>8.6861437525989123E-3</v>
      </c>
      <c r="N2127" s="17">
        <f t="shared" si="210"/>
        <v>8.6861437525989193E-3</v>
      </c>
      <c r="O2127" s="68">
        <f t="shared" si="211"/>
        <v>50.813940952703675</v>
      </c>
      <c r="P2127" s="9">
        <v>1048.0899999999999</v>
      </c>
    </row>
    <row r="2128" spans="1:16" ht="30" x14ac:dyDescent="0.25">
      <c r="A2128" s="35">
        <v>2019</v>
      </c>
      <c r="B2128" s="35" t="s">
        <v>181</v>
      </c>
      <c r="C2128" s="35">
        <v>34151</v>
      </c>
      <c r="D2128" s="48" t="s">
        <v>182</v>
      </c>
      <c r="E2128" s="85">
        <v>9</v>
      </c>
      <c r="F2128" s="97" t="s">
        <v>527</v>
      </c>
      <c r="G2128" s="20" t="s">
        <v>528</v>
      </c>
      <c r="H2128" s="20" t="s">
        <v>184</v>
      </c>
      <c r="I2128" s="20">
        <v>38</v>
      </c>
      <c r="J2128" s="37">
        <f t="shared" si="208"/>
        <v>50.666666666666671</v>
      </c>
      <c r="K2128" s="9">
        <v>39763.68</v>
      </c>
      <c r="L2128" s="20" t="s">
        <v>249</v>
      </c>
      <c r="M2128" s="17">
        <f t="shared" si="209"/>
        <v>3.5114198148804114E-3</v>
      </c>
      <c r="N2128" s="17">
        <f t="shared" si="210"/>
        <v>3.511419814880414E-3</v>
      </c>
      <c r="O2128" s="68">
        <f t="shared" si="211"/>
        <v>20.541805917050421</v>
      </c>
      <c r="P2128" s="9">
        <v>1046.4100000000001</v>
      </c>
    </row>
    <row r="2129" spans="1:16" ht="30" x14ac:dyDescent="0.25">
      <c r="A2129" s="35">
        <v>2019</v>
      </c>
      <c r="B2129" s="35" t="s">
        <v>181</v>
      </c>
      <c r="C2129" s="35">
        <v>34151</v>
      </c>
      <c r="D2129" s="48" t="s">
        <v>182</v>
      </c>
      <c r="E2129" s="85">
        <v>9</v>
      </c>
      <c r="F2129" s="97" t="s">
        <v>527</v>
      </c>
      <c r="G2129" s="20" t="s">
        <v>528</v>
      </c>
      <c r="H2129" s="20" t="s">
        <v>184</v>
      </c>
      <c r="I2129" s="20">
        <v>122</v>
      </c>
      <c r="J2129" s="37">
        <f t="shared" si="208"/>
        <v>162.66666666666666</v>
      </c>
      <c r="K2129" s="9">
        <v>127754.44</v>
      </c>
      <c r="L2129" s="20" t="s">
        <v>250</v>
      </c>
      <c r="M2129" s="17">
        <f t="shared" si="209"/>
        <v>1.1273505721458162E-2</v>
      </c>
      <c r="N2129" s="17">
        <f t="shared" si="210"/>
        <v>1.1273505721458169E-2</v>
      </c>
      <c r="O2129" s="68">
        <f t="shared" si="211"/>
        <v>65.950008470530292</v>
      </c>
      <c r="P2129" s="9">
        <v>1047.17</v>
      </c>
    </row>
    <row r="2130" spans="1:16" ht="30" x14ac:dyDescent="0.25">
      <c r="A2130" s="35">
        <v>2019</v>
      </c>
      <c r="B2130" s="35" t="s">
        <v>181</v>
      </c>
      <c r="C2130" s="35">
        <v>34338</v>
      </c>
      <c r="D2130" s="48" t="s">
        <v>186</v>
      </c>
      <c r="E2130" s="85">
        <v>9</v>
      </c>
      <c r="F2130" s="97" t="s">
        <v>527</v>
      </c>
      <c r="G2130" s="20" t="s">
        <v>528</v>
      </c>
      <c r="H2130" s="20" t="s">
        <v>184</v>
      </c>
      <c r="I2130" s="20">
        <v>1</v>
      </c>
      <c r="J2130" s="37">
        <f t="shared" si="208"/>
        <v>1.3333333333333333</v>
      </c>
      <c r="K2130" s="9">
        <v>1051.1600000000001</v>
      </c>
      <c r="L2130" s="20" t="s">
        <v>250</v>
      </c>
      <c r="M2130" s="17">
        <f t="shared" si="209"/>
        <v>9.2405784602116086E-5</v>
      </c>
      <c r="N2130" s="17">
        <f t="shared" si="210"/>
        <v>9.240578460211614E-5</v>
      </c>
      <c r="O2130" s="68">
        <f t="shared" si="211"/>
        <v>0.5405738399223794</v>
      </c>
      <c r="P2130" s="9">
        <v>1051.1600000000001</v>
      </c>
    </row>
    <row r="2131" spans="1:16" ht="30" x14ac:dyDescent="0.25">
      <c r="A2131" s="35">
        <v>2019</v>
      </c>
      <c r="B2131" s="35" t="s">
        <v>181</v>
      </c>
      <c r="C2131" s="35">
        <v>34151</v>
      </c>
      <c r="D2131" s="48" t="s">
        <v>182</v>
      </c>
      <c r="E2131" s="85">
        <v>9</v>
      </c>
      <c r="F2131" s="97" t="s">
        <v>527</v>
      </c>
      <c r="G2131" s="20" t="s">
        <v>528</v>
      </c>
      <c r="H2131" s="20" t="s">
        <v>184</v>
      </c>
      <c r="I2131" s="20">
        <v>117</v>
      </c>
      <c r="J2131" s="37">
        <f t="shared" si="208"/>
        <v>156</v>
      </c>
      <c r="K2131" s="9">
        <v>122110.78</v>
      </c>
      <c r="L2131" s="20" t="s">
        <v>251</v>
      </c>
      <c r="M2131" s="17">
        <f t="shared" si="209"/>
        <v>1.0811476798447583E-2</v>
      </c>
      <c r="N2131" s="17">
        <f t="shared" si="210"/>
        <v>1.081147679844759E-2</v>
      </c>
      <c r="O2131" s="68">
        <f t="shared" si="211"/>
        <v>63.247139270918403</v>
      </c>
      <c r="P2131" s="9">
        <v>1043.68</v>
      </c>
    </row>
    <row r="2132" spans="1:16" ht="30" x14ac:dyDescent="0.25">
      <c r="A2132" s="35">
        <v>2019</v>
      </c>
      <c r="B2132" s="35" t="s">
        <v>181</v>
      </c>
      <c r="C2132" s="35">
        <v>34338</v>
      </c>
      <c r="D2132" s="48" t="s">
        <v>186</v>
      </c>
      <c r="E2132" s="85">
        <v>9</v>
      </c>
      <c r="F2132" s="97" t="s">
        <v>527</v>
      </c>
      <c r="G2132" s="20" t="s">
        <v>528</v>
      </c>
      <c r="H2132" s="20" t="s">
        <v>184</v>
      </c>
      <c r="I2132" s="20">
        <v>332</v>
      </c>
      <c r="J2132" s="37">
        <f t="shared" si="208"/>
        <v>442.66666666666663</v>
      </c>
      <c r="K2132" s="9">
        <v>348561.18</v>
      </c>
      <c r="L2132" s="20" t="s">
        <v>251</v>
      </c>
      <c r="M2132" s="17">
        <f t="shared" si="209"/>
        <v>3.0678720487902541E-2</v>
      </c>
      <c r="N2132" s="17">
        <f t="shared" si="210"/>
        <v>3.0678720487902558E-2</v>
      </c>
      <c r="O2132" s="68">
        <f t="shared" si="211"/>
        <v>179.47051485422998</v>
      </c>
      <c r="P2132" s="9">
        <v>1049.8800000000001</v>
      </c>
    </row>
    <row r="2133" spans="1:16" ht="30" x14ac:dyDescent="0.25">
      <c r="A2133" s="35">
        <v>2019</v>
      </c>
      <c r="B2133" s="35" t="s">
        <v>181</v>
      </c>
      <c r="C2133" s="35">
        <v>34151</v>
      </c>
      <c r="D2133" s="48" t="s">
        <v>182</v>
      </c>
      <c r="E2133" s="85">
        <v>9</v>
      </c>
      <c r="F2133" s="97" t="s">
        <v>527</v>
      </c>
      <c r="G2133" s="20" t="s">
        <v>528</v>
      </c>
      <c r="H2133" s="20" t="s">
        <v>184</v>
      </c>
      <c r="I2133" s="20">
        <v>68</v>
      </c>
      <c r="J2133" s="37">
        <f t="shared" si="208"/>
        <v>90.666666666666657</v>
      </c>
      <c r="K2133" s="9">
        <v>71145.14</v>
      </c>
      <c r="L2133" s="20" t="s">
        <v>252</v>
      </c>
      <c r="M2133" s="17">
        <f t="shared" si="209"/>
        <v>6.2835933529438942E-3</v>
      </c>
      <c r="N2133" s="17">
        <f t="shared" si="210"/>
        <v>6.2835933529438977E-3</v>
      </c>
      <c r="O2133" s="68">
        <f t="shared" si="211"/>
        <v>36.759021114721804</v>
      </c>
      <c r="P2133" s="9">
        <v>1046.25</v>
      </c>
    </row>
    <row r="2134" spans="1:16" ht="30" x14ac:dyDescent="0.25">
      <c r="A2134" s="35">
        <v>2019</v>
      </c>
      <c r="B2134" s="35" t="s">
        <v>181</v>
      </c>
      <c r="C2134" s="35">
        <v>34338</v>
      </c>
      <c r="D2134" s="48" t="s">
        <v>186</v>
      </c>
      <c r="E2134" s="85">
        <v>9</v>
      </c>
      <c r="F2134" s="97" t="s">
        <v>527</v>
      </c>
      <c r="G2134" s="20" t="s">
        <v>528</v>
      </c>
      <c r="H2134" s="20" t="s">
        <v>184</v>
      </c>
      <c r="I2134" s="20">
        <v>43</v>
      </c>
      <c r="J2134" s="37">
        <f t="shared" si="208"/>
        <v>57.333333333333329</v>
      </c>
      <c r="K2134" s="9">
        <v>45082.62</v>
      </c>
      <c r="L2134" s="20" t="s">
        <v>252</v>
      </c>
      <c r="M2134" s="17">
        <f t="shared" si="209"/>
        <v>3.9734487378909914E-3</v>
      </c>
      <c r="N2134" s="17">
        <f t="shared" si="210"/>
        <v>3.9734487378909941E-3</v>
      </c>
      <c r="O2134" s="68">
        <f t="shared" si="211"/>
        <v>23.244675116662314</v>
      </c>
      <c r="P2134" s="9">
        <v>1048.43</v>
      </c>
    </row>
    <row r="2135" spans="1:16" ht="30" x14ac:dyDescent="0.25">
      <c r="A2135" s="35">
        <v>2019</v>
      </c>
      <c r="B2135" s="35" t="s">
        <v>181</v>
      </c>
      <c r="C2135" s="35">
        <v>34151</v>
      </c>
      <c r="D2135" s="48" t="s">
        <v>182</v>
      </c>
      <c r="E2135" s="85">
        <v>9</v>
      </c>
      <c r="F2135" s="97" t="s">
        <v>527</v>
      </c>
      <c r="G2135" s="20" t="s">
        <v>528</v>
      </c>
      <c r="H2135" s="20" t="s">
        <v>184</v>
      </c>
      <c r="I2135" s="20">
        <v>10</v>
      </c>
      <c r="J2135" s="37">
        <f t="shared" si="208"/>
        <v>13.333333333333334</v>
      </c>
      <c r="K2135" s="9">
        <v>10493.56</v>
      </c>
      <c r="L2135" s="20" t="s">
        <v>253</v>
      </c>
      <c r="M2135" s="17">
        <f t="shared" si="209"/>
        <v>9.2405784602116083E-4</v>
      </c>
      <c r="N2135" s="17">
        <f t="shared" si="210"/>
        <v>9.2405784602116149E-4</v>
      </c>
      <c r="O2135" s="68">
        <f t="shared" si="211"/>
        <v>5.4057383992237948</v>
      </c>
      <c r="P2135" s="9">
        <v>1049.3599999999999</v>
      </c>
    </row>
    <row r="2136" spans="1:16" ht="30" x14ac:dyDescent="0.25">
      <c r="A2136" s="35">
        <v>2019</v>
      </c>
      <c r="B2136" s="35" t="s">
        <v>181</v>
      </c>
      <c r="C2136" s="35">
        <v>34151</v>
      </c>
      <c r="D2136" s="48" t="s">
        <v>182</v>
      </c>
      <c r="E2136" s="85">
        <v>9</v>
      </c>
      <c r="F2136" s="97" t="s">
        <v>527</v>
      </c>
      <c r="G2136" s="20" t="s">
        <v>528</v>
      </c>
      <c r="H2136" s="20" t="s">
        <v>184</v>
      </c>
      <c r="I2136" s="20">
        <v>119</v>
      </c>
      <c r="J2136" s="37">
        <f t="shared" si="208"/>
        <v>158.66666666666666</v>
      </c>
      <c r="K2136" s="9">
        <v>124826.46</v>
      </c>
      <c r="L2136" s="20" t="s">
        <v>254</v>
      </c>
      <c r="M2136" s="17">
        <f t="shared" si="209"/>
        <v>1.0996288367651815E-2</v>
      </c>
      <c r="N2136" s="17">
        <f t="shared" si="210"/>
        <v>1.099628836765182E-2</v>
      </c>
      <c r="O2136" s="68">
        <f t="shared" si="211"/>
        <v>64.328286950763143</v>
      </c>
      <c r="P2136" s="9">
        <v>1048.96</v>
      </c>
    </row>
    <row r="2137" spans="1:16" ht="30" x14ac:dyDescent="0.25">
      <c r="A2137" s="35">
        <v>2019</v>
      </c>
      <c r="B2137" s="35" t="s">
        <v>181</v>
      </c>
      <c r="C2137" s="35">
        <v>34338</v>
      </c>
      <c r="D2137" s="48" t="s">
        <v>186</v>
      </c>
      <c r="E2137" s="85">
        <v>9</v>
      </c>
      <c r="F2137" s="97" t="s">
        <v>527</v>
      </c>
      <c r="G2137" s="20" t="s">
        <v>528</v>
      </c>
      <c r="H2137" s="20" t="s">
        <v>184</v>
      </c>
      <c r="I2137" s="20">
        <v>98</v>
      </c>
      <c r="J2137" s="37">
        <f t="shared" si="208"/>
        <v>130.66666666666669</v>
      </c>
      <c r="K2137" s="9">
        <v>102580.72</v>
      </c>
      <c r="L2137" s="20" t="s">
        <v>254</v>
      </c>
      <c r="M2137" s="17">
        <f t="shared" si="209"/>
        <v>9.0557668910073771E-3</v>
      </c>
      <c r="N2137" s="17">
        <f t="shared" si="210"/>
        <v>9.055766891007384E-3</v>
      </c>
      <c r="O2137" s="68">
        <f t="shared" si="211"/>
        <v>52.976236312393198</v>
      </c>
      <c r="P2137" s="9">
        <v>1046.74</v>
      </c>
    </row>
    <row r="2138" spans="1:16" ht="30" x14ac:dyDescent="0.25">
      <c r="A2138" s="35">
        <v>2019</v>
      </c>
      <c r="B2138" s="35" t="s">
        <v>181</v>
      </c>
      <c r="C2138" s="35">
        <v>34151</v>
      </c>
      <c r="D2138" s="48" t="s">
        <v>182</v>
      </c>
      <c r="E2138" s="85">
        <v>9</v>
      </c>
      <c r="F2138" s="97" t="s">
        <v>527</v>
      </c>
      <c r="G2138" s="20" t="s">
        <v>528</v>
      </c>
      <c r="H2138" s="20" t="s">
        <v>184</v>
      </c>
      <c r="I2138" s="20">
        <v>18</v>
      </c>
      <c r="J2138" s="37">
        <f t="shared" si="208"/>
        <v>24</v>
      </c>
      <c r="K2138" s="9">
        <v>18830.68</v>
      </c>
      <c r="L2138" s="20" t="s">
        <v>255</v>
      </c>
      <c r="M2138" s="17">
        <f t="shared" si="209"/>
        <v>1.6633041228380895E-3</v>
      </c>
      <c r="N2138" s="17">
        <f t="shared" si="210"/>
        <v>1.6633041228380906E-3</v>
      </c>
      <c r="O2138" s="68">
        <f t="shared" si="211"/>
        <v>9.73032911860283</v>
      </c>
      <c r="P2138" s="9">
        <v>1046.1500000000001</v>
      </c>
    </row>
    <row r="2139" spans="1:16" ht="30" x14ac:dyDescent="0.25">
      <c r="A2139" s="35">
        <v>2019</v>
      </c>
      <c r="B2139" s="35" t="s">
        <v>181</v>
      </c>
      <c r="C2139" s="35">
        <v>34338</v>
      </c>
      <c r="D2139" s="48" t="s">
        <v>186</v>
      </c>
      <c r="E2139" s="85">
        <v>9</v>
      </c>
      <c r="F2139" s="97" t="s">
        <v>527</v>
      </c>
      <c r="G2139" s="20" t="s">
        <v>528</v>
      </c>
      <c r="H2139" s="20" t="s">
        <v>184</v>
      </c>
      <c r="I2139" s="20">
        <v>38</v>
      </c>
      <c r="J2139" s="37">
        <f t="shared" si="208"/>
        <v>50.666666666666671</v>
      </c>
      <c r="K2139" s="9">
        <v>39637.4</v>
      </c>
      <c r="L2139" s="20" t="s">
        <v>255</v>
      </c>
      <c r="M2139" s="17">
        <f t="shared" si="209"/>
        <v>3.5114198148804114E-3</v>
      </c>
      <c r="N2139" s="17">
        <f t="shared" si="210"/>
        <v>3.511419814880414E-3</v>
      </c>
      <c r="O2139" s="68">
        <f t="shared" si="211"/>
        <v>20.541805917050421</v>
      </c>
      <c r="P2139" s="9">
        <v>1043.0899999999999</v>
      </c>
    </row>
    <row r="2140" spans="1:16" ht="30" x14ac:dyDescent="0.25">
      <c r="A2140" s="35">
        <v>2019</v>
      </c>
      <c r="B2140" s="35" t="s">
        <v>181</v>
      </c>
      <c r="C2140" s="35">
        <v>34338</v>
      </c>
      <c r="D2140" s="48" t="s">
        <v>186</v>
      </c>
      <c r="E2140" s="85">
        <v>9</v>
      </c>
      <c r="F2140" s="97" t="s">
        <v>527</v>
      </c>
      <c r="G2140" s="20" t="s">
        <v>528</v>
      </c>
      <c r="H2140" s="20" t="s">
        <v>184</v>
      </c>
      <c r="I2140" s="20">
        <v>6</v>
      </c>
      <c r="J2140" s="37">
        <f t="shared" si="208"/>
        <v>8</v>
      </c>
      <c r="K2140" s="9">
        <v>6252.84</v>
      </c>
      <c r="L2140" s="20" t="s">
        <v>256</v>
      </c>
      <c r="M2140" s="17">
        <f t="shared" si="209"/>
        <v>5.5443470761269654E-4</v>
      </c>
      <c r="N2140" s="17">
        <f t="shared" si="210"/>
        <v>5.5443470761269687E-4</v>
      </c>
      <c r="O2140" s="68">
        <f t="shared" si="211"/>
        <v>3.2434430395342768</v>
      </c>
      <c r="P2140" s="9">
        <v>1042.1400000000001</v>
      </c>
    </row>
    <row r="2141" spans="1:16" ht="30" x14ac:dyDescent="0.25">
      <c r="A2141" s="35">
        <v>2019</v>
      </c>
      <c r="B2141" s="35" t="s">
        <v>181</v>
      </c>
      <c r="C2141" s="35">
        <v>34151</v>
      </c>
      <c r="D2141" s="48" t="s">
        <v>182</v>
      </c>
      <c r="E2141" s="85">
        <v>9</v>
      </c>
      <c r="F2141" s="97" t="s">
        <v>527</v>
      </c>
      <c r="G2141" s="20" t="s">
        <v>528</v>
      </c>
      <c r="H2141" s="20" t="s">
        <v>184</v>
      </c>
      <c r="I2141" s="20">
        <v>48</v>
      </c>
      <c r="J2141" s="37">
        <f t="shared" si="208"/>
        <v>64</v>
      </c>
      <c r="K2141" s="9">
        <v>50112.92</v>
      </c>
      <c r="L2141" s="20" t="s">
        <v>257</v>
      </c>
      <c r="M2141" s="17">
        <f t="shared" si="209"/>
        <v>4.4354776609015724E-3</v>
      </c>
      <c r="N2141" s="17">
        <f t="shared" si="210"/>
        <v>4.435477660901575E-3</v>
      </c>
      <c r="O2141" s="68">
        <f t="shared" si="211"/>
        <v>25.947544316274215</v>
      </c>
      <c r="P2141" s="9">
        <v>1044.02</v>
      </c>
    </row>
    <row r="2142" spans="1:16" ht="30" x14ac:dyDescent="0.25">
      <c r="A2142" s="35">
        <v>2019</v>
      </c>
      <c r="B2142" s="35" t="s">
        <v>181</v>
      </c>
      <c r="C2142" s="35">
        <v>34151</v>
      </c>
      <c r="D2142" s="48" t="s">
        <v>182</v>
      </c>
      <c r="E2142" s="85">
        <v>9</v>
      </c>
      <c r="F2142" s="97" t="s">
        <v>527</v>
      </c>
      <c r="G2142" s="20" t="s">
        <v>528</v>
      </c>
      <c r="H2142" s="20" t="s">
        <v>184</v>
      </c>
      <c r="I2142" s="20">
        <v>24</v>
      </c>
      <c r="J2142" s="37">
        <f t="shared" si="208"/>
        <v>32</v>
      </c>
      <c r="K2142" s="9">
        <v>25011.360000000001</v>
      </c>
      <c r="L2142" s="20" t="s">
        <v>258</v>
      </c>
      <c r="M2142" s="17">
        <f t="shared" si="209"/>
        <v>2.2177388304507862E-3</v>
      </c>
      <c r="N2142" s="17">
        <f t="shared" si="210"/>
        <v>2.2177388304507875E-3</v>
      </c>
      <c r="O2142" s="68">
        <f t="shared" si="211"/>
        <v>12.973772158137107</v>
      </c>
      <c r="P2142" s="9">
        <v>1042.1400000000001</v>
      </c>
    </row>
    <row r="2143" spans="1:16" ht="30" x14ac:dyDescent="0.25">
      <c r="A2143" s="35">
        <v>2019</v>
      </c>
      <c r="B2143" s="35" t="s">
        <v>181</v>
      </c>
      <c r="C2143" s="35">
        <v>34151</v>
      </c>
      <c r="D2143" s="48" t="s">
        <v>182</v>
      </c>
      <c r="E2143" s="85">
        <v>9</v>
      </c>
      <c r="F2143" s="97" t="s">
        <v>527</v>
      </c>
      <c r="G2143" s="20" t="s">
        <v>528</v>
      </c>
      <c r="H2143" s="20" t="s">
        <v>184</v>
      </c>
      <c r="I2143" s="20">
        <v>293</v>
      </c>
      <c r="J2143" s="37">
        <f t="shared" si="208"/>
        <v>390.66666666666669</v>
      </c>
      <c r="K2143" s="9">
        <v>307078.86</v>
      </c>
      <c r="L2143" s="20" t="s">
        <v>259</v>
      </c>
      <c r="M2143" s="17">
        <f t="shared" si="209"/>
        <v>2.7074894888420013E-2</v>
      </c>
      <c r="N2143" s="17">
        <f t="shared" si="210"/>
        <v>2.7074894888420034E-2</v>
      </c>
      <c r="O2143" s="68">
        <f t="shared" si="211"/>
        <v>158.38813509725719</v>
      </c>
      <c r="P2143" s="9">
        <v>1048.05</v>
      </c>
    </row>
    <row r="2144" spans="1:16" ht="30" x14ac:dyDescent="0.25">
      <c r="A2144" s="35">
        <v>2019</v>
      </c>
      <c r="B2144" s="35" t="s">
        <v>181</v>
      </c>
      <c r="C2144" s="35">
        <v>34338</v>
      </c>
      <c r="D2144" s="48" t="s">
        <v>186</v>
      </c>
      <c r="E2144" s="85">
        <v>9</v>
      </c>
      <c r="F2144" s="97" t="s">
        <v>527</v>
      </c>
      <c r="G2144" s="20" t="s">
        <v>528</v>
      </c>
      <c r="H2144" s="20" t="s">
        <v>184</v>
      </c>
      <c r="I2144" s="20">
        <v>184</v>
      </c>
      <c r="J2144" s="37">
        <f t="shared" si="208"/>
        <v>245.33333333333331</v>
      </c>
      <c r="K2144" s="9">
        <v>192863.22</v>
      </c>
      <c r="L2144" s="20" t="s">
        <v>259</v>
      </c>
      <c r="M2144" s="17">
        <f t="shared" si="209"/>
        <v>1.700266436678936E-2</v>
      </c>
      <c r="N2144" s="17">
        <f t="shared" si="210"/>
        <v>1.700266436678937E-2</v>
      </c>
      <c r="O2144" s="68">
        <f t="shared" si="211"/>
        <v>99.465586545717812</v>
      </c>
      <c r="P2144" s="9">
        <v>1048.17</v>
      </c>
    </row>
    <row r="2145" spans="1:16" ht="30" x14ac:dyDescent="0.25">
      <c r="A2145" s="35">
        <v>2019</v>
      </c>
      <c r="B2145" s="35" t="s">
        <v>181</v>
      </c>
      <c r="C2145" s="35">
        <v>34151</v>
      </c>
      <c r="D2145" s="48" t="s">
        <v>182</v>
      </c>
      <c r="E2145" s="85">
        <v>9</v>
      </c>
      <c r="F2145" s="97" t="s">
        <v>527</v>
      </c>
      <c r="G2145" s="20" t="s">
        <v>528</v>
      </c>
      <c r="H2145" s="20" t="s">
        <v>184</v>
      </c>
      <c r="I2145" s="20">
        <v>56</v>
      </c>
      <c r="J2145" s="37">
        <f t="shared" si="208"/>
        <v>74.666666666666671</v>
      </c>
      <c r="K2145" s="9">
        <v>58810.84</v>
      </c>
      <c r="L2145" s="20" t="s">
        <v>260</v>
      </c>
      <c r="M2145" s="17">
        <f t="shared" si="209"/>
        <v>5.1747239377185009E-3</v>
      </c>
      <c r="N2145" s="17">
        <f t="shared" si="210"/>
        <v>5.1747239377185044E-3</v>
      </c>
      <c r="O2145" s="68">
        <f t="shared" si="211"/>
        <v>30.27213503565325</v>
      </c>
      <c r="P2145" s="9">
        <v>1050.19</v>
      </c>
    </row>
    <row r="2146" spans="1:16" ht="30" x14ac:dyDescent="0.25">
      <c r="A2146" s="35">
        <v>2019</v>
      </c>
      <c r="B2146" s="35" t="s">
        <v>181</v>
      </c>
      <c r="C2146" s="35">
        <v>34338</v>
      </c>
      <c r="D2146" s="48" t="s">
        <v>186</v>
      </c>
      <c r="E2146" s="85">
        <v>9</v>
      </c>
      <c r="F2146" s="97" t="s">
        <v>527</v>
      </c>
      <c r="G2146" s="20" t="s">
        <v>528</v>
      </c>
      <c r="H2146" s="20" t="s">
        <v>184</v>
      </c>
      <c r="I2146" s="20">
        <v>78</v>
      </c>
      <c r="J2146" s="37">
        <f t="shared" si="208"/>
        <v>104</v>
      </c>
      <c r="K2146" s="9">
        <v>81557.52</v>
      </c>
      <c r="L2146" s="20" t="s">
        <v>260</v>
      </c>
      <c r="M2146" s="17">
        <f t="shared" si="209"/>
        <v>7.2076511989650552E-3</v>
      </c>
      <c r="N2146" s="17">
        <f t="shared" si="210"/>
        <v>7.2076511989650595E-3</v>
      </c>
      <c r="O2146" s="68">
        <f t="shared" si="211"/>
        <v>42.164759513945597</v>
      </c>
      <c r="P2146" s="9">
        <v>1045.6099999999999</v>
      </c>
    </row>
    <row r="2147" spans="1:16" ht="30" x14ac:dyDescent="0.25">
      <c r="A2147" s="35">
        <v>2019</v>
      </c>
      <c r="B2147" s="35" t="s">
        <v>181</v>
      </c>
      <c r="C2147" s="35">
        <v>34151</v>
      </c>
      <c r="D2147" s="48" t="s">
        <v>182</v>
      </c>
      <c r="E2147" s="85">
        <v>9</v>
      </c>
      <c r="F2147" s="97" t="s">
        <v>527</v>
      </c>
      <c r="G2147" s="20" t="s">
        <v>528</v>
      </c>
      <c r="H2147" s="20" t="s">
        <v>184</v>
      </c>
      <c r="I2147" s="20">
        <v>237</v>
      </c>
      <c r="J2147" s="37">
        <f t="shared" si="208"/>
        <v>316</v>
      </c>
      <c r="K2147" s="9">
        <v>248331.16</v>
      </c>
      <c r="L2147" s="20" t="s">
        <v>261</v>
      </c>
      <c r="M2147" s="17">
        <f t="shared" si="209"/>
        <v>2.1900170950701514E-2</v>
      </c>
      <c r="N2147" s="17">
        <f t="shared" si="210"/>
        <v>2.1900170950701528E-2</v>
      </c>
      <c r="O2147" s="68">
        <f t="shared" si="211"/>
        <v>128.11600006160393</v>
      </c>
      <c r="P2147" s="9">
        <v>1047.81</v>
      </c>
    </row>
    <row r="2148" spans="1:16" ht="30" x14ac:dyDescent="0.25">
      <c r="A2148" s="35">
        <v>2019</v>
      </c>
      <c r="B2148" s="35" t="s">
        <v>181</v>
      </c>
      <c r="C2148" s="35">
        <v>34338</v>
      </c>
      <c r="D2148" s="48" t="s">
        <v>186</v>
      </c>
      <c r="E2148" s="85">
        <v>9</v>
      </c>
      <c r="F2148" s="97" t="s">
        <v>527</v>
      </c>
      <c r="G2148" s="20" t="s">
        <v>528</v>
      </c>
      <c r="H2148" s="20" t="s">
        <v>184</v>
      </c>
      <c r="I2148" s="20">
        <v>47</v>
      </c>
      <c r="J2148" s="37">
        <f t="shared" si="208"/>
        <v>62.666666666666671</v>
      </c>
      <c r="K2148" s="9">
        <v>49368.44</v>
      </c>
      <c r="L2148" s="20" t="s">
        <v>261</v>
      </c>
      <c r="M2148" s="17">
        <f t="shared" si="209"/>
        <v>4.3430718762994562E-3</v>
      </c>
      <c r="N2148" s="17">
        <f t="shared" si="210"/>
        <v>4.3430718762994596E-3</v>
      </c>
      <c r="O2148" s="68">
        <f t="shared" si="211"/>
        <v>25.406970476351837</v>
      </c>
      <c r="P2148" s="9">
        <v>1050.3900000000001</v>
      </c>
    </row>
    <row r="2149" spans="1:16" ht="30" x14ac:dyDescent="0.25">
      <c r="A2149" s="35">
        <v>2019</v>
      </c>
      <c r="B2149" s="35" t="s">
        <v>181</v>
      </c>
      <c r="C2149" s="35">
        <v>34151</v>
      </c>
      <c r="D2149" s="48" t="s">
        <v>182</v>
      </c>
      <c r="E2149" s="85">
        <v>9</v>
      </c>
      <c r="F2149" s="97" t="s">
        <v>527</v>
      </c>
      <c r="G2149" s="20" t="s">
        <v>528</v>
      </c>
      <c r="H2149" s="20" t="s">
        <v>184</v>
      </c>
      <c r="I2149" s="20">
        <v>467</v>
      </c>
      <c r="J2149" s="37">
        <f t="shared" ref="J2149:J2205" si="212">I2149/9*12</f>
        <v>622.66666666666663</v>
      </c>
      <c r="K2149" s="9">
        <v>489024.58</v>
      </c>
      <c r="L2149" s="20" t="s">
        <v>262</v>
      </c>
      <c r="M2149" s="17">
        <f t="shared" ref="M2149:M2205" si="213">I2149/$I$2206</f>
        <v>4.3153501409188215E-2</v>
      </c>
      <c r="N2149" s="17">
        <f t="shared" ref="N2149:N2206" si="214">J2149/$J$2206</f>
        <v>4.3153501409188236E-2</v>
      </c>
      <c r="O2149" s="68">
        <f t="shared" ref="O2149:O2205" si="215">5850*N2149</f>
        <v>252.44798324375117</v>
      </c>
      <c r="P2149" s="9">
        <v>1047.1600000000001</v>
      </c>
    </row>
    <row r="2150" spans="1:16" ht="30" x14ac:dyDescent="0.25">
      <c r="A2150" s="35">
        <v>2019</v>
      </c>
      <c r="B2150" s="35" t="s">
        <v>181</v>
      </c>
      <c r="C2150" s="35">
        <v>34338</v>
      </c>
      <c r="D2150" s="48" t="s">
        <v>186</v>
      </c>
      <c r="E2150" s="85">
        <v>9</v>
      </c>
      <c r="F2150" s="97" t="s">
        <v>527</v>
      </c>
      <c r="G2150" s="20" t="s">
        <v>528</v>
      </c>
      <c r="H2150" s="20" t="s">
        <v>184</v>
      </c>
      <c r="I2150" s="20">
        <v>358</v>
      </c>
      <c r="J2150" s="37">
        <f t="shared" si="212"/>
        <v>477.33333333333337</v>
      </c>
      <c r="K2150" s="9">
        <v>375070.52</v>
      </c>
      <c r="L2150" s="20" t="s">
        <v>262</v>
      </c>
      <c r="M2150" s="17">
        <f t="shared" si="213"/>
        <v>3.3081270887557558E-2</v>
      </c>
      <c r="N2150" s="17">
        <f t="shared" si="214"/>
        <v>3.3081270887557586E-2</v>
      </c>
      <c r="O2150" s="68">
        <f t="shared" si="215"/>
        <v>193.52543469221189</v>
      </c>
      <c r="P2150" s="9">
        <v>1047.68</v>
      </c>
    </row>
    <row r="2151" spans="1:16" ht="30" x14ac:dyDescent="0.25">
      <c r="A2151" s="35">
        <v>2019</v>
      </c>
      <c r="B2151" s="35" t="s">
        <v>181</v>
      </c>
      <c r="C2151" s="35">
        <v>34151</v>
      </c>
      <c r="D2151" s="48" t="s">
        <v>182</v>
      </c>
      <c r="E2151" s="85">
        <v>9</v>
      </c>
      <c r="F2151" s="97" t="s">
        <v>527</v>
      </c>
      <c r="G2151" s="20" t="s">
        <v>528</v>
      </c>
      <c r="H2151" s="20" t="s">
        <v>184</v>
      </c>
      <c r="I2151" s="20">
        <v>67</v>
      </c>
      <c r="J2151" s="37">
        <f t="shared" si="212"/>
        <v>89.333333333333343</v>
      </c>
      <c r="K2151" s="9">
        <v>70030.84</v>
      </c>
      <c r="L2151" s="20" t="s">
        <v>263</v>
      </c>
      <c r="M2151" s="17">
        <f t="shared" si="213"/>
        <v>6.1911875683417781E-3</v>
      </c>
      <c r="N2151" s="17">
        <f t="shared" si="214"/>
        <v>6.1911875683417824E-3</v>
      </c>
      <c r="O2151" s="68">
        <f t="shared" si="215"/>
        <v>36.218447274799423</v>
      </c>
      <c r="P2151" s="9">
        <v>1045.24</v>
      </c>
    </row>
    <row r="2152" spans="1:16" ht="30" x14ac:dyDescent="0.25">
      <c r="A2152" s="35">
        <v>2019</v>
      </c>
      <c r="B2152" s="35" t="s">
        <v>181</v>
      </c>
      <c r="C2152" s="35">
        <v>34338</v>
      </c>
      <c r="D2152" s="48" t="s">
        <v>186</v>
      </c>
      <c r="E2152" s="85">
        <v>9</v>
      </c>
      <c r="F2152" s="97" t="s">
        <v>527</v>
      </c>
      <c r="G2152" s="20" t="s">
        <v>528</v>
      </c>
      <c r="H2152" s="20" t="s">
        <v>184</v>
      </c>
      <c r="I2152" s="20">
        <v>151</v>
      </c>
      <c r="J2152" s="37">
        <f t="shared" si="212"/>
        <v>201.33333333333334</v>
      </c>
      <c r="K2152" s="9">
        <v>158247.1</v>
      </c>
      <c r="L2152" s="20" t="s">
        <v>263</v>
      </c>
      <c r="M2152" s="17">
        <f t="shared" si="213"/>
        <v>1.3953273474919529E-2</v>
      </c>
      <c r="N2152" s="17">
        <f t="shared" si="214"/>
        <v>1.395327347491954E-2</v>
      </c>
      <c r="O2152" s="68">
        <f t="shared" si="215"/>
        <v>81.626649828279312</v>
      </c>
      <c r="P2152" s="9">
        <v>1047.99</v>
      </c>
    </row>
    <row r="2153" spans="1:16" ht="30" x14ac:dyDescent="0.25">
      <c r="A2153" s="35">
        <v>2019</v>
      </c>
      <c r="B2153" s="35" t="s">
        <v>181</v>
      </c>
      <c r="C2153" s="35">
        <v>34151</v>
      </c>
      <c r="D2153" s="48" t="s">
        <v>182</v>
      </c>
      <c r="E2153" s="85">
        <v>9</v>
      </c>
      <c r="F2153" s="97" t="s">
        <v>527</v>
      </c>
      <c r="G2153" s="20" t="s">
        <v>528</v>
      </c>
      <c r="H2153" s="20" t="s">
        <v>184</v>
      </c>
      <c r="I2153" s="20">
        <v>16</v>
      </c>
      <c r="J2153" s="37">
        <f t="shared" si="212"/>
        <v>21.333333333333332</v>
      </c>
      <c r="K2153" s="9">
        <v>16773.46</v>
      </c>
      <c r="L2153" s="20" t="s">
        <v>264</v>
      </c>
      <c r="M2153" s="17">
        <f t="shared" si="213"/>
        <v>1.4784925536338574E-3</v>
      </c>
      <c r="N2153" s="17">
        <f t="shared" si="214"/>
        <v>1.4784925536338582E-3</v>
      </c>
      <c r="O2153" s="68">
        <f t="shared" si="215"/>
        <v>8.6491814387580703</v>
      </c>
      <c r="P2153" s="9">
        <v>1048.3399999999999</v>
      </c>
    </row>
    <row r="2154" spans="1:16" ht="30" x14ac:dyDescent="0.25">
      <c r="A2154" s="35">
        <v>2019</v>
      </c>
      <c r="B2154" s="35" t="s">
        <v>181</v>
      </c>
      <c r="C2154" s="35">
        <v>34151</v>
      </c>
      <c r="D2154" s="48" t="s">
        <v>182</v>
      </c>
      <c r="E2154" s="85">
        <v>9</v>
      </c>
      <c r="F2154" s="97" t="s">
        <v>527</v>
      </c>
      <c r="G2154" s="20" t="s">
        <v>528</v>
      </c>
      <c r="H2154" s="20" t="s">
        <v>184</v>
      </c>
      <c r="I2154" s="20">
        <v>22</v>
      </c>
      <c r="J2154" s="37">
        <f t="shared" si="212"/>
        <v>29.333333333333336</v>
      </c>
      <c r="K2154" s="9">
        <v>23008.26</v>
      </c>
      <c r="L2154" s="20" t="s">
        <v>265</v>
      </c>
      <c r="M2154" s="17">
        <f t="shared" si="213"/>
        <v>2.0329272612465538E-3</v>
      </c>
      <c r="N2154" s="17">
        <f t="shared" si="214"/>
        <v>2.0329272612465555E-3</v>
      </c>
      <c r="O2154" s="68">
        <f t="shared" si="215"/>
        <v>11.892624478292349</v>
      </c>
      <c r="P2154" s="9">
        <v>1045.83</v>
      </c>
    </row>
    <row r="2155" spans="1:16" ht="30" x14ac:dyDescent="0.25">
      <c r="A2155" s="35">
        <v>2019</v>
      </c>
      <c r="B2155" s="35" t="s">
        <v>181</v>
      </c>
      <c r="C2155" s="35">
        <v>34338</v>
      </c>
      <c r="D2155" s="48" t="s">
        <v>186</v>
      </c>
      <c r="E2155" s="85">
        <v>9</v>
      </c>
      <c r="F2155" s="97" t="s">
        <v>527</v>
      </c>
      <c r="G2155" s="20" t="s">
        <v>528</v>
      </c>
      <c r="H2155" s="20" t="s">
        <v>184</v>
      </c>
      <c r="I2155" s="20">
        <v>11</v>
      </c>
      <c r="J2155" s="37">
        <f t="shared" si="212"/>
        <v>14.666666666666668</v>
      </c>
      <c r="K2155" s="9">
        <v>11562.76</v>
      </c>
      <c r="L2155" s="20" t="s">
        <v>265</v>
      </c>
      <c r="M2155" s="17">
        <f t="shared" si="213"/>
        <v>1.0164636306232769E-3</v>
      </c>
      <c r="N2155" s="17">
        <f t="shared" si="214"/>
        <v>1.0164636306232778E-3</v>
      </c>
      <c r="O2155" s="68">
        <f t="shared" si="215"/>
        <v>5.9463122391461747</v>
      </c>
      <c r="P2155" s="9">
        <v>1051.1600000000001</v>
      </c>
    </row>
    <row r="2156" spans="1:16" ht="30" x14ac:dyDescent="0.25">
      <c r="A2156" s="35">
        <v>2019</v>
      </c>
      <c r="B2156" s="35" t="s">
        <v>181</v>
      </c>
      <c r="C2156" s="35">
        <v>34338</v>
      </c>
      <c r="D2156" s="48" t="s">
        <v>186</v>
      </c>
      <c r="E2156" s="85">
        <v>9</v>
      </c>
      <c r="F2156" s="97" t="s">
        <v>527</v>
      </c>
      <c r="G2156" s="20" t="s">
        <v>528</v>
      </c>
      <c r="H2156" s="20" t="s">
        <v>184</v>
      </c>
      <c r="I2156" s="20">
        <v>53</v>
      </c>
      <c r="J2156" s="37">
        <f t="shared" si="212"/>
        <v>70.666666666666671</v>
      </c>
      <c r="K2156" s="9">
        <v>55603.24</v>
      </c>
      <c r="L2156" s="20" t="s">
        <v>266</v>
      </c>
      <c r="M2156" s="17">
        <f t="shared" si="213"/>
        <v>4.8975065839121524E-3</v>
      </c>
      <c r="N2156" s="17">
        <f t="shared" si="214"/>
        <v>4.8975065839121559E-3</v>
      </c>
      <c r="O2156" s="68">
        <f t="shared" si="215"/>
        <v>28.650413515886111</v>
      </c>
      <c r="P2156" s="9">
        <v>1049.1199999999999</v>
      </c>
    </row>
    <row r="2157" spans="1:16" ht="30" x14ac:dyDescent="0.25">
      <c r="A2157" s="35">
        <v>2019</v>
      </c>
      <c r="B2157" s="35" t="s">
        <v>181</v>
      </c>
      <c r="C2157" s="35">
        <v>34151</v>
      </c>
      <c r="D2157" s="48" t="s">
        <v>182</v>
      </c>
      <c r="E2157" s="85">
        <v>9</v>
      </c>
      <c r="F2157" s="97" t="s">
        <v>527</v>
      </c>
      <c r="G2157" s="20" t="s">
        <v>528</v>
      </c>
      <c r="H2157" s="20" t="s">
        <v>184</v>
      </c>
      <c r="I2157" s="20">
        <v>8</v>
      </c>
      <c r="J2157" s="37">
        <f t="shared" si="212"/>
        <v>10.666666666666666</v>
      </c>
      <c r="K2157" s="9">
        <v>8382.2199999999993</v>
      </c>
      <c r="L2157" s="20" t="s">
        <v>55</v>
      </c>
      <c r="M2157" s="17">
        <f t="shared" si="213"/>
        <v>7.3924627681692869E-4</v>
      </c>
      <c r="N2157" s="17">
        <f t="shared" si="214"/>
        <v>7.3924627681692912E-4</v>
      </c>
      <c r="O2157" s="68">
        <f t="shared" si="215"/>
        <v>4.3245907193790352</v>
      </c>
      <c r="P2157" s="9">
        <v>1047.78</v>
      </c>
    </row>
    <row r="2158" spans="1:16" ht="30" x14ac:dyDescent="0.25">
      <c r="A2158" s="35">
        <v>2019</v>
      </c>
      <c r="B2158" s="35" t="s">
        <v>181</v>
      </c>
      <c r="C2158" s="35">
        <v>34338</v>
      </c>
      <c r="D2158" s="48" t="s">
        <v>186</v>
      </c>
      <c r="E2158" s="85">
        <v>9</v>
      </c>
      <c r="F2158" s="97" t="s">
        <v>527</v>
      </c>
      <c r="G2158" s="20" t="s">
        <v>528</v>
      </c>
      <c r="H2158" s="20" t="s">
        <v>184</v>
      </c>
      <c r="I2158" s="20">
        <v>59</v>
      </c>
      <c r="J2158" s="37">
        <f t="shared" si="212"/>
        <v>78.666666666666657</v>
      </c>
      <c r="K2158" s="9">
        <v>61765.88</v>
      </c>
      <c r="L2158" s="20" t="s">
        <v>55</v>
      </c>
      <c r="M2158" s="17">
        <f t="shared" si="213"/>
        <v>5.4519412915248495E-3</v>
      </c>
      <c r="N2158" s="17">
        <f t="shared" si="214"/>
        <v>5.4519412915248521E-3</v>
      </c>
      <c r="O2158" s="68">
        <f t="shared" si="215"/>
        <v>31.893856555420385</v>
      </c>
      <c r="P2158" s="9">
        <v>1046.8800000000001</v>
      </c>
    </row>
    <row r="2159" spans="1:16" ht="30" x14ac:dyDescent="0.25">
      <c r="A2159" s="35">
        <v>2019</v>
      </c>
      <c r="B2159" s="35" t="s">
        <v>181</v>
      </c>
      <c r="C2159" s="35">
        <v>34151</v>
      </c>
      <c r="D2159" s="48" t="s">
        <v>182</v>
      </c>
      <c r="E2159" s="85">
        <v>9</v>
      </c>
      <c r="F2159" s="97" t="s">
        <v>527</v>
      </c>
      <c r="G2159" s="20" t="s">
        <v>528</v>
      </c>
      <c r="H2159" s="20" t="s">
        <v>184</v>
      </c>
      <c r="I2159" s="20">
        <v>6</v>
      </c>
      <c r="J2159" s="37">
        <f t="shared" si="212"/>
        <v>8</v>
      </c>
      <c r="K2159" s="9">
        <v>6306.96</v>
      </c>
      <c r="L2159" s="20" t="s">
        <v>144</v>
      </c>
      <c r="M2159" s="17">
        <f t="shared" si="213"/>
        <v>5.5443470761269654E-4</v>
      </c>
      <c r="N2159" s="17">
        <f t="shared" si="214"/>
        <v>5.5443470761269687E-4</v>
      </c>
      <c r="O2159" s="68">
        <f t="shared" si="215"/>
        <v>3.2434430395342768</v>
      </c>
      <c r="P2159" s="9">
        <v>1051.1600000000001</v>
      </c>
    </row>
    <row r="2160" spans="1:16" ht="30" x14ac:dyDescent="0.25">
      <c r="A2160" s="35">
        <v>2019</v>
      </c>
      <c r="B2160" s="35" t="s">
        <v>181</v>
      </c>
      <c r="C2160" s="35">
        <v>34151</v>
      </c>
      <c r="D2160" s="48" t="s">
        <v>182</v>
      </c>
      <c r="E2160" s="85">
        <v>9</v>
      </c>
      <c r="F2160" s="97" t="s">
        <v>527</v>
      </c>
      <c r="G2160" s="20" t="s">
        <v>528</v>
      </c>
      <c r="H2160" s="20" t="s">
        <v>184</v>
      </c>
      <c r="I2160" s="20">
        <v>73</v>
      </c>
      <c r="J2160" s="37">
        <f t="shared" si="212"/>
        <v>97.333333333333329</v>
      </c>
      <c r="K2160" s="9">
        <v>76500.160000000003</v>
      </c>
      <c r="L2160" s="20" t="s">
        <v>56</v>
      </c>
      <c r="M2160" s="17">
        <f t="shared" si="213"/>
        <v>6.7456222759544743E-3</v>
      </c>
      <c r="N2160" s="17">
        <f t="shared" si="214"/>
        <v>6.7456222759544786E-3</v>
      </c>
      <c r="O2160" s="68">
        <f t="shared" si="215"/>
        <v>39.461890314333701</v>
      </c>
      <c r="P2160" s="9">
        <v>1047.95</v>
      </c>
    </row>
    <row r="2161" spans="1:16" ht="30" x14ac:dyDescent="0.25">
      <c r="A2161" s="35">
        <v>2019</v>
      </c>
      <c r="B2161" s="35" t="s">
        <v>181</v>
      </c>
      <c r="C2161" s="35">
        <v>34338</v>
      </c>
      <c r="D2161" s="48" t="s">
        <v>186</v>
      </c>
      <c r="E2161" s="85">
        <v>9</v>
      </c>
      <c r="F2161" s="97" t="s">
        <v>527</v>
      </c>
      <c r="G2161" s="20" t="s">
        <v>528</v>
      </c>
      <c r="H2161" s="20" t="s">
        <v>184</v>
      </c>
      <c r="I2161" s="20">
        <v>125</v>
      </c>
      <c r="J2161" s="37">
        <f t="shared" si="212"/>
        <v>166.66666666666669</v>
      </c>
      <c r="K2161" s="9">
        <v>130700.46</v>
      </c>
      <c r="L2161" s="20" t="s">
        <v>56</v>
      </c>
      <c r="M2161" s="17">
        <f t="shared" si="213"/>
        <v>1.155072307526451E-2</v>
      </c>
      <c r="N2161" s="17">
        <f t="shared" si="214"/>
        <v>1.1550723075264519E-2</v>
      </c>
      <c r="O2161" s="68">
        <f t="shared" si="215"/>
        <v>67.571729990297442</v>
      </c>
      <c r="P2161" s="9">
        <v>1045.5999999999999</v>
      </c>
    </row>
    <row r="2162" spans="1:16" ht="30" x14ac:dyDescent="0.25">
      <c r="A2162" s="35">
        <v>2019</v>
      </c>
      <c r="B2162" s="35" t="s">
        <v>181</v>
      </c>
      <c r="C2162" s="35">
        <v>34151</v>
      </c>
      <c r="D2162" s="48" t="s">
        <v>182</v>
      </c>
      <c r="E2162" s="85">
        <v>9</v>
      </c>
      <c r="F2162" s="97" t="s">
        <v>527</v>
      </c>
      <c r="G2162" s="20" t="s">
        <v>528</v>
      </c>
      <c r="H2162" s="20" t="s">
        <v>184</v>
      </c>
      <c r="I2162" s="20">
        <v>92</v>
      </c>
      <c r="J2162" s="37">
        <f t="shared" si="212"/>
        <v>122.66666666666666</v>
      </c>
      <c r="K2162" s="9">
        <v>96418.08</v>
      </c>
      <c r="L2162" s="20" t="s">
        <v>267</v>
      </c>
      <c r="M2162" s="17">
        <f t="shared" si="213"/>
        <v>8.50133218339468E-3</v>
      </c>
      <c r="N2162" s="17">
        <f t="shared" si="214"/>
        <v>8.5013321833946852E-3</v>
      </c>
      <c r="O2162" s="68">
        <f t="shared" si="215"/>
        <v>49.732793272858906</v>
      </c>
      <c r="P2162" s="9">
        <v>1048.02</v>
      </c>
    </row>
    <row r="2163" spans="1:16" ht="30" x14ac:dyDescent="0.25">
      <c r="A2163" s="35">
        <v>2019</v>
      </c>
      <c r="B2163" s="35" t="s">
        <v>181</v>
      </c>
      <c r="C2163" s="35">
        <v>34338</v>
      </c>
      <c r="D2163" s="48" t="s">
        <v>186</v>
      </c>
      <c r="E2163" s="85">
        <v>9</v>
      </c>
      <c r="F2163" s="97" t="s">
        <v>527</v>
      </c>
      <c r="G2163" s="20" t="s">
        <v>528</v>
      </c>
      <c r="H2163" s="20" t="s">
        <v>184</v>
      </c>
      <c r="I2163" s="20">
        <v>11</v>
      </c>
      <c r="J2163" s="37">
        <f t="shared" si="212"/>
        <v>14.666666666666668</v>
      </c>
      <c r="K2163" s="9">
        <v>11562.76</v>
      </c>
      <c r="L2163" s="20" t="s">
        <v>267</v>
      </c>
      <c r="M2163" s="17">
        <f t="shared" si="213"/>
        <v>1.0164636306232769E-3</v>
      </c>
      <c r="N2163" s="17">
        <f t="shared" si="214"/>
        <v>1.0164636306232778E-3</v>
      </c>
      <c r="O2163" s="68">
        <f t="shared" si="215"/>
        <v>5.9463122391461747</v>
      </c>
      <c r="P2163" s="9">
        <v>1051.1600000000001</v>
      </c>
    </row>
    <row r="2164" spans="1:16" ht="30" x14ac:dyDescent="0.25">
      <c r="A2164" s="35">
        <v>2019</v>
      </c>
      <c r="B2164" s="35" t="s">
        <v>181</v>
      </c>
      <c r="C2164" s="35">
        <v>34338</v>
      </c>
      <c r="D2164" s="48" t="s">
        <v>186</v>
      </c>
      <c r="E2164" s="85">
        <v>9</v>
      </c>
      <c r="F2164" s="97" t="s">
        <v>527</v>
      </c>
      <c r="G2164" s="20" t="s">
        <v>528</v>
      </c>
      <c r="H2164" s="20" t="s">
        <v>184</v>
      </c>
      <c r="I2164" s="20">
        <v>1</v>
      </c>
      <c r="J2164" s="37">
        <f t="shared" si="212"/>
        <v>1.3333333333333333</v>
      </c>
      <c r="K2164" s="9">
        <v>1042.1400000000001</v>
      </c>
      <c r="L2164" s="20" t="s">
        <v>268</v>
      </c>
      <c r="M2164" s="17">
        <f t="shared" si="213"/>
        <v>9.2405784602116086E-5</v>
      </c>
      <c r="N2164" s="17">
        <f t="shared" si="214"/>
        <v>9.240578460211614E-5</v>
      </c>
      <c r="O2164" s="68">
        <f t="shared" si="215"/>
        <v>0.5405738399223794</v>
      </c>
      <c r="P2164" s="9">
        <v>1042.1400000000001</v>
      </c>
    </row>
    <row r="2165" spans="1:16" ht="30" x14ac:dyDescent="0.25">
      <c r="A2165" s="35">
        <v>2019</v>
      </c>
      <c r="B2165" s="35" t="s">
        <v>181</v>
      </c>
      <c r="C2165" s="35">
        <v>34151</v>
      </c>
      <c r="D2165" s="48" t="s">
        <v>182</v>
      </c>
      <c r="E2165" s="85">
        <v>9</v>
      </c>
      <c r="F2165" s="97" t="s">
        <v>527</v>
      </c>
      <c r="G2165" s="20" t="s">
        <v>528</v>
      </c>
      <c r="H2165" s="20" t="s">
        <v>184</v>
      </c>
      <c r="I2165" s="20">
        <v>176</v>
      </c>
      <c r="J2165" s="37">
        <f t="shared" si="212"/>
        <v>234.66666666666669</v>
      </c>
      <c r="K2165" s="9">
        <v>184291.58</v>
      </c>
      <c r="L2165" s="20" t="s">
        <v>269</v>
      </c>
      <c r="M2165" s="17">
        <f t="shared" si="213"/>
        <v>1.6263418089972431E-2</v>
      </c>
      <c r="N2165" s="17">
        <f t="shared" si="214"/>
        <v>1.6263418089972444E-2</v>
      </c>
      <c r="O2165" s="68">
        <f t="shared" si="215"/>
        <v>95.140995826338795</v>
      </c>
      <c r="P2165" s="9">
        <v>1047.1099999999999</v>
      </c>
    </row>
    <row r="2166" spans="1:16" ht="30" x14ac:dyDescent="0.25">
      <c r="A2166" s="35">
        <v>2019</v>
      </c>
      <c r="B2166" s="35" t="s">
        <v>181</v>
      </c>
      <c r="C2166" s="35">
        <v>34151</v>
      </c>
      <c r="D2166" s="48" t="s">
        <v>182</v>
      </c>
      <c r="E2166" s="85">
        <v>9</v>
      </c>
      <c r="F2166" s="97" t="s">
        <v>527</v>
      </c>
      <c r="G2166" s="20" t="s">
        <v>528</v>
      </c>
      <c r="H2166" s="20" t="s">
        <v>184</v>
      </c>
      <c r="I2166" s="20">
        <v>50</v>
      </c>
      <c r="J2166" s="37">
        <f t="shared" si="212"/>
        <v>66.666666666666657</v>
      </c>
      <c r="K2166" s="9">
        <v>52530.94</v>
      </c>
      <c r="L2166" s="20" t="s">
        <v>270</v>
      </c>
      <c r="M2166" s="17">
        <f t="shared" si="213"/>
        <v>4.6202892301058047E-3</v>
      </c>
      <c r="N2166" s="17">
        <f t="shared" si="214"/>
        <v>4.6202892301058065E-3</v>
      </c>
      <c r="O2166" s="68">
        <f t="shared" si="215"/>
        <v>27.028691996118969</v>
      </c>
      <c r="P2166" s="9">
        <v>1050.6199999999999</v>
      </c>
    </row>
    <row r="2167" spans="1:16" ht="30" x14ac:dyDescent="0.25">
      <c r="A2167" s="35">
        <v>2019</v>
      </c>
      <c r="B2167" s="35" t="s">
        <v>181</v>
      </c>
      <c r="C2167" s="35">
        <v>34338</v>
      </c>
      <c r="D2167" s="48" t="s">
        <v>186</v>
      </c>
      <c r="E2167" s="85">
        <v>9</v>
      </c>
      <c r="F2167" s="97" t="s">
        <v>527</v>
      </c>
      <c r="G2167" s="20" t="s">
        <v>528</v>
      </c>
      <c r="H2167" s="20" t="s">
        <v>184</v>
      </c>
      <c r="I2167" s="20">
        <v>25</v>
      </c>
      <c r="J2167" s="37">
        <f t="shared" si="212"/>
        <v>33.333333333333329</v>
      </c>
      <c r="K2167" s="9">
        <v>26161.74</v>
      </c>
      <c r="L2167" s="20" t="s">
        <v>270</v>
      </c>
      <c r="M2167" s="17">
        <f t="shared" si="213"/>
        <v>2.3101446150529024E-3</v>
      </c>
      <c r="N2167" s="17">
        <f t="shared" si="214"/>
        <v>2.3101446150529032E-3</v>
      </c>
      <c r="O2167" s="68">
        <f t="shared" si="215"/>
        <v>13.514345998059484</v>
      </c>
      <c r="P2167" s="9">
        <v>1046.47</v>
      </c>
    </row>
    <row r="2168" spans="1:16" ht="30" x14ac:dyDescent="0.25">
      <c r="A2168" s="35">
        <v>2019</v>
      </c>
      <c r="B2168" s="35" t="s">
        <v>181</v>
      </c>
      <c r="C2168" s="35">
        <v>34151</v>
      </c>
      <c r="D2168" s="48" t="s">
        <v>182</v>
      </c>
      <c r="E2168" s="85">
        <v>9</v>
      </c>
      <c r="F2168" s="97" t="s">
        <v>527</v>
      </c>
      <c r="G2168" s="20" t="s">
        <v>528</v>
      </c>
      <c r="H2168" s="20" t="s">
        <v>184</v>
      </c>
      <c r="I2168" s="20">
        <v>18</v>
      </c>
      <c r="J2168" s="37">
        <f t="shared" si="212"/>
        <v>24</v>
      </c>
      <c r="K2168" s="9">
        <v>18920.88</v>
      </c>
      <c r="L2168" s="20" t="s">
        <v>271</v>
      </c>
      <c r="M2168" s="17">
        <f t="shared" si="213"/>
        <v>1.6633041228380895E-3</v>
      </c>
      <c r="N2168" s="17">
        <f t="shared" si="214"/>
        <v>1.6633041228380906E-3</v>
      </c>
      <c r="O2168" s="68">
        <f t="shared" si="215"/>
        <v>9.73032911860283</v>
      </c>
      <c r="P2168" s="9">
        <v>1051.1600000000001</v>
      </c>
    </row>
    <row r="2169" spans="1:16" ht="30" x14ac:dyDescent="0.25">
      <c r="A2169" s="35">
        <v>2019</v>
      </c>
      <c r="B2169" s="35" t="s">
        <v>181</v>
      </c>
      <c r="C2169" s="35">
        <v>34338</v>
      </c>
      <c r="D2169" s="48" t="s">
        <v>186</v>
      </c>
      <c r="E2169" s="85">
        <v>9</v>
      </c>
      <c r="F2169" s="97" t="s">
        <v>527</v>
      </c>
      <c r="G2169" s="20" t="s">
        <v>528</v>
      </c>
      <c r="H2169" s="20" t="s">
        <v>184</v>
      </c>
      <c r="I2169" s="20">
        <v>2</v>
      </c>
      <c r="J2169" s="37">
        <f t="shared" si="212"/>
        <v>2.6666666666666665</v>
      </c>
      <c r="K2169" s="9">
        <v>2102.3200000000002</v>
      </c>
      <c r="L2169" s="20" t="s">
        <v>271</v>
      </c>
      <c r="M2169" s="17">
        <f t="shared" si="213"/>
        <v>1.8481156920423217E-4</v>
      </c>
      <c r="N2169" s="17">
        <f t="shared" si="214"/>
        <v>1.8481156920423228E-4</v>
      </c>
      <c r="O2169" s="68">
        <f t="shared" si="215"/>
        <v>1.0811476798447588</v>
      </c>
      <c r="P2169" s="9">
        <v>1051.1600000000001</v>
      </c>
    </row>
    <row r="2170" spans="1:16" ht="30" x14ac:dyDescent="0.25">
      <c r="A2170" s="35">
        <v>2019</v>
      </c>
      <c r="B2170" s="35" t="s">
        <v>181</v>
      </c>
      <c r="C2170" s="35">
        <v>34151</v>
      </c>
      <c r="D2170" s="48" t="s">
        <v>182</v>
      </c>
      <c r="E2170" s="85">
        <v>9</v>
      </c>
      <c r="F2170" s="97" t="s">
        <v>527</v>
      </c>
      <c r="G2170" s="20" t="s">
        <v>528</v>
      </c>
      <c r="H2170" s="20" t="s">
        <v>184</v>
      </c>
      <c r="I2170" s="20">
        <v>20</v>
      </c>
      <c r="J2170" s="37">
        <f t="shared" si="212"/>
        <v>26.666666666666668</v>
      </c>
      <c r="K2170" s="9">
        <v>21023.200000000001</v>
      </c>
      <c r="L2170" s="20" t="s">
        <v>272</v>
      </c>
      <c r="M2170" s="17">
        <f t="shared" si="213"/>
        <v>1.8481156920423217E-3</v>
      </c>
      <c r="N2170" s="17">
        <f t="shared" si="214"/>
        <v>1.848115692042323E-3</v>
      </c>
      <c r="O2170" s="68">
        <f t="shared" si="215"/>
        <v>10.81147679844759</v>
      </c>
      <c r="P2170" s="9">
        <v>1051.1600000000001</v>
      </c>
    </row>
    <row r="2171" spans="1:16" ht="30" x14ac:dyDescent="0.25">
      <c r="A2171" s="35">
        <v>2019</v>
      </c>
      <c r="B2171" s="35" t="s">
        <v>181</v>
      </c>
      <c r="C2171" s="35">
        <v>34338</v>
      </c>
      <c r="D2171" s="48" t="s">
        <v>186</v>
      </c>
      <c r="E2171" s="85">
        <v>9</v>
      </c>
      <c r="F2171" s="97" t="s">
        <v>527</v>
      </c>
      <c r="G2171" s="20" t="s">
        <v>528</v>
      </c>
      <c r="H2171" s="20" t="s">
        <v>184</v>
      </c>
      <c r="I2171" s="20">
        <v>32</v>
      </c>
      <c r="J2171" s="37">
        <f t="shared" si="212"/>
        <v>42.666666666666664</v>
      </c>
      <c r="K2171" s="9">
        <v>33456.720000000001</v>
      </c>
      <c r="L2171" s="20" t="s">
        <v>272</v>
      </c>
      <c r="M2171" s="17">
        <f t="shared" si="213"/>
        <v>2.9569851072677148E-3</v>
      </c>
      <c r="N2171" s="17">
        <f t="shared" si="214"/>
        <v>2.9569851072677165E-3</v>
      </c>
      <c r="O2171" s="68">
        <f t="shared" si="215"/>
        <v>17.298362877516141</v>
      </c>
      <c r="P2171" s="9">
        <v>1045.52</v>
      </c>
    </row>
    <row r="2172" spans="1:16" ht="30" x14ac:dyDescent="0.25">
      <c r="A2172" s="35">
        <v>2019</v>
      </c>
      <c r="B2172" s="35" t="s">
        <v>181</v>
      </c>
      <c r="C2172" s="35">
        <v>34151</v>
      </c>
      <c r="D2172" s="48" t="s">
        <v>273</v>
      </c>
      <c r="E2172" s="85">
        <v>9</v>
      </c>
      <c r="F2172" s="97" t="s">
        <v>527</v>
      </c>
      <c r="G2172" s="20" t="s">
        <v>528</v>
      </c>
      <c r="H2172" s="20" t="s">
        <v>184</v>
      </c>
      <c r="I2172" s="20">
        <v>1</v>
      </c>
      <c r="J2172" s="37">
        <f t="shared" si="212"/>
        <v>1.3333333333333333</v>
      </c>
      <c r="K2172" s="9">
        <v>1051.1600000000001</v>
      </c>
      <c r="L2172" s="20" t="s">
        <v>17</v>
      </c>
      <c r="M2172" s="17">
        <f t="shared" si="213"/>
        <v>9.2405784602116086E-5</v>
      </c>
      <c r="N2172" s="17">
        <f t="shared" si="214"/>
        <v>9.240578460211614E-5</v>
      </c>
      <c r="O2172" s="68">
        <f t="shared" si="215"/>
        <v>0.5405738399223794</v>
      </c>
      <c r="P2172" s="9">
        <v>1051.1600000000001</v>
      </c>
    </row>
    <row r="2173" spans="1:16" ht="30" x14ac:dyDescent="0.25">
      <c r="A2173" s="35">
        <v>2019</v>
      </c>
      <c r="B2173" s="35" t="s">
        <v>181</v>
      </c>
      <c r="C2173" s="35">
        <v>34151</v>
      </c>
      <c r="D2173" s="48" t="s">
        <v>273</v>
      </c>
      <c r="E2173" s="85">
        <v>9</v>
      </c>
      <c r="F2173" s="97" t="s">
        <v>527</v>
      </c>
      <c r="G2173" s="20" t="s">
        <v>528</v>
      </c>
      <c r="H2173" s="20" t="s">
        <v>184</v>
      </c>
      <c r="I2173" s="20">
        <v>5</v>
      </c>
      <c r="J2173" s="37">
        <f t="shared" si="212"/>
        <v>6.666666666666667</v>
      </c>
      <c r="K2173" s="9">
        <v>5255.8</v>
      </c>
      <c r="L2173" s="20" t="s">
        <v>18</v>
      </c>
      <c r="M2173" s="17">
        <f t="shared" si="213"/>
        <v>4.6202892301058042E-4</v>
      </c>
      <c r="N2173" s="17">
        <f t="shared" si="214"/>
        <v>4.6202892301058074E-4</v>
      </c>
      <c r="O2173" s="68">
        <f t="shared" si="215"/>
        <v>2.7028691996118974</v>
      </c>
      <c r="P2173" s="9">
        <v>1051.1600000000001</v>
      </c>
    </row>
    <row r="2174" spans="1:16" ht="30" x14ac:dyDescent="0.25">
      <c r="A2174" s="35">
        <v>2019</v>
      </c>
      <c r="B2174" s="35" t="s">
        <v>181</v>
      </c>
      <c r="C2174" s="35">
        <v>34151</v>
      </c>
      <c r="D2174" s="48" t="s">
        <v>273</v>
      </c>
      <c r="E2174" s="85">
        <v>9</v>
      </c>
      <c r="F2174" s="97" t="s">
        <v>527</v>
      </c>
      <c r="G2174" s="20" t="s">
        <v>528</v>
      </c>
      <c r="H2174" s="20" t="s">
        <v>184</v>
      </c>
      <c r="I2174" s="20">
        <v>7</v>
      </c>
      <c r="J2174" s="37">
        <f t="shared" si="212"/>
        <v>9.3333333333333339</v>
      </c>
      <c r="K2174" s="9">
        <v>7313.02</v>
      </c>
      <c r="L2174" s="20" t="s">
        <v>20</v>
      </c>
      <c r="M2174" s="17">
        <f t="shared" si="213"/>
        <v>6.4684049221481262E-4</v>
      </c>
      <c r="N2174" s="17">
        <f t="shared" si="214"/>
        <v>6.4684049221481305E-4</v>
      </c>
      <c r="O2174" s="68">
        <f t="shared" si="215"/>
        <v>3.7840168794566562</v>
      </c>
      <c r="P2174" s="9">
        <v>1044.72</v>
      </c>
    </row>
    <row r="2175" spans="1:16" ht="30" x14ac:dyDescent="0.25">
      <c r="A2175" s="35">
        <v>2019</v>
      </c>
      <c r="B2175" s="35" t="s">
        <v>181</v>
      </c>
      <c r="C2175" s="35">
        <v>34151</v>
      </c>
      <c r="D2175" s="48" t="s">
        <v>273</v>
      </c>
      <c r="E2175" s="85">
        <v>9</v>
      </c>
      <c r="F2175" s="97" t="s">
        <v>527</v>
      </c>
      <c r="G2175" s="20" t="s">
        <v>528</v>
      </c>
      <c r="H2175" s="20" t="s">
        <v>184</v>
      </c>
      <c r="I2175" s="20">
        <v>20</v>
      </c>
      <c r="J2175" s="37">
        <f t="shared" si="212"/>
        <v>26.666666666666668</v>
      </c>
      <c r="K2175" s="9">
        <v>21189</v>
      </c>
      <c r="L2175" s="20" t="s">
        <v>22</v>
      </c>
      <c r="M2175" s="17">
        <f t="shared" si="213"/>
        <v>1.8481156920423217E-3</v>
      </c>
      <c r="N2175" s="17">
        <f t="shared" si="214"/>
        <v>1.848115692042323E-3</v>
      </c>
      <c r="O2175" s="68">
        <f t="shared" si="215"/>
        <v>10.81147679844759</v>
      </c>
      <c r="P2175" s="9">
        <v>1059.45</v>
      </c>
    </row>
    <row r="2176" spans="1:16" ht="30" x14ac:dyDescent="0.25">
      <c r="A2176" s="35">
        <v>2019</v>
      </c>
      <c r="B2176" s="35" t="s">
        <v>181</v>
      </c>
      <c r="C2176" s="35">
        <v>34151</v>
      </c>
      <c r="D2176" s="48" t="s">
        <v>273</v>
      </c>
      <c r="E2176" s="85">
        <v>9</v>
      </c>
      <c r="F2176" s="97" t="s">
        <v>527</v>
      </c>
      <c r="G2176" s="20" t="s">
        <v>528</v>
      </c>
      <c r="H2176" s="20" t="s">
        <v>184</v>
      </c>
      <c r="I2176" s="20">
        <v>218</v>
      </c>
      <c r="J2176" s="37">
        <f t="shared" si="212"/>
        <v>290.66666666666663</v>
      </c>
      <c r="K2176" s="9">
        <v>228205.78</v>
      </c>
      <c r="L2176" s="20" t="s">
        <v>23</v>
      </c>
      <c r="M2176" s="17">
        <f t="shared" si="213"/>
        <v>2.0144461043261307E-2</v>
      </c>
      <c r="N2176" s="17">
        <f t="shared" si="214"/>
        <v>2.0144461043261317E-2</v>
      </c>
      <c r="O2176" s="68">
        <f t="shared" si="215"/>
        <v>117.8450971030787</v>
      </c>
      <c r="P2176" s="9">
        <v>1046.82</v>
      </c>
    </row>
    <row r="2177" spans="1:16" ht="30" x14ac:dyDescent="0.25">
      <c r="A2177" s="35">
        <v>2019</v>
      </c>
      <c r="B2177" s="35" t="s">
        <v>181</v>
      </c>
      <c r="C2177" s="35">
        <v>34151</v>
      </c>
      <c r="D2177" s="48" t="s">
        <v>273</v>
      </c>
      <c r="E2177" s="85">
        <v>9</v>
      </c>
      <c r="F2177" s="97" t="s">
        <v>527</v>
      </c>
      <c r="G2177" s="20" t="s">
        <v>528</v>
      </c>
      <c r="H2177" s="20" t="s">
        <v>184</v>
      </c>
      <c r="I2177" s="20">
        <v>21</v>
      </c>
      <c r="J2177" s="37">
        <f t="shared" si="212"/>
        <v>28</v>
      </c>
      <c r="K2177" s="9">
        <v>21975.14</v>
      </c>
      <c r="L2177" s="20" t="s">
        <v>25</v>
      </c>
      <c r="M2177" s="17">
        <f t="shared" si="213"/>
        <v>1.9405214766444379E-3</v>
      </c>
      <c r="N2177" s="17">
        <f t="shared" si="214"/>
        <v>1.9405214766444392E-3</v>
      </c>
      <c r="O2177" s="68">
        <f t="shared" si="215"/>
        <v>11.352050638369969</v>
      </c>
      <c r="P2177" s="9">
        <v>1046.44</v>
      </c>
    </row>
    <row r="2178" spans="1:16" ht="30" x14ac:dyDescent="0.25">
      <c r="A2178" s="35">
        <v>2019</v>
      </c>
      <c r="B2178" s="35" t="s">
        <v>181</v>
      </c>
      <c r="C2178" s="35">
        <v>34151</v>
      </c>
      <c r="D2178" s="48" t="s">
        <v>273</v>
      </c>
      <c r="E2178" s="85">
        <v>9</v>
      </c>
      <c r="F2178" s="97" t="s">
        <v>527</v>
      </c>
      <c r="G2178" s="20" t="s">
        <v>528</v>
      </c>
      <c r="H2178" s="20" t="s">
        <v>184</v>
      </c>
      <c r="I2178" s="20">
        <v>11</v>
      </c>
      <c r="J2178" s="37">
        <f t="shared" si="212"/>
        <v>14.666666666666668</v>
      </c>
      <c r="K2178" s="9">
        <v>11490.6</v>
      </c>
      <c r="L2178" s="20" t="s">
        <v>35</v>
      </c>
      <c r="M2178" s="17">
        <f t="shared" si="213"/>
        <v>1.0164636306232769E-3</v>
      </c>
      <c r="N2178" s="17">
        <f t="shared" si="214"/>
        <v>1.0164636306232778E-3</v>
      </c>
      <c r="O2178" s="68">
        <f t="shared" si="215"/>
        <v>5.9463122391461747</v>
      </c>
      <c r="P2178" s="9">
        <v>1044.5999999999999</v>
      </c>
    </row>
    <row r="2179" spans="1:16" ht="30" x14ac:dyDescent="0.25">
      <c r="A2179" s="35">
        <v>2019</v>
      </c>
      <c r="B2179" s="35" t="s">
        <v>181</v>
      </c>
      <c r="C2179" s="35">
        <v>34151</v>
      </c>
      <c r="D2179" s="48" t="s">
        <v>273</v>
      </c>
      <c r="E2179" s="85">
        <v>9</v>
      </c>
      <c r="F2179" s="97" t="s">
        <v>527</v>
      </c>
      <c r="G2179" s="20" t="s">
        <v>528</v>
      </c>
      <c r="H2179" s="20" t="s">
        <v>184</v>
      </c>
      <c r="I2179" s="20">
        <v>35</v>
      </c>
      <c r="J2179" s="37">
        <f t="shared" si="212"/>
        <v>46.666666666666664</v>
      </c>
      <c r="K2179" s="9">
        <v>36655.300000000003</v>
      </c>
      <c r="L2179" s="20" t="s">
        <v>36</v>
      </c>
      <c r="M2179" s="17">
        <f t="shared" si="213"/>
        <v>3.2342024610740629E-3</v>
      </c>
      <c r="N2179" s="17">
        <f t="shared" si="214"/>
        <v>3.234202461074065E-3</v>
      </c>
      <c r="O2179" s="68">
        <f t="shared" si="215"/>
        <v>18.920084397283279</v>
      </c>
      <c r="P2179" s="9">
        <v>1047.29</v>
      </c>
    </row>
    <row r="2180" spans="1:16" ht="30" x14ac:dyDescent="0.25">
      <c r="A2180" s="35">
        <v>2019</v>
      </c>
      <c r="B2180" s="35" t="s">
        <v>181</v>
      </c>
      <c r="C2180" s="35">
        <v>34151</v>
      </c>
      <c r="D2180" s="48" t="s">
        <v>273</v>
      </c>
      <c r="E2180" s="85">
        <v>9</v>
      </c>
      <c r="F2180" s="97" t="s">
        <v>527</v>
      </c>
      <c r="G2180" s="20" t="s">
        <v>528</v>
      </c>
      <c r="H2180" s="20" t="s">
        <v>184</v>
      </c>
      <c r="I2180" s="20">
        <v>6</v>
      </c>
      <c r="J2180" s="37">
        <f t="shared" si="212"/>
        <v>8</v>
      </c>
      <c r="K2180" s="9">
        <v>6306.96</v>
      </c>
      <c r="L2180" s="20" t="s">
        <v>37</v>
      </c>
      <c r="M2180" s="17">
        <f t="shared" si="213"/>
        <v>5.5443470761269654E-4</v>
      </c>
      <c r="N2180" s="17">
        <f t="shared" si="214"/>
        <v>5.5443470761269687E-4</v>
      </c>
      <c r="O2180" s="68">
        <f t="shared" si="215"/>
        <v>3.2434430395342768</v>
      </c>
      <c r="P2180" s="9">
        <v>1051.1600000000001</v>
      </c>
    </row>
    <row r="2181" spans="1:16" ht="30" x14ac:dyDescent="0.25">
      <c r="A2181" s="35">
        <v>2019</v>
      </c>
      <c r="B2181" s="35" t="s">
        <v>181</v>
      </c>
      <c r="C2181" s="35">
        <v>34151</v>
      </c>
      <c r="D2181" s="48" t="s">
        <v>273</v>
      </c>
      <c r="E2181" s="85">
        <v>9</v>
      </c>
      <c r="F2181" s="97" t="s">
        <v>527</v>
      </c>
      <c r="G2181" s="20" t="s">
        <v>528</v>
      </c>
      <c r="H2181" s="20" t="s">
        <v>184</v>
      </c>
      <c r="I2181" s="20">
        <v>214</v>
      </c>
      <c r="J2181" s="37">
        <f t="shared" si="212"/>
        <v>285.33333333333337</v>
      </c>
      <c r="K2181" s="9">
        <v>224542.34</v>
      </c>
      <c r="L2181" s="20" t="s">
        <v>40</v>
      </c>
      <c r="M2181" s="17">
        <f t="shared" si="213"/>
        <v>1.9774837904852842E-2</v>
      </c>
      <c r="N2181" s="17">
        <f t="shared" si="214"/>
        <v>1.9774837904852859E-2</v>
      </c>
      <c r="O2181" s="68">
        <f t="shared" si="215"/>
        <v>115.68280174338922</v>
      </c>
      <c r="P2181" s="9">
        <v>1049.26</v>
      </c>
    </row>
    <row r="2182" spans="1:16" ht="30" x14ac:dyDescent="0.25">
      <c r="A2182" s="35">
        <v>2019</v>
      </c>
      <c r="B2182" s="35" t="s">
        <v>181</v>
      </c>
      <c r="C2182" s="35">
        <v>34151</v>
      </c>
      <c r="D2182" s="48" t="s">
        <v>273</v>
      </c>
      <c r="E2182" s="85">
        <v>9</v>
      </c>
      <c r="F2182" s="97" t="s">
        <v>527</v>
      </c>
      <c r="G2182" s="20" t="s">
        <v>528</v>
      </c>
      <c r="H2182" s="20" t="s">
        <v>184</v>
      </c>
      <c r="I2182" s="20">
        <v>14</v>
      </c>
      <c r="J2182" s="37">
        <f t="shared" si="212"/>
        <v>18.666666666666668</v>
      </c>
      <c r="K2182" s="9">
        <v>14662.12</v>
      </c>
      <c r="L2182" s="20" t="s">
        <v>274</v>
      </c>
      <c r="M2182" s="17">
        <f t="shared" si="213"/>
        <v>1.2936809844296252E-3</v>
      </c>
      <c r="N2182" s="17">
        <f t="shared" si="214"/>
        <v>1.2936809844296261E-3</v>
      </c>
      <c r="O2182" s="68">
        <f t="shared" si="215"/>
        <v>7.5680337589133124</v>
      </c>
      <c r="P2182" s="9">
        <v>1047.29</v>
      </c>
    </row>
    <row r="2183" spans="1:16" ht="30" x14ac:dyDescent="0.25">
      <c r="A2183" s="35">
        <v>2019</v>
      </c>
      <c r="B2183" s="35" t="s">
        <v>181</v>
      </c>
      <c r="C2183" s="35">
        <v>34151</v>
      </c>
      <c r="D2183" s="48" t="s">
        <v>273</v>
      </c>
      <c r="E2183" s="85">
        <v>9</v>
      </c>
      <c r="F2183" s="97" t="s">
        <v>527</v>
      </c>
      <c r="G2183" s="20" t="s">
        <v>528</v>
      </c>
      <c r="H2183" s="20" t="s">
        <v>184</v>
      </c>
      <c r="I2183" s="20">
        <v>6</v>
      </c>
      <c r="J2183" s="37">
        <f t="shared" si="212"/>
        <v>8</v>
      </c>
      <c r="K2183" s="9">
        <v>6306.96</v>
      </c>
      <c r="L2183" s="20" t="s">
        <v>44</v>
      </c>
      <c r="M2183" s="17">
        <f t="shared" si="213"/>
        <v>5.5443470761269654E-4</v>
      </c>
      <c r="N2183" s="17">
        <f t="shared" si="214"/>
        <v>5.5443470761269687E-4</v>
      </c>
      <c r="O2183" s="68">
        <f t="shared" si="215"/>
        <v>3.2434430395342768</v>
      </c>
      <c r="P2183" s="9">
        <v>1051.1600000000001</v>
      </c>
    </row>
    <row r="2184" spans="1:16" ht="30" x14ac:dyDescent="0.25">
      <c r="A2184" s="35">
        <v>2019</v>
      </c>
      <c r="B2184" s="35" t="s">
        <v>181</v>
      </c>
      <c r="C2184" s="35">
        <v>34151</v>
      </c>
      <c r="D2184" s="48" t="s">
        <v>273</v>
      </c>
      <c r="E2184" s="85">
        <v>9</v>
      </c>
      <c r="F2184" s="97" t="s">
        <v>527</v>
      </c>
      <c r="G2184" s="20" t="s">
        <v>528</v>
      </c>
      <c r="H2184" s="20" t="s">
        <v>184</v>
      </c>
      <c r="I2184" s="20">
        <v>2</v>
      </c>
      <c r="J2184" s="37">
        <f t="shared" si="212"/>
        <v>2.6666666666666665</v>
      </c>
      <c r="K2184" s="9">
        <v>2102.3200000000002</v>
      </c>
      <c r="L2184" s="20" t="s">
        <v>45</v>
      </c>
      <c r="M2184" s="17">
        <f t="shared" si="213"/>
        <v>1.8481156920423217E-4</v>
      </c>
      <c r="N2184" s="17">
        <f t="shared" si="214"/>
        <v>1.8481156920423228E-4</v>
      </c>
      <c r="O2184" s="68">
        <f t="shared" si="215"/>
        <v>1.0811476798447588</v>
      </c>
      <c r="P2184" s="9">
        <v>1051.1600000000001</v>
      </c>
    </row>
    <row r="2185" spans="1:16" ht="30" x14ac:dyDescent="0.25">
      <c r="A2185" s="35">
        <v>2019</v>
      </c>
      <c r="B2185" s="35" t="s">
        <v>181</v>
      </c>
      <c r="C2185" s="35">
        <v>34151</v>
      </c>
      <c r="D2185" s="48" t="s">
        <v>273</v>
      </c>
      <c r="E2185" s="85">
        <v>9</v>
      </c>
      <c r="F2185" s="97" t="s">
        <v>527</v>
      </c>
      <c r="G2185" s="20" t="s">
        <v>528</v>
      </c>
      <c r="H2185" s="20" t="s">
        <v>184</v>
      </c>
      <c r="I2185" s="20">
        <v>174</v>
      </c>
      <c r="J2185" s="37">
        <f t="shared" si="212"/>
        <v>232</v>
      </c>
      <c r="K2185" s="9">
        <v>182306.52</v>
      </c>
      <c r="L2185" s="20" t="s">
        <v>50</v>
      </c>
      <c r="M2185" s="17">
        <f t="shared" si="213"/>
        <v>1.6078606520768198E-2</v>
      </c>
      <c r="N2185" s="17">
        <f t="shared" si="214"/>
        <v>1.6078606520768209E-2</v>
      </c>
      <c r="O2185" s="68">
        <f t="shared" si="215"/>
        <v>94.059848146494019</v>
      </c>
      <c r="P2185" s="9">
        <v>1047.74</v>
      </c>
    </row>
    <row r="2186" spans="1:16" ht="30" x14ac:dyDescent="0.25">
      <c r="A2186" s="35">
        <v>2019</v>
      </c>
      <c r="B2186" s="35" t="s">
        <v>181</v>
      </c>
      <c r="C2186" s="35">
        <v>34151</v>
      </c>
      <c r="D2186" s="48" t="s">
        <v>273</v>
      </c>
      <c r="E2186" s="85">
        <v>9</v>
      </c>
      <c r="F2186" s="97" t="s">
        <v>527</v>
      </c>
      <c r="G2186" s="20" t="s">
        <v>528</v>
      </c>
      <c r="H2186" s="20" t="s">
        <v>184</v>
      </c>
      <c r="I2186" s="20">
        <v>7</v>
      </c>
      <c r="J2186" s="37">
        <f t="shared" si="212"/>
        <v>9.3333333333333339</v>
      </c>
      <c r="K2186" s="9">
        <v>7294.98</v>
      </c>
      <c r="L2186" s="20" t="s">
        <v>134</v>
      </c>
      <c r="M2186" s="17">
        <f t="shared" si="213"/>
        <v>6.4684049221481262E-4</v>
      </c>
      <c r="N2186" s="17">
        <f t="shared" si="214"/>
        <v>6.4684049221481305E-4</v>
      </c>
      <c r="O2186" s="68">
        <f t="shared" si="215"/>
        <v>3.7840168794566562</v>
      </c>
      <c r="P2186" s="9">
        <v>1042.1400000000001</v>
      </c>
    </row>
    <row r="2187" spans="1:16" ht="30" x14ac:dyDescent="0.25">
      <c r="A2187" s="35">
        <v>2019</v>
      </c>
      <c r="B2187" s="35" t="s">
        <v>181</v>
      </c>
      <c r="C2187" s="35">
        <v>34151</v>
      </c>
      <c r="D2187" s="48" t="s">
        <v>273</v>
      </c>
      <c r="E2187" s="85">
        <v>9</v>
      </c>
      <c r="F2187" s="97" t="s">
        <v>527</v>
      </c>
      <c r="G2187" s="20" t="s">
        <v>528</v>
      </c>
      <c r="H2187" s="20" t="s">
        <v>184</v>
      </c>
      <c r="I2187" s="20">
        <v>106</v>
      </c>
      <c r="J2187" s="37">
        <f t="shared" si="212"/>
        <v>141.33333333333334</v>
      </c>
      <c r="K2187" s="9">
        <v>110566.06</v>
      </c>
      <c r="L2187" s="20" t="s">
        <v>275</v>
      </c>
      <c r="M2187" s="17">
        <f t="shared" si="213"/>
        <v>9.7950131678243048E-3</v>
      </c>
      <c r="N2187" s="17">
        <f t="shared" si="214"/>
        <v>9.7950131678243117E-3</v>
      </c>
      <c r="O2187" s="68">
        <f t="shared" si="215"/>
        <v>57.300827031772222</v>
      </c>
      <c r="P2187" s="9">
        <v>1043.08</v>
      </c>
    </row>
    <row r="2188" spans="1:16" ht="30" x14ac:dyDescent="0.25">
      <c r="A2188" s="35">
        <v>2019</v>
      </c>
      <c r="B2188" s="35" t="s">
        <v>181</v>
      </c>
      <c r="C2188" s="35">
        <v>34151</v>
      </c>
      <c r="D2188" s="48" t="s">
        <v>273</v>
      </c>
      <c r="E2188" s="85">
        <v>9</v>
      </c>
      <c r="F2188" s="97" t="s">
        <v>527</v>
      </c>
      <c r="G2188" s="20" t="s">
        <v>528</v>
      </c>
      <c r="H2188" s="20" t="s">
        <v>184</v>
      </c>
      <c r="I2188" s="20">
        <v>23</v>
      </c>
      <c r="J2188" s="37">
        <f t="shared" si="212"/>
        <v>30.666666666666664</v>
      </c>
      <c r="K2188" s="9">
        <v>24095.5</v>
      </c>
      <c r="L2188" s="20" t="s">
        <v>53</v>
      </c>
      <c r="M2188" s="17">
        <f t="shared" si="213"/>
        <v>2.12533304584867E-3</v>
      </c>
      <c r="N2188" s="17">
        <f t="shared" si="214"/>
        <v>2.1253330458486713E-3</v>
      </c>
      <c r="O2188" s="68">
        <f t="shared" si="215"/>
        <v>12.433198318214727</v>
      </c>
      <c r="P2188" s="9">
        <v>1047.6300000000001</v>
      </c>
    </row>
    <row r="2189" spans="1:16" ht="30" x14ac:dyDescent="0.25">
      <c r="A2189" s="35">
        <v>2019</v>
      </c>
      <c r="B2189" s="35" t="s">
        <v>181</v>
      </c>
      <c r="C2189" s="35">
        <v>34151</v>
      </c>
      <c r="D2189" s="48" t="s">
        <v>273</v>
      </c>
      <c r="E2189" s="85">
        <v>9</v>
      </c>
      <c r="F2189" s="97" t="s">
        <v>527</v>
      </c>
      <c r="G2189" s="20" t="s">
        <v>528</v>
      </c>
      <c r="H2189" s="20" t="s">
        <v>184</v>
      </c>
      <c r="I2189" s="20">
        <v>1</v>
      </c>
      <c r="J2189" s="37">
        <f t="shared" si="212"/>
        <v>1.3333333333333333</v>
      </c>
      <c r="K2189" s="9">
        <v>1042.1400000000001</v>
      </c>
      <c r="L2189" s="20" t="s">
        <v>57</v>
      </c>
      <c r="M2189" s="17">
        <f t="shared" si="213"/>
        <v>9.2405784602116086E-5</v>
      </c>
      <c r="N2189" s="17">
        <f t="shared" si="214"/>
        <v>9.240578460211614E-5</v>
      </c>
      <c r="O2189" s="68">
        <f t="shared" si="215"/>
        <v>0.5405738399223794</v>
      </c>
      <c r="P2189" s="9">
        <v>1042.1400000000001</v>
      </c>
    </row>
    <row r="2190" spans="1:16" ht="30" x14ac:dyDescent="0.25">
      <c r="A2190" s="35">
        <v>2019</v>
      </c>
      <c r="B2190" s="35" t="s">
        <v>181</v>
      </c>
      <c r="C2190" s="35">
        <v>34151</v>
      </c>
      <c r="D2190" s="48" t="s">
        <v>273</v>
      </c>
      <c r="E2190" s="85">
        <v>9</v>
      </c>
      <c r="F2190" s="97" t="s">
        <v>527</v>
      </c>
      <c r="G2190" s="20" t="s">
        <v>528</v>
      </c>
      <c r="H2190" s="20" t="s">
        <v>184</v>
      </c>
      <c r="I2190" s="20">
        <v>95</v>
      </c>
      <c r="J2190" s="37">
        <f t="shared" si="212"/>
        <v>126.66666666666666</v>
      </c>
      <c r="K2190" s="9">
        <v>99264.88</v>
      </c>
      <c r="L2190" s="20" t="s">
        <v>65</v>
      </c>
      <c r="M2190" s="17">
        <f t="shared" si="213"/>
        <v>8.7785495372010285E-3</v>
      </c>
      <c r="N2190" s="17">
        <f t="shared" si="214"/>
        <v>8.7785495372010337E-3</v>
      </c>
      <c r="O2190" s="68">
        <f t="shared" si="215"/>
        <v>51.354514792626048</v>
      </c>
      <c r="P2190" s="9">
        <v>1044.8900000000001</v>
      </c>
    </row>
    <row r="2191" spans="1:16" ht="30" x14ac:dyDescent="0.25">
      <c r="A2191" s="35">
        <v>2019</v>
      </c>
      <c r="B2191" s="35" t="s">
        <v>181</v>
      </c>
      <c r="C2191" s="35">
        <v>34338</v>
      </c>
      <c r="D2191" s="48" t="s">
        <v>276</v>
      </c>
      <c r="E2191" s="85">
        <v>9</v>
      </c>
      <c r="F2191" s="97" t="s">
        <v>527</v>
      </c>
      <c r="G2191" s="20" t="s">
        <v>528</v>
      </c>
      <c r="H2191" s="20" t="s">
        <v>184</v>
      </c>
      <c r="I2191" s="20">
        <v>5</v>
      </c>
      <c r="J2191" s="37">
        <f t="shared" si="212"/>
        <v>6.666666666666667</v>
      </c>
      <c r="K2191" s="9">
        <v>5255.8</v>
      </c>
      <c r="L2191" s="20" t="s">
        <v>20</v>
      </c>
      <c r="M2191" s="17">
        <f t="shared" si="213"/>
        <v>4.6202892301058042E-4</v>
      </c>
      <c r="N2191" s="17">
        <f t="shared" si="214"/>
        <v>4.6202892301058074E-4</v>
      </c>
      <c r="O2191" s="68">
        <f t="shared" si="215"/>
        <v>2.7028691996118974</v>
      </c>
      <c r="P2191" s="9">
        <v>1051.1600000000001</v>
      </c>
    </row>
    <row r="2192" spans="1:16" ht="30" x14ac:dyDescent="0.25">
      <c r="A2192" s="35">
        <v>2019</v>
      </c>
      <c r="B2192" s="35" t="s">
        <v>181</v>
      </c>
      <c r="C2192" s="35">
        <v>34338</v>
      </c>
      <c r="D2192" s="48" t="s">
        <v>276</v>
      </c>
      <c r="E2192" s="85">
        <v>9</v>
      </c>
      <c r="F2192" s="97" t="s">
        <v>527</v>
      </c>
      <c r="G2192" s="20" t="s">
        <v>528</v>
      </c>
      <c r="H2192" s="20" t="s">
        <v>184</v>
      </c>
      <c r="I2192" s="20">
        <v>90</v>
      </c>
      <c r="J2192" s="37">
        <f t="shared" si="212"/>
        <v>120</v>
      </c>
      <c r="K2192" s="9">
        <v>94604.4</v>
      </c>
      <c r="L2192" s="20" t="s">
        <v>23</v>
      </c>
      <c r="M2192" s="17">
        <f t="shared" si="213"/>
        <v>8.3165206141904476E-3</v>
      </c>
      <c r="N2192" s="17">
        <f t="shared" si="214"/>
        <v>8.3165206141904528E-3</v>
      </c>
      <c r="O2192" s="68">
        <f t="shared" si="215"/>
        <v>48.651645593014152</v>
      </c>
      <c r="P2192" s="9">
        <v>1051.1600000000001</v>
      </c>
    </row>
    <row r="2193" spans="1:16" ht="30" x14ac:dyDescent="0.25">
      <c r="A2193" s="35">
        <v>2019</v>
      </c>
      <c r="B2193" s="35" t="s">
        <v>181</v>
      </c>
      <c r="C2193" s="35">
        <v>34338</v>
      </c>
      <c r="D2193" s="48" t="s">
        <v>276</v>
      </c>
      <c r="E2193" s="85">
        <v>9</v>
      </c>
      <c r="F2193" s="97" t="s">
        <v>527</v>
      </c>
      <c r="G2193" s="20" t="s">
        <v>528</v>
      </c>
      <c r="H2193" s="20" t="s">
        <v>184</v>
      </c>
      <c r="I2193" s="37">
        <v>134.5</v>
      </c>
      <c r="J2193" s="37">
        <f t="shared" si="212"/>
        <v>179.33333333333334</v>
      </c>
      <c r="K2193" s="9">
        <v>140993.16</v>
      </c>
      <c r="L2193" s="20" t="s">
        <v>25</v>
      </c>
      <c r="M2193" s="17">
        <f t="shared" si="213"/>
        <v>1.2428578028984614E-2</v>
      </c>
      <c r="N2193" s="17">
        <f t="shared" si="214"/>
        <v>1.2428578028984623E-2</v>
      </c>
      <c r="O2193" s="68">
        <f t="shared" si="215"/>
        <v>72.707181469560041</v>
      </c>
      <c r="P2193" s="9">
        <v>1048.28</v>
      </c>
    </row>
    <row r="2194" spans="1:16" ht="30" x14ac:dyDescent="0.25">
      <c r="A2194" s="35">
        <v>2019</v>
      </c>
      <c r="B2194" s="35" t="s">
        <v>181</v>
      </c>
      <c r="C2194" s="35">
        <v>34338</v>
      </c>
      <c r="D2194" s="48" t="s">
        <v>276</v>
      </c>
      <c r="E2194" s="85">
        <v>9</v>
      </c>
      <c r="F2194" s="97" t="s">
        <v>527</v>
      </c>
      <c r="G2194" s="20" t="s">
        <v>528</v>
      </c>
      <c r="H2194" s="20" t="s">
        <v>184</v>
      </c>
      <c r="I2194" s="20">
        <v>4</v>
      </c>
      <c r="J2194" s="37">
        <f t="shared" si="212"/>
        <v>5.333333333333333</v>
      </c>
      <c r="K2194" s="9">
        <v>4204.6400000000003</v>
      </c>
      <c r="L2194" s="20" t="s">
        <v>29</v>
      </c>
      <c r="M2194" s="17">
        <f t="shared" si="213"/>
        <v>3.6962313840846434E-4</v>
      </c>
      <c r="N2194" s="17">
        <f t="shared" si="214"/>
        <v>3.6962313840846456E-4</v>
      </c>
      <c r="O2194" s="68">
        <f t="shared" si="215"/>
        <v>2.1622953596895176</v>
      </c>
      <c r="P2194" s="9">
        <v>1051.1600000000001</v>
      </c>
    </row>
    <row r="2195" spans="1:16" ht="30" x14ac:dyDescent="0.25">
      <c r="A2195" s="35">
        <v>2019</v>
      </c>
      <c r="B2195" s="35" t="s">
        <v>181</v>
      </c>
      <c r="C2195" s="35">
        <v>34338</v>
      </c>
      <c r="D2195" s="48" t="s">
        <v>276</v>
      </c>
      <c r="E2195" s="85">
        <v>9</v>
      </c>
      <c r="F2195" s="97" t="s">
        <v>527</v>
      </c>
      <c r="G2195" s="20" t="s">
        <v>528</v>
      </c>
      <c r="H2195" s="20" t="s">
        <v>184</v>
      </c>
      <c r="I2195" s="20">
        <v>5</v>
      </c>
      <c r="J2195" s="37">
        <f t="shared" si="212"/>
        <v>6.666666666666667</v>
      </c>
      <c r="K2195" s="9">
        <v>5219.72</v>
      </c>
      <c r="L2195" s="20" t="s">
        <v>35</v>
      </c>
      <c r="M2195" s="17">
        <f t="shared" si="213"/>
        <v>4.6202892301058042E-4</v>
      </c>
      <c r="N2195" s="17">
        <f t="shared" si="214"/>
        <v>4.6202892301058074E-4</v>
      </c>
      <c r="O2195" s="68">
        <f t="shared" si="215"/>
        <v>2.7028691996118974</v>
      </c>
      <c r="P2195" s="9">
        <v>1043.94</v>
      </c>
    </row>
    <row r="2196" spans="1:16" ht="30" x14ac:dyDescent="0.25">
      <c r="A2196" s="35">
        <v>2019</v>
      </c>
      <c r="B2196" s="35" t="s">
        <v>181</v>
      </c>
      <c r="C2196" s="35">
        <v>34338</v>
      </c>
      <c r="D2196" s="48" t="s">
        <v>276</v>
      </c>
      <c r="E2196" s="85">
        <v>9</v>
      </c>
      <c r="F2196" s="97" t="s">
        <v>527</v>
      </c>
      <c r="G2196" s="20" t="s">
        <v>528</v>
      </c>
      <c r="H2196" s="20" t="s">
        <v>184</v>
      </c>
      <c r="I2196" s="20">
        <v>33</v>
      </c>
      <c r="J2196" s="37">
        <f t="shared" si="212"/>
        <v>44</v>
      </c>
      <c r="K2196" s="9">
        <v>34589.06</v>
      </c>
      <c r="L2196" s="20" t="s">
        <v>36</v>
      </c>
      <c r="M2196" s="17">
        <f t="shared" si="213"/>
        <v>3.0493908918698309E-3</v>
      </c>
      <c r="N2196" s="17">
        <f t="shared" si="214"/>
        <v>3.0493908918698331E-3</v>
      </c>
      <c r="O2196" s="68">
        <f t="shared" si="215"/>
        <v>17.838936717438525</v>
      </c>
      <c r="P2196" s="9">
        <v>1048.1500000000001</v>
      </c>
    </row>
    <row r="2197" spans="1:16" ht="30" x14ac:dyDescent="0.25">
      <c r="A2197" s="35">
        <v>2019</v>
      </c>
      <c r="B2197" s="35" t="s">
        <v>181</v>
      </c>
      <c r="C2197" s="35">
        <v>34338</v>
      </c>
      <c r="D2197" s="48" t="s">
        <v>276</v>
      </c>
      <c r="E2197" s="85">
        <v>9</v>
      </c>
      <c r="F2197" s="97" t="s">
        <v>527</v>
      </c>
      <c r="G2197" s="20" t="s">
        <v>528</v>
      </c>
      <c r="H2197" s="20" t="s">
        <v>184</v>
      </c>
      <c r="I2197" s="20">
        <v>299</v>
      </c>
      <c r="J2197" s="37">
        <f t="shared" si="212"/>
        <v>398.66666666666663</v>
      </c>
      <c r="K2197" s="9">
        <v>313142.28000000003</v>
      </c>
      <c r="L2197" s="20" t="s">
        <v>40</v>
      </c>
      <c r="M2197" s="17">
        <f t="shared" si="213"/>
        <v>2.762932959603271E-2</v>
      </c>
      <c r="N2197" s="17">
        <f t="shared" si="214"/>
        <v>2.7629329596032728E-2</v>
      </c>
      <c r="O2197" s="68">
        <f t="shared" si="215"/>
        <v>161.63157813679146</v>
      </c>
      <c r="P2197" s="9">
        <v>1047.3</v>
      </c>
    </row>
    <row r="2198" spans="1:16" ht="30" x14ac:dyDescent="0.25">
      <c r="A2198" s="35">
        <v>2019</v>
      </c>
      <c r="B2198" s="35" t="s">
        <v>181</v>
      </c>
      <c r="C2198" s="35">
        <v>34338</v>
      </c>
      <c r="D2198" s="48" t="s">
        <v>276</v>
      </c>
      <c r="E2198" s="85">
        <v>9</v>
      </c>
      <c r="F2198" s="97" t="s">
        <v>527</v>
      </c>
      <c r="G2198" s="20" t="s">
        <v>528</v>
      </c>
      <c r="H2198" s="20" t="s">
        <v>184</v>
      </c>
      <c r="I2198" s="20">
        <v>4</v>
      </c>
      <c r="J2198" s="37">
        <f t="shared" si="212"/>
        <v>5.333333333333333</v>
      </c>
      <c r="K2198" s="9">
        <v>4195.62</v>
      </c>
      <c r="L2198" s="20" t="s">
        <v>274</v>
      </c>
      <c r="M2198" s="17">
        <f t="shared" si="213"/>
        <v>3.6962313840846434E-4</v>
      </c>
      <c r="N2198" s="17">
        <f t="shared" si="214"/>
        <v>3.6962313840846456E-4</v>
      </c>
      <c r="O2198" s="68">
        <f t="shared" si="215"/>
        <v>2.1622953596895176</v>
      </c>
      <c r="P2198" s="9">
        <v>1048.9100000000001</v>
      </c>
    </row>
    <row r="2199" spans="1:16" ht="30" x14ac:dyDescent="0.25">
      <c r="A2199" s="35">
        <v>2019</v>
      </c>
      <c r="B2199" s="35" t="s">
        <v>181</v>
      </c>
      <c r="C2199" s="35">
        <v>34338</v>
      </c>
      <c r="D2199" s="48" t="s">
        <v>276</v>
      </c>
      <c r="E2199" s="85">
        <v>9</v>
      </c>
      <c r="F2199" s="97" t="s">
        <v>527</v>
      </c>
      <c r="G2199" s="20" t="s">
        <v>528</v>
      </c>
      <c r="H2199" s="20" t="s">
        <v>184</v>
      </c>
      <c r="I2199" s="20">
        <v>2</v>
      </c>
      <c r="J2199" s="37">
        <f t="shared" si="212"/>
        <v>2.6666666666666665</v>
      </c>
      <c r="K2199" s="9">
        <v>2102.3200000000002</v>
      </c>
      <c r="L2199" s="20" t="s">
        <v>50</v>
      </c>
      <c r="M2199" s="17">
        <f t="shared" si="213"/>
        <v>1.8481156920423217E-4</v>
      </c>
      <c r="N2199" s="17">
        <f t="shared" si="214"/>
        <v>1.8481156920423228E-4</v>
      </c>
      <c r="O2199" s="68">
        <f t="shared" si="215"/>
        <v>1.0811476798447588</v>
      </c>
      <c r="P2199" s="9">
        <v>1051.1600000000001</v>
      </c>
    </row>
    <row r="2200" spans="1:16" ht="30" x14ac:dyDescent="0.25">
      <c r="A2200" s="35">
        <v>2019</v>
      </c>
      <c r="B2200" s="35" t="s">
        <v>181</v>
      </c>
      <c r="C2200" s="35">
        <v>34338</v>
      </c>
      <c r="D2200" s="48" t="s">
        <v>276</v>
      </c>
      <c r="E2200" s="85">
        <v>9</v>
      </c>
      <c r="F2200" s="97" t="s">
        <v>527</v>
      </c>
      <c r="G2200" s="20" t="s">
        <v>528</v>
      </c>
      <c r="H2200" s="20" t="s">
        <v>184</v>
      </c>
      <c r="I2200" s="20">
        <v>82</v>
      </c>
      <c r="J2200" s="37">
        <f t="shared" si="212"/>
        <v>109.33333333333333</v>
      </c>
      <c r="K2200" s="9">
        <v>86113.94</v>
      </c>
      <c r="L2200" s="20" t="s">
        <v>134</v>
      </c>
      <c r="M2200" s="17">
        <f t="shared" si="213"/>
        <v>7.577274337373519E-3</v>
      </c>
      <c r="N2200" s="17">
        <f t="shared" si="214"/>
        <v>7.5772743373735242E-3</v>
      </c>
      <c r="O2200" s="68">
        <f t="shared" si="215"/>
        <v>44.32705487363512</v>
      </c>
      <c r="P2200" s="9">
        <v>1050.17</v>
      </c>
    </row>
    <row r="2201" spans="1:16" ht="30" x14ac:dyDescent="0.25">
      <c r="A2201" s="35">
        <v>2019</v>
      </c>
      <c r="B2201" s="35" t="s">
        <v>181</v>
      </c>
      <c r="C2201" s="35">
        <v>34338</v>
      </c>
      <c r="D2201" s="48" t="s">
        <v>276</v>
      </c>
      <c r="E2201" s="85">
        <v>9</v>
      </c>
      <c r="F2201" s="97" t="s">
        <v>527</v>
      </c>
      <c r="G2201" s="20" t="s">
        <v>528</v>
      </c>
      <c r="H2201" s="20" t="s">
        <v>184</v>
      </c>
      <c r="I2201" s="20">
        <v>143</v>
      </c>
      <c r="J2201" s="37">
        <f t="shared" si="212"/>
        <v>190.66666666666669</v>
      </c>
      <c r="K2201" s="9">
        <v>150315.88</v>
      </c>
      <c r="L2201" s="20" t="s">
        <v>275</v>
      </c>
      <c r="M2201" s="17">
        <f t="shared" si="213"/>
        <v>1.32140271981026E-2</v>
      </c>
      <c r="N2201" s="17">
        <f t="shared" si="214"/>
        <v>1.321402719810261E-2</v>
      </c>
      <c r="O2201" s="68">
        <f t="shared" si="215"/>
        <v>77.302059108900266</v>
      </c>
      <c r="P2201" s="9">
        <v>1051.1600000000001</v>
      </c>
    </row>
    <row r="2202" spans="1:16" ht="30" x14ac:dyDescent="0.25">
      <c r="A2202" s="35">
        <v>2019</v>
      </c>
      <c r="B2202" s="35" t="s">
        <v>181</v>
      </c>
      <c r="C2202" s="35">
        <v>34338</v>
      </c>
      <c r="D2202" s="48" t="s">
        <v>276</v>
      </c>
      <c r="E2202" s="85">
        <v>9</v>
      </c>
      <c r="F2202" s="97" t="s">
        <v>527</v>
      </c>
      <c r="G2202" s="20" t="s">
        <v>528</v>
      </c>
      <c r="H2202" s="20" t="s">
        <v>184</v>
      </c>
      <c r="I2202" s="20">
        <v>15</v>
      </c>
      <c r="J2202" s="37">
        <f t="shared" si="212"/>
        <v>20</v>
      </c>
      <c r="K2202" s="9">
        <v>15632.1</v>
      </c>
      <c r="L2202" s="20" t="s">
        <v>53</v>
      </c>
      <c r="M2202" s="17">
        <f t="shared" si="213"/>
        <v>1.3860867690317414E-3</v>
      </c>
      <c r="N2202" s="17">
        <f t="shared" si="214"/>
        <v>1.3860867690317423E-3</v>
      </c>
      <c r="O2202" s="68">
        <f t="shared" si="215"/>
        <v>8.1086075988356932</v>
      </c>
      <c r="P2202" s="9">
        <v>1042.1400000000001</v>
      </c>
    </row>
    <row r="2203" spans="1:16" ht="30" x14ac:dyDescent="0.25">
      <c r="A2203" s="35">
        <v>2019</v>
      </c>
      <c r="B2203" s="35" t="s">
        <v>181</v>
      </c>
      <c r="C2203" s="35">
        <v>34338</v>
      </c>
      <c r="D2203" s="48" t="s">
        <v>276</v>
      </c>
      <c r="E2203" s="85">
        <v>9</v>
      </c>
      <c r="F2203" s="97" t="s">
        <v>527</v>
      </c>
      <c r="G2203" s="20" t="s">
        <v>528</v>
      </c>
      <c r="H2203" s="20" t="s">
        <v>184</v>
      </c>
      <c r="I2203" s="20">
        <v>2</v>
      </c>
      <c r="J2203" s="37">
        <f t="shared" si="212"/>
        <v>2.6666666666666665</v>
      </c>
      <c r="K2203" s="9">
        <v>2102.3200000000002</v>
      </c>
      <c r="L2203" s="20" t="s">
        <v>56</v>
      </c>
      <c r="M2203" s="17">
        <f t="shared" si="213"/>
        <v>1.8481156920423217E-4</v>
      </c>
      <c r="N2203" s="17">
        <f t="shared" si="214"/>
        <v>1.8481156920423228E-4</v>
      </c>
      <c r="O2203" s="68">
        <f t="shared" si="215"/>
        <v>1.0811476798447588</v>
      </c>
      <c r="P2203" s="9">
        <v>1051.1600000000001</v>
      </c>
    </row>
    <row r="2204" spans="1:16" ht="30" x14ac:dyDescent="0.25">
      <c r="A2204" s="35">
        <v>2019</v>
      </c>
      <c r="B2204" s="35" t="s">
        <v>181</v>
      </c>
      <c r="C2204" s="35">
        <v>34338</v>
      </c>
      <c r="D2204" s="48" t="s">
        <v>276</v>
      </c>
      <c r="E2204" s="85">
        <v>9</v>
      </c>
      <c r="F2204" s="97" t="s">
        <v>527</v>
      </c>
      <c r="G2204" s="20" t="s">
        <v>528</v>
      </c>
      <c r="H2204" s="20" t="s">
        <v>184</v>
      </c>
      <c r="I2204" s="20">
        <v>1</v>
      </c>
      <c r="J2204" s="37">
        <f t="shared" si="212"/>
        <v>1.3333333333333333</v>
      </c>
      <c r="K2204" s="9">
        <v>1042.1400000000001</v>
      </c>
      <c r="L2204" s="20" t="s">
        <v>57</v>
      </c>
      <c r="M2204" s="17">
        <f t="shared" si="213"/>
        <v>9.2405784602116086E-5</v>
      </c>
      <c r="N2204" s="17">
        <f t="shared" si="214"/>
        <v>9.240578460211614E-5</v>
      </c>
      <c r="O2204" s="68">
        <f t="shared" si="215"/>
        <v>0.5405738399223794</v>
      </c>
      <c r="P2204" s="9">
        <v>1042.1400000000001</v>
      </c>
    </row>
    <row r="2205" spans="1:16" ht="30" x14ac:dyDescent="0.25">
      <c r="A2205" s="35">
        <v>2019</v>
      </c>
      <c r="B2205" s="35" t="s">
        <v>181</v>
      </c>
      <c r="C2205" s="35">
        <v>34338</v>
      </c>
      <c r="D2205" s="48" t="s">
        <v>276</v>
      </c>
      <c r="E2205" s="85">
        <v>9</v>
      </c>
      <c r="F2205" s="97" t="s">
        <v>527</v>
      </c>
      <c r="G2205" s="20" t="s">
        <v>528</v>
      </c>
      <c r="H2205" s="20" t="s">
        <v>184</v>
      </c>
      <c r="I2205" s="20">
        <v>3</v>
      </c>
      <c r="J2205" s="37">
        <f t="shared" si="212"/>
        <v>4</v>
      </c>
      <c r="K2205" s="9">
        <v>3153.48</v>
      </c>
      <c r="L2205" s="20" t="s">
        <v>65</v>
      </c>
      <c r="M2205" s="17">
        <f t="shared" si="213"/>
        <v>2.7721735380634827E-4</v>
      </c>
      <c r="N2205" s="17">
        <f t="shared" si="214"/>
        <v>2.7721735380634843E-4</v>
      </c>
      <c r="O2205" s="68">
        <f t="shared" si="215"/>
        <v>1.6217215197671384</v>
      </c>
      <c r="P2205" s="9">
        <v>1051.1600000000001</v>
      </c>
    </row>
    <row r="2206" spans="1:16" x14ac:dyDescent="0.25">
      <c r="A2206" s="35"/>
      <c r="B2206" s="35"/>
      <c r="C2206" s="35"/>
      <c r="D2206" s="48"/>
      <c r="E2206" s="85"/>
      <c r="F2206" s="20"/>
      <c r="G2206" s="20"/>
      <c r="H2206" s="20"/>
      <c r="I2206" s="34">
        <f>SUM(I2020:I2205)</f>
        <v>10821.833333333334</v>
      </c>
      <c r="J2206" s="34">
        <f>SUM(J2020:J2205)</f>
        <v>14429.111111111102</v>
      </c>
      <c r="K2206" s="36"/>
      <c r="L2206" s="36"/>
      <c r="M2206" s="19">
        <v>1</v>
      </c>
      <c r="N2206" s="19">
        <f t="shared" si="214"/>
        <v>1</v>
      </c>
      <c r="O2206" s="72">
        <f>SUM(O2020:O2205)</f>
        <v>5850.0000000000018</v>
      </c>
      <c r="P2206" s="9"/>
    </row>
    <row r="2207" spans="1:16" ht="30" x14ac:dyDescent="0.25">
      <c r="A2207" s="35">
        <v>2019</v>
      </c>
      <c r="B2207" s="35" t="s">
        <v>181</v>
      </c>
      <c r="C2207" s="35">
        <v>34332</v>
      </c>
      <c r="D2207" s="48" t="s">
        <v>277</v>
      </c>
      <c r="E2207" s="85">
        <v>10</v>
      </c>
      <c r="F2207" s="97" t="s">
        <v>529</v>
      </c>
      <c r="G2207" s="20" t="s">
        <v>492</v>
      </c>
      <c r="H2207" s="20" t="s">
        <v>184</v>
      </c>
      <c r="I2207" s="20">
        <v>4</v>
      </c>
      <c r="J2207" s="37">
        <f>I2207/9*12</f>
        <v>5.333333333333333</v>
      </c>
      <c r="K2207" s="9">
        <v>4411.88</v>
      </c>
      <c r="L2207" s="20" t="s">
        <v>196</v>
      </c>
      <c r="M2207" s="17">
        <f>I2207/$I$2281</f>
        <v>3.336113427856547E-3</v>
      </c>
      <c r="N2207" s="17">
        <f>J2207/$J$2281</f>
        <v>3.3361134278565479E-3</v>
      </c>
      <c r="O2207" s="68">
        <f>540*N2207</f>
        <v>1.8015012510425359</v>
      </c>
      <c r="P2207" s="9">
        <v>1102.97</v>
      </c>
    </row>
    <row r="2208" spans="1:16" ht="30" x14ac:dyDescent="0.25">
      <c r="A2208" s="35">
        <v>2019</v>
      </c>
      <c r="B2208" s="35" t="s">
        <v>181</v>
      </c>
      <c r="C2208" s="35">
        <v>34153</v>
      </c>
      <c r="D2208" s="48" t="s">
        <v>278</v>
      </c>
      <c r="E2208" s="85">
        <v>10</v>
      </c>
      <c r="F2208" s="97" t="s">
        <v>529</v>
      </c>
      <c r="G2208" s="20" t="s">
        <v>492</v>
      </c>
      <c r="H2208" s="20" t="s">
        <v>184</v>
      </c>
      <c r="I2208" s="20">
        <v>3</v>
      </c>
      <c r="J2208" s="37">
        <f t="shared" ref="J2208:J2271" si="216">I2208/9*12</f>
        <v>4</v>
      </c>
      <c r="K2208" s="9">
        <v>3337.62</v>
      </c>
      <c r="L2208" s="20" t="s">
        <v>197</v>
      </c>
      <c r="M2208" s="17">
        <f t="shared" ref="M2208:M2271" si="217">I2208/$I$2281</f>
        <v>2.5020850708924102E-3</v>
      </c>
      <c r="N2208" s="17">
        <f t="shared" ref="N2208:N2271" si="218">J2208/$J$2281</f>
        <v>2.5020850708924111E-3</v>
      </c>
      <c r="O2208" s="68">
        <f t="shared" ref="O2208:O2271" si="219">540*N2208</f>
        <v>1.3511259382819021</v>
      </c>
      <c r="P2208" s="9">
        <v>1112.54</v>
      </c>
    </row>
    <row r="2209" spans="1:16" ht="30" x14ac:dyDescent="0.25">
      <c r="A2209" s="35">
        <v>2019</v>
      </c>
      <c r="B2209" s="35" t="s">
        <v>181</v>
      </c>
      <c r="C2209" s="35">
        <v>34153</v>
      </c>
      <c r="D2209" s="48" t="s">
        <v>278</v>
      </c>
      <c r="E2209" s="85">
        <v>10</v>
      </c>
      <c r="F2209" s="97" t="s">
        <v>529</v>
      </c>
      <c r="G2209" s="20" t="s">
        <v>492</v>
      </c>
      <c r="H2209" s="20" t="s">
        <v>184</v>
      </c>
      <c r="I2209" s="20">
        <v>14</v>
      </c>
      <c r="J2209" s="37">
        <f t="shared" si="216"/>
        <v>18.666666666666668</v>
      </c>
      <c r="K2209" s="9">
        <v>15537.28</v>
      </c>
      <c r="L2209" s="20" t="s">
        <v>198</v>
      </c>
      <c r="M2209" s="17">
        <f t="shared" si="217"/>
        <v>1.1676396997497914E-2</v>
      </c>
      <c r="N2209" s="17">
        <f t="shared" si="218"/>
        <v>1.1676396997497918E-2</v>
      </c>
      <c r="O2209" s="68">
        <f t="shared" si="219"/>
        <v>6.3052543786488755</v>
      </c>
      <c r="P2209" s="9">
        <v>1109.81</v>
      </c>
    </row>
    <row r="2210" spans="1:16" ht="30" x14ac:dyDescent="0.25">
      <c r="A2210" s="35">
        <v>2019</v>
      </c>
      <c r="B2210" s="35" t="s">
        <v>181</v>
      </c>
      <c r="C2210" s="35">
        <v>34153</v>
      </c>
      <c r="D2210" s="48" t="s">
        <v>278</v>
      </c>
      <c r="E2210" s="85">
        <v>10</v>
      </c>
      <c r="F2210" s="97" t="s">
        <v>529</v>
      </c>
      <c r="G2210" s="20" t="s">
        <v>492</v>
      </c>
      <c r="H2210" s="20" t="s">
        <v>184</v>
      </c>
      <c r="I2210" s="20">
        <v>13</v>
      </c>
      <c r="J2210" s="37">
        <f t="shared" si="216"/>
        <v>17.333333333333332</v>
      </c>
      <c r="K2210" s="9">
        <v>14666.39</v>
      </c>
      <c r="L2210" s="20" t="s">
        <v>200</v>
      </c>
      <c r="M2210" s="17">
        <f t="shared" si="217"/>
        <v>1.0842368640533779E-2</v>
      </c>
      <c r="N2210" s="17">
        <f t="shared" si="218"/>
        <v>1.084236864053378E-2</v>
      </c>
      <c r="O2210" s="68">
        <f t="shared" si="219"/>
        <v>5.854879065888241</v>
      </c>
      <c r="P2210" s="9">
        <v>1111.0899999999999</v>
      </c>
    </row>
    <row r="2211" spans="1:16" ht="30" x14ac:dyDescent="0.25">
      <c r="A2211" s="35">
        <v>2019</v>
      </c>
      <c r="B2211" s="35" t="s">
        <v>181</v>
      </c>
      <c r="C2211" s="35">
        <v>34332</v>
      </c>
      <c r="D2211" s="48" t="s">
        <v>277</v>
      </c>
      <c r="E2211" s="85">
        <v>10</v>
      </c>
      <c r="F2211" s="97" t="s">
        <v>529</v>
      </c>
      <c r="G2211" s="20" t="s">
        <v>492</v>
      </c>
      <c r="H2211" s="20" t="s">
        <v>184</v>
      </c>
      <c r="I2211" s="20">
        <v>4</v>
      </c>
      <c r="J2211" s="37">
        <f t="shared" si="216"/>
        <v>5.333333333333333</v>
      </c>
      <c r="K2211" s="9">
        <v>4431.0200000000004</v>
      </c>
      <c r="L2211" s="20" t="s">
        <v>200</v>
      </c>
      <c r="M2211" s="17">
        <f t="shared" si="217"/>
        <v>3.336113427856547E-3</v>
      </c>
      <c r="N2211" s="17">
        <f t="shared" si="218"/>
        <v>3.3361134278565479E-3</v>
      </c>
      <c r="O2211" s="68">
        <f t="shared" si="219"/>
        <v>1.8015012510425359</v>
      </c>
      <c r="P2211" s="9">
        <v>1107.76</v>
      </c>
    </row>
    <row r="2212" spans="1:16" ht="30" x14ac:dyDescent="0.25">
      <c r="A2212" s="35">
        <v>2019</v>
      </c>
      <c r="B2212" s="35" t="s">
        <v>181</v>
      </c>
      <c r="C2212" s="35">
        <v>34153</v>
      </c>
      <c r="D2212" s="48" t="s">
        <v>278</v>
      </c>
      <c r="E2212" s="85">
        <v>10</v>
      </c>
      <c r="F2212" s="97" t="s">
        <v>529</v>
      </c>
      <c r="G2212" s="20" t="s">
        <v>492</v>
      </c>
      <c r="H2212" s="20" t="s">
        <v>184</v>
      </c>
      <c r="I2212" s="20">
        <v>107</v>
      </c>
      <c r="J2212" s="37">
        <f t="shared" si="216"/>
        <v>142.66666666666669</v>
      </c>
      <c r="K2212" s="9">
        <v>118754.68</v>
      </c>
      <c r="L2212" s="20" t="s">
        <v>201</v>
      </c>
      <c r="M2212" s="17">
        <f t="shared" si="217"/>
        <v>8.9241034195162633E-2</v>
      </c>
      <c r="N2212" s="17">
        <f t="shared" si="218"/>
        <v>8.9241034195162675E-2</v>
      </c>
      <c r="O2212" s="68">
        <v>47</v>
      </c>
      <c r="P2212" s="9">
        <v>1109.8599999999999</v>
      </c>
    </row>
    <row r="2213" spans="1:16" ht="30" x14ac:dyDescent="0.25">
      <c r="A2213" s="35">
        <v>2019</v>
      </c>
      <c r="B2213" s="35" t="s">
        <v>181</v>
      </c>
      <c r="C2213" s="35">
        <v>34153</v>
      </c>
      <c r="D2213" s="48" t="s">
        <v>278</v>
      </c>
      <c r="E2213" s="85">
        <v>10</v>
      </c>
      <c r="F2213" s="97" t="s">
        <v>529</v>
      </c>
      <c r="G2213" s="20" t="s">
        <v>492</v>
      </c>
      <c r="H2213" s="20" t="s">
        <v>184</v>
      </c>
      <c r="I2213" s="20">
        <v>13</v>
      </c>
      <c r="J2213" s="37">
        <f t="shared" si="216"/>
        <v>17.333333333333332</v>
      </c>
      <c r="K2213" s="9">
        <v>14463.02</v>
      </c>
      <c r="L2213" s="20" t="s">
        <v>202</v>
      </c>
      <c r="M2213" s="17">
        <f t="shared" si="217"/>
        <v>1.0842368640533779E-2</v>
      </c>
      <c r="N2213" s="17">
        <f t="shared" si="218"/>
        <v>1.084236864053378E-2</v>
      </c>
      <c r="O2213" s="68">
        <f t="shared" si="219"/>
        <v>5.854879065888241</v>
      </c>
      <c r="P2213" s="9">
        <v>1112.54</v>
      </c>
    </row>
    <row r="2214" spans="1:16" ht="30" x14ac:dyDescent="0.25">
      <c r="A2214" s="35">
        <v>2019</v>
      </c>
      <c r="B2214" s="35" t="s">
        <v>181</v>
      </c>
      <c r="C2214" s="35">
        <v>34332</v>
      </c>
      <c r="D2214" s="48" t="s">
        <v>277</v>
      </c>
      <c r="E2214" s="85">
        <v>10</v>
      </c>
      <c r="F2214" s="97" t="s">
        <v>529</v>
      </c>
      <c r="G2214" s="20" t="s">
        <v>492</v>
      </c>
      <c r="H2214" s="20" t="s">
        <v>184</v>
      </c>
      <c r="I2214" s="20">
        <v>1</v>
      </c>
      <c r="J2214" s="37">
        <f t="shared" si="216"/>
        <v>1.3333333333333333</v>
      </c>
      <c r="K2214" s="9">
        <v>1102.97</v>
      </c>
      <c r="L2214" s="20" t="s">
        <v>202</v>
      </c>
      <c r="M2214" s="17">
        <f t="shared" si="217"/>
        <v>8.3402835696413675E-4</v>
      </c>
      <c r="N2214" s="17">
        <f t="shared" si="218"/>
        <v>8.3402835696413696E-4</v>
      </c>
      <c r="O2214" s="68">
        <f t="shared" si="219"/>
        <v>0.45037531276063397</v>
      </c>
      <c r="P2214" s="9">
        <v>1102.97</v>
      </c>
    </row>
    <row r="2215" spans="1:16" ht="30" x14ac:dyDescent="0.25">
      <c r="A2215" s="35">
        <v>2019</v>
      </c>
      <c r="B2215" s="35" t="s">
        <v>181</v>
      </c>
      <c r="C2215" s="35">
        <v>34153</v>
      </c>
      <c r="D2215" s="48" t="s">
        <v>278</v>
      </c>
      <c r="E2215" s="85">
        <v>10</v>
      </c>
      <c r="F2215" s="97" t="s">
        <v>529</v>
      </c>
      <c r="G2215" s="20" t="s">
        <v>492</v>
      </c>
      <c r="H2215" s="20" t="s">
        <v>184</v>
      </c>
      <c r="I2215" s="20">
        <v>3</v>
      </c>
      <c r="J2215" s="37">
        <f t="shared" si="216"/>
        <v>4</v>
      </c>
      <c r="K2215" s="9">
        <v>3326.97</v>
      </c>
      <c r="L2215" s="20" t="s">
        <v>204</v>
      </c>
      <c r="M2215" s="17">
        <f t="shared" si="217"/>
        <v>2.5020850708924102E-3</v>
      </c>
      <c r="N2215" s="17">
        <f t="shared" si="218"/>
        <v>2.5020850708924111E-3</v>
      </c>
      <c r="O2215" s="68">
        <f t="shared" si="219"/>
        <v>1.3511259382819021</v>
      </c>
      <c r="P2215" s="9">
        <v>1108.99</v>
      </c>
    </row>
    <row r="2216" spans="1:16" ht="30" x14ac:dyDescent="0.25">
      <c r="A2216" s="35">
        <v>2019</v>
      </c>
      <c r="B2216" s="35" t="s">
        <v>181</v>
      </c>
      <c r="C2216" s="35">
        <v>34153</v>
      </c>
      <c r="D2216" s="48" t="s">
        <v>278</v>
      </c>
      <c r="E2216" s="85">
        <v>10</v>
      </c>
      <c r="F2216" s="97" t="s">
        <v>529</v>
      </c>
      <c r="G2216" s="20" t="s">
        <v>492</v>
      </c>
      <c r="H2216" s="20" t="s">
        <v>184</v>
      </c>
      <c r="I2216" s="20">
        <v>21</v>
      </c>
      <c r="J2216" s="37">
        <f t="shared" si="216"/>
        <v>28</v>
      </c>
      <c r="K2216" s="9">
        <v>23267.64</v>
      </c>
      <c r="L2216" s="20" t="s">
        <v>279</v>
      </c>
      <c r="M2216" s="17">
        <f t="shared" si="217"/>
        <v>1.7514595496246871E-2</v>
      </c>
      <c r="N2216" s="17">
        <f t="shared" si="218"/>
        <v>1.7514595496246878E-2</v>
      </c>
      <c r="O2216" s="68">
        <f t="shared" si="219"/>
        <v>9.4578815679733133</v>
      </c>
      <c r="P2216" s="9">
        <v>1107.98</v>
      </c>
    </row>
    <row r="2217" spans="1:16" ht="30" x14ac:dyDescent="0.25">
      <c r="A2217" s="35">
        <v>2019</v>
      </c>
      <c r="B2217" s="35" t="s">
        <v>181</v>
      </c>
      <c r="C2217" s="35">
        <v>34332</v>
      </c>
      <c r="D2217" s="48" t="s">
        <v>277</v>
      </c>
      <c r="E2217" s="85">
        <v>10</v>
      </c>
      <c r="F2217" s="97" t="s">
        <v>529</v>
      </c>
      <c r="G2217" s="20" t="s">
        <v>492</v>
      </c>
      <c r="H2217" s="20" t="s">
        <v>184</v>
      </c>
      <c r="I2217" s="20">
        <v>2</v>
      </c>
      <c r="J2217" s="37">
        <f t="shared" si="216"/>
        <v>2.6666666666666665</v>
      </c>
      <c r="K2217" s="9">
        <v>2205.94</v>
      </c>
      <c r="L2217" s="20" t="s">
        <v>279</v>
      </c>
      <c r="M2217" s="17">
        <f t="shared" si="217"/>
        <v>1.6680567139282735E-3</v>
      </c>
      <c r="N2217" s="17">
        <f t="shared" si="218"/>
        <v>1.6680567139282739E-3</v>
      </c>
      <c r="O2217" s="68">
        <f t="shared" si="219"/>
        <v>0.90075062552126794</v>
      </c>
      <c r="P2217" s="9">
        <v>1102.97</v>
      </c>
    </row>
    <row r="2218" spans="1:16" ht="30" x14ac:dyDescent="0.25">
      <c r="A2218" s="35">
        <v>2019</v>
      </c>
      <c r="B2218" s="35" t="s">
        <v>181</v>
      </c>
      <c r="C2218" s="35">
        <v>34153</v>
      </c>
      <c r="D2218" s="48" t="s">
        <v>278</v>
      </c>
      <c r="E2218" s="85">
        <v>10</v>
      </c>
      <c r="F2218" s="97" t="s">
        <v>529</v>
      </c>
      <c r="G2218" s="20" t="s">
        <v>492</v>
      </c>
      <c r="H2218" s="20" t="s">
        <v>184</v>
      </c>
      <c r="I2218" s="20">
        <v>28</v>
      </c>
      <c r="J2218" s="37">
        <f t="shared" si="216"/>
        <v>37.333333333333336</v>
      </c>
      <c r="K2218" s="9">
        <v>31131.98</v>
      </c>
      <c r="L2218" s="20" t="s">
        <v>206</v>
      </c>
      <c r="M2218" s="17">
        <f t="shared" si="217"/>
        <v>2.3352793994995829E-2</v>
      </c>
      <c r="N2218" s="17">
        <f t="shared" si="218"/>
        <v>2.3352793994995836E-2</v>
      </c>
      <c r="O2218" s="68">
        <f t="shared" si="219"/>
        <v>12.610508757297751</v>
      </c>
      <c r="P2218" s="9">
        <v>1111.8599999999999</v>
      </c>
    </row>
    <row r="2219" spans="1:16" ht="30" x14ac:dyDescent="0.25">
      <c r="A2219" s="35">
        <v>2019</v>
      </c>
      <c r="B2219" s="35" t="s">
        <v>181</v>
      </c>
      <c r="C2219" s="35">
        <v>34332</v>
      </c>
      <c r="D2219" s="48" t="s">
        <v>277</v>
      </c>
      <c r="E2219" s="85">
        <v>10</v>
      </c>
      <c r="F2219" s="97" t="s">
        <v>529</v>
      </c>
      <c r="G2219" s="20" t="s">
        <v>492</v>
      </c>
      <c r="H2219" s="20" t="s">
        <v>184</v>
      </c>
      <c r="I2219" s="20">
        <v>10</v>
      </c>
      <c r="J2219" s="37">
        <f t="shared" si="216"/>
        <v>13.333333333333334</v>
      </c>
      <c r="K2219" s="9">
        <v>11087.12</v>
      </c>
      <c r="L2219" s="20" t="s">
        <v>206</v>
      </c>
      <c r="M2219" s="17">
        <f t="shared" si="217"/>
        <v>8.3402835696413675E-3</v>
      </c>
      <c r="N2219" s="17">
        <f t="shared" si="218"/>
        <v>8.340283569641371E-3</v>
      </c>
      <c r="O2219" s="68">
        <f t="shared" si="219"/>
        <v>4.5037531276063403</v>
      </c>
      <c r="P2219" s="9">
        <v>1108.71</v>
      </c>
    </row>
    <row r="2220" spans="1:16" ht="30" x14ac:dyDescent="0.25">
      <c r="A2220" s="35">
        <v>2019</v>
      </c>
      <c r="B2220" s="35" t="s">
        <v>181</v>
      </c>
      <c r="C2220" s="35">
        <v>34332</v>
      </c>
      <c r="D2220" s="48" t="s">
        <v>277</v>
      </c>
      <c r="E2220" s="85">
        <v>10</v>
      </c>
      <c r="F2220" s="97" t="s">
        <v>529</v>
      </c>
      <c r="G2220" s="20" t="s">
        <v>492</v>
      </c>
      <c r="H2220" s="20" t="s">
        <v>184</v>
      </c>
      <c r="I2220" s="20">
        <v>4</v>
      </c>
      <c r="J2220" s="37">
        <f t="shared" si="216"/>
        <v>5.333333333333333</v>
      </c>
      <c r="K2220" s="9">
        <v>4411.88</v>
      </c>
      <c r="L2220" s="20" t="s">
        <v>280</v>
      </c>
      <c r="M2220" s="17">
        <f t="shared" si="217"/>
        <v>3.336113427856547E-3</v>
      </c>
      <c r="N2220" s="17">
        <f t="shared" si="218"/>
        <v>3.3361134278565479E-3</v>
      </c>
      <c r="O2220" s="68">
        <f t="shared" si="219"/>
        <v>1.8015012510425359</v>
      </c>
      <c r="P2220" s="9">
        <v>1102.97</v>
      </c>
    </row>
    <row r="2221" spans="1:16" ht="30" x14ac:dyDescent="0.25">
      <c r="A2221" s="35">
        <v>2019</v>
      </c>
      <c r="B2221" s="35" t="s">
        <v>181</v>
      </c>
      <c r="C2221" s="35">
        <v>34332</v>
      </c>
      <c r="D2221" s="48" t="s">
        <v>277</v>
      </c>
      <c r="E2221" s="85">
        <v>10</v>
      </c>
      <c r="F2221" s="97" t="s">
        <v>529</v>
      </c>
      <c r="G2221" s="20" t="s">
        <v>492</v>
      </c>
      <c r="H2221" s="20" t="s">
        <v>184</v>
      </c>
      <c r="I2221" s="20">
        <v>16</v>
      </c>
      <c r="J2221" s="37">
        <f t="shared" si="216"/>
        <v>21.333333333333332</v>
      </c>
      <c r="K2221" s="9">
        <v>17704.939999999999</v>
      </c>
      <c r="L2221" s="20" t="s">
        <v>207</v>
      </c>
      <c r="M2221" s="17">
        <f t="shared" si="217"/>
        <v>1.3344453711426188E-2</v>
      </c>
      <c r="N2221" s="17">
        <f t="shared" si="218"/>
        <v>1.3344453711426191E-2</v>
      </c>
      <c r="O2221" s="68">
        <f t="shared" si="219"/>
        <v>7.2060050041701436</v>
      </c>
      <c r="P2221" s="9">
        <v>1106.56</v>
      </c>
    </row>
    <row r="2222" spans="1:16" ht="30" x14ac:dyDescent="0.25">
      <c r="A2222" s="35">
        <v>2019</v>
      </c>
      <c r="B2222" s="35" t="s">
        <v>181</v>
      </c>
      <c r="C2222" s="35">
        <v>34153</v>
      </c>
      <c r="D2222" s="48" t="s">
        <v>278</v>
      </c>
      <c r="E2222" s="85">
        <v>10</v>
      </c>
      <c r="F2222" s="97" t="s">
        <v>529</v>
      </c>
      <c r="G2222" s="20" t="s">
        <v>492</v>
      </c>
      <c r="H2222" s="20" t="s">
        <v>184</v>
      </c>
      <c r="I2222" s="20">
        <v>8</v>
      </c>
      <c r="J2222" s="37">
        <f t="shared" si="216"/>
        <v>10.666666666666666</v>
      </c>
      <c r="K2222" s="9">
        <v>8842.9</v>
      </c>
      <c r="L2222" s="20" t="s">
        <v>208</v>
      </c>
      <c r="M2222" s="17">
        <f t="shared" si="217"/>
        <v>6.672226855713094E-3</v>
      </c>
      <c r="N2222" s="17">
        <f t="shared" si="218"/>
        <v>6.6722268557130957E-3</v>
      </c>
      <c r="O2222" s="68">
        <f t="shared" si="219"/>
        <v>3.6030025020850718</v>
      </c>
      <c r="P2222" s="9">
        <v>1105.3599999999999</v>
      </c>
    </row>
    <row r="2223" spans="1:16" ht="30" x14ac:dyDescent="0.25">
      <c r="A2223" s="35">
        <v>2019</v>
      </c>
      <c r="B2223" s="35" t="s">
        <v>181</v>
      </c>
      <c r="C2223" s="35">
        <v>34332</v>
      </c>
      <c r="D2223" s="48" t="s">
        <v>277</v>
      </c>
      <c r="E2223" s="85">
        <v>10</v>
      </c>
      <c r="F2223" s="97" t="s">
        <v>529</v>
      </c>
      <c r="G2223" s="20" t="s">
        <v>492</v>
      </c>
      <c r="H2223" s="20" t="s">
        <v>184</v>
      </c>
      <c r="I2223" s="20">
        <v>5</v>
      </c>
      <c r="J2223" s="37">
        <f t="shared" si="216"/>
        <v>6.666666666666667</v>
      </c>
      <c r="K2223" s="9">
        <v>5514.85</v>
      </c>
      <c r="L2223" s="20" t="s">
        <v>208</v>
      </c>
      <c r="M2223" s="17">
        <f t="shared" si="217"/>
        <v>4.1701417848206837E-3</v>
      </c>
      <c r="N2223" s="17">
        <f t="shared" si="218"/>
        <v>4.1701417848206855E-3</v>
      </c>
      <c r="O2223" s="68">
        <f t="shared" si="219"/>
        <v>2.2518765638031701</v>
      </c>
      <c r="P2223" s="9">
        <v>1102.97</v>
      </c>
    </row>
    <row r="2224" spans="1:16" ht="30" x14ac:dyDescent="0.25">
      <c r="A2224" s="35">
        <v>2019</v>
      </c>
      <c r="B2224" s="35" t="s">
        <v>181</v>
      </c>
      <c r="C2224" s="35">
        <v>34153</v>
      </c>
      <c r="D2224" s="48" t="s">
        <v>278</v>
      </c>
      <c r="E2224" s="85">
        <v>10</v>
      </c>
      <c r="F2224" s="97" t="s">
        <v>529</v>
      </c>
      <c r="G2224" s="20" t="s">
        <v>492</v>
      </c>
      <c r="H2224" s="20" t="s">
        <v>184</v>
      </c>
      <c r="I2224" s="20">
        <v>23</v>
      </c>
      <c r="J2224" s="37">
        <f t="shared" si="216"/>
        <v>30.666666666666664</v>
      </c>
      <c r="K2224" s="9">
        <v>25588.42</v>
      </c>
      <c r="L2224" s="20" t="s">
        <v>281</v>
      </c>
      <c r="M2224" s="17">
        <f t="shared" si="217"/>
        <v>1.9182652210175146E-2</v>
      </c>
      <c r="N2224" s="17">
        <f t="shared" si="218"/>
        <v>1.918265221017515E-2</v>
      </c>
      <c r="O2224" s="68">
        <f t="shared" si="219"/>
        <v>10.35863219349458</v>
      </c>
      <c r="P2224" s="9">
        <v>1112.54</v>
      </c>
    </row>
    <row r="2225" spans="1:16" ht="30" x14ac:dyDescent="0.25">
      <c r="A2225" s="35">
        <v>2019</v>
      </c>
      <c r="B2225" s="35" t="s">
        <v>181</v>
      </c>
      <c r="C2225" s="35">
        <v>34332</v>
      </c>
      <c r="D2225" s="48" t="s">
        <v>277</v>
      </c>
      <c r="E2225" s="85">
        <v>10</v>
      </c>
      <c r="F2225" s="97" t="s">
        <v>529</v>
      </c>
      <c r="G2225" s="20" t="s">
        <v>492</v>
      </c>
      <c r="H2225" s="20" t="s">
        <v>184</v>
      </c>
      <c r="I2225" s="20">
        <v>8</v>
      </c>
      <c r="J2225" s="37">
        <f t="shared" si="216"/>
        <v>10.666666666666666</v>
      </c>
      <c r="K2225" s="9">
        <v>8131.44</v>
      </c>
      <c r="L2225" s="20" t="s">
        <v>281</v>
      </c>
      <c r="M2225" s="17">
        <f t="shared" si="217"/>
        <v>6.672226855713094E-3</v>
      </c>
      <c r="N2225" s="17">
        <f t="shared" si="218"/>
        <v>6.6722268557130957E-3</v>
      </c>
      <c r="O2225" s="68">
        <f t="shared" si="219"/>
        <v>3.6030025020850718</v>
      </c>
      <c r="P2225" s="9">
        <v>1016.43</v>
      </c>
    </row>
    <row r="2226" spans="1:16" ht="30" x14ac:dyDescent="0.25">
      <c r="A2226" s="35">
        <v>2019</v>
      </c>
      <c r="B2226" s="35" t="s">
        <v>181</v>
      </c>
      <c r="C2226" s="35">
        <v>34153</v>
      </c>
      <c r="D2226" s="48" t="s">
        <v>278</v>
      </c>
      <c r="E2226" s="85">
        <v>10</v>
      </c>
      <c r="F2226" s="97" t="s">
        <v>529</v>
      </c>
      <c r="G2226" s="20" t="s">
        <v>492</v>
      </c>
      <c r="H2226" s="20" t="s">
        <v>184</v>
      </c>
      <c r="I2226" s="20">
        <v>24</v>
      </c>
      <c r="J2226" s="37">
        <f t="shared" si="216"/>
        <v>32</v>
      </c>
      <c r="K2226" s="9">
        <v>26566.98</v>
      </c>
      <c r="L2226" s="20" t="s">
        <v>210</v>
      </c>
      <c r="M2226" s="17">
        <f t="shared" si="217"/>
        <v>2.0016680567139282E-2</v>
      </c>
      <c r="N2226" s="17">
        <f t="shared" si="218"/>
        <v>2.0016680567139289E-2</v>
      </c>
      <c r="O2226" s="68">
        <f t="shared" si="219"/>
        <v>10.809007506255217</v>
      </c>
      <c r="P2226" s="9">
        <v>1106.96</v>
      </c>
    </row>
    <row r="2227" spans="1:16" ht="30" x14ac:dyDescent="0.25">
      <c r="A2227" s="35">
        <v>2019</v>
      </c>
      <c r="B2227" s="35" t="s">
        <v>181</v>
      </c>
      <c r="C2227" s="35">
        <v>34332</v>
      </c>
      <c r="D2227" s="48" t="s">
        <v>277</v>
      </c>
      <c r="E2227" s="85">
        <v>10</v>
      </c>
      <c r="F2227" s="97" t="s">
        <v>529</v>
      </c>
      <c r="G2227" s="20" t="s">
        <v>492</v>
      </c>
      <c r="H2227" s="20" t="s">
        <v>184</v>
      </c>
      <c r="I2227" s="20">
        <v>1</v>
      </c>
      <c r="J2227" s="37">
        <f t="shared" si="216"/>
        <v>1.3333333333333333</v>
      </c>
      <c r="K2227" s="9">
        <v>1112.54</v>
      </c>
      <c r="L2227" s="20" t="s">
        <v>210</v>
      </c>
      <c r="M2227" s="17">
        <f t="shared" si="217"/>
        <v>8.3402835696413675E-4</v>
      </c>
      <c r="N2227" s="17">
        <f t="shared" si="218"/>
        <v>8.3402835696413696E-4</v>
      </c>
      <c r="O2227" s="68">
        <f t="shared" si="219"/>
        <v>0.45037531276063397</v>
      </c>
      <c r="P2227" s="9">
        <v>1112.54</v>
      </c>
    </row>
    <row r="2228" spans="1:16" ht="30" x14ac:dyDescent="0.25">
      <c r="A2228" s="35">
        <v>2019</v>
      </c>
      <c r="B2228" s="35" t="s">
        <v>181</v>
      </c>
      <c r="C2228" s="35">
        <v>34153</v>
      </c>
      <c r="D2228" s="48" t="s">
        <v>278</v>
      </c>
      <c r="E2228" s="85">
        <v>10</v>
      </c>
      <c r="F2228" s="97" t="s">
        <v>529</v>
      </c>
      <c r="G2228" s="20" t="s">
        <v>492</v>
      </c>
      <c r="H2228" s="20" t="s">
        <v>184</v>
      </c>
      <c r="I2228" s="20">
        <v>5</v>
      </c>
      <c r="J2228" s="37">
        <f t="shared" si="216"/>
        <v>6.666666666666667</v>
      </c>
      <c r="K2228" s="9">
        <v>5524.42</v>
      </c>
      <c r="L2228" s="20" t="s">
        <v>215</v>
      </c>
      <c r="M2228" s="17">
        <f t="shared" si="217"/>
        <v>4.1701417848206837E-3</v>
      </c>
      <c r="N2228" s="17">
        <f t="shared" si="218"/>
        <v>4.1701417848206855E-3</v>
      </c>
      <c r="O2228" s="68">
        <f t="shared" si="219"/>
        <v>2.2518765638031701</v>
      </c>
      <c r="P2228" s="9">
        <v>1104.8800000000001</v>
      </c>
    </row>
    <row r="2229" spans="1:16" ht="30" x14ac:dyDescent="0.25">
      <c r="A2229" s="35">
        <v>2019</v>
      </c>
      <c r="B2229" s="35" t="s">
        <v>181</v>
      </c>
      <c r="C2229" s="35">
        <v>34153</v>
      </c>
      <c r="D2229" s="48" t="s">
        <v>278</v>
      </c>
      <c r="E2229" s="85">
        <v>10</v>
      </c>
      <c r="F2229" s="97" t="s">
        <v>529</v>
      </c>
      <c r="G2229" s="20" t="s">
        <v>492</v>
      </c>
      <c r="H2229" s="20" t="s">
        <v>184</v>
      </c>
      <c r="I2229" s="20">
        <v>5</v>
      </c>
      <c r="J2229" s="37">
        <f t="shared" si="216"/>
        <v>6.666666666666667</v>
      </c>
      <c r="K2229" s="9">
        <v>5562.7</v>
      </c>
      <c r="L2229" s="20" t="s">
        <v>219</v>
      </c>
      <c r="M2229" s="17">
        <f t="shared" si="217"/>
        <v>4.1701417848206837E-3</v>
      </c>
      <c r="N2229" s="17">
        <f t="shared" si="218"/>
        <v>4.1701417848206855E-3</v>
      </c>
      <c r="O2229" s="68">
        <f t="shared" si="219"/>
        <v>2.2518765638031701</v>
      </c>
      <c r="P2229" s="9">
        <v>1112.54</v>
      </c>
    </row>
    <row r="2230" spans="1:16" ht="30" x14ac:dyDescent="0.25">
      <c r="A2230" s="35">
        <v>2019</v>
      </c>
      <c r="B2230" s="35" t="s">
        <v>181</v>
      </c>
      <c r="C2230" s="35">
        <v>34153</v>
      </c>
      <c r="D2230" s="48" t="s">
        <v>278</v>
      </c>
      <c r="E2230" s="85">
        <v>10</v>
      </c>
      <c r="F2230" s="97" t="s">
        <v>529</v>
      </c>
      <c r="G2230" s="20" t="s">
        <v>492</v>
      </c>
      <c r="H2230" s="20" t="s">
        <v>184</v>
      </c>
      <c r="I2230" s="20">
        <v>39</v>
      </c>
      <c r="J2230" s="37">
        <f t="shared" si="216"/>
        <v>52</v>
      </c>
      <c r="K2230" s="9">
        <v>42794.52</v>
      </c>
      <c r="L2230" s="20" t="s">
        <v>221</v>
      </c>
      <c r="M2230" s="17">
        <f t="shared" si="217"/>
        <v>3.2527105921601338E-2</v>
      </c>
      <c r="N2230" s="17">
        <f t="shared" si="218"/>
        <v>3.2527105921601344E-2</v>
      </c>
      <c r="O2230" s="68">
        <f t="shared" si="219"/>
        <v>17.564637197664727</v>
      </c>
      <c r="P2230" s="9">
        <v>1097.3</v>
      </c>
    </row>
    <row r="2231" spans="1:16" ht="30" x14ac:dyDescent="0.25">
      <c r="A2231" s="35">
        <v>2019</v>
      </c>
      <c r="B2231" s="35" t="s">
        <v>181</v>
      </c>
      <c r="C2231" s="35">
        <v>34332</v>
      </c>
      <c r="D2231" s="48" t="s">
        <v>277</v>
      </c>
      <c r="E2231" s="85">
        <v>10</v>
      </c>
      <c r="F2231" s="97" t="s">
        <v>529</v>
      </c>
      <c r="G2231" s="20" t="s">
        <v>492</v>
      </c>
      <c r="H2231" s="20" t="s">
        <v>184</v>
      </c>
      <c r="I2231" s="20">
        <v>16</v>
      </c>
      <c r="J2231" s="37">
        <f t="shared" si="216"/>
        <v>21.333333333333332</v>
      </c>
      <c r="K2231" s="9">
        <v>17647.52</v>
      </c>
      <c r="L2231" s="20" t="s">
        <v>221</v>
      </c>
      <c r="M2231" s="17">
        <f t="shared" si="217"/>
        <v>1.3344453711426188E-2</v>
      </c>
      <c r="N2231" s="17">
        <f t="shared" si="218"/>
        <v>1.3344453711426191E-2</v>
      </c>
      <c r="O2231" s="68">
        <f t="shared" si="219"/>
        <v>7.2060050041701436</v>
      </c>
      <c r="P2231" s="9">
        <v>1102.97</v>
      </c>
    </row>
    <row r="2232" spans="1:16" ht="30" x14ac:dyDescent="0.25">
      <c r="A2232" s="35">
        <v>2019</v>
      </c>
      <c r="B2232" s="35" t="s">
        <v>181</v>
      </c>
      <c r="C2232" s="35">
        <v>34332</v>
      </c>
      <c r="D2232" s="48" t="s">
        <v>277</v>
      </c>
      <c r="E2232" s="85">
        <v>10</v>
      </c>
      <c r="F2232" s="97" t="s">
        <v>529</v>
      </c>
      <c r="G2232" s="20" t="s">
        <v>492</v>
      </c>
      <c r="H2232" s="20" t="s">
        <v>184</v>
      </c>
      <c r="I2232" s="20">
        <v>4</v>
      </c>
      <c r="J2232" s="37">
        <f t="shared" si="216"/>
        <v>5.333333333333333</v>
      </c>
      <c r="K2232" s="9">
        <v>4411.88</v>
      </c>
      <c r="L2232" s="20" t="s">
        <v>222</v>
      </c>
      <c r="M2232" s="17">
        <f t="shared" si="217"/>
        <v>3.336113427856547E-3</v>
      </c>
      <c r="N2232" s="17">
        <f t="shared" si="218"/>
        <v>3.3361134278565479E-3</v>
      </c>
      <c r="O2232" s="68">
        <f t="shared" si="219"/>
        <v>1.8015012510425359</v>
      </c>
      <c r="P2232" s="9">
        <v>1102.97</v>
      </c>
    </row>
    <row r="2233" spans="1:16" ht="30" x14ac:dyDescent="0.25">
      <c r="A2233" s="35">
        <v>2019</v>
      </c>
      <c r="B2233" s="35" t="s">
        <v>181</v>
      </c>
      <c r="C2233" s="35">
        <v>34153</v>
      </c>
      <c r="D2233" s="48" t="s">
        <v>278</v>
      </c>
      <c r="E2233" s="85">
        <v>10</v>
      </c>
      <c r="F2233" s="97" t="s">
        <v>529</v>
      </c>
      <c r="G2233" s="20" t="s">
        <v>492</v>
      </c>
      <c r="H2233" s="20" t="s">
        <v>184</v>
      </c>
      <c r="I2233" s="20">
        <v>4</v>
      </c>
      <c r="J2233" s="37">
        <f t="shared" si="216"/>
        <v>5.333333333333333</v>
      </c>
      <c r="K2233" s="9">
        <v>4450.16</v>
      </c>
      <c r="L2233" s="20" t="s">
        <v>225</v>
      </c>
      <c r="M2233" s="17">
        <f t="shared" si="217"/>
        <v>3.336113427856547E-3</v>
      </c>
      <c r="N2233" s="17">
        <f t="shared" si="218"/>
        <v>3.3361134278565479E-3</v>
      </c>
      <c r="O2233" s="68">
        <f t="shared" si="219"/>
        <v>1.8015012510425359</v>
      </c>
      <c r="P2233" s="9">
        <v>1112.54</v>
      </c>
    </row>
    <row r="2234" spans="1:16" ht="30" x14ac:dyDescent="0.25">
      <c r="A2234" s="35">
        <v>2019</v>
      </c>
      <c r="B2234" s="35" t="s">
        <v>181</v>
      </c>
      <c r="C2234" s="35">
        <v>34153</v>
      </c>
      <c r="D2234" s="48" t="s">
        <v>278</v>
      </c>
      <c r="E2234" s="85">
        <v>10</v>
      </c>
      <c r="F2234" s="97" t="s">
        <v>529</v>
      </c>
      <c r="G2234" s="20" t="s">
        <v>492</v>
      </c>
      <c r="H2234" s="20" t="s">
        <v>184</v>
      </c>
      <c r="I2234" s="20">
        <v>1</v>
      </c>
      <c r="J2234" s="37">
        <f t="shared" si="216"/>
        <v>1.3333333333333333</v>
      </c>
      <c r="K2234" s="9">
        <v>1112.54</v>
      </c>
      <c r="L2234" s="20" t="s">
        <v>282</v>
      </c>
      <c r="M2234" s="17">
        <f t="shared" si="217"/>
        <v>8.3402835696413675E-4</v>
      </c>
      <c r="N2234" s="17">
        <f t="shared" si="218"/>
        <v>8.3402835696413696E-4</v>
      </c>
      <c r="O2234" s="68">
        <v>1</v>
      </c>
      <c r="P2234" s="9">
        <v>1112.54</v>
      </c>
    </row>
    <row r="2235" spans="1:16" ht="30" x14ac:dyDescent="0.25">
      <c r="A2235" s="35">
        <v>2019</v>
      </c>
      <c r="B2235" s="35" t="s">
        <v>181</v>
      </c>
      <c r="C2235" s="35">
        <v>34153</v>
      </c>
      <c r="D2235" s="48" t="s">
        <v>278</v>
      </c>
      <c r="E2235" s="85">
        <v>10</v>
      </c>
      <c r="F2235" s="97" t="s">
        <v>529</v>
      </c>
      <c r="G2235" s="20" t="s">
        <v>492</v>
      </c>
      <c r="H2235" s="20" t="s">
        <v>184</v>
      </c>
      <c r="I2235" s="20">
        <v>20</v>
      </c>
      <c r="J2235" s="37">
        <f t="shared" si="216"/>
        <v>26.666666666666668</v>
      </c>
      <c r="K2235" s="9">
        <v>22241.23</v>
      </c>
      <c r="L2235" s="20" t="s">
        <v>227</v>
      </c>
      <c r="M2235" s="17">
        <f t="shared" si="217"/>
        <v>1.6680567139282735E-2</v>
      </c>
      <c r="N2235" s="17">
        <f t="shared" si="218"/>
        <v>1.6680567139282742E-2</v>
      </c>
      <c r="O2235" s="68">
        <f t="shared" si="219"/>
        <v>9.0075062552126806</v>
      </c>
      <c r="P2235" s="9">
        <v>1112.06</v>
      </c>
    </row>
    <row r="2236" spans="1:16" ht="30" x14ac:dyDescent="0.25">
      <c r="A2236" s="35">
        <v>2019</v>
      </c>
      <c r="B2236" s="35" t="s">
        <v>181</v>
      </c>
      <c r="C2236" s="35">
        <v>34153</v>
      </c>
      <c r="D2236" s="48" t="s">
        <v>278</v>
      </c>
      <c r="E2236" s="85">
        <v>10</v>
      </c>
      <c r="F2236" s="97" t="s">
        <v>529</v>
      </c>
      <c r="G2236" s="20" t="s">
        <v>492</v>
      </c>
      <c r="H2236" s="20" t="s">
        <v>184</v>
      </c>
      <c r="I2236" s="20">
        <v>31</v>
      </c>
      <c r="J2236" s="37">
        <f t="shared" si="216"/>
        <v>41.333333333333336</v>
      </c>
      <c r="K2236" s="9">
        <v>34460.03</v>
      </c>
      <c r="L2236" s="20" t="s">
        <v>229</v>
      </c>
      <c r="M2236" s="17">
        <f t="shared" si="217"/>
        <v>2.585487906588824E-2</v>
      </c>
      <c r="N2236" s="17">
        <f t="shared" si="218"/>
        <v>2.5854879065888247E-2</v>
      </c>
      <c r="O2236" s="68">
        <f t="shared" si="219"/>
        <v>13.961634695579653</v>
      </c>
      <c r="P2236" s="9">
        <v>1111.6099999999999</v>
      </c>
    </row>
    <row r="2237" spans="1:16" ht="30" x14ac:dyDescent="0.25">
      <c r="A2237" s="35">
        <v>2019</v>
      </c>
      <c r="B2237" s="35" t="s">
        <v>181</v>
      </c>
      <c r="C2237" s="35">
        <v>34332</v>
      </c>
      <c r="D2237" s="48" t="s">
        <v>277</v>
      </c>
      <c r="E2237" s="85">
        <v>10</v>
      </c>
      <c r="F2237" s="97" t="s">
        <v>529</v>
      </c>
      <c r="G2237" s="20" t="s">
        <v>492</v>
      </c>
      <c r="H2237" s="20" t="s">
        <v>184</v>
      </c>
      <c r="I2237" s="20">
        <v>17</v>
      </c>
      <c r="J2237" s="37">
        <f t="shared" si="216"/>
        <v>22.666666666666664</v>
      </c>
      <c r="K2237" s="9">
        <v>18750.490000000002</v>
      </c>
      <c r="L2237" s="20" t="s">
        <v>229</v>
      </c>
      <c r="M2237" s="17">
        <f t="shared" si="217"/>
        <v>1.4178482068390326E-2</v>
      </c>
      <c r="N2237" s="17">
        <f t="shared" si="218"/>
        <v>1.4178482068390327E-2</v>
      </c>
      <c r="O2237" s="68">
        <f t="shared" si="219"/>
        <v>7.6563803169307771</v>
      </c>
      <c r="P2237" s="9">
        <v>1102.97</v>
      </c>
    </row>
    <row r="2238" spans="1:16" ht="30" x14ac:dyDescent="0.25">
      <c r="A2238" s="35">
        <v>2019</v>
      </c>
      <c r="B2238" s="35" t="s">
        <v>181</v>
      </c>
      <c r="C2238" s="35">
        <v>34153</v>
      </c>
      <c r="D2238" s="48" t="s">
        <v>278</v>
      </c>
      <c r="E2238" s="85">
        <v>10</v>
      </c>
      <c r="F2238" s="97" t="s">
        <v>529</v>
      </c>
      <c r="G2238" s="20" t="s">
        <v>492</v>
      </c>
      <c r="H2238" s="20" t="s">
        <v>184</v>
      </c>
      <c r="I2238" s="20">
        <v>10</v>
      </c>
      <c r="J2238" s="37">
        <f t="shared" si="216"/>
        <v>13.333333333333334</v>
      </c>
      <c r="K2238" s="9">
        <v>11125.4</v>
      </c>
      <c r="L2238" s="20" t="s">
        <v>231</v>
      </c>
      <c r="M2238" s="17">
        <f t="shared" si="217"/>
        <v>8.3402835696413675E-3</v>
      </c>
      <c r="N2238" s="17">
        <f t="shared" si="218"/>
        <v>8.340283569641371E-3</v>
      </c>
      <c r="O2238" s="68">
        <f t="shared" si="219"/>
        <v>4.5037531276063403</v>
      </c>
      <c r="P2238" s="9">
        <v>1112.54</v>
      </c>
    </row>
    <row r="2239" spans="1:16" ht="30" x14ac:dyDescent="0.25">
      <c r="A2239" s="35">
        <v>2019</v>
      </c>
      <c r="B2239" s="35" t="s">
        <v>181</v>
      </c>
      <c r="C2239" s="35">
        <v>34153</v>
      </c>
      <c r="D2239" s="48" t="s">
        <v>278</v>
      </c>
      <c r="E2239" s="85">
        <v>10</v>
      </c>
      <c r="F2239" s="97" t="s">
        <v>529</v>
      </c>
      <c r="G2239" s="20" t="s">
        <v>492</v>
      </c>
      <c r="H2239" s="20" t="s">
        <v>184</v>
      </c>
      <c r="I2239" s="20">
        <v>3</v>
      </c>
      <c r="J2239" s="37">
        <f t="shared" si="216"/>
        <v>4</v>
      </c>
      <c r="K2239" s="9">
        <v>3328.05</v>
      </c>
      <c r="L2239" s="20" t="s">
        <v>233</v>
      </c>
      <c r="M2239" s="17">
        <f t="shared" si="217"/>
        <v>2.5020850708924102E-3</v>
      </c>
      <c r="N2239" s="17">
        <f t="shared" si="218"/>
        <v>2.5020850708924111E-3</v>
      </c>
      <c r="O2239" s="68">
        <f t="shared" si="219"/>
        <v>1.3511259382819021</v>
      </c>
      <c r="P2239" s="9">
        <v>1109.3499999999999</v>
      </c>
    </row>
    <row r="2240" spans="1:16" ht="30" x14ac:dyDescent="0.25">
      <c r="A2240" s="35">
        <v>2019</v>
      </c>
      <c r="B2240" s="35" t="s">
        <v>181</v>
      </c>
      <c r="C2240" s="35">
        <v>34332</v>
      </c>
      <c r="D2240" s="48" t="s">
        <v>277</v>
      </c>
      <c r="E2240" s="85">
        <v>10</v>
      </c>
      <c r="F2240" s="97" t="s">
        <v>529</v>
      </c>
      <c r="G2240" s="20" t="s">
        <v>492</v>
      </c>
      <c r="H2240" s="20" t="s">
        <v>184</v>
      </c>
      <c r="I2240" s="20">
        <v>6</v>
      </c>
      <c r="J2240" s="37">
        <f t="shared" si="216"/>
        <v>8</v>
      </c>
      <c r="K2240" s="9">
        <v>6617.82</v>
      </c>
      <c r="L2240" s="20" t="s">
        <v>233</v>
      </c>
      <c r="M2240" s="17">
        <f t="shared" si="217"/>
        <v>5.0041701417848205E-3</v>
      </c>
      <c r="N2240" s="17">
        <f t="shared" si="218"/>
        <v>5.0041701417848222E-3</v>
      </c>
      <c r="O2240" s="68">
        <f t="shared" si="219"/>
        <v>2.7022518765638042</v>
      </c>
      <c r="P2240" s="9">
        <v>1102.97</v>
      </c>
    </row>
    <row r="2241" spans="1:16" ht="30" x14ac:dyDescent="0.25">
      <c r="A2241" s="35">
        <v>2019</v>
      </c>
      <c r="B2241" s="35" t="s">
        <v>181</v>
      </c>
      <c r="C2241" s="35">
        <v>34153</v>
      </c>
      <c r="D2241" s="48" t="s">
        <v>278</v>
      </c>
      <c r="E2241" s="85">
        <v>10</v>
      </c>
      <c r="F2241" s="97" t="s">
        <v>529</v>
      </c>
      <c r="G2241" s="20" t="s">
        <v>492</v>
      </c>
      <c r="H2241" s="20" t="s">
        <v>184</v>
      </c>
      <c r="I2241" s="20">
        <v>29</v>
      </c>
      <c r="J2241" s="37">
        <f t="shared" si="216"/>
        <v>38.666666666666671</v>
      </c>
      <c r="K2241" s="9">
        <v>29995.54</v>
      </c>
      <c r="L2241" s="20" t="s">
        <v>234</v>
      </c>
      <c r="M2241" s="17">
        <f t="shared" si="217"/>
        <v>2.4186822351959968E-2</v>
      </c>
      <c r="N2241" s="17">
        <f t="shared" si="218"/>
        <v>2.4186822351959975E-2</v>
      </c>
      <c r="O2241" s="68">
        <f t="shared" si="219"/>
        <v>13.060884070058387</v>
      </c>
      <c r="P2241" s="9">
        <v>1034.33</v>
      </c>
    </row>
    <row r="2242" spans="1:16" ht="30" x14ac:dyDescent="0.25">
      <c r="A2242" s="35">
        <v>2019</v>
      </c>
      <c r="B2242" s="35" t="s">
        <v>181</v>
      </c>
      <c r="C2242" s="35">
        <v>34153</v>
      </c>
      <c r="D2242" s="48" t="s">
        <v>278</v>
      </c>
      <c r="E2242" s="85">
        <v>10</v>
      </c>
      <c r="F2242" s="97" t="s">
        <v>529</v>
      </c>
      <c r="G2242" s="20" t="s">
        <v>492</v>
      </c>
      <c r="H2242" s="20" t="s">
        <v>184</v>
      </c>
      <c r="I2242" s="20">
        <v>65</v>
      </c>
      <c r="J2242" s="37">
        <f t="shared" si="216"/>
        <v>86.666666666666671</v>
      </c>
      <c r="K2242" s="9">
        <v>72286.39</v>
      </c>
      <c r="L2242" s="20" t="s">
        <v>237</v>
      </c>
      <c r="M2242" s="17">
        <f t="shared" si="217"/>
        <v>5.4211843202668891E-2</v>
      </c>
      <c r="N2242" s="17">
        <f t="shared" si="218"/>
        <v>5.4211843202668905E-2</v>
      </c>
      <c r="O2242" s="68">
        <f t="shared" si="219"/>
        <v>29.274395329441209</v>
      </c>
      <c r="P2242" s="9">
        <v>1112.0999999999999</v>
      </c>
    </row>
    <row r="2243" spans="1:16" ht="30" x14ac:dyDescent="0.25">
      <c r="A2243" s="35">
        <v>2019</v>
      </c>
      <c r="B2243" s="35" t="s">
        <v>181</v>
      </c>
      <c r="C2243" s="35">
        <v>34332</v>
      </c>
      <c r="D2243" s="48" t="s">
        <v>277</v>
      </c>
      <c r="E2243" s="85">
        <v>10</v>
      </c>
      <c r="F2243" s="97" t="s">
        <v>529</v>
      </c>
      <c r="G2243" s="20" t="s">
        <v>492</v>
      </c>
      <c r="H2243" s="20" t="s">
        <v>184</v>
      </c>
      <c r="I2243" s="20">
        <v>39</v>
      </c>
      <c r="J2243" s="37">
        <f t="shared" si="216"/>
        <v>52</v>
      </c>
      <c r="K2243" s="9">
        <v>43101.96</v>
      </c>
      <c r="L2243" s="20" t="s">
        <v>237</v>
      </c>
      <c r="M2243" s="17">
        <f t="shared" si="217"/>
        <v>3.2527105921601338E-2</v>
      </c>
      <c r="N2243" s="17">
        <f t="shared" si="218"/>
        <v>3.2527105921601344E-2</v>
      </c>
      <c r="O2243" s="68">
        <f t="shared" si="219"/>
        <v>17.564637197664727</v>
      </c>
      <c r="P2243" s="9">
        <v>1105.18</v>
      </c>
    </row>
    <row r="2244" spans="1:16" ht="30" x14ac:dyDescent="0.25">
      <c r="A2244" s="35">
        <v>2019</v>
      </c>
      <c r="B2244" s="35" t="s">
        <v>181</v>
      </c>
      <c r="C2244" s="35">
        <v>34153</v>
      </c>
      <c r="D2244" s="48" t="s">
        <v>278</v>
      </c>
      <c r="E2244" s="85">
        <v>10</v>
      </c>
      <c r="F2244" s="97" t="s">
        <v>529</v>
      </c>
      <c r="G2244" s="20" t="s">
        <v>492</v>
      </c>
      <c r="H2244" s="20" t="s">
        <v>184</v>
      </c>
      <c r="I2244" s="20">
        <v>10</v>
      </c>
      <c r="J2244" s="37">
        <f t="shared" si="216"/>
        <v>13.333333333333334</v>
      </c>
      <c r="K2244" s="9">
        <v>11039.27</v>
      </c>
      <c r="L2244" s="20" t="s">
        <v>238</v>
      </c>
      <c r="M2244" s="17">
        <f t="shared" si="217"/>
        <v>8.3402835696413675E-3</v>
      </c>
      <c r="N2244" s="17">
        <f t="shared" si="218"/>
        <v>8.340283569641371E-3</v>
      </c>
      <c r="O2244" s="68">
        <f t="shared" si="219"/>
        <v>4.5037531276063403</v>
      </c>
      <c r="P2244" s="9">
        <v>1103.93</v>
      </c>
    </row>
    <row r="2245" spans="1:16" ht="30" x14ac:dyDescent="0.25">
      <c r="A2245" s="35">
        <v>2019</v>
      </c>
      <c r="B2245" s="35" t="s">
        <v>181</v>
      </c>
      <c r="C2245" s="35">
        <v>34153</v>
      </c>
      <c r="D2245" s="48" t="s">
        <v>278</v>
      </c>
      <c r="E2245" s="85">
        <v>10</v>
      </c>
      <c r="F2245" s="97" t="s">
        <v>529</v>
      </c>
      <c r="G2245" s="20" t="s">
        <v>492</v>
      </c>
      <c r="H2245" s="20" t="s">
        <v>184</v>
      </c>
      <c r="I2245" s="20">
        <v>32</v>
      </c>
      <c r="J2245" s="37">
        <f t="shared" si="216"/>
        <v>42.666666666666664</v>
      </c>
      <c r="K2245" s="9">
        <v>35496.01</v>
      </c>
      <c r="L2245" s="20" t="s">
        <v>239</v>
      </c>
      <c r="M2245" s="17">
        <f t="shared" si="217"/>
        <v>2.6688907422852376E-2</v>
      </c>
      <c r="N2245" s="17">
        <f t="shared" si="218"/>
        <v>2.6688907422852383E-2</v>
      </c>
      <c r="O2245" s="68">
        <f t="shared" si="219"/>
        <v>14.412010008340287</v>
      </c>
      <c r="P2245" s="9">
        <v>1109.25</v>
      </c>
    </row>
    <row r="2246" spans="1:16" ht="30" x14ac:dyDescent="0.25">
      <c r="A2246" s="35">
        <v>2019</v>
      </c>
      <c r="B2246" s="35" t="s">
        <v>181</v>
      </c>
      <c r="C2246" s="35">
        <v>34332</v>
      </c>
      <c r="D2246" s="48" t="s">
        <v>277</v>
      </c>
      <c r="E2246" s="85">
        <v>10</v>
      </c>
      <c r="F2246" s="97" t="s">
        <v>529</v>
      </c>
      <c r="G2246" s="20" t="s">
        <v>492</v>
      </c>
      <c r="H2246" s="20" t="s">
        <v>184</v>
      </c>
      <c r="I2246" s="20">
        <v>1</v>
      </c>
      <c r="J2246" s="37">
        <f t="shared" si="216"/>
        <v>1.3333333333333333</v>
      </c>
      <c r="K2246" s="9">
        <v>1112.54</v>
      </c>
      <c r="L2246" s="20" t="s">
        <v>239</v>
      </c>
      <c r="M2246" s="17">
        <f t="shared" si="217"/>
        <v>8.3402835696413675E-4</v>
      </c>
      <c r="N2246" s="17">
        <f t="shared" si="218"/>
        <v>8.3402835696413696E-4</v>
      </c>
      <c r="O2246" s="68">
        <f t="shared" si="219"/>
        <v>0.45037531276063397</v>
      </c>
      <c r="P2246" s="9">
        <v>1112.54</v>
      </c>
    </row>
    <row r="2247" spans="1:16" ht="30" x14ac:dyDescent="0.25">
      <c r="A2247" s="35">
        <v>2019</v>
      </c>
      <c r="B2247" s="35" t="s">
        <v>181</v>
      </c>
      <c r="C2247" s="35">
        <v>34153</v>
      </c>
      <c r="D2247" s="48" t="s">
        <v>278</v>
      </c>
      <c r="E2247" s="85">
        <v>10</v>
      </c>
      <c r="F2247" s="97" t="s">
        <v>529</v>
      </c>
      <c r="G2247" s="20" t="s">
        <v>492</v>
      </c>
      <c r="H2247" s="20" t="s">
        <v>184</v>
      </c>
      <c r="I2247" s="20">
        <v>17</v>
      </c>
      <c r="J2247" s="37">
        <f t="shared" si="216"/>
        <v>22.666666666666664</v>
      </c>
      <c r="K2247" s="9">
        <v>18874.900000000001</v>
      </c>
      <c r="L2247" s="20" t="s">
        <v>240</v>
      </c>
      <c r="M2247" s="17">
        <f t="shared" si="217"/>
        <v>1.4178482068390326E-2</v>
      </c>
      <c r="N2247" s="17">
        <f t="shared" si="218"/>
        <v>1.4178482068390327E-2</v>
      </c>
      <c r="O2247" s="68">
        <f t="shared" si="219"/>
        <v>7.6563803169307771</v>
      </c>
      <c r="P2247" s="9">
        <v>1110.29</v>
      </c>
    </row>
    <row r="2248" spans="1:16" ht="30" x14ac:dyDescent="0.25">
      <c r="A2248" s="35">
        <v>2019</v>
      </c>
      <c r="B2248" s="35" t="s">
        <v>181</v>
      </c>
      <c r="C2248" s="35">
        <v>34332</v>
      </c>
      <c r="D2248" s="48" t="s">
        <v>277</v>
      </c>
      <c r="E2248" s="85">
        <v>10</v>
      </c>
      <c r="F2248" s="97" t="s">
        <v>529</v>
      </c>
      <c r="G2248" s="20" t="s">
        <v>492</v>
      </c>
      <c r="H2248" s="20" t="s">
        <v>184</v>
      </c>
      <c r="I2248" s="20">
        <v>5</v>
      </c>
      <c r="J2248" s="37">
        <f t="shared" si="216"/>
        <v>6.666666666666667</v>
      </c>
      <c r="K2248" s="9">
        <v>5514.85</v>
      </c>
      <c r="L2248" s="20" t="s">
        <v>240</v>
      </c>
      <c r="M2248" s="17">
        <f t="shared" si="217"/>
        <v>4.1701417848206837E-3</v>
      </c>
      <c r="N2248" s="17">
        <f t="shared" si="218"/>
        <v>4.1701417848206855E-3</v>
      </c>
      <c r="O2248" s="68">
        <f t="shared" si="219"/>
        <v>2.2518765638031701</v>
      </c>
      <c r="P2248" s="9">
        <v>1102.97</v>
      </c>
    </row>
    <row r="2249" spans="1:16" ht="30" x14ac:dyDescent="0.25">
      <c r="A2249" s="35">
        <v>2019</v>
      </c>
      <c r="B2249" s="35" t="s">
        <v>181</v>
      </c>
      <c r="C2249" s="35">
        <v>34153</v>
      </c>
      <c r="D2249" s="48" t="s">
        <v>278</v>
      </c>
      <c r="E2249" s="85">
        <v>10</v>
      </c>
      <c r="F2249" s="97" t="s">
        <v>529</v>
      </c>
      <c r="G2249" s="20" t="s">
        <v>492</v>
      </c>
      <c r="H2249" s="20" t="s">
        <v>184</v>
      </c>
      <c r="I2249" s="20">
        <v>5</v>
      </c>
      <c r="J2249" s="37">
        <f t="shared" si="216"/>
        <v>6.666666666666667</v>
      </c>
      <c r="K2249" s="9">
        <v>5514.85</v>
      </c>
      <c r="L2249" s="20" t="s">
        <v>245</v>
      </c>
      <c r="M2249" s="17">
        <f t="shared" si="217"/>
        <v>4.1701417848206837E-3</v>
      </c>
      <c r="N2249" s="17">
        <f t="shared" si="218"/>
        <v>4.1701417848206855E-3</v>
      </c>
      <c r="O2249" s="68">
        <f t="shared" si="219"/>
        <v>2.2518765638031701</v>
      </c>
      <c r="P2249" s="9">
        <v>1102.97</v>
      </c>
    </row>
    <row r="2250" spans="1:16" ht="30" x14ac:dyDescent="0.25">
      <c r="A2250" s="35">
        <v>2019</v>
      </c>
      <c r="B2250" s="35" t="s">
        <v>181</v>
      </c>
      <c r="C2250" s="35">
        <v>34332</v>
      </c>
      <c r="D2250" s="48" t="s">
        <v>277</v>
      </c>
      <c r="E2250" s="85">
        <v>10</v>
      </c>
      <c r="F2250" s="97" t="s">
        <v>529</v>
      </c>
      <c r="G2250" s="20" t="s">
        <v>492</v>
      </c>
      <c r="H2250" s="20" t="s">
        <v>184</v>
      </c>
      <c r="I2250" s="20">
        <v>9</v>
      </c>
      <c r="J2250" s="37">
        <f t="shared" si="216"/>
        <v>12</v>
      </c>
      <c r="K2250" s="9">
        <v>9926.73</v>
      </c>
      <c r="L2250" s="20" t="s">
        <v>245</v>
      </c>
      <c r="M2250" s="17">
        <f t="shared" si="217"/>
        <v>7.5062552126772307E-3</v>
      </c>
      <c r="N2250" s="17">
        <f t="shared" si="218"/>
        <v>7.5062552126772325E-3</v>
      </c>
      <c r="O2250" s="68">
        <f t="shared" si="219"/>
        <v>4.0533778148457058</v>
      </c>
      <c r="P2250" s="9">
        <v>1102.97</v>
      </c>
    </row>
    <row r="2251" spans="1:16" ht="30" x14ac:dyDescent="0.25">
      <c r="A2251" s="35">
        <v>2019</v>
      </c>
      <c r="B2251" s="35" t="s">
        <v>181</v>
      </c>
      <c r="C2251" s="35">
        <v>34153</v>
      </c>
      <c r="D2251" s="48" t="s">
        <v>278</v>
      </c>
      <c r="E2251" s="85">
        <v>10</v>
      </c>
      <c r="F2251" s="97" t="s">
        <v>529</v>
      </c>
      <c r="G2251" s="20" t="s">
        <v>492</v>
      </c>
      <c r="H2251" s="20" t="s">
        <v>184</v>
      </c>
      <c r="I2251" s="20">
        <v>27</v>
      </c>
      <c r="J2251" s="37">
        <f t="shared" si="216"/>
        <v>36</v>
      </c>
      <c r="K2251" s="9">
        <v>29962.02</v>
      </c>
      <c r="L2251" s="20" t="s">
        <v>246</v>
      </c>
      <c r="M2251" s="17">
        <f t="shared" si="217"/>
        <v>2.2518765638031693E-2</v>
      </c>
      <c r="N2251" s="17">
        <f t="shared" si="218"/>
        <v>2.25187656380317E-2</v>
      </c>
      <c r="O2251" s="68">
        <f t="shared" si="219"/>
        <v>12.160133444537118</v>
      </c>
      <c r="P2251" s="9">
        <v>1109.7</v>
      </c>
    </row>
    <row r="2252" spans="1:16" ht="30" x14ac:dyDescent="0.25">
      <c r="A2252" s="35">
        <v>2019</v>
      </c>
      <c r="B2252" s="35" t="s">
        <v>181</v>
      </c>
      <c r="C2252" s="35">
        <v>34332</v>
      </c>
      <c r="D2252" s="48" t="s">
        <v>277</v>
      </c>
      <c r="E2252" s="85">
        <v>10</v>
      </c>
      <c r="F2252" s="97" t="s">
        <v>529</v>
      </c>
      <c r="G2252" s="20" t="s">
        <v>492</v>
      </c>
      <c r="H2252" s="20" t="s">
        <v>184</v>
      </c>
      <c r="I2252" s="20">
        <v>7</v>
      </c>
      <c r="J2252" s="37">
        <f t="shared" si="216"/>
        <v>9.3333333333333339</v>
      </c>
      <c r="K2252" s="9">
        <v>7720.79</v>
      </c>
      <c r="L2252" s="20" t="s">
        <v>246</v>
      </c>
      <c r="M2252" s="17">
        <f t="shared" si="217"/>
        <v>5.8381984987489572E-3</v>
      </c>
      <c r="N2252" s="17">
        <f t="shared" si="218"/>
        <v>5.838198498748959E-3</v>
      </c>
      <c r="O2252" s="68">
        <f t="shared" si="219"/>
        <v>3.1526271893244378</v>
      </c>
      <c r="P2252" s="9">
        <v>1102.97</v>
      </c>
    </row>
    <row r="2253" spans="1:16" ht="30" x14ac:dyDescent="0.25">
      <c r="A2253" s="35">
        <v>2019</v>
      </c>
      <c r="B2253" s="35" t="s">
        <v>181</v>
      </c>
      <c r="C2253" s="35">
        <v>34153</v>
      </c>
      <c r="D2253" s="48" t="s">
        <v>278</v>
      </c>
      <c r="E2253" s="85">
        <v>10</v>
      </c>
      <c r="F2253" s="97" t="s">
        <v>529</v>
      </c>
      <c r="G2253" s="20" t="s">
        <v>492</v>
      </c>
      <c r="H2253" s="20" t="s">
        <v>184</v>
      </c>
      <c r="I2253" s="20">
        <v>22</v>
      </c>
      <c r="J2253" s="37">
        <f t="shared" si="216"/>
        <v>29.333333333333336</v>
      </c>
      <c r="K2253" s="9">
        <v>24456.74</v>
      </c>
      <c r="L2253" s="20" t="s">
        <v>248</v>
      </c>
      <c r="M2253" s="17">
        <f t="shared" si="217"/>
        <v>1.834862385321101E-2</v>
      </c>
      <c r="N2253" s="17">
        <f t="shared" si="218"/>
        <v>1.8348623853211014E-2</v>
      </c>
      <c r="O2253" s="68">
        <f t="shared" si="219"/>
        <v>9.9082568807339477</v>
      </c>
      <c r="P2253" s="9">
        <v>1111.67</v>
      </c>
    </row>
    <row r="2254" spans="1:16" ht="30" x14ac:dyDescent="0.25">
      <c r="A2254" s="35">
        <v>2019</v>
      </c>
      <c r="B2254" s="35" t="s">
        <v>181</v>
      </c>
      <c r="C2254" s="35">
        <v>34332</v>
      </c>
      <c r="D2254" s="48" t="s">
        <v>277</v>
      </c>
      <c r="E2254" s="85">
        <v>10</v>
      </c>
      <c r="F2254" s="97" t="s">
        <v>529</v>
      </c>
      <c r="G2254" s="20" t="s">
        <v>492</v>
      </c>
      <c r="H2254" s="20" t="s">
        <v>184</v>
      </c>
      <c r="I2254" s="20">
        <v>10</v>
      </c>
      <c r="J2254" s="37">
        <f t="shared" si="216"/>
        <v>13.333333333333334</v>
      </c>
      <c r="K2254" s="9">
        <v>11029.7</v>
      </c>
      <c r="L2254" s="20" t="s">
        <v>248</v>
      </c>
      <c r="M2254" s="17">
        <f t="shared" si="217"/>
        <v>8.3402835696413675E-3</v>
      </c>
      <c r="N2254" s="17">
        <f t="shared" si="218"/>
        <v>8.340283569641371E-3</v>
      </c>
      <c r="O2254" s="68">
        <f t="shared" si="219"/>
        <v>4.5037531276063403</v>
      </c>
      <c r="P2254" s="9">
        <v>1102.97</v>
      </c>
    </row>
    <row r="2255" spans="1:16" ht="30" x14ac:dyDescent="0.25">
      <c r="A2255" s="35">
        <v>2019</v>
      </c>
      <c r="B2255" s="35" t="s">
        <v>181</v>
      </c>
      <c r="C2255" s="35">
        <v>34153</v>
      </c>
      <c r="D2255" s="48" t="s">
        <v>278</v>
      </c>
      <c r="E2255" s="85">
        <v>10</v>
      </c>
      <c r="F2255" s="97" t="s">
        <v>529</v>
      </c>
      <c r="G2255" s="20" t="s">
        <v>492</v>
      </c>
      <c r="H2255" s="20" t="s">
        <v>184</v>
      </c>
      <c r="I2255" s="20">
        <v>5</v>
      </c>
      <c r="J2255" s="37">
        <f t="shared" si="216"/>
        <v>6.666666666666667</v>
      </c>
      <c r="K2255" s="9">
        <v>5553.13</v>
      </c>
      <c r="L2255" s="20" t="s">
        <v>250</v>
      </c>
      <c r="M2255" s="17">
        <f t="shared" si="217"/>
        <v>4.1701417848206837E-3</v>
      </c>
      <c r="N2255" s="17">
        <f t="shared" si="218"/>
        <v>4.1701417848206855E-3</v>
      </c>
      <c r="O2255" s="68">
        <f t="shared" si="219"/>
        <v>2.2518765638031701</v>
      </c>
      <c r="P2255" s="9">
        <v>1110.6300000000001</v>
      </c>
    </row>
    <row r="2256" spans="1:16" ht="30" x14ac:dyDescent="0.25">
      <c r="A2256" s="35">
        <v>2019</v>
      </c>
      <c r="B2256" s="35" t="s">
        <v>181</v>
      </c>
      <c r="C2256" s="35">
        <v>34153</v>
      </c>
      <c r="D2256" s="48" t="s">
        <v>278</v>
      </c>
      <c r="E2256" s="85">
        <v>10</v>
      </c>
      <c r="F2256" s="97" t="s">
        <v>529</v>
      </c>
      <c r="G2256" s="20" t="s">
        <v>492</v>
      </c>
      <c r="H2256" s="20" t="s">
        <v>184</v>
      </c>
      <c r="I2256" s="20">
        <v>5</v>
      </c>
      <c r="J2256" s="37">
        <f t="shared" si="216"/>
        <v>6.666666666666667</v>
      </c>
      <c r="K2256" s="9">
        <v>5562.7</v>
      </c>
      <c r="L2256" s="20" t="s">
        <v>252</v>
      </c>
      <c r="M2256" s="17">
        <f t="shared" si="217"/>
        <v>4.1701417848206837E-3</v>
      </c>
      <c r="N2256" s="17">
        <f t="shared" si="218"/>
        <v>4.1701417848206855E-3</v>
      </c>
      <c r="O2256" s="68">
        <f t="shared" si="219"/>
        <v>2.2518765638031701</v>
      </c>
      <c r="P2256" s="9">
        <v>1112.54</v>
      </c>
    </row>
    <row r="2257" spans="1:16" ht="30" x14ac:dyDescent="0.25">
      <c r="A2257" s="35">
        <v>2019</v>
      </c>
      <c r="B2257" s="35" t="s">
        <v>181</v>
      </c>
      <c r="C2257" s="35">
        <v>34153</v>
      </c>
      <c r="D2257" s="48" t="s">
        <v>278</v>
      </c>
      <c r="E2257" s="85">
        <v>10</v>
      </c>
      <c r="F2257" s="97" t="s">
        <v>529</v>
      </c>
      <c r="G2257" s="20" t="s">
        <v>492</v>
      </c>
      <c r="H2257" s="20" t="s">
        <v>184</v>
      </c>
      <c r="I2257" s="20">
        <v>6</v>
      </c>
      <c r="J2257" s="37">
        <f t="shared" si="216"/>
        <v>8</v>
      </c>
      <c r="K2257" s="9">
        <v>6627.39</v>
      </c>
      <c r="L2257" s="20" t="s">
        <v>254</v>
      </c>
      <c r="M2257" s="17">
        <f t="shared" si="217"/>
        <v>5.0041701417848205E-3</v>
      </c>
      <c r="N2257" s="17">
        <f t="shared" si="218"/>
        <v>5.0041701417848222E-3</v>
      </c>
      <c r="O2257" s="68">
        <f t="shared" si="219"/>
        <v>2.7022518765638042</v>
      </c>
      <c r="P2257" s="9">
        <v>1104.57</v>
      </c>
    </row>
    <row r="2258" spans="1:16" ht="30" x14ac:dyDescent="0.25">
      <c r="A2258" s="35">
        <v>2019</v>
      </c>
      <c r="B2258" s="35" t="s">
        <v>181</v>
      </c>
      <c r="C2258" s="35">
        <v>34153</v>
      </c>
      <c r="D2258" s="48" t="s">
        <v>278</v>
      </c>
      <c r="E2258" s="85">
        <v>10</v>
      </c>
      <c r="F2258" s="97" t="s">
        <v>529</v>
      </c>
      <c r="G2258" s="20" t="s">
        <v>492</v>
      </c>
      <c r="H2258" s="20" t="s">
        <v>184</v>
      </c>
      <c r="I2258" s="20">
        <v>14</v>
      </c>
      <c r="J2258" s="37">
        <f t="shared" si="216"/>
        <v>18.666666666666668</v>
      </c>
      <c r="K2258" s="9">
        <v>15441.58</v>
      </c>
      <c r="L2258" s="20" t="s">
        <v>283</v>
      </c>
      <c r="M2258" s="17">
        <f t="shared" si="217"/>
        <v>1.1676396997497914E-2</v>
      </c>
      <c r="N2258" s="17">
        <f t="shared" si="218"/>
        <v>1.1676396997497918E-2</v>
      </c>
      <c r="O2258" s="68">
        <f t="shared" si="219"/>
        <v>6.3052543786488755</v>
      </c>
      <c r="P2258" s="9">
        <v>1102.97</v>
      </c>
    </row>
    <row r="2259" spans="1:16" ht="30" x14ac:dyDescent="0.25">
      <c r="A2259" s="35">
        <v>2019</v>
      </c>
      <c r="B2259" s="35" t="s">
        <v>181</v>
      </c>
      <c r="C2259" s="35">
        <v>34153</v>
      </c>
      <c r="D2259" s="48" t="s">
        <v>278</v>
      </c>
      <c r="E2259" s="85">
        <v>10</v>
      </c>
      <c r="F2259" s="97" t="s">
        <v>529</v>
      </c>
      <c r="G2259" s="20" t="s">
        <v>492</v>
      </c>
      <c r="H2259" s="20" t="s">
        <v>184</v>
      </c>
      <c r="I2259" s="20">
        <v>54</v>
      </c>
      <c r="J2259" s="37">
        <f t="shared" si="216"/>
        <v>72</v>
      </c>
      <c r="K2259" s="9">
        <v>59924.04</v>
      </c>
      <c r="L2259" s="20" t="s">
        <v>259</v>
      </c>
      <c r="M2259" s="17">
        <f t="shared" si="217"/>
        <v>4.5037531276063386E-2</v>
      </c>
      <c r="N2259" s="17">
        <f t="shared" si="218"/>
        <v>4.50375312760634E-2</v>
      </c>
      <c r="O2259" s="68">
        <f t="shared" si="219"/>
        <v>24.320266889074237</v>
      </c>
      <c r="P2259" s="9">
        <v>1109.7</v>
      </c>
    </row>
    <row r="2260" spans="1:16" ht="30" x14ac:dyDescent="0.25">
      <c r="A2260" s="35">
        <v>2019</v>
      </c>
      <c r="B2260" s="35" t="s">
        <v>181</v>
      </c>
      <c r="C2260" s="35">
        <v>34332</v>
      </c>
      <c r="D2260" s="48" t="s">
        <v>277</v>
      </c>
      <c r="E2260" s="85">
        <v>10</v>
      </c>
      <c r="F2260" s="97" t="s">
        <v>529</v>
      </c>
      <c r="G2260" s="20" t="s">
        <v>492</v>
      </c>
      <c r="H2260" s="20" t="s">
        <v>184</v>
      </c>
      <c r="I2260" s="20">
        <v>18</v>
      </c>
      <c r="J2260" s="37">
        <f t="shared" si="216"/>
        <v>24</v>
      </c>
      <c r="K2260" s="9">
        <v>20006.580000000002</v>
      </c>
      <c r="L2260" s="20" t="s">
        <v>259</v>
      </c>
      <c r="M2260" s="17">
        <f t="shared" si="217"/>
        <v>1.5012510425354461E-2</v>
      </c>
      <c r="N2260" s="17">
        <f t="shared" si="218"/>
        <v>1.5012510425354465E-2</v>
      </c>
      <c r="O2260" s="68">
        <f t="shared" si="219"/>
        <v>8.1067556296914116</v>
      </c>
      <c r="P2260" s="9">
        <v>1111.48</v>
      </c>
    </row>
    <row r="2261" spans="1:16" ht="30" x14ac:dyDescent="0.25">
      <c r="A2261" s="35">
        <v>2019</v>
      </c>
      <c r="B2261" s="35" t="s">
        <v>181</v>
      </c>
      <c r="C2261" s="35">
        <v>34153</v>
      </c>
      <c r="D2261" s="48" t="s">
        <v>278</v>
      </c>
      <c r="E2261" s="85">
        <v>10</v>
      </c>
      <c r="F2261" s="97" t="s">
        <v>529</v>
      </c>
      <c r="G2261" s="20" t="s">
        <v>492</v>
      </c>
      <c r="H2261" s="20" t="s">
        <v>184</v>
      </c>
      <c r="I2261" s="20">
        <v>65</v>
      </c>
      <c r="J2261" s="37">
        <f t="shared" si="216"/>
        <v>86.666666666666671</v>
      </c>
      <c r="K2261" s="9">
        <v>72228.97</v>
      </c>
      <c r="L2261" s="20" t="s">
        <v>260</v>
      </c>
      <c r="M2261" s="17">
        <f t="shared" si="217"/>
        <v>5.4211843202668891E-2</v>
      </c>
      <c r="N2261" s="17">
        <f t="shared" si="218"/>
        <v>5.4211843202668905E-2</v>
      </c>
      <c r="O2261" s="68">
        <f t="shared" si="219"/>
        <v>29.274395329441209</v>
      </c>
      <c r="P2261" s="9">
        <v>1111.21</v>
      </c>
    </row>
    <row r="2262" spans="1:16" ht="30" x14ac:dyDescent="0.25">
      <c r="A2262" s="35">
        <v>2019</v>
      </c>
      <c r="B2262" s="35" t="s">
        <v>181</v>
      </c>
      <c r="C2262" s="35">
        <v>34153</v>
      </c>
      <c r="D2262" s="48" t="s">
        <v>278</v>
      </c>
      <c r="E2262" s="85">
        <v>10</v>
      </c>
      <c r="F2262" s="97" t="s">
        <v>529</v>
      </c>
      <c r="G2262" s="20" t="s">
        <v>492</v>
      </c>
      <c r="H2262" s="20" t="s">
        <v>184</v>
      </c>
      <c r="I2262" s="20">
        <v>72</v>
      </c>
      <c r="J2262" s="37">
        <f t="shared" si="216"/>
        <v>96</v>
      </c>
      <c r="K2262" s="9">
        <v>79729.649999999994</v>
      </c>
      <c r="L2262" s="20" t="s">
        <v>261</v>
      </c>
      <c r="M2262" s="17">
        <f t="shared" si="217"/>
        <v>6.0050041701417846E-2</v>
      </c>
      <c r="N2262" s="17">
        <f t="shared" si="218"/>
        <v>6.005004170141786E-2</v>
      </c>
      <c r="O2262" s="68">
        <f t="shared" si="219"/>
        <v>32.427022518765646</v>
      </c>
      <c r="P2262" s="9">
        <v>1107.3599999999999</v>
      </c>
    </row>
    <row r="2263" spans="1:16" ht="30" x14ac:dyDescent="0.25">
      <c r="A2263" s="35">
        <v>2019</v>
      </c>
      <c r="B2263" s="35" t="s">
        <v>181</v>
      </c>
      <c r="C2263" s="35">
        <v>34153</v>
      </c>
      <c r="D2263" s="48" t="s">
        <v>278</v>
      </c>
      <c r="E2263" s="85">
        <v>10</v>
      </c>
      <c r="F2263" s="97" t="s">
        <v>529</v>
      </c>
      <c r="G2263" s="20" t="s">
        <v>492</v>
      </c>
      <c r="H2263" s="20" t="s">
        <v>184</v>
      </c>
      <c r="I2263" s="20">
        <v>2</v>
      </c>
      <c r="J2263" s="37">
        <f t="shared" si="216"/>
        <v>2.6666666666666665</v>
      </c>
      <c r="K2263" s="9">
        <v>2225.08</v>
      </c>
      <c r="L2263" s="20" t="s">
        <v>262</v>
      </c>
      <c r="M2263" s="17">
        <f t="shared" si="217"/>
        <v>1.6680567139282735E-3</v>
      </c>
      <c r="N2263" s="17">
        <f t="shared" si="218"/>
        <v>1.6680567139282739E-3</v>
      </c>
      <c r="O2263" s="68">
        <f t="shared" si="219"/>
        <v>0.90075062552126794</v>
      </c>
      <c r="P2263" s="9">
        <v>1112.54</v>
      </c>
    </row>
    <row r="2264" spans="1:16" ht="30" x14ac:dyDescent="0.25">
      <c r="A2264" s="35">
        <v>2019</v>
      </c>
      <c r="B2264" s="35" t="s">
        <v>181</v>
      </c>
      <c r="C2264" s="35">
        <v>34332</v>
      </c>
      <c r="D2264" s="48" t="s">
        <v>277</v>
      </c>
      <c r="E2264" s="85">
        <v>10</v>
      </c>
      <c r="F2264" s="97" t="s">
        <v>529</v>
      </c>
      <c r="G2264" s="20" t="s">
        <v>492</v>
      </c>
      <c r="H2264" s="20" t="s">
        <v>184</v>
      </c>
      <c r="I2264" s="20">
        <v>1</v>
      </c>
      <c r="J2264" s="37">
        <f t="shared" si="216"/>
        <v>1.3333333333333333</v>
      </c>
      <c r="K2264" s="9">
        <v>1112.54</v>
      </c>
      <c r="L2264" s="20" t="s">
        <v>262</v>
      </c>
      <c r="M2264" s="17">
        <f t="shared" si="217"/>
        <v>8.3402835696413675E-4</v>
      </c>
      <c r="N2264" s="17">
        <f t="shared" si="218"/>
        <v>8.3402835696413696E-4</v>
      </c>
      <c r="O2264" s="68">
        <f t="shared" si="219"/>
        <v>0.45037531276063397</v>
      </c>
      <c r="P2264" s="9">
        <v>1112.54</v>
      </c>
    </row>
    <row r="2265" spans="1:16" ht="30" x14ac:dyDescent="0.25">
      <c r="A2265" s="35">
        <v>2019</v>
      </c>
      <c r="B2265" s="35" t="s">
        <v>181</v>
      </c>
      <c r="C2265" s="35">
        <v>34153</v>
      </c>
      <c r="D2265" s="48" t="s">
        <v>278</v>
      </c>
      <c r="E2265" s="85">
        <v>10</v>
      </c>
      <c r="F2265" s="97" t="s">
        <v>529</v>
      </c>
      <c r="G2265" s="20" t="s">
        <v>492</v>
      </c>
      <c r="H2265" s="20" t="s">
        <v>184</v>
      </c>
      <c r="I2265" s="20">
        <v>12</v>
      </c>
      <c r="J2265" s="37">
        <f t="shared" si="216"/>
        <v>16</v>
      </c>
      <c r="K2265" s="9">
        <v>13340.91</v>
      </c>
      <c r="L2265" s="20" t="s">
        <v>263</v>
      </c>
      <c r="M2265" s="17">
        <f t="shared" si="217"/>
        <v>1.0008340283569641E-2</v>
      </c>
      <c r="N2265" s="17">
        <f t="shared" si="218"/>
        <v>1.0008340283569644E-2</v>
      </c>
      <c r="O2265" s="68">
        <f t="shared" si="219"/>
        <v>5.4045037531276083</v>
      </c>
      <c r="P2265" s="9">
        <v>1111.74</v>
      </c>
    </row>
    <row r="2266" spans="1:16" ht="30" x14ac:dyDescent="0.25">
      <c r="A2266" s="35">
        <v>2019</v>
      </c>
      <c r="B2266" s="35" t="s">
        <v>181</v>
      </c>
      <c r="C2266" s="35">
        <v>34332</v>
      </c>
      <c r="D2266" s="48" t="s">
        <v>277</v>
      </c>
      <c r="E2266" s="85">
        <v>10</v>
      </c>
      <c r="F2266" s="97" t="s">
        <v>529</v>
      </c>
      <c r="G2266" s="20" t="s">
        <v>492</v>
      </c>
      <c r="H2266" s="20" t="s">
        <v>184</v>
      </c>
      <c r="I2266" s="20">
        <v>13</v>
      </c>
      <c r="J2266" s="37">
        <f t="shared" si="216"/>
        <v>17.333333333333332</v>
      </c>
      <c r="K2266" s="9">
        <v>14338.61</v>
      </c>
      <c r="L2266" s="20" t="s">
        <v>263</v>
      </c>
      <c r="M2266" s="17">
        <f t="shared" si="217"/>
        <v>1.0842368640533779E-2</v>
      </c>
      <c r="N2266" s="17">
        <f t="shared" si="218"/>
        <v>1.084236864053378E-2</v>
      </c>
      <c r="O2266" s="68">
        <f t="shared" si="219"/>
        <v>5.854879065888241</v>
      </c>
      <c r="P2266" s="9">
        <v>1102.97</v>
      </c>
    </row>
    <row r="2267" spans="1:16" ht="30" x14ac:dyDescent="0.25">
      <c r="A2267" s="35">
        <v>2019</v>
      </c>
      <c r="B2267" s="35" t="s">
        <v>181</v>
      </c>
      <c r="C2267" s="35">
        <v>34332</v>
      </c>
      <c r="D2267" s="48" t="s">
        <v>277</v>
      </c>
      <c r="E2267" s="85">
        <v>10</v>
      </c>
      <c r="F2267" s="97" t="s">
        <v>529</v>
      </c>
      <c r="G2267" s="20" t="s">
        <v>492</v>
      </c>
      <c r="H2267" s="20" t="s">
        <v>184</v>
      </c>
      <c r="I2267" s="20">
        <v>2</v>
      </c>
      <c r="J2267" s="37">
        <f t="shared" si="216"/>
        <v>2.6666666666666665</v>
      </c>
      <c r="K2267" s="9">
        <v>2205.94</v>
      </c>
      <c r="L2267" s="20" t="s">
        <v>266</v>
      </c>
      <c r="M2267" s="17">
        <f t="shared" si="217"/>
        <v>1.6680567139282735E-3</v>
      </c>
      <c r="N2267" s="17">
        <f t="shared" si="218"/>
        <v>1.6680567139282739E-3</v>
      </c>
      <c r="O2267" s="68">
        <f t="shared" si="219"/>
        <v>0.90075062552126794</v>
      </c>
      <c r="P2267" s="9">
        <v>1102.97</v>
      </c>
    </row>
    <row r="2268" spans="1:16" ht="30" x14ac:dyDescent="0.25">
      <c r="A2268" s="35">
        <v>2019</v>
      </c>
      <c r="B2268" s="35" t="s">
        <v>181</v>
      </c>
      <c r="C2268" s="35">
        <v>34153</v>
      </c>
      <c r="D2268" s="48" t="s">
        <v>278</v>
      </c>
      <c r="E2268" s="85">
        <v>10</v>
      </c>
      <c r="F2268" s="97" t="s">
        <v>529</v>
      </c>
      <c r="G2268" s="20" t="s">
        <v>492</v>
      </c>
      <c r="H2268" s="20" t="s">
        <v>184</v>
      </c>
      <c r="I2268" s="20">
        <v>5</v>
      </c>
      <c r="J2268" s="37">
        <f t="shared" si="216"/>
        <v>6.666666666666667</v>
      </c>
      <c r="K2268" s="9">
        <v>5533.99</v>
      </c>
      <c r="L2268" s="20" t="s">
        <v>55</v>
      </c>
      <c r="M2268" s="17">
        <f t="shared" si="217"/>
        <v>4.1701417848206837E-3</v>
      </c>
      <c r="N2268" s="17">
        <f t="shared" si="218"/>
        <v>4.1701417848206855E-3</v>
      </c>
      <c r="O2268" s="68">
        <f t="shared" si="219"/>
        <v>2.2518765638031701</v>
      </c>
      <c r="P2268" s="9">
        <v>1106.8</v>
      </c>
    </row>
    <row r="2269" spans="1:16" ht="30" x14ac:dyDescent="0.25">
      <c r="A2269" s="35">
        <v>2019</v>
      </c>
      <c r="B2269" s="35" t="s">
        <v>181</v>
      </c>
      <c r="C2269" s="35">
        <v>34332</v>
      </c>
      <c r="D2269" s="48" t="s">
        <v>277</v>
      </c>
      <c r="E2269" s="85">
        <v>10</v>
      </c>
      <c r="F2269" s="97" t="s">
        <v>529</v>
      </c>
      <c r="G2269" s="20" t="s">
        <v>492</v>
      </c>
      <c r="H2269" s="20" t="s">
        <v>184</v>
      </c>
      <c r="I2269" s="20">
        <v>4</v>
      </c>
      <c r="J2269" s="37">
        <f t="shared" si="216"/>
        <v>5.333333333333333</v>
      </c>
      <c r="K2269" s="9">
        <v>4411.88</v>
      </c>
      <c r="L2269" s="20" t="s">
        <v>55</v>
      </c>
      <c r="M2269" s="17">
        <f t="shared" si="217"/>
        <v>3.336113427856547E-3</v>
      </c>
      <c r="N2269" s="17">
        <f t="shared" si="218"/>
        <v>3.3361134278565479E-3</v>
      </c>
      <c r="O2269" s="68">
        <f t="shared" si="219"/>
        <v>1.8015012510425359</v>
      </c>
      <c r="P2269" s="9">
        <v>1102.97</v>
      </c>
    </row>
    <row r="2270" spans="1:16" ht="30" x14ac:dyDescent="0.25">
      <c r="A2270" s="35">
        <v>2019</v>
      </c>
      <c r="B2270" s="35" t="s">
        <v>181</v>
      </c>
      <c r="C2270" s="35">
        <v>34153</v>
      </c>
      <c r="D2270" s="48" t="s">
        <v>278</v>
      </c>
      <c r="E2270" s="85">
        <v>10</v>
      </c>
      <c r="F2270" s="97" t="s">
        <v>529</v>
      </c>
      <c r="G2270" s="20" t="s">
        <v>492</v>
      </c>
      <c r="H2270" s="20" t="s">
        <v>184</v>
      </c>
      <c r="I2270" s="20">
        <v>2</v>
      </c>
      <c r="J2270" s="37">
        <f t="shared" si="216"/>
        <v>2.6666666666666665</v>
      </c>
      <c r="K2270" s="9">
        <v>2205.94</v>
      </c>
      <c r="L2270" s="20" t="s">
        <v>144</v>
      </c>
      <c r="M2270" s="17">
        <f t="shared" si="217"/>
        <v>1.6680567139282735E-3</v>
      </c>
      <c r="N2270" s="17">
        <f t="shared" si="218"/>
        <v>1.6680567139282739E-3</v>
      </c>
      <c r="O2270" s="68">
        <f t="shared" si="219"/>
        <v>0.90075062552126794</v>
      </c>
      <c r="P2270" s="9">
        <v>1102.97</v>
      </c>
    </row>
    <row r="2271" spans="1:16" ht="30" x14ac:dyDescent="0.25">
      <c r="A2271" s="35">
        <v>2019</v>
      </c>
      <c r="B2271" s="35" t="s">
        <v>181</v>
      </c>
      <c r="C2271" s="35">
        <v>34332</v>
      </c>
      <c r="D2271" s="48" t="s">
        <v>277</v>
      </c>
      <c r="E2271" s="85">
        <v>10</v>
      </c>
      <c r="F2271" s="97" t="s">
        <v>529</v>
      </c>
      <c r="G2271" s="20" t="s">
        <v>492</v>
      </c>
      <c r="H2271" s="20" t="s">
        <v>184</v>
      </c>
      <c r="I2271" s="20">
        <v>1</v>
      </c>
      <c r="J2271" s="37">
        <f t="shared" si="216"/>
        <v>1.3333333333333333</v>
      </c>
      <c r="K2271" s="9">
        <v>1102.97</v>
      </c>
      <c r="L2271" s="20" t="s">
        <v>144</v>
      </c>
      <c r="M2271" s="17">
        <f t="shared" si="217"/>
        <v>8.3402835696413675E-4</v>
      </c>
      <c r="N2271" s="17">
        <f t="shared" si="218"/>
        <v>8.3402835696413696E-4</v>
      </c>
      <c r="O2271" s="68">
        <f t="shared" si="219"/>
        <v>0.45037531276063397</v>
      </c>
      <c r="P2271" s="9">
        <v>1102.97</v>
      </c>
    </row>
    <row r="2272" spans="1:16" ht="30" x14ac:dyDescent="0.25">
      <c r="A2272" s="35">
        <v>2019</v>
      </c>
      <c r="B2272" s="35" t="s">
        <v>181</v>
      </c>
      <c r="C2272" s="35">
        <v>34153</v>
      </c>
      <c r="D2272" s="48" t="s">
        <v>278</v>
      </c>
      <c r="E2272" s="85">
        <v>10</v>
      </c>
      <c r="F2272" s="97" t="s">
        <v>529</v>
      </c>
      <c r="G2272" s="20" t="s">
        <v>492</v>
      </c>
      <c r="H2272" s="20" t="s">
        <v>184</v>
      </c>
      <c r="I2272" s="20">
        <v>49</v>
      </c>
      <c r="J2272" s="37">
        <f t="shared" ref="J2272:J2280" si="220">I2272/9*12</f>
        <v>65.333333333333343</v>
      </c>
      <c r="K2272" s="9">
        <v>54370.91</v>
      </c>
      <c r="L2272" s="20" t="s">
        <v>56</v>
      </c>
      <c r="M2272" s="17">
        <f t="shared" ref="M2272:M2280" si="221">I2272/$I$2281</f>
        <v>4.0867389491242703E-2</v>
      </c>
      <c r="N2272" s="17">
        <f t="shared" ref="N2272:N2280" si="222">J2272/$J$2281</f>
        <v>4.0867389491242717E-2</v>
      </c>
      <c r="O2272" s="68">
        <f t="shared" ref="O2272:O2279" si="223">540*N2272</f>
        <v>22.068390325271068</v>
      </c>
      <c r="P2272" s="9">
        <v>1109.6099999999999</v>
      </c>
    </row>
    <row r="2273" spans="1:16" ht="30" x14ac:dyDescent="0.25">
      <c r="A2273" s="35">
        <v>2019</v>
      </c>
      <c r="B2273" s="35" t="s">
        <v>181</v>
      </c>
      <c r="C2273" s="35">
        <v>34332</v>
      </c>
      <c r="D2273" s="48" t="s">
        <v>277</v>
      </c>
      <c r="E2273" s="85">
        <v>10</v>
      </c>
      <c r="F2273" s="97" t="s">
        <v>529</v>
      </c>
      <c r="G2273" s="20" t="s">
        <v>492</v>
      </c>
      <c r="H2273" s="20" t="s">
        <v>184</v>
      </c>
      <c r="I2273" s="20">
        <v>4</v>
      </c>
      <c r="J2273" s="37">
        <f t="shared" si="220"/>
        <v>5.333333333333333</v>
      </c>
      <c r="K2273" s="9">
        <v>4431.0200000000004</v>
      </c>
      <c r="L2273" s="20" t="s">
        <v>56</v>
      </c>
      <c r="M2273" s="17">
        <f t="shared" si="221"/>
        <v>3.336113427856547E-3</v>
      </c>
      <c r="N2273" s="17">
        <f t="shared" si="222"/>
        <v>3.3361134278565479E-3</v>
      </c>
      <c r="O2273" s="68">
        <f t="shared" si="223"/>
        <v>1.8015012510425359</v>
      </c>
      <c r="P2273" s="9">
        <v>1107.76</v>
      </c>
    </row>
    <row r="2274" spans="1:16" ht="30" x14ac:dyDescent="0.25">
      <c r="A2274" s="35">
        <v>2019</v>
      </c>
      <c r="B2274" s="35" t="s">
        <v>181</v>
      </c>
      <c r="C2274" s="35">
        <v>34153</v>
      </c>
      <c r="D2274" s="48" t="s">
        <v>278</v>
      </c>
      <c r="E2274" s="85">
        <v>10</v>
      </c>
      <c r="F2274" s="97" t="s">
        <v>529</v>
      </c>
      <c r="G2274" s="20" t="s">
        <v>492</v>
      </c>
      <c r="H2274" s="20" t="s">
        <v>184</v>
      </c>
      <c r="I2274" s="20">
        <v>25</v>
      </c>
      <c r="J2274" s="37">
        <f t="shared" si="220"/>
        <v>33.333333333333329</v>
      </c>
      <c r="K2274" s="9">
        <v>27660.38</v>
      </c>
      <c r="L2274" s="20" t="s">
        <v>267</v>
      </c>
      <c r="M2274" s="17">
        <f t="shared" si="221"/>
        <v>2.0850708924103418E-2</v>
      </c>
      <c r="N2274" s="17">
        <f t="shared" si="222"/>
        <v>2.0850708924103421E-2</v>
      </c>
      <c r="O2274" s="68">
        <f t="shared" si="223"/>
        <v>11.259382819015848</v>
      </c>
      <c r="P2274" s="9">
        <v>1106.42</v>
      </c>
    </row>
    <row r="2275" spans="1:16" ht="30" x14ac:dyDescent="0.25">
      <c r="A2275" s="35">
        <v>2019</v>
      </c>
      <c r="B2275" s="35" t="s">
        <v>181</v>
      </c>
      <c r="C2275" s="35">
        <v>34332</v>
      </c>
      <c r="D2275" s="48" t="s">
        <v>277</v>
      </c>
      <c r="E2275" s="85">
        <v>10</v>
      </c>
      <c r="F2275" s="97" t="s">
        <v>529</v>
      </c>
      <c r="G2275" s="20" t="s">
        <v>492</v>
      </c>
      <c r="H2275" s="20" t="s">
        <v>184</v>
      </c>
      <c r="I2275" s="20">
        <v>11</v>
      </c>
      <c r="J2275" s="37">
        <f t="shared" si="220"/>
        <v>14.666666666666668</v>
      </c>
      <c r="K2275" s="9">
        <v>3337.62</v>
      </c>
      <c r="L2275" s="20" t="s">
        <v>267</v>
      </c>
      <c r="M2275" s="17">
        <f t="shared" si="221"/>
        <v>9.1743119266055051E-3</v>
      </c>
      <c r="N2275" s="17">
        <f t="shared" si="222"/>
        <v>9.1743119266055068E-3</v>
      </c>
      <c r="O2275" s="68">
        <f t="shared" si="223"/>
        <v>4.9541284403669739</v>
      </c>
      <c r="P2275" s="9">
        <v>303.42</v>
      </c>
    </row>
    <row r="2276" spans="1:16" ht="30" x14ac:dyDescent="0.25">
      <c r="A2276" s="35">
        <v>2019</v>
      </c>
      <c r="B2276" s="35" t="s">
        <v>181</v>
      </c>
      <c r="C2276" s="35">
        <v>34153</v>
      </c>
      <c r="D2276" s="48" t="s">
        <v>284</v>
      </c>
      <c r="E2276" s="85">
        <v>10</v>
      </c>
      <c r="F2276" s="97" t="s">
        <v>529</v>
      </c>
      <c r="G2276" s="20" t="s">
        <v>492</v>
      </c>
      <c r="H2276" s="20" t="s">
        <v>184</v>
      </c>
      <c r="I2276" s="20">
        <v>22</v>
      </c>
      <c r="J2276" s="37">
        <f t="shared" si="220"/>
        <v>29.333333333333336</v>
      </c>
      <c r="K2276" s="9">
        <v>24360.92</v>
      </c>
      <c r="L2276" s="20" t="s">
        <v>36</v>
      </c>
      <c r="M2276" s="17">
        <f t="shared" si="221"/>
        <v>1.834862385321101E-2</v>
      </c>
      <c r="N2276" s="17">
        <f t="shared" si="222"/>
        <v>1.8348623853211014E-2</v>
      </c>
      <c r="O2276" s="68">
        <f t="shared" si="223"/>
        <v>9.9082568807339477</v>
      </c>
      <c r="P2276" s="9">
        <v>1107.31</v>
      </c>
    </row>
    <row r="2277" spans="1:16" ht="30" x14ac:dyDescent="0.25">
      <c r="A2277" s="35">
        <v>2019</v>
      </c>
      <c r="B2277" s="35" t="s">
        <v>181</v>
      </c>
      <c r="C2277" s="35">
        <v>34153</v>
      </c>
      <c r="D2277" s="48" t="s">
        <v>284</v>
      </c>
      <c r="E2277" s="85">
        <v>10</v>
      </c>
      <c r="F2277" s="97" t="s">
        <v>529</v>
      </c>
      <c r="G2277" s="20" t="s">
        <v>492</v>
      </c>
      <c r="H2277" s="20" t="s">
        <v>184</v>
      </c>
      <c r="I2277" s="20">
        <v>1</v>
      </c>
      <c r="J2277" s="37">
        <f t="shared" si="220"/>
        <v>1.3333333333333333</v>
      </c>
      <c r="K2277" s="9">
        <v>1112.54</v>
      </c>
      <c r="L2277" s="20" t="s">
        <v>43</v>
      </c>
      <c r="M2277" s="17">
        <f t="shared" si="221"/>
        <v>8.3402835696413675E-4</v>
      </c>
      <c r="N2277" s="17">
        <f t="shared" si="222"/>
        <v>8.3402835696413696E-4</v>
      </c>
      <c r="O2277" s="68">
        <v>1</v>
      </c>
      <c r="P2277" s="9">
        <v>1112.54</v>
      </c>
    </row>
    <row r="2278" spans="1:16" ht="30" x14ac:dyDescent="0.25">
      <c r="A2278" s="35">
        <v>2019</v>
      </c>
      <c r="B2278" s="35" t="s">
        <v>181</v>
      </c>
      <c r="C2278" s="35">
        <v>34153</v>
      </c>
      <c r="D2278" s="48" t="s">
        <v>284</v>
      </c>
      <c r="E2278" s="85">
        <v>10</v>
      </c>
      <c r="F2278" s="97" t="s">
        <v>529</v>
      </c>
      <c r="G2278" s="20" t="s">
        <v>492</v>
      </c>
      <c r="H2278" s="20" t="s">
        <v>184</v>
      </c>
      <c r="I2278" s="20">
        <v>27</v>
      </c>
      <c r="J2278" s="37">
        <f t="shared" si="220"/>
        <v>36</v>
      </c>
      <c r="K2278" s="9">
        <v>30029.01</v>
      </c>
      <c r="L2278" s="20" t="s">
        <v>134</v>
      </c>
      <c r="M2278" s="17">
        <f t="shared" si="221"/>
        <v>2.2518765638031693E-2</v>
      </c>
      <c r="N2278" s="17">
        <f t="shared" si="222"/>
        <v>2.25187656380317E-2</v>
      </c>
      <c r="O2278" s="68">
        <f t="shared" si="223"/>
        <v>12.160133444537118</v>
      </c>
      <c r="P2278" s="9">
        <v>1112.19</v>
      </c>
    </row>
    <row r="2279" spans="1:16" ht="30" x14ac:dyDescent="0.25">
      <c r="A2279" s="35">
        <v>2019</v>
      </c>
      <c r="B2279" s="35" t="s">
        <v>181</v>
      </c>
      <c r="C2279" s="35">
        <v>34153</v>
      </c>
      <c r="D2279" s="48" t="s">
        <v>284</v>
      </c>
      <c r="E2279" s="85">
        <v>10</v>
      </c>
      <c r="F2279" s="97" t="s">
        <v>529</v>
      </c>
      <c r="G2279" s="20" t="s">
        <v>492</v>
      </c>
      <c r="H2279" s="20" t="s">
        <v>184</v>
      </c>
      <c r="I2279" s="20">
        <v>27</v>
      </c>
      <c r="J2279" s="37">
        <f t="shared" si="220"/>
        <v>36</v>
      </c>
      <c r="K2279" s="9">
        <v>29837.61</v>
      </c>
      <c r="L2279" s="20" t="s">
        <v>275</v>
      </c>
      <c r="M2279" s="17">
        <f t="shared" si="221"/>
        <v>2.2518765638031693E-2</v>
      </c>
      <c r="N2279" s="17">
        <f t="shared" si="222"/>
        <v>2.25187656380317E-2</v>
      </c>
      <c r="O2279" s="68">
        <f t="shared" si="223"/>
        <v>12.160133444537118</v>
      </c>
      <c r="P2279" s="9">
        <v>1105.0999999999999</v>
      </c>
    </row>
    <row r="2280" spans="1:16" ht="30" x14ac:dyDescent="0.25">
      <c r="A2280" s="35">
        <v>2019</v>
      </c>
      <c r="B2280" s="35" t="s">
        <v>181</v>
      </c>
      <c r="C2280" s="35">
        <v>34153</v>
      </c>
      <c r="D2280" s="48" t="s">
        <v>284</v>
      </c>
      <c r="E2280" s="85">
        <v>10</v>
      </c>
      <c r="F2280" s="97" t="s">
        <v>529</v>
      </c>
      <c r="G2280" s="20" t="s">
        <v>492</v>
      </c>
      <c r="H2280" s="20" t="s">
        <v>184</v>
      </c>
      <c r="I2280" s="20">
        <v>1</v>
      </c>
      <c r="J2280" s="37">
        <f t="shared" si="220"/>
        <v>1.3333333333333333</v>
      </c>
      <c r="K2280" s="9">
        <v>1102.97</v>
      </c>
      <c r="L2280" s="20" t="s">
        <v>53</v>
      </c>
      <c r="M2280" s="17">
        <f t="shared" si="221"/>
        <v>8.3402835696413675E-4</v>
      </c>
      <c r="N2280" s="17">
        <f t="shared" si="222"/>
        <v>8.3402835696413696E-4</v>
      </c>
      <c r="O2280" s="68">
        <v>1</v>
      </c>
      <c r="P2280" s="9">
        <v>1102.97</v>
      </c>
    </row>
    <row r="2281" spans="1:16" x14ac:dyDescent="0.25">
      <c r="A2281" s="35"/>
      <c r="B2281" s="35"/>
      <c r="C2281" s="35"/>
      <c r="D2281" s="48"/>
      <c r="E2281" s="85"/>
      <c r="F2281" s="20"/>
      <c r="G2281" s="20"/>
      <c r="H2281" s="20"/>
      <c r="I2281" s="34">
        <f>SUM(I2207:I2280)</f>
        <v>1199</v>
      </c>
      <c r="J2281" s="34">
        <f>SUM(J2207:J2280)</f>
        <v>1598.6666666666663</v>
      </c>
      <c r="K2281" s="36"/>
      <c r="L2281" s="36"/>
      <c r="M2281" s="19">
        <v>1</v>
      </c>
      <c r="N2281" s="19">
        <v>1</v>
      </c>
      <c r="O2281" s="72">
        <f>SUM(O2207:O2280)</f>
        <v>540.45871559633042</v>
      </c>
      <c r="P2281" s="9"/>
    </row>
    <row r="2282" spans="1:16" ht="30" x14ac:dyDescent="0.25">
      <c r="A2282" s="35">
        <v>2019</v>
      </c>
      <c r="B2282" s="35" t="s">
        <v>181</v>
      </c>
      <c r="C2282" s="35">
        <v>34154</v>
      </c>
      <c r="D2282" s="48" t="s">
        <v>285</v>
      </c>
      <c r="E2282" s="85">
        <v>11</v>
      </c>
      <c r="F2282" s="97" t="s">
        <v>530</v>
      </c>
      <c r="G2282" s="20" t="s">
        <v>531</v>
      </c>
      <c r="H2282" s="20" t="s">
        <v>184</v>
      </c>
      <c r="I2282" s="20">
        <v>2</v>
      </c>
      <c r="J2282" s="38">
        <f>I2282/9*12</f>
        <v>2.6666666666666665</v>
      </c>
      <c r="K2282" s="9">
        <v>2707.32</v>
      </c>
      <c r="L2282" s="20" t="s">
        <v>188</v>
      </c>
      <c r="M2282" s="17">
        <f>I2282/$I$2307</f>
        <v>5.434782608695652E-3</v>
      </c>
      <c r="N2282" s="17">
        <f>J2282/$J$2307</f>
        <v>5.434782608695652E-3</v>
      </c>
      <c r="O2282" s="68">
        <v>1</v>
      </c>
      <c r="P2282" s="9">
        <v>1353.66</v>
      </c>
    </row>
    <row r="2283" spans="1:16" ht="30" x14ac:dyDescent="0.25">
      <c r="A2283" s="35">
        <v>2019</v>
      </c>
      <c r="B2283" s="35" t="s">
        <v>181</v>
      </c>
      <c r="C2283" s="35">
        <v>34154</v>
      </c>
      <c r="D2283" s="48" t="s">
        <v>285</v>
      </c>
      <c r="E2283" s="85">
        <v>11</v>
      </c>
      <c r="F2283" s="97" t="s">
        <v>530</v>
      </c>
      <c r="G2283" s="20" t="s">
        <v>531</v>
      </c>
      <c r="H2283" s="20" t="s">
        <v>184</v>
      </c>
      <c r="I2283" s="20">
        <v>9</v>
      </c>
      <c r="J2283" s="38">
        <f t="shared" ref="J2283:J2306" si="224">I2283/9*12</f>
        <v>12</v>
      </c>
      <c r="K2283" s="9">
        <v>12218.25</v>
      </c>
      <c r="L2283" s="20" t="s">
        <v>198</v>
      </c>
      <c r="M2283" s="17">
        <f t="shared" ref="M2283:M2306" si="225">I2283/$I$2307</f>
        <v>2.4456521739130436E-2</v>
      </c>
      <c r="N2283" s="17">
        <f t="shared" ref="N2283:N2306" si="226">J2283/$J$2307</f>
        <v>2.4456521739130432E-2</v>
      </c>
      <c r="O2283" s="68">
        <f t="shared" ref="O2283:O2304" si="227">90*N2283</f>
        <v>2.2010869565217388</v>
      </c>
      <c r="P2283" s="9">
        <v>1357.58</v>
      </c>
    </row>
    <row r="2284" spans="1:16" ht="30" x14ac:dyDescent="0.25">
      <c r="A2284" s="35">
        <v>2019</v>
      </c>
      <c r="B2284" s="35" t="s">
        <v>181</v>
      </c>
      <c r="C2284" s="35">
        <v>34154</v>
      </c>
      <c r="D2284" s="48" t="s">
        <v>285</v>
      </c>
      <c r="E2284" s="85">
        <v>11</v>
      </c>
      <c r="F2284" s="97" t="s">
        <v>530</v>
      </c>
      <c r="G2284" s="20" t="s">
        <v>531</v>
      </c>
      <c r="H2284" s="20" t="s">
        <v>184</v>
      </c>
      <c r="I2284" s="20">
        <v>24</v>
      </c>
      <c r="J2284" s="38">
        <f t="shared" si="224"/>
        <v>32</v>
      </c>
      <c r="K2284" s="9">
        <v>32652.62</v>
      </c>
      <c r="L2284" s="20" t="s">
        <v>199</v>
      </c>
      <c r="M2284" s="17">
        <f t="shared" si="225"/>
        <v>6.5217391304347824E-2</v>
      </c>
      <c r="N2284" s="17">
        <f t="shared" si="226"/>
        <v>6.5217391304347824E-2</v>
      </c>
      <c r="O2284" s="68">
        <v>5</v>
      </c>
      <c r="P2284" s="9">
        <v>1360.53</v>
      </c>
    </row>
    <row r="2285" spans="1:16" ht="30" x14ac:dyDescent="0.25">
      <c r="A2285" s="35">
        <v>2019</v>
      </c>
      <c r="B2285" s="35" t="s">
        <v>181</v>
      </c>
      <c r="C2285" s="35">
        <v>34154</v>
      </c>
      <c r="D2285" s="48" t="s">
        <v>285</v>
      </c>
      <c r="E2285" s="85">
        <v>11</v>
      </c>
      <c r="F2285" s="97" t="s">
        <v>530</v>
      </c>
      <c r="G2285" s="20" t="s">
        <v>531</v>
      </c>
      <c r="H2285" s="20" t="s">
        <v>184</v>
      </c>
      <c r="I2285" s="20">
        <v>7</v>
      </c>
      <c r="J2285" s="38">
        <f t="shared" si="224"/>
        <v>9.3333333333333339</v>
      </c>
      <c r="K2285" s="9">
        <v>10104.18</v>
      </c>
      <c r="L2285" s="20" t="s">
        <v>200</v>
      </c>
      <c r="M2285" s="17">
        <f t="shared" si="225"/>
        <v>1.9021739130434784E-2</v>
      </c>
      <c r="N2285" s="17">
        <f t="shared" si="226"/>
        <v>1.9021739130434784E-2</v>
      </c>
      <c r="O2285" s="68">
        <f t="shared" si="227"/>
        <v>1.7119565217391306</v>
      </c>
      <c r="P2285" s="9">
        <v>1365.43</v>
      </c>
    </row>
    <row r="2286" spans="1:16" ht="30" x14ac:dyDescent="0.25">
      <c r="A2286" s="35">
        <v>2019</v>
      </c>
      <c r="B2286" s="35" t="s">
        <v>181</v>
      </c>
      <c r="C2286" s="35">
        <v>34154</v>
      </c>
      <c r="D2286" s="48" t="s">
        <v>285</v>
      </c>
      <c r="E2286" s="85">
        <v>11</v>
      </c>
      <c r="F2286" s="97" t="s">
        <v>530</v>
      </c>
      <c r="G2286" s="20" t="s">
        <v>531</v>
      </c>
      <c r="H2286" s="20" t="s">
        <v>184</v>
      </c>
      <c r="I2286" s="20">
        <v>2</v>
      </c>
      <c r="J2286" s="38">
        <f t="shared" si="224"/>
        <v>2.6666666666666665</v>
      </c>
      <c r="K2286" s="9">
        <v>2706.66</v>
      </c>
      <c r="L2286" s="20" t="s">
        <v>204</v>
      </c>
      <c r="M2286" s="17">
        <f t="shared" si="225"/>
        <v>5.434782608695652E-3</v>
      </c>
      <c r="N2286" s="17">
        <f t="shared" si="226"/>
        <v>5.434782608695652E-3</v>
      </c>
      <c r="O2286" s="68">
        <v>1</v>
      </c>
      <c r="P2286" s="9">
        <v>1353.33</v>
      </c>
    </row>
    <row r="2287" spans="1:16" ht="30" x14ac:dyDescent="0.25">
      <c r="A2287" s="35">
        <v>2019</v>
      </c>
      <c r="B2287" s="35" t="s">
        <v>181</v>
      </c>
      <c r="C2287" s="35">
        <v>34154</v>
      </c>
      <c r="D2287" s="48" t="s">
        <v>285</v>
      </c>
      <c r="E2287" s="85">
        <v>11</v>
      </c>
      <c r="F2287" s="97" t="s">
        <v>530</v>
      </c>
      <c r="G2287" s="20" t="s">
        <v>531</v>
      </c>
      <c r="H2287" s="20" t="s">
        <v>184</v>
      </c>
      <c r="I2287" s="20">
        <v>1</v>
      </c>
      <c r="J2287" s="38">
        <f t="shared" si="224"/>
        <v>1.3333333333333333</v>
      </c>
      <c r="K2287" s="9">
        <v>1365.43</v>
      </c>
      <c r="L2287" s="20" t="s">
        <v>206</v>
      </c>
      <c r="M2287" s="17">
        <f t="shared" si="225"/>
        <v>2.717391304347826E-3</v>
      </c>
      <c r="N2287" s="17">
        <f t="shared" si="226"/>
        <v>2.717391304347826E-3</v>
      </c>
      <c r="O2287" s="68">
        <v>1</v>
      </c>
      <c r="P2287" s="9">
        <v>1365.43</v>
      </c>
    </row>
    <row r="2288" spans="1:16" ht="30" x14ac:dyDescent="0.25">
      <c r="A2288" s="35">
        <v>2019</v>
      </c>
      <c r="B2288" s="35" t="s">
        <v>181</v>
      </c>
      <c r="C2288" s="35">
        <v>34154</v>
      </c>
      <c r="D2288" s="48" t="s">
        <v>285</v>
      </c>
      <c r="E2288" s="85">
        <v>11</v>
      </c>
      <c r="F2288" s="97" t="s">
        <v>530</v>
      </c>
      <c r="G2288" s="20" t="s">
        <v>531</v>
      </c>
      <c r="H2288" s="20" t="s">
        <v>184</v>
      </c>
      <c r="I2288" s="20">
        <v>1</v>
      </c>
      <c r="J2288" s="38">
        <f t="shared" si="224"/>
        <v>1.3333333333333333</v>
      </c>
      <c r="K2288" s="9">
        <v>1230.5999999999999</v>
      </c>
      <c r="L2288" s="20" t="s">
        <v>281</v>
      </c>
      <c r="M2288" s="17">
        <f t="shared" si="225"/>
        <v>2.717391304347826E-3</v>
      </c>
      <c r="N2288" s="17">
        <f t="shared" si="226"/>
        <v>2.717391304347826E-3</v>
      </c>
      <c r="O2288" s="68">
        <v>1</v>
      </c>
      <c r="P2288" s="9">
        <v>1230.5999999999999</v>
      </c>
    </row>
    <row r="2289" spans="1:16" ht="30" x14ac:dyDescent="0.25">
      <c r="A2289" s="35">
        <v>2019</v>
      </c>
      <c r="B2289" s="35" t="s">
        <v>181</v>
      </c>
      <c r="C2289" s="35">
        <v>34154</v>
      </c>
      <c r="D2289" s="48" t="s">
        <v>285</v>
      </c>
      <c r="E2289" s="85">
        <v>11</v>
      </c>
      <c r="F2289" s="97" t="s">
        <v>530</v>
      </c>
      <c r="G2289" s="20" t="s">
        <v>531</v>
      </c>
      <c r="H2289" s="20" t="s">
        <v>184</v>
      </c>
      <c r="I2289" s="20">
        <v>21</v>
      </c>
      <c r="J2289" s="38">
        <f t="shared" si="224"/>
        <v>28</v>
      </c>
      <c r="K2289" s="9">
        <v>28532.79</v>
      </c>
      <c r="L2289" s="20" t="s">
        <v>215</v>
      </c>
      <c r="M2289" s="17">
        <f t="shared" si="225"/>
        <v>5.7065217391304345E-2</v>
      </c>
      <c r="N2289" s="17">
        <f t="shared" si="226"/>
        <v>5.7065217391304345E-2</v>
      </c>
      <c r="O2289" s="68">
        <v>4</v>
      </c>
      <c r="P2289" s="9">
        <v>1358.7</v>
      </c>
    </row>
    <row r="2290" spans="1:16" ht="30" x14ac:dyDescent="0.25">
      <c r="A2290" s="35">
        <v>2019</v>
      </c>
      <c r="B2290" s="35" t="s">
        <v>181</v>
      </c>
      <c r="C2290" s="35">
        <v>34154</v>
      </c>
      <c r="D2290" s="48" t="s">
        <v>285</v>
      </c>
      <c r="E2290" s="85">
        <v>11</v>
      </c>
      <c r="F2290" s="97" t="s">
        <v>530</v>
      </c>
      <c r="G2290" s="20" t="s">
        <v>531</v>
      </c>
      <c r="H2290" s="20" t="s">
        <v>184</v>
      </c>
      <c r="I2290" s="20">
        <v>4</v>
      </c>
      <c r="J2290" s="38">
        <f t="shared" si="224"/>
        <v>5.333333333333333</v>
      </c>
      <c r="K2290" s="9">
        <v>5414.64</v>
      </c>
      <c r="L2290" s="20" t="s">
        <v>286</v>
      </c>
      <c r="M2290" s="17">
        <f t="shared" si="225"/>
        <v>1.0869565217391304E-2</v>
      </c>
      <c r="N2290" s="17">
        <f t="shared" si="226"/>
        <v>1.0869565217391304E-2</v>
      </c>
      <c r="O2290" s="68">
        <f t="shared" si="227"/>
        <v>0.97826086956521741</v>
      </c>
      <c r="P2290" s="9">
        <v>1353.66</v>
      </c>
    </row>
    <row r="2291" spans="1:16" ht="30" x14ac:dyDescent="0.25">
      <c r="A2291" s="35">
        <v>2019</v>
      </c>
      <c r="B2291" s="35" t="s">
        <v>181</v>
      </c>
      <c r="C2291" s="35">
        <v>34154</v>
      </c>
      <c r="D2291" s="48" t="s">
        <v>285</v>
      </c>
      <c r="E2291" s="85">
        <v>11</v>
      </c>
      <c r="F2291" s="97" t="s">
        <v>530</v>
      </c>
      <c r="G2291" s="20" t="s">
        <v>531</v>
      </c>
      <c r="H2291" s="20" t="s">
        <v>184</v>
      </c>
      <c r="I2291" s="20">
        <v>1</v>
      </c>
      <c r="J2291" s="38">
        <f t="shared" si="224"/>
        <v>1.3333333333333333</v>
      </c>
      <c r="K2291" s="9">
        <v>1365.43</v>
      </c>
      <c r="L2291" s="20" t="s">
        <v>218</v>
      </c>
      <c r="M2291" s="17">
        <f t="shared" si="225"/>
        <v>2.717391304347826E-3</v>
      </c>
      <c r="N2291" s="17">
        <f t="shared" si="226"/>
        <v>2.717391304347826E-3</v>
      </c>
      <c r="O2291" s="68">
        <v>1</v>
      </c>
      <c r="P2291" s="9">
        <v>1365.43</v>
      </c>
    </row>
    <row r="2292" spans="1:16" ht="30" x14ac:dyDescent="0.25">
      <c r="A2292" s="35">
        <v>2019</v>
      </c>
      <c r="B2292" s="35" t="s">
        <v>181</v>
      </c>
      <c r="C2292" s="35">
        <v>34154</v>
      </c>
      <c r="D2292" s="48" t="s">
        <v>285</v>
      </c>
      <c r="E2292" s="85">
        <v>11</v>
      </c>
      <c r="F2292" s="97" t="s">
        <v>530</v>
      </c>
      <c r="G2292" s="20" t="s">
        <v>531</v>
      </c>
      <c r="H2292" s="20" t="s">
        <v>184</v>
      </c>
      <c r="I2292" s="20">
        <v>1</v>
      </c>
      <c r="J2292" s="38">
        <f t="shared" si="224"/>
        <v>1.3333333333333333</v>
      </c>
      <c r="K2292" s="9">
        <v>1353.66</v>
      </c>
      <c r="L2292" s="20" t="s">
        <v>220</v>
      </c>
      <c r="M2292" s="17">
        <f t="shared" si="225"/>
        <v>2.717391304347826E-3</v>
      </c>
      <c r="N2292" s="17">
        <f t="shared" si="226"/>
        <v>2.717391304347826E-3</v>
      </c>
      <c r="O2292" s="68">
        <v>1</v>
      </c>
      <c r="P2292" s="9">
        <v>1353.66</v>
      </c>
    </row>
    <row r="2293" spans="1:16" ht="30" x14ac:dyDescent="0.25">
      <c r="A2293" s="35">
        <v>2019</v>
      </c>
      <c r="B2293" s="35" t="s">
        <v>181</v>
      </c>
      <c r="C2293" s="35">
        <v>34154</v>
      </c>
      <c r="D2293" s="48" t="s">
        <v>285</v>
      </c>
      <c r="E2293" s="85">
        <v>11</v>
      </c>
      <c r="F2293" s="97" t="s">
        <v>530</v>
      </c>
      <c r="G2293" s="20" t="s">
        <v>531</v>
      </c>
      <c r="H2293" s="20" t="s">
        <v>184</v>
      </c>
      <c r="I2293" s="20">
        <v>16</v>
      </c>
      <c r="J2293" s="38">
        <f t="shared" si="224"/>
        <v>21.333333333333332</v>
      </c>
      <c r="K2293" s="9">
        <v>21693.87</v>
      </c>
      <c r="L2293" s="20" t="s">
        <v>221</v>
      </c>
      <c r="M2293" s="17">
        <f t="shared" si="225"/>
        <v>4.3478260869565216E-2</v>
      </c>
      <c r="N2293" s="17">
        <f t="shared" si="226"/>
        <v>4.3478260869565216E-2</v>
      </c>
      <c r="O2293" s="68">
        <f t="shared" si="227"/>
        <v>3.9130434782608696</v>
      </c>
      <c r="P2293" s="9">
        <v>1355.87</v>
      </c>
    </row>
    <row r="2294" spans="1:16" ht="30" x14ac:dyDescent="0.25">
      <c r="A2294" s="35">
        <v>2019</v>
      </c>
      <c r="B2294" s="35" t="s">
        <v>181</v>
      </c>
      <c r="C2294" s="35">
        <v>34154</v>
      </c>
      <c r="D2294" s="48" t="s">
        <v>285</v>
      </c>
      <c r="E2294" s="85">
        <v>11</v>
      </c>
      <c r="F2294" s="97" t="s">
        <v>530</v>
      </c>
      <c r="G2294" s="20" t="s">
        <v>531</v>
      </c>
      <c r="H2294" s="20" t="s">
        <v>184</v>
      </c>
      <c r="I2294" s="20">
        <v>1</v>
      </c>
      <c r="J2294" s="38">
        <f t="shared" si="224"/>
        <v>1.3333333333333333</v>
      </c>
      <c r="K2294" s="9">
        <v>1365.43</v>
      </c>
      <c r="L2294" s="20" t="s">
        <v>233</v>
      </c>
      <c r="M2294" s="17">
        <f t="shared" si="225"/>
        <v>2.717391304347826E-3</v>
      </c>
      <c r="N2294" s="17">
        <f t="shared" si="226"/>
        <v>2.717391304347826E-3</v>
      </c>
      <c r="O2294" s="68">
        <v>1</v>
      </c>
      <c r="P2294" s="9">
        <v>1365.43</v>
      </c>
    </row>
    <row r="2295" spans="1:16" ht="30" x14ac:dyDescent="0.25">
      <c r="A2295" s="35">
        <v>2019</v>
      </c>
      <c r="B2295" s="35" t="s">
        <v>181</v>
      </c>
      <c r="C2295" s="35">
        <v>34154</v>
      </c>
      <c r="D2295" s="48" t="s">
        <v>285</v>
      </c>
      <c r="E2295" s="85">
        <v>11</v>
      </c>
      <c r="F2295" s="97" t="s">
        <v>530</v>
      </c>
      <c r="G2295" s="20" t="s">
        <v>531</v>
      </c>
      <c r="H2295" s="20" t="s">
        <v>184</v>
      </c>
      <c r="I2295" s="20">
        <v>2</v>
      </c>
      <c r="J2295" s="38">
        <f t="shared" si="224"/>
        <v>2.6666666666666665</v>
      </c>
      <c r="K2295" s="9">
        <v>2730</v>
      </c>
      <c r="L2295" s="20" t="s">
        <v>234</v>
      </c>
      <c r="M2295" s="17">
        <f t="shared" si="225"/>
        <v>5.434782608695652E-3</v>
      </c>
      <c r="N2295" s="17">
        <f t="shared" si="226"/>
        <v>5.434782608695652E-3</v>
      </c>
      <c r="O2295" s="68">
        <v>1</v>
      </c>
      <c r="P2295" s="9">
        <v>1365</v>
      </c>
    </row>
    <row r="2296" spans="1:16" ht="30" x14ac:dyDescent="0.25">
      <c r="A2296" s="35">
        <v>2019</v>
      </c>
      <c r="B2296" s="35" t="s">
        <v>181</v>
      </c>
      <c r="C2296" s="35">
        <v>34154</v>
      </c>
      <c r="D2296" s="48" t="s">
        <v>285</v>
      </c>
      <c r="E2296" s="85">
        <v>11</v>
      </c>
      <c r="F2296" s="97" t="s">
        <v>530</v>
      </c>
      <c r="G2296" s="20" t="s">
        <v>531</v>
      </c>
      <c r="H2296" s="20" t="s">
        <v>184</v>
      </c>
      <c r="I2296" s="20">
        <v>36</v>
      </c>
      <c r="J2296" s="38">
        <f t="shared" si="224"/>
        <v>48</v>
      </c>
      <c r="K2296" s="9">
        <v>48990.7</v>
      </c>
      <c r="L2296" s="20" t="s">
        <v>241</v>
      </c>
      <c r="M2296" s="17">
        <f t="shared" si="225"/>
        <v>9.7826086956521743E-2</v>
      </c>
      <c r="N2296" s="17">
        <f t="shared" si="226"/>
        <v>9.7826086956521729E-2</v>
      </c>
      <c r="O2296" s="68">
        <v>8</v>
      </c>
      <c r="P2296" s="9">
        <v>1360.85</v>
      </c>
    </row>
    <row r="2297" spans="1:16" ht="30" x14ac:dyDescent="0.25">
      <c r="A2297" s="35">
        <v>2019</v>
      </c>
      <c r="B2297" s="35" t="s">
        <v>181</v>
      </c>
      <c r="C2297" s="35">
        <v>34154</v>
      </c>
      <c r="D2297" s="48" t="s">
        <v>285</v>
      </c>
      <c r="E2297" s="85">
        <v>11</v>
      </c>
      <c r="F2297" s="97" t="s">
        <v>530</v>
      </c>
      <c r="G2297" s="20" t="s">
        <v>531</v>
      </c>
      <c r="H2297" s="20" t="s">
        <v>184</v>
      </c>
      <c r="I2297" s="20">
        <v>5</v>
      </c>
      <c r="J2297" s="38">
        <f t="shared" si="224"/>
        <v>6.666666666666667</v>
      </c>
      <c r="K2297" s="9">
        <v>6768.3</v>
      </c>
      <c r="L2297" s="20" t="s">
        <v>248</v>
      </c>
      <c r="M2297" s="17">
        <f t="shared" si="225"/>
        <v>1.358695652173913E-2</v>
      </c>
      <c r="N2297" s="17">
        <f t="shared" si="226"/>
        <v>1.358695652173913E-2</v>
      </c>
      <c r="O2297" s="68">
        <f t="shared" si="227"/>
        <v>1.2228260869565217</v>
      </c>
      <c r="P2297" s="9">
        <v>1353.66</v>
      </c>
    </row>
    <row r="2298" spans="1:16" ht="30" x14ac:dyDescent="0.25">
      <c r="A2298" s="35">
        <v>2019</v>
      </c>
      <c r="B2298" s="35" t="s">
        <v>181</v>
      </c>
      <c r="C2298" s="35">
        <v>34154</v>
      </c>
      <c r="D2298" s="48" t="s">
        <v>285</v>
      </c>
      <c r="E2298" s="85">
        <v>11</v>
      </c>
      <c r="F2298" s="97" t="s">
        <v>530</v>
      </c>
      <c r="G2298" s="20" t="s">
        <v>531</v>
      </c>
      <c r="H2298" s="20" t="s">
        <v>184</v>
      </c>
      <c r="I2298" s="20">
        <v>7</v>
      </c>
      <c r="J2298" s="38">
        <f t="shared" si="224"/>
        <v>9.3333333333333339</v>
      </c>
      <c r="K2298" s="9">
        <v>9475.6200000000008</v>
      </c>
      <c r="L2298" s="20" t="s">
        <v>254</v>
      </c>
      <c r="M2298" s="17">
        <f t="shared" si="225"/>
        <v>1.9021739130434784E-2</v>
      </c>
      <c r="N2298" s="17">
        <f t="shared" si="226"/>
        <v>1.9021739130434784E-2</v>
      </c>
      <c r="O2298" s="68">
        <f t="shared" si="227"/>
        <v>1.7119565217391306</v>
      </c>
      <c r="P2298" s="9">
        <v>1353.66</v>
      </c>
    </row>
    <row r="2299" spans="1:16" ht="30" x14ac:dyDescent="0.25">
      <c r="A2299" s="35">
        <v>2019</v>
      </c>
      <c r="B2299" s="35" t="s">
        <v>181</v>
      </c>
      <c r="C2299" s="35">
        <v>34154</v>
      </c>
      <c r="D2299" s="48" t="s">
        <v>285</v>
      </c>
      <c r="E2299" s="85">
        <v>11</v>
      </c>
      <c r="F2299" s="97" t="s">
        <v>530</v>
      </c>
      <c r="G2299" s="20" t="s">
        <v>531</v>
      </c>
      <c r="H2299" s="20" t="s">
        <v>184</v>
      </c>
      <c r="I2299" s="20">
        <v>60</v>
      </c>
      <c r="J2299" s="38">
        <f t="shared" si="224"/>
        <v>80</v>
      </c>
      <c r="K2299" s="9">
        <v>81584.47</v>
      </c>
      <c r="L2299" s="20" t="s">
        <v>259</v>
      </c>
      <c r="M2299" s="17">
        <f t="shared" si="225"/>
        <v>0.16304347826086957</v>
      </c>
      <c r="N2299" s="17">
        <f t="shared" si="226"/>
        <v>0.16304347826086957</v>
      </c>
      <c r="O2299" s="68">
        <v>14</v>
      </c>
      <c r="P2299" s="9">
        <v>1359.74</v>
      </c>
    </row>
    <row r="2300" spans="1:16" ht="30" x14ac:dyDescent="0.25">
      <c r="A2300" s="35">
        <v>2019</v>
      </c>
      <c r="B2300" s="35" t="s">
        <v>181</v>
      </c>
      <c r="C2300" s="35">
        <v>34154</v>
      </c>
      <c r="D2300" s="48" t="s">
        <v>285</v>
      </c>
      <c r="E2300" s="85">
        <v>11</v>
      </c>
      <c r="F2300" s="97" t="s">
        <v>530</v>
      </c>
      <c r="G2300" s="20" t="s">
        <v>531</v>
      </c>
      <c r="H2300" s="20" t="s">
        <v>184</v>
      </c>
      <c r="I2300" s="20">
        <v>9</v>
      </c>
      <c r="J2300" s="38">
        <f t="shared" si="224"/>
        <v>12</v>
      </c>
      <c r="K2300" s="9">
        <v>12288.87</v>
      </c>
      <c r="L2300" s="20" t="s">
        <v>261</v>
      </c>
      <c r="M2300" s="17">
        <f t="shared" si="225"/>
        <v>2.4456521739130436E-2</v>
      </c>
      <c r="N2300" s="17">
        <f t="shared" si="226"/>
        <v>2.4456521739130432E-2</v>
      </c>
      <c r="O2300" s="68">
        <f t="shared" si="227"/>
        <v>2.2010869565217388</v>
      </c>
      <c r="P2300" s="9">
        <v>1365.43</v>
      </c>
    </row>
    <row r="2301" spans="1:16" ht="30" x14ac:dyDescent="0.25">
      <c r="A2301" s="35">
        <v>2019</v>
      </c>
      <c r="B2301" s="35" t="s">
        <v>181</v>
      </c>
      <c r="C2301" s="35">
        <v>34154</v>
      </c>
      <c r="D2301" s="48" t="s">
        <v>285</v>
      </c>
      <c r="E2301" s="85">
        <v>11</v>
      </c>
      <c r="F2301" s="97" t="s">
        <v>530</v>
      </c>
      <c r="G2301" s="20" t="s">
        <v>531</v>
      </c>
      <c r="H2301" s="20" t="s">
        <v>184</v>
      </c>
      <c r="I2301" s="20">
        <v>11</v>
      </c>
      <c r="J2301" s="38">
        <f t="shared" si="224"/>
        <v>14.666666666666668</v>
      </c>
      <c r="K2301" s="9">
        <v>15007.96</v>
      </c>
      <c r="L2301" s="20" t="s">
        <v>262</v>
      </c>
      <c r="M2301" s="17">
        <f t="shared" si="225"/>
        <v>2.9891304347826088E-2</v>
      </c>
      <c r="N2301" s="17">
        <f t="shared" si="226"/>
        <v>2.9891304347826088E-2</v>
      </c>
      <c r="O2301" s="68">
        <f t="shared" si="227"/>
        <v>2.6902173913043481</v>
      </c>
      <c r="P2301" s="9">
        <v>1364.36</v>
      </c>
    </row>
    <row r="2302" spans="1:16" ht="30" x14ac:dyDescent="0.25">
      <c r="A2302" s="35">
        <v>2019</v>
      </c>
      <c r="B2302" s="35" t="s">
        <v>181</v>
      </c>
      <c r="C2302" s="35">
        <v>34154</v>
      </c>
      <c r="D2302" s="48" t="s">
        <v>285</v>
      </c>
      <c r="E2302" s="85">
        <v>11</v>
      </c>
      <c r="F2302" s="97" t="s">
        <v>530</v>
      </c>
      <c r="G2302" s="20" t="s">
        <v>531</v>
      </c>
      <c r="H2302" s="20" t="s">
        <v>184</v>
      </c>
      <c r="I2302" s="20">
        <v>36</v>
      </c>
      <c r="J2302" s="38">
        <f t="shared" si="224"/>
        <v>48</v>
      </c>
      <c r="K2302" s="9">
        <v>48908.31</v>
      </c>
      <c r="L2302" s="20" t="s">
        <v>269</v>
      </c>
      <c r="M2302" s="17">
        <f t="shared" si="225"/>
        <v>9.7826086956521743E-2</v>
      </c>
      <c r="N2302" s="17">
        <f t="shared" si="226"/>
        <v>9.7826086956521729E-2</v>
      </c>
      <c r="O2302" s="68">
        <v>8</v>
      </c>
      <c r="P2302" s="9">
        <v>1358.56</v>
      </c>
    </row>
    <row r="2303" spans="1:16" ht="30" x14ac:dyDescent="0.25">
      <c r="A2303" s="35">
        <v>2019</v>
      </c>
      <c r="B2303" s="35" t="s">
        <v>181</v>
      </c>
      <c r="C2303" s="35">
        <v>34154</v>
      </c>
      <c r="D2303" s="48" t="s">
        <v>287</v>
      </c>
      <c r="E2303" s="85">
        <v>11</v>
      </c>
      <c r="F2303" s="97" t="s">
        <v>530</v>
      </c>
      <c r="G2303" s="20" t="s">
        <v>531</v>
      </c>
      <c r="H2303" s="20" t="s">
        <v>184</v>
      </c>
      <c r="I2303" s="20">
        <v>104</v>
      </c>
      <c r="J2303" s="38">
        <f t="shared" si="224"/>
        <v>138.66666666666666</v>
      </c>
      <c r="K2303" s="9">
        <v>141427.99</v>
      </c>
      <c r="L2303" s="20" t="s">
        <v>17</v>
      </c>
      <c r="M2303" s="17">
        <f t="shared" si="225"/>
        <v>0.28260869565217389</v>
      </c>
      <c r="N2303" s="17">
        <f t="shared" si="226"/>
        <v>0.28260869565217389</v>
      </c>
      <c r="O2303" s="68">
        <v>23</v>
      </c>
      <c r="P2303" s="9">
        <v>1359.88</v>
      </c>
    </row>
    <row r="2304" spans="1:16" ht="30" x14ac:dyDescent="0.25">
      <c r="A2304" s="35">
        <v>2019</v>
      </c>
      <c r="B2304" s="35" t="s">
        <v>181</v>
      </c>
      <c r="C2304" s="35">
        <v>34154</v>
      </c>
      <c r="D2304" s="48" t="s">
        <v>287</v>
      </c>
      <c r="E2304" s="85">
        <v>11</v>
      </c>
      <c r="F2304" s="97" t="s">
        <v>530</v>
      </c>
      <c r="G2304" s="20" t="s">
        <v>531</v>
      </c>
      <c r="H2304" s="20" t="s">
        <v>184</v>
      </c>
      <c r="I2304" s="20">
        <v>5</v>
      </c>
      <c r="J2304" s="38">
        <f t="shared" si="224"/>
        <v>6.666666666666667</v>
      </c>
      <c r="K2304" s="9">
        <v>6791.84</v>
      </c>
      <c r="L2304" s="20" t="s">
        <v>134</v>
      </c>
      <c r="M2304" s="17">
        <f t="shared" si="225"/>
        <v>1.358695652173913E-2</v>
      </c>
      <c r="N2304" s="17">
        <f t="shared" si="226"/>
        <v>1.358695652173913E-2</v>
      </c>
      <c r="O2304" s="68">
        <f t="shared" si="227"/>
        <v>1.2228260869565217</v>
      </c>
      <c r="P2304" s="9">
        <v>1358.37</v>
      </c>
    </row>
    <row r="2305" spans="1:16" ht="30" x14ac:dyDescent="0.25">
      <c r="A2305" s="35">
        <v>2019</v>
      </c>
      <c r="B2305" s="35" t="s">
        <v>181</v>
      </c>
      <c r="C2305" s="35">
        <v>34154</v>
      </c>
      <c r="D2305" s="48" t="s">
        <v>287</v>
      </c>
      <c r="E2305" s="85">
        <v>11</v>
      </c>
      <c r="F2305" s="97" t="s">
        <v>530</v>
      </c>
      <c r="G2305" s="20" t="s">
        <v>531</v>
      </c>
      <c r="H2305" s="20" t="s">
        <v>184</v>
      </c>
      <c r="I2305" s="20">
        <v>1</v>
      </c>
      <c r="J2305" s="38">
        <f t="shared" si="224"/>
        <v>1.3333333333333333</v>
      </c>
      <c r="K2305" s="9">
        <v>1353.66</v>
      </c>
      <c r="L2305" s="20" t="s">
        <v>53</v>
      </c>
      <c r="M2305" s="17">
        <f t="shared" si="225"/>
        <v>2.717391304347826E-3</v>
      </c>
      <c r="N2305" s="17">
        <f t="shared" si="226"/>
        <v>2.717391304347826E-3</v>
      </c>
      <c r="O2305" s="68">
        <v>1</v>
      </c>
      <c r="P2305" s="9">
        <v>1353.66</v>
      </c>
    </row>
    <row r="2306" spans="1:16" ht="30" x14ac:dyDescent="0.25">
      <c r="A2306" s="35">
        <v>2019</v>
      </c>
      <c r="B2306" s="35" t="s">
        <v>181</v>
      </c>
      <c r="C2306" s="35">
        <v>34154</v>
      </c>
      <c r="D2306" s="48" t="s">
        <v>287</v>
      </c>
      <c r="E2306" s="85">
        <v>11</v>
      </c>
      <c r="F2306" s="97" t="s">
        <v>530</v>
      </c>
      <c r="G2306" s="20" t="s">
        <v>531</v>
      </c>
      <c r="H2306" s="20" t="s">
        <v>184</v>
      </c>
      <c r="I2306" s="20">
        <v>2</v>
      </c>
      <c r="J2306" s="38">
        <f t="shared" si="224"/>
        <v>2.6666666666666665</v>
      </c>
      <c r="K2306" s="9">
        <v>2730.86</v>
      </c>
      <c r="L2306" s="20" t="s">
        <v>57</v>
      </c>
      <c r="M2306" s="17">
        <f t="shared" si="225"/>
        <v>5.434782608695652E-3</v>
      </c>
      <c r="N2306" s="17">
        <f t="shared" si="226"/>
        <v>5.434782608695652E-3</v>
      </c>
      <c r="O2306" s="68">
        <v>1</v>
      </c>
      <c r="P2306" s="9">
        <v>1365.43</v>
      </c>
    </row>
    <row r="2307" spans="1:16" x14ac:dyDescent="0.25">
      <c r="A2307" s="35"/>
      <c r="B2307" s="35"/>
      <c r="C2307" s="35"/>
      <c r="D2307" s="48"/>
      <c r="E2307" s="85"/>
      <c r="F2307" s="20"/>
      <c r="G2307" s="20"/>
      <c r="H2307" s="20"/>
      <c r="I2307" s="36">
        <f>SUM(I2282:I2306)</f>
        <v>368</v>
      </c>
      <c r="J2307" s="34">
        <f>SUM(J2282:J2306)</f>
        <v>490.66666666666669</v>
      </c>
      <c r="K2307" s="36"/>
      <c r="L2307" s="36"/>
      <c r="M2307" s="19">
        <v>1</v>
      </c>
      <c r="N2307" s="19">
        <v>1</v>
      </c>
      <c r="O2307" s="71">
        <f>SUM(O2282:O2306)</f>
        <v>89.853260869565219</v>
      </c>
      <c r="P2307" s="9"/>
    </row>
    <row r="2308" spans="1:16" x14ac:dyDescent="0.25">
      <c r="A2308" s="35">
        <v>2019</v>
      </c>
      <c r="B2308" s="35" t="s">
        <v>181</v>
      </c>
      <c r="C2308" s="35">
        <v>34180</v>
      </c>
      <c r="D2308" s="48" t="s">
        <v>288</v>
      </c>
      <c r="E2308" s="85">
        <v>5</v>
      </c>
      <c r="F2308" s="20" t="s">
        <v>183</v>
      </c>
      <c r="G2308" s="20" t="s">
        <v>482</v>
      </c>
      <c r="H2308" s="20" t="s">
        <v>14</v>
      </c>
      <c r="I2308" s="20">
        <v>34</v>
      </c>
      <c r="J2308" s="37">
        <f>I2308/9*12</f>
        <v>45.333333333333329</v>
      </c>
      <c r="K2308" s="9">
        <v>13609.76</v>
      </c>
      <c r="L2308" s="20" t="s">
        <v>187</v>
      </c>
      <c r="M2308" s="17">
        <f>I2308/$I$2399</f>
        <v>2.635046113306983E-3</v>
      </c>
      <c r="N2308" s="17">
        <f>J2308/$J$2399</f>
        <v>2.635046113306983E-3</v>
      </c>
      <c r="O2308" s="68">
        <f>11000*N2308</f>
        <v>28.985507246376812</v>
      </c>
      <c r="P2308" s="9">
        <v>400.29</v>
      </c>
    </row>
    <row r="2309" spans="1:16" x14ac:dyDescent="0.25">
      <c r="A2309" s="35">
        <v>2019</v>
      </c>
      <c r="B2309" s="35" t="s">
        <v>181</v>
      </c>
      <c r="C2309" s="35">
        <v>34180</v>
      </c>
      <c r="D2309" s="48" t="s">
        <v>288</v>
      </c>
      <c r="E2309" s="85">
        <v>5</v>
      </c>
      <c r="F2309" s="20" t="s">
        <v>183</v>
      </c>
      <c r="G2309" s="20" t="s">
        <v>482</v>
      </c>
      <c r="H2309" s="20" t="s">
        <v>14</v>
      </c>
      <c r="I2309" s="20">
        <v>86</v>
      </c>
      <c r="J2309" s="37">
        <f t="shared" ref="J2309:J2372" si="228">I2309/9*12</f>
        <v>114.66666666666666</v>
      </c>
      <c r="K2309" s="9">
        <v>34261.17</v>
      </c>
      <c r="L2309" s="20" t="s">
        <v>193</v>
      </c>
      <c r="M2309" s="17">
        <f t="shared" ref="M2309:M2372" si="229">I2309/$I$2399</f>
        <v>6.6651166395411921E-3</v>
      </c>
      <c r="N2309" s="17">
        <f t="shared" ref="N2309:N2372" si="230">J2309/$J$2399</f>
        <v>6.665116639541193E-3</v>
      </c>
      <c r="O2309" s="68">
        <f t="shared" ref="O2309:O2372" si="231">11000*N2309</f>
        <v>73.316283034953116</v>
      </c>
      <c r="P2309" s="9">
        <v>400.72</v>
      </c>
    </row>
    <row r="2310" spans="1:16" x14ac:dyDescent="0.25">
      <c r="A2310" s="35">
        <v>2019</v>
      </c>
      <c r="B2310" s="35" t="s">
        <v>181</v>
      </c>
      <c r="C2310" s="35">
        <v>34180</v>
      </c>
      <c r="D2310" s="48" t="s">
        <v>288</v>
      </c>
      <c r="E2310" s="85">
        <v>5</v>
      </c>
      <c r="F2310" s="20" t="s">
        <v>183</v>
      </c>
      <c r="G2310" s="20" t="s">
        <v>482</v>
      </c>
      <c r="H2310" s="20" t="s">
        <v>14</v>
      </c>
      <c r="I2310" s="20">
        <v>31</v>
      </c>
      <c r="J2310" s="37">
        <f t="shared" si="228"/>
        <v>41.333333333333336</v>
      </c>
      <c r="K2310" s="9">
        <v>12411.74</v>
      </c>
      <c r="L2310" s="20" t="s">
        <v>198</v>
      </c>
      <c r="M2310" s="17">
        <f t="shared" si="229"/>
        <v>2.4025420444857785E-3</v>
      </c>
      <c r="N2310" s="17">
        <f t="shared" si="230"/>
        <v>2.4025420444857793E-3</v>
      </c>
      <c r="O2310" s="68">
        <f t="shared" si="231"/>
        <v>26.427962489343575</v>
      </c>
      <c r="P2310" s="9">
        <v>400.38</v>
      </c>
    </row>
    <row r="2311" spans="1:16" x14ac:dyDescent="0.25">
      <c r="A2311" s="35">
        <v>2019</v>
      </c>
      <c r="B2311" s="35" t="s">
        <v>181</v>
      </c>
      <c r="C2311" s="35">
        <v>34180</v>
      </c>
      <c r="D2311" s="48" t="s">
        <v>288</v>
      </c>
      <c r="E2311" s="85">
        <v>5</v>
      </c>
      <c r="F2311" s="20" t="s">
        <v>183</v>
      </c>
      <c r="G2311" s="20" t="s">
        <v>482</v>
      </c>
      <c r="H2311" s="20" t="s">
        <v>14</v>
      </c>
      <c r="I2311" s="20">
        <v>16</v>
      </c>
      <c r="J2311" s="37">
        <f t="shared" si="228"/>
        <v>21.333333333333332</v>
      </c>
      <c r="K2311" s="9">
        <v>6557.3</v>
      </c>
      <c r="L2311" s="20" t="s">
        <v>200</v>
      </c>
      <c r="M2311" s="17">
        <f t="shared" si="229"/>
        <v>1.2400217003797566E-3</v>
      </c>
      <c r="N2311" s="17">
        <f t="shared" si="230"/>
        <v>1.2400217003797568E-3</v>
      </c>
      <c r="O2311" s="68">
        <f t="shared" si="231"/>
        <v>13.640238704177325</v>
      </c>
      <c r="P2311" s="9">
        <v>399.84</v>
      </c>
    </row>
    <row r="2312" spans="1:16" x14ac:dyDescent="0.25">
      <c r="A2312" s="35">
        <v>2019</v>
      </c>
      <c r="B2312" s="35" t="s">
        <v>181</v>
      </c>
      <c r="C2312" s="35">
        <v>34180</v>
      </c>
      <c r="D2312" s="48" t="s">
        <v>288</v>
      </c>
      <c r="E2312" s="85">
        <v>5</v>
      </c>
      <c r="F2312" s="20" t="s">
        <v>183</v>
      </c>
      <c r="G2312" s="20" t="s">
        <v>482</v>
      </c>
      <c r="H2312" s="20" t="s">
        <v>14</v>
      </c>
      <c r="I2312" s="20">
        <v>233</v>
      </c>
      <c r="J2312" s="37">
        <f t="shared" si="228"/>
        <v>310.66666666666669</v>
      </c>
      <c r="K2312" s="9">
        <v>93249.22</v>
      </c>
      <c r="L2312" s="20" t="s">
        <v>201</v>
      </c>
      <c r="M2312" s="17">
        <f t="shared" si="229"/>
        <v>1.8057816011780206E-2</v>
      </c>
      <c r="N2312" s="17">
        <f t="shared" si="230"/>
        <v>1.805781601178021E-2</v>
      </c>
      <c r="O2312" s="68">
        <f t="shared" si="231"/>
        <v>198.6359761295823</v>
      </c>
      <c r="P2312" s="9">
        <v>400.21</v>
      </c>
    </row>
    <row r="2313" spans="1:16" x14ac:dyDescent="0.25">
      <c r="A2313" s="35">
        <v>2019</v>
      </c>
      <c r="B2313" s="35" t="s">
        <v>181</v>
      </c>
      <c r="C2313" s="35">
        <v>34180</v>
      </c>
      <c r="D2313" s="48" t="s">
        <v>288</v>
      </c>
      <c r="E2313" s="85">
        <v>5</v>
      </c>
      <c r="F2313" s="20" t="s">
        <v>183</v>
      </c>
      <c r="G2313" s="20" t="s">
        <v>482</v>
      </c>
      <c r="H2313" s="20" t="s">
        <v>14</v>
      </c>
      <c r="I2313" s="20">
        <v>226</v>
      </c>
      <c r="J2313" s="37">
        <f t="shared" si="228"/>
        <v>301.33333333333331</v>
      </c>
      <c r="K2313" s="9">
        <v>89934.22</v>
      </c>
      <c r="L2313" s="20" t="s">
        <v>289</v>
      </c>
      <c r="M2313" s="17">
        <f t="shared" si="229"/>
        <v>1.7515306517864062E-2</v>
      </c>
      <c r="N2313" s="17">
        <f t="shared" si="230"/>
        <v>1.7515306517864065E-2</v>
      </c>
      <c r="O2313" s="68">
        <f t="shared" si="231"/>
        <v>192.66837169650472</v>
      </c>
      <c r="P2313" s="9">
        <v>397.94</v>
      </c>
    </row>
    <row r="2314" spans="1:16" x14ac:dyDescent="0.25">
      <c r="A2314" s="35">
        <v>2019</v>
      </c>
      <c r="B2314" s="35" t="s">
        <v>181</v>
      </c>
      <c r="C2314" s="35">
        <v>34180</v>
      </c>
      <c r="D2314" s="48" t="s">
        <v>288</v>
      </c>
      <c r="E2314" s="85">
        <v>5</v>
      </c>
      <c r="F2314" s="20" t="s">
        <v>183</v>
      </c>
      <c r="G2314" s="20" t="s">
        <v>482</v>
      </c>
      <c r="H2314" s="20" t="s">
        <v>14</v>
      </c>
      <c r="I2314" s="20">
        <v>146</v>
      </c>
      <c r="J2314" s="37">
        <f t="shared" si="228"/>
        <v>194.66666666666666</v>
      </c>
      <c r="K2314" s="9">
        <v>58460.44</v>
      </c>
      <c r="L2314" s="20" t="s">
        <v>203</v>
      </c>
      <c r="M2314" s="17">
        <f t="shared" si="229"/>
        <v>1.131519801596528E-2</v>
      </c>
      <c r="N2314" s="17">
        <f t="shared" si="230"/>
        <v>1.1315198015965281E-2</v>
      </c>
      <c r="O2314" s="68">
        <f t="shared" si="231"/>
        <v>124.4671781756181</v>
      </c>
      <c r="P2314" s="9">
        <v>400.41</v>
      </c>
    </row>
    <row r="2315" spans="1:16" x14ac:dyDescent="0.25">
      <c r="A2315" s="35">
        <v>2019</v>
      </c>
      <c r="B2315" s="35" t="s">
        <v>181</v>
      </c>
      <c r="C2315" s="35">
        <v>34180</v>
      </c>
      <c r="D2315" s="48" t="s">
        <v>288</v>
      </c>
      <c r="E2315" s="85">
        <v>5</v>
      </c>
      <c r="F2315" s="20" t="s">
        <v>183</v>
      </c>
      <c r="G2315" s="20" t="s">
        <v>482</v>
      </c>
      <c r="H2315" s="20" t="s">
        <v>14</v>
      </c>
      <c r="I2315" s="20">
        <v>341</v>
      </c>
      <c r="J2315" s="37">
        <f t="shared" si="228"/>
        <v>454.66666666666663</v>
      </c>
      <c r="K2315" s="9">
        <v>136331.85</v>
      </c>
      <c r="L2315" s="20" t="s">
        <v>206</v>
      </c>
      <c r="M2315" s="17">
        <f t="shared" si="229"/>
        <v>2.6427962489343565E-2</v>
      </c>
      <c r="N2315" s="17">
        <f t="shared" si="230"/>
        <v>2.6427962489343568E-2</v>
      </c>
      <c r="O2315" s="68">
        <f t="shared" si="231"/>
        <v>290.70758738277925</v>
      </c>
      <c r="P2315" s="9">
        <v>400.39</v>
      </c>
    </row>
    <row r="2316" spans="1:16" x14ac:dyDescent="0.25">
      <c r="A2316" s="35">
        <v>2019</v>
      </c>
      <c r="B2316" s="35" t="s">
        <v>181</v>
      </c>
      <c r="C2316" s="35">
        <v>34180</v>
      </c>
      <c r="D2316" s="48" t="s">
        <v>288</v>
      </c>
      <c r="E2316" s="85">
        <v>5</v>
      </c>
      <c r="F2316" s="20" t="s">
        <v>183</v>
      </c>
      <c r="G2316" s="20" t="s">
        <v>482</v>
      </c>
      <c r="H2316" s="20" t="s">
        <v>14</v>
      </c>
      <c r="I2316" s="20">
        <v>11</v>
      </c>
      <c r="J2316" s="37">
        <f t="shared" si="228"/>
        <v>14.666666666666668</v>
      </c>
      <c r="K2316" s="9">
        <v>4389.9399999999996</v>
      </c>
      <c r="L2316" s="20" t="s">
        <v>280</v>
      </c>
      <c r="M2316" s="17">
        <f t="shared" si="229"/>
        <v>8.5251491901108269E-4</v>
      </c>
      <c r="N2316" s="17">
        <f t="shared" si="230"/>
        <v>8.5251491901108291E-4</v>
      </c>
      <c r="O2316" s="68">
        <f t="shared" si="231"/>
        <v>9.3776641091219126</v>
      </c>
      <c r="P2316" s="9">
        <v>399.09</v>
      </c>
    </row>
    <row r="2317" spans="1:16" x14ac:dyDescent="0.25">
      <c r="A2317" s="35">
        <v>2019</v>
      </c>
      <c r="B2317" s="35" t="s">
        <v>181</v>
      </c>
      <c r="C2317" s="35">
        <v>34180</v>
      </c>
      <c r="D2317" s="48" t="s">
        <v>288</v>
      </c>
      <c r="E2317" s="85">
        <v>5</v>
      </c>
      <c r="F2317" s="20" t="s">
        <v>183</v>
      </c>
      <c r="G2317" s="20" t="s">
        <v>482</v>
      </c>
      <c r="H2317" s="20" t="s">
        <v>14</v>
      </c>
      <c r="I2317" s="20">
        <v>276</v>
      </c>
      <c r="J2317" s="37">
        <f t="shared" si="228"/>
        <v>368</v>
      </c>
      <c r="K2317" s="9">
        <v>110663.03999999999</v>
      </c>
      <c r="L2317" s="20" t="s">
        <v>208</v>
      </c>
      <c r="M2317" s="17">
        <f t="shared" si="229"/>
        <v>2.1390374331550801E-2</v>
      </c>
      <c r="N2317" s="17">
        <f t="shared" si="230"/>
        <v>2.1390374331550808E-2</v>
      </c>
      <c r="O2317" s="68">
        <f t="shared" si="231"/>
        <v>235.2941176470589</v>
      </c>
      <c r="P2317" s="9">
        <v>400.95</v>
      </c>
    </row>
    <row r="2318" spans="1:16" x14ac:dyDescent="0.25">
      <c r="A2318" s="35">
        <v>2019</v>
      </c>
      <c r="B2318" s="35" t="s">
        <v>181</v>
      </c>
      <c r="C2318" s="35">
        <v>34180</v>
      </c>
      <c r="D2318" s="48" t="s">
        <v>288</v>
      </c>
      <c r="E2318" s="85">
        <v>5</v>
      </c>
      <c r="F2318" s="20" t="s">
        <v>183</v>
      </c>
      <c r="G2318" s="20" t="s">
        <v>482</v>
      </c>
      <c r="H2318" s="20" t="s">
        <v>14</v>
      </c>
      <c r="I2318" s="20">
        <v>78</v>
      </c>
      <c r="J2318" s="37">
        <f t="shared" si="228"/>
        <v>104</v>
      </c>
      <c r="K2318" s="9">
        <v>31080.639999999999</v>
      </c>
      <c r="L2318" s="20" t="s">
        <v>281</v>
      </c>
      <c r="M2318" s="17">
        <f t="shared" si="229"/>
        <v>6.0451057893513137E-3</v>
      </c>
      <c r="N2318" s="17">
        <f t="shared" si="230"/>
        <v>6.0451057893513146E-3</v>
      </c>
      <c r="O2318" s="68">
        <f t="shared" si="231"/>
        <v>66.496163682864463</v>
      </c>
      <c r="P2318" s="9">
        <v>398.47</v>
      </c>
    </row>
    <row r="2319" spans="1:16" x14ac:dyDescent="0.25">
      <c r="A2319" s="35">
        <v>2019</v>
      </c>
      <c r="B2319" s="35" t="s">
        <v>181</v>
      </c>
      <c r="C2319" s="35">
        <v>34180</v>
      </c>
      <c r="D2319" s="48" t="s">
        <v>288</v>
      </c>
      <c r="E2319" s="85">
        <v>5</v>
      </c>
      <c r="F2319" s="20" t="s">
        <v>183</v>
      </c>
      <c r="G2319" s="20" t="s">
        <v>482</v>
      </c>
      <c r="H2319" s="20" t="s">
        <v>14</v>
      </c>
      <c r="I2319" s="20">
        <v>142</v>
      </c>
      <c r="J2319" s="37">
        <f t="shared" si="228"/>
        <v>189.33333333333334</v>
      </c>
      <c r="K2319" s="9">
        <v>56818.96</v>
      </c>
      <c r="L2319" s="20" t="s">
        <v>290</v>
      </c>
      <c r="M2319" s="17">
        <f t="shared" si="229"/>
        <v>1.1005192590870341E-2</v>
      </c>
      <c r="N2319" s="17">
        <f t="shared" si="230"/>
        <v>1.1005192590870343E-2</v>
      </c>
      <c r="O2319" s="68">
        <f t="shared" si="231"/>
        <v>121.05711849957378</v>
      </c>
      <c r="P2319" s="9">
        <v>400.13</v>
      </c>
    </row>
    <row r="2320" spans="1:16" x14ac:dyDescent="0.25">
      <c r="A2320" s="35">
        <v>2019</v>
      </c>
      <c r="B2320" s="35" t="s">
        <v>181</v>
      </c>
      <c r="C2320" s="35">
        <v>34180</v>
      </c>
      <c r="D2320" s="48" t="s">
        <v>288</v>
      </c>
      <c r="E2320" s="85">
        <v>5</v>
      </c>
      <c r="F2320" s="20" t="s">
        <v>183</v>
      </c>
      <c r="G2320" s="20" t="s">
        <v>482</v>
      </c>
      <c r="H2320" s="20" t="s">
        <v>14</v>
      </c>
      <c r="I2320" s="20">
        <v>71</v>
      </c>
      <c r="J2320" s="37">
        <f t="shared" si="228"/>
        <v>94.666666666666671</v>
      </c>
      <c r="K2320" s="9">
        <v>28446.94</v>
      </c>
      <c r="L2320" s="20" t="s">
        <v>291</v>
      </c>
      <c r="M2320" s="17">
        <f t="shared" si="229"/>
        <v>5.5025962954351705E-3</v>
      </c>
      <c r="N2320" s="17">
        <f t="shared" si="230"/>
        <v>5.5025962954351713E-3</v>
      </c>
      <c r="O2320" s="68">
        <f t="shared" si="231"/>
        <v>60.528559249786888</v>
      </c>
      <c r="P2320" s="9">
        <v>400.66</v>
      </c>
    </row>
    <row r="2321" spans="1:16" x14ac:dyDescent="0.25">
      <c r="A2321" s="35">
        <v>2019</v>
      </c>
      <c r="B2321" s="35" t="s">
        <v>181</v>
      </c>
      <c r="C2321" s="35">
        <v>34180</v>
      </c>
      <c r="D2321" s="48" t="s">
        <v>288</v>
      </c>
      <c r="E2321" s="85">
        <v>5</v>
      </c>
      <c r="F2321" s="20" t="s">
        <v>183</v>
      </c>
      <c r="G2321" s="20" t="s">
        <v>482</v>
      </c>
      <c r="H2321" s="20" t="s">
        <v>14</v>
      </c>
      <c r="I2321" s="22">
        <v>1098</v>
      </c>
      <c r="J2321" s="37">
        <f t="shared" si="228"/>
        <v>1464</v>
      </c>
      <c r="K2321" s="9">
        <v>439978.92</v>
      </c>
      <c r="L2321" s="20" t="s">
        <v>215</v>
      </c>
      <c r="M2321" s="17">
        <f t="shared" si="229"/>
        <v>8.5096489188560803E-2</v>
      </c>
      <c r="N2321" s="17">
        <f t="shared" si="230"/>
        <v>8.5096489188560817E-2</v>
      </c>
      <c r="O2321" s="68">
        <f t="shared" si="231"/>
        <v>936.06138107416893</v>
      </c>
      <c r="P2321" s="9">
        <v>400.71</v>
      </c>
    </row>
    <row r="2322" spans="1:16" x14ac:dyDescent="0.25">
      <c r="A2322" s="35">
        <v>2019</v>
      </c>
      <c r="B2322" s="35" t="s">
        <v>181</v>
      </c>
      <c r="C2322" s="35">
        <v>34180</v>
      </c>
      <c r="D2322" s="48" t="s">
        <v>288</v>
      </c>
      <c r="E2322" s="85">
        <v>5</v>
      </c>
      <c r="F2322" s="20" t="s">
        <v>183</v>
      </c>
      <c r="G2322" s="20" t="s">
        <v>482</v>
      </c>
      <c r="H2322" s="20" t="s">
        <v>14</v>
      </c>
      <c r="I2322" s="20">
        <v>212</v>
      </c>
      <c r="J2322" s="37">
        <f t="shared" si="228"/>
        <v>282.66666666666669</v>
      </c>
      <c r="K2322" s="9">
        <v>84369.12</v>
      </c>
      <c r="L2322" s="20" t="s">
        <v>217</v>
      </c>
      <c r="M2322" s="17">
        <f t="shared" si="229"/>
        <v>1.6430287530031777E-2</v>
      </c>
      <c r="N2322" s="17">
        <f t="shared" si="230"/>
        <v>1.6430287530031781E-2</v>
      </c>
      <c r="O2322" s="68">
        <f t="shared" si="231"/>
        <v>180.73316283034958</v>
      </c>
      <c r="P2322" s="9">
        <v>397.93</v>
      </c>
    </row>
    <row r="2323" spans="1:16" x14ac:dyDescent="0.25">
      <c r="A2323" s="35">
        <v>2019</v>
      </c>
      <c r="B2323" s="35" t="s">
        <v>181</v>
      </c>
      <c r="C2323" s="35">
        <v>34180</v>
      </c>
      <c r="D2323" s="48" t="s">
        <v>288</v>
      </c>
      <c r="E2323" s="85">
        <v>5</v>
      </c>
      <c r="F2323" s="20" t="s">
        <v>183</v>
      </c>
      <c r="G2323" s="20" t="s">
        <v>482</v>
      </c>
      <c r="H2323" s="20" t="s">
        <v>14</v>
      </c>
      <c r="I2323" s="20">
        <v>48</v>
      </c>
      <c r="J2323" s="37">
        <f t="shared" si="228"/>
        <v>64</v>
      </c>
      <c r="K2323" s="9">
        <v>19248.12</v>
      </c>
      <c r="L2323" s="20" t="s">
        <v>218</v>
      </c>
      <c r="M2323" s="17">
        <f t="shared" si="229"/>
        <v>3.72006510113927E-3</v>
      </c>
      <c r="N2323" s="17">
        <f t="shared" si="230"/>
        <v>3.7200651011392708E-3</v>
      </c>
      <c r="O2323" s="68">
        <f t="shared" si="231"/>
        <v>40.920716112531977</v>
      </c>
      <c r="P2323" s="9">
        <v>401</v>
      </c>
    </row>
    <row r="2324" spans="1:16" x14ac:dyDescent="0.25">
      <c r="A2324" s="35">
        <v>2019</v>
      </c>
      <c r="B2324" s="35" t="s">
        <v>181</v>
      </c>
      <c r="C2324" s="35">
        <v>34180</v>
      </c>
      <c r="D2324" s="48" t="s">
        <v>288</v>
      </c>
      <c r="E2324" s="85">
        <v>5</v>
      </c>
      <c r="F2324" s="20" t="s">
        <v>183</v>
      </c>
      <c r="G2324" s="20" t="s">
        <v>482</v>
      </c>
      <c r="H2324" s="20" t="s">
        <v>14</v>
      </c>
      <c r="I2324" s="20">
        <v>302</v>
      </c>
      <c r="J2324" s="37">
        <f t="shared" si="228"/>
        <v>402.66666666666669</v>
      </c>
      <c r="K2324" s="9">
        <v>120177.88</v>
      </c>
      <c r="L2324" s="20" t="s">
        <v>219</v>
      </c>
      <c r="M2324" s="17">
        <f t="shared" si="229"/>
        <v>2.3405409594667907E-2</v>
      </c>
      <c r="N2324" s="17">
        <f t="shared" si="230"/>
        <v>2.3405409594667914E-2</v>
      </c>
      <c r="O2324" s="68">
        <f t="shared" si="231"/>
        <v>257.45950554134703</v>
      </c>
      <c r="P2324" s="9">
        <v>397.94</v>
      </c>
    </row>
    <row r="2325" spans="1:16" x14ac:dyDescent="0.25">
      <c r="A2325" s="35">
        <v>2019</v>
      </c>
      <c r="B2325" s="35" t="s">
        <v>181</v>
      </c>
      <c r="C2325" s="35">
        <v>34180</v>
      </c>
      <c r="D2325" s="48" t="s">
        <v>288</v>
      </c>
      <c r="E2325" s="85">
        <v>5</v>
      </c>
      <c r="F2325" s="20" t="s">
        <v>183</v>
      </c>
      <c r="G2325" s="20" t="s">
        <v>482</v>
      </c>
      <c r="H2325" s="20" t="s">
        <v>14</v>
      </c>
      <c r="I2325" s="20">
        <v>82</v>
      </c>
      <c r="J2325" s="37">
        <f t="shared" si="228"/>
        <v>109.33333333333333</v>
      </c>
      <c r="K2325" s="9">
        <v>32794.35</v>
      </c>
      <c r="L2325" s="20" t="s">
        <v>292</v>
      </c>
      <c r="M2325" s="17">
        <f t="shared" si="229"/>
        <v>6.3551112144462525E-3</v>
      </c>
      <c r="N2325" s="17">
        <f t="shared" si="230"/>
        <v>6.3551112144462543E-3</v>
      </c>
      <c r="O2325" s="68">
        <f t="shared" si="231"/>
        <v>69.906223358908804</v>
      </c>
      <c r="P2325" s="9">
        <v>398.96</v>
      </c>
    </row>
    <row r="2326" spans="1:16" x14ac:dyDescent="0.25">
      <c r="A2326" s="35">
        <v>2019</v>
      </c>
      <c r="B2326" s="35" t="s">
        <v>181</v>
      </c>
      <c r="C2326" s="35">
        <v>34180</v>
      </c>
      <c r="D2326" s="48" t="s">
        <v>288</v>
      </c>
      <c r="E2326" s="85">
        <v>5</v>
      </c>
      <c r="F2326" s="20" t="s">
        <v>183</v>
      </c>
      <c r="G2326" s="20" t="s">
        <v>482</v>
      </c>
      <c r="H2326" s="20" t="s">
        <v>14</v>
      </c>
      <c r="I2326" s="20">
        <v>35</v>
      </c>
      <c r="J2326" s="37">
        <f t="shared" si="228"/>
        <v>46.666666666666664</v>
      </c>
      <c r="K2326" s="9">
        <v>13927.9</v>
      </c>
      <c r="L2326" s="20" t="s">
        <v>293</v>
      </c>
      <c r="M2326" s="17">
        <f t="shared" si="229"/>
        <v>2.7125474695807177E-3</v>
      </c>
      <c r="N2326" s="17">
        <f t="shared" si="230"/>
        <v>2.7125474695807181E-3</v>
      </c>
      <c r="O2326" s="68">
        <f t="shared" si="231"/>
        <v>29.838022165387898</v>
      </c>
      <c r="P2326" s="9">
        <v>397.94</v>
      </c>
    </row>
    <row r="2327" spans="1:16" x14ac:dyDescent="0.25">
      <c r="A2327" s="35">
        <v>2019</v>
      </c>
      <c r="B2327" s="35" t="s">
        <v>181</v>
      </c>
      <c r="C2327" s="35">
        <v>34180</v>
      </c>
      <c r="D2327" s="48" t="s">
        <v>288</v>
      </c>
      <c r="E2327" s="85">
        <v>5</v>
      </c>
      <c r="F2327" s="20" t="s">
        <v>183</v>
      </c>
      <c r="G2327" s="20" t="s">
        <v>482</v>
      </c>
      <c r="H2327" s="20" t="s">
        <v>14</v>
      </c>
      <c r="I2327" s="20">
        <v>43</v>
      </c>
      <c r="J2327" s="37">
        <f t="shared" si="228"/>
        <v>57.333333333333329</v>
      </c>
      <c r="K2327" s="9">
        <v>17224.82</v>
      </c>
      <c r="L2327" s="20" t="s">
        <v>223</v>
      </c>
      <c r="M2327" s="17">
        <f t="shared" si="229"/>
        <v>3.3325583197705961E-3</v>
      </c>
      <c r="N2327" s="17">
        <f t="shared" si="230"/>
        <v>3.3325583197705965E-3</v>
      </c>
      <c r="O2327" s="68">
        <f t="shared" si="231"/>
        <v>36.658141517476558</v>
      </c>
      <c r="P2327" s="9">
        <v>400.58</v>
      </c>
    </row>
    <row r="2328" spans="1:16" x14ac:dyDescent="0.25">
      <c r="A2328" s="35">
        <v>2019</v>
      </c>
      <c r="B2328" s="35" t="s">
        <v>181</v>
      </c>
      <c r="C2328" s="35">
        <v>34180</v>
      </c>
      <c r="D2328" s="48" t="s">
        <v>288</v>
      </c>
      <c r="E2328" s="85">
        <v>5</v>
      </c>
      <c r="F2328" s="20" t="s">
        <v>183</v>
      </c>
      <c r="G2328" s="20" t="s">
        <v>482</v>
      </c>
      <c r="H2328" s="20" t="s">
        <v>14</v>
      </c>
      <c r="I2328" s="20">
        <v>100</v>
      </c>
      <c r="J2328" s="37">
        <f t="shared" si="228"/>
        <v>133.33333333333331</v>
      </c>
      <c r="K2328" s="9">
        <v>40071.199999999997</v>
      </c>
      <c r="L2328" s="20" t="s">
        <v>282</v>
      </c>
      <c r="M2328" s="17">
        <f t="shared" si="229"/>
        <v>7.7501356273734787E-3</v>
      </c>
      <c r="N2328" s="17">
        <f t="shared" si="230"/>
        <v>7.7501356273734796E-3</v>
      </c>
      <c r="O2328" s="68">
        <f t="shared" si="231"/>
        <v>85.251491901108281</v>
      </c>
      <c r="P2328" s="9">
        <v>400.71</v>
      </c>
    </row>
    <row r="2329" spans="1:16" x14ac:dyDescent="0.25">
      <c r="A2329" s="35">
        <v>2019</v>
      </c>
      <c r="B2329" s="35" t="s">
        <v>181</v>
      </c>
      <c r="C2329" s="35">
        <v>34180</v>
      </c>
      <c r="D2329" s="48" t="s">
        <v>288</v>
      </c>
      <c r="E2329" s="85">
        <v>5</v>
      </c>
      <c r="F2329" s="20" t="s">
        <v>183</v>
      </c>
      <c r="G2329" s="20" t="s">
        <v>482</v>
      </c>
      <c r="H2329" s="20" t="s">
        <v>14</v>
      </c>
      <c r="I2329" s="20">
        <v>722</v>
      </c>
      <c r="J2329" s="37">
        <f t="shared" si="228"/>
        <v>962.66666666666674</v>
      </c>
      <c r="K2329" s="9">
        <v>289345.48</v>
      </c>
      <c r="L2329" s="20" t="s">
        <v>229</v>
      </c>
      <c r="M2329" s="17">
        <f t="shared" si="229"/>
        <v>5.5955979229636521E-2</v>
      </c>
      <c r="N2329" s="17">
        <f t="shared" si="230"/>
        <v>5.5955979229636535E-2</v>
      </c>
      <c r="O2329" s="68">
        <f t="shared" si="231"/>
        <v>615.51577152600191</v>
      </c>
      <c r="P2329" s="9">
        <v>400.76</v>
      </c>
    </row>
    <row r="2330" spans="1:16" x14ac:dyDescent="0.25">
      <c r="A2330" s="35">
        <v>2019</v>
      </c>
      <c r="B2330" s="35" t="s">
        <v>181</v>
      </c>
      <c r="C2330" s="35">
        <v>34180</v>
      </c>
      <c r="D2330" s="48" t="s">
        <v>288</v>
      </c>
      <c r="E2330" s="85">
        <v>5</v>
      </c>
      <c r="F2330" s="20" t="s">
        <v>183</v>
      </c>
      <c r="G2330" s="20" t="s">
        <v>482</v>
      </c>
      <c r="H2330" s="20" t="s">
        <v>14</v>
      </c>
      <c r="I2330" s="20">
        <v>12</v>
      </c>
      <c r="J2330" s="37">
        <f t="shared" si="228"/>
        <v>16</v>
      </c>
      <c r="K2330" s="9">
        <v>4817.28</v>
      </c>
      <c r="L2330" s="20" t="s">
        <v>232</v>
      </c>
      <c r="M2330" s="17">
        <f t="shared" si="229"/>
        <v>9.3001627528481749E-4</v>
      </c>
      <c r="N2330" s="17">
        <f t="shared" si="230"/>
        <v>9.3001627528481771E-4</v>
      </c>
      <c r="O2330" s="68">
        <f t="shared" si="231"/>
        <v>10.230179028132994</v>
      </c>
      <c r="P2330" s="9">
        <v>401.44</v>
      </c>
    </row>
    <row r="2331" spans="1:16" x14ac:dyDescent="0.25">
      <c r="A2331" s="35">
        <v>2019</v>
      </c>
      <c r="B2331" s="35" t="s">
        <v>181</v>
      </c>
      <c r="C2331" s="35">
        <v>34180</v>
      </c>
      <c r="D2331" s="48" t="s">
        <v>288</v>
      </c>
      <c r="E2331" s="85">
        <v>5</v>
      </c>
      <c r="F2331" s="20" t="s">
        <v>183</v>
      </c>
      <c r="G2331" s="20" t="s">
        <v>482</v>
      </c>
      <c r="H2331" s="20" t="s">
        <v>14</v>
      </c>
      <c r="I2331" s="20">
        <v>234</v>
      </c>
      <c r="J2331" s="37">
        <f t="shared" si="228"/>
        <v>312</v>
      </c>
      <c r="K2331" s="9">
        <v>93697.56</v>
      </c>
      <c r="L2331" s="20" t="s">
        <v>233</v>
      </c>
      <c r="M2331" s="17">
        <f t="shared" si="229"/>
        <v>1.813531736805394E-2</v>
      </c>
      <c r="N2331" s="17">
        <f t="shared" si="230"/>
        <v>1.8135317368053946E-2</v>
      </c>
      <c r="O2331" s="68">
        <f t="shared" si="231"/>
        <v>199.4884910485934</v>
      </c>
      <c r="P2331" s="9">
        <v>400.42</v>
      </c>
    </row>
    <row r="2332" spans="1:16" x14ac:dyDescent="0.25">
      <c r="A2332" s="35">
        <v>2019</v>
      </c>
      <c r="B2332" s="35" t="s">
        <v>181</v>
      </c>
      <c r="C2332" s="35">
        <v>34180</v>
      </c>
      <c r="D2332" s="48" t="s">
        <v>288</v>
      </c>
      <c r="E2332" s="85">
        <v>5</v>
      </c>
      <c r="F2332" s="20" t="s">
        <v>183</v>
      </c>
      <c r="G2332" s="20" t="s">
        <v>482</v>
      </c>
      <c r="H2332" s="20" t="s">
        <v>14</v>
      </c>
      <c r="I2332" s="20">
        <v>377</v>
      </c>
      <c r="J2332" s="37">
        <f t="shared" si="228"/>
        <v>502.66666666666663</v>
      </c>
      <c r="K2332" s="9">
        <v>150418.29999999999</v>
      </c>
      <c r="L2332" s="20" t="s">
        <v>234</v>
      </c>
      <c r="M2332" s="17">
        <f t="shared" si="229"/>
        <v>2.9218011315198016E-2</v>
      </c>
      <c r="N2332" s="17">
        <f t="shared" si="230"/>
        <v>2.9218011315198019E-2</v>
      </c>
      <c r="O2332" s="68">
        <f t="shared" si="231"/>
        <v>321.39812446717821</v>
      </c>
      <c r="P2332" s="9">
        <v>398.99</v>
      </c>
    </row>
    <row r="2333" spans="1:16" x14ac:dyDescent="0.25">
      <c r="A2333" s="35">
        <v>2019</v>
      </c>
      <c r="B2333" s="35" t="s">
        <v>181</v>
      </c>
      <c r="C2333" s="35">
        <v>34180</v>
      </c>
      <c r="D2333" s="48" t="s">
        <v>288</v>
      </c>
      <c r="E2333" s="85">
        <v>5</v>
      </c>
      <c r="F2333" s="20" t="s">
        <v>183</v>
      </c>
      <c r="G2333" s="20" t="s">
        <v>482</v>
      </c>
      <c r="H2333" s="20" t="s">
        <v>14</v>
      </c>
      <c r="I2333" s="20">
        <v>363</v>
      </c>
      <c r="J2333" s="37">
        <f t="shared" si="228"/>
        <v>484</v>
      </c>
      <c r="K2333" s="9">
        <v>145376.22</v>
      </c>
      <c r="L2333" s="20" t="s">
        <v>237</v>
      </c>
      <c r="M2333" s="17">
        <f t="shared" si="229"/>
        <v>2.8132992327365727E-2</v>
      </c>
      <c r="N2333" s="17">
        <f t="shared" si="230"/>
        <v>2.8132992327365734E-2</v>
      </c>
      <c r="O2333" s="68">
        <f t="shared" si="231"/>
        <v>309.4629156010231</v>
      </c>
      <c r="P2333" s="9">
        <v>400.49</v>
      </c>
    </row>
    <row r="2334" spans="1:16" x14ac:dyDescent="0.25">
      <c r="A2334" s="35">
        <v>2019</v>
      </c>
      <c r="B2334" s="35" t="s">
        <v>181</v>
      </c>
      <c r="C2334" s="35">
        <v>34180</v>
      </c>
      <c r="D2334" s="48" t="s">
        <v>288</v>
      </c>
      <c r="E2334" s="85">
        <v>5</v>
      </c>
      <c r="F2334" s="20" t="s">
        <v>183</v>
      </c>
      <c r="G2334" s="20" t="s">
        <v>482</v>
      </c>
      <c r="H2334" s="20" t="s">
        <v>14</v>
      </c>
      <c r="I2334" s="20">
        <v>2</v>
      </c>
      <c r="J2334" s="37">
        <f t="shared" si="228"/>
        <v>2.6666666666666665</v>
      </c>
      <c r="K2334" s="20">
        <v>804.28</v>
      </c>
      <c r="L2334" s="20" t="s">
        <v>239</v>
      </c>
      <c r="M2334" s="17">
        <f t="shared" si="229"/>
        <v>1.5500271254746957E-4</v>
      </c>
      <c r="N2334" s="17">
        <f t="shared" si="230"/>
        <v>1.550027125474696E-4</v>
      </c>
      <c r="O2334" s="68">
        <f t="shared" si="231"/>
        <v>1.7050298380221656</v>
      </c>
      <c r="P2334" s="9">
        <v>402.14</v>
      </c>
    </row>
    <row r="2335" spans="1:16" x14ac:dyDescent="0.25">
      <c r="A2335" s="35">
        <v>2019</v>
      </c>
      <c r="B2335" s="35" t="s">
        <v>181</v>
      </c>
      <c r="C2335" s="35">
        <v>34180</v>
      </c>
      <c r="D2335" s="48" t="s">
        <v>288</v>
      </c>
      <c r="E2335" s="85">
        <v>5</v>
      </c>
      <c r="F2335" s="20" t="s">
        <v>183</v>
      </c>
      <c r="G2335" s="20" t="s">
        <v>482</v>
      </c>
      <c r="H2335" s="20" t="s">
        <v>14</v>
      </c>
      <c r="I2335" s="20">
        <v>101</v>
      </c>
      <c r="J2335" s="37">
        <f t="shared" si="228"/>
        <v>134.66666666666666</v>
      </c>
      <c r="K2335" s="9">
        <v>40422.94</v>
      </c>
      <c r="L2335" s="20" t="s">
        <v>294</v>
      </c>
      <c r="M2335" s="17">
        <f t="shared" si="229"/>
        <v>7.8276369836472147E-3</v>
      </c>
      <c r="N2335" s="17">
        <f t="shared" si="230"/>
        <v>7.8276369836472147E-3</v>
      </c>
      <c r="O2335" s="68">
        <f t="shared" si="231"/>
        <v>86.104006820119366</v>
      </c>
      <c r="P2335" s="9">
        <v>400.23</v>
      </c>
    </row>
    <row r="2336" spans="1:16" x14ac:dyDescent="0.25">
      <c r="A2336" s="35">
        <v>2019</v>
      </c>
      <c r="B2336" s="35" t="s">
        <v>181</v>
      </c>
      <c r="C2336" s="35">
        <v>34180</v>
      </c>
      <c r="D2336" s="48" t="s">
        <v>288</v>
      </c>
      <c r="E2336" s="85">
        <v>5</v>
      </c>
      <c r="F2336" s="20" t="s">
        <v>183</v>
      </c>
      <c r="G2336" s="20" t="s">
        <v>482</v>
      </c>
      <c r="H2336" s="20" t="s">
        <v>14</v>
      </c>
      <c r="I2336" s="20">
        <v>268</v>
      </c>
      <c r="J2336" s="37">
        <f t="shared" si="228"/>
        <v>357.33333333333337</v>
      </c>
      <c r="K2336" s="9">
        <v>107378.72</v>
      </c>
      <c r="L2336" s="20" t="s">
        <v>244</v>
      </c>
      <c r="M2336" s="17">
        <f t="shared" si="229"/>
        <v>2.0770363481360923E-2</v>
      </c>
      <c r="N2336" s="17">
        <f t="shared" si="230"/>
        <v>2.077036348136093E-2</v>
      </c>
      <c r="O2336" s="68">
        <f t="shared" si="231"/>
        <v>228.47399829497024</v>
      </c>
      <c r="P2336" s="9">
        <v>400.67</v>
      </c>
    </row>
    <row r="2337" spans="1:16" x14ac:dyDescent="0.25">
      <c r="A2337" s="35">
        <v>2019</v>
      </c>
      <c r="B2337" s="35" t="s">
        <v>181</v>
      </c>
      <c r="C2337" s="35">
        <v>34180</v>
      </c>
      <c r="D2337" s="48" t="s">
        <v>288</v>
      </c>
      <c r="E2337" s="85">
        <v>5</v>
      </c>
      <c r="F2337" s="20" t="s">
        <v>183</v>
      </c>
      <c r="G2337" s="20" t="s">
        <v>482</v>
      </c>
      <c r="H2337" s="20" t="s">
        <v>14</v>
      </c>
      <c r="I2337" s="20">
        <v>36</v>
      </c>
      <c r="J2337" s="37">
        <f t="shared" si="228"/>
        <v>48</v>
      </c>
      <c r="K2337" s="9">
        <v>14422.44</v>
      </c>
      <c r="L2337" s="20" t="s">
        <v>245</v>
      </c>
      <c r="M2337" s="17">
        <f t="shared" si="229"/>
        <v>2.7900488258544524E-3</v>
      </c>
      <c r="N2337" s="17">
        <f t="shared" si="230"/>
        <v>2.7900488258544532E-3</v>
      </c>
      <c r="O2337" s="68">
        <f t="shared" si="231"/>
        <v>30.690537084398986</v>
      </c>
      <c r="P2337" s="9">
        <v>400.62</v>
      </c>
    </row>
    <row r="2338" spans="1:16" x14ac:dyDescent="0.25">
      <c r="A2338" s="35">
        <v>2019</v>
      </c>
      <c r="B2338" s="35" t="s">
        <v>181</v>
      </c>
      <c r="C2338" s="35">
        <v>34180</v>
      </c>
      <c r="D2338" s="48" t="s">
        <v>288</v>
      </c>
      <c r="E2338" s="85">
        <v>5</v>
      </c>
      <c r="F2338" s="20" t="s">
        <v>183</v>
      </c>
      <c r="G2338" s="20" t="s">
        <v>482</v>
      </c>
      <c r="H2338" s="20" t="s">
        <v>14</v>
      </c>
      <c r="I2338" s="20">
        <v>63</v>
      </c>
      <c r="J2338" s="37">
        <f t="shared" si="228"/>
        <v>84</v>
      </c>
      <c r="K2338" s="9">
        <v>25089.42</v>
      </c>
      <c r="L2338" s="20" t="s">
        <v>247</v>
      </c>
      <c r="M2338" s="17">
        <f t="shared" si="229"/>
        <v>4.8825854452452921E-3</v>
      </c>
      <c r="N2338" s="17">
        <f t="shared" si="230"/>
        <v>4.8825854452452929E-3</v>
      </c>
      <c r="O2338" s="68">
        <f t="shared" si="231"/>
        <v>53.70843989769822</v>
      </c>
      <c r="P2338" s="9">
        <v>398.24</v>
      </c>
    </row>
    <row r="2339" spans="1:16" x14ac:dyDescent="0.25">
      <c r="A2339" s="35">
        <v>2019</v>
      </c>
      <c r="B2339" s="35" t="s">
        <v>181</v>
      </c>
      <c r="C2339" s="35">
        <v>34180</v>
      </c>
      <c r="D2339" s="48" t="s">
        <v>288</v>
      </c>
      <c r="E2339" s="85">
        <v>5</v>
      </c>
      <c r="F2339" s="20" t="s">
        <v>183</v>
      </c>
      <c r="G2339" s="20" t="s">
        <v>482</v>
      </c>
      <c r="H2339" s="20" t="s">
        <v>14</v>
      </c>
      <c r="I2339" s="20">
        <v>213</v>
      </c>
      <c r="J2339" s="37">
        <f t="shared" si="228"/>
        <v>284</v>
      </c>
      <c r="K2339" s="9">
        <v>77817.899999999994</v>
      </c>
      <c r="L2339" s="20" t="s">
        <v>295</v>
      </c>
      <c r="M2339" s="17">
        <f t="shared" si="229"/>
        <v>1.6507788886305511E-2</v>
      </c>
      <c r="N2339" s="17">
        <f t="shared" si="230"/>
        <v>1.6507788886305514E-2</v>
      </c>
      <c r="O2339" s="68">
        <f t="shared" si="231"/>
        <v>181.58567774936066</v>
      </c>
      <c r="P2339" s="9">
        <v>365.17</v>
      </c>
    </row>
    <row r="2340" spans="1:16" x14ac:dyDescent="0.25">
      <c r="A2340" s="35">
        <v>2019</v>
      </c>
      <c r="B2340" s="35" t="s">
        <v>181</v>
      </c>
      <c r="C2340" s="35">
        <v>34180</v>
      </c>
      <c r="D2340" s="48" t="s">
        <v>288</v>
      </c>
      <c r="E2340" s="85">
        <v>5</v>
      </c>
      <c r="F2340" s="20" t="s">
        <v>183</v>
      </c>
      <c r="G2340" s="20" t="s">
        <v>482</v>
      </c>
      <c r="H2340" s="20" t="s">
        <v>14</v>
      </c>
      <c r="I2340" s="20">
        <v>25</v>
      </c>
      <c r="J2340" s="37">
        <f t="shared" si="228"/>
        <v>33.333333333333329</v>
      </c>
      <c r="K2340" s="9">
        <v>10028.299999999999</v>
      </c>
      <c r="L2340" s="20" t="s">
        <v>252</v>
      </c>
      <c r="M2340" s="17">
        <f t="shared" si="229"/>
        <v>1.9375339068433697E-3</v>
      </c>
      <c r="N2340" s="17">
        <f t="shared" si="230"/>
        <v>1.9375339068433699E-3</v>
      </c>
      <c r="O2340" s="68">
        <f t="shared" si="231"/>
        <v>21.31287297527707</v>
      </c>
      <c r="P2340" s="9">
        <v>401.13</v>
      </c>
    </row>
    <row r="2341" spans="1:16" x14ac:dyDescent="0.25">
      <c r="A2341" s="35">
        <v>2019</v>
      </c>
      <c r="B2341" s="35" t="s">
        <v>181</v>
      </c>
      <c r="C2341" s="35">
        <v>34180</v>
      </c>
      <c r="D2341" s="48" t="s">
        <v>288</v>
      </c>
      <c r="E2341" s="85">
        <v>5</v>
      </c>
      <c r="F2341" s="20" t="s">
        <v>183</v>
      </c>
      <c r="G2341" s="20" t="s">
        <v>482</v>
      </c>
      <c r="H2341" s="20" t="s">
        <v>14</v>
      </c>
      <c r="I2341" s="20">
        <v>7</v>
      </c>
      <c r="J2341" s="37">
        <f t="shared" si="228"/>
        <v>9.3333333333333339</v>
      </c>
      <c r="K2341" s="9">
        <v>2785.58</v>
      </c>
      <c r="L2341" s="20" t="s">
        <v>296</v>
      </c>
      <c r="M2341" s="17">
        <f t="shared" si="229"/>
        <v>5.4250949391614349E-4</v>
      </c>
      <c r="N2341" s="17">
        <f t="shared" si="230"/>
        <v>5.4250949391614371E-4</v>
      </c>
      <c r="O2341" s="68">
        <f t="shared" si="231"/>
        <v>5.9676044330775806</v>
      </c>
      <c r="P2341" s="9">
        <v>397.94</v>
      </c>
    </row>
    <row r="2342" spans="1:16" x14ac:dyDescent="0.25">
      <c r="A2342" s="35">
        <v>2019</v>
      </c>
      <c r="B2342" s="35" t="s">
        <v>181</v>
      </c>
      <c r="C2342" s="35">
        <v>34180</v>
      </c>
      <c r="D2342" s="48" t="s">
        <v>288</v>
      </c>
      <c r="E2342" s="85">
        <v>5</v>
      </c>
      <c r="F2342" s="20" t="s">
        <v>183</v>
      </c>
      <c r="G2342" s="20" t="s">
        <v>482</v>
      </c>
      <c r="H2342" s="20" t="s">
        <v>14</v>
      </c>
      <c r="I2342" s="20">
        <v>5</v>
      </c>
      <c r="J2342" s="37">
        <f t="shared" si="228"/>
        <v>6.666666666666667</v>
      </c>
      <c r="K2342" s="9">
        <v>2006.5</v>
      </c>
      <c r="L2342" s="20" t="s">
        <v>258</v>
      </c>
      <c r="M2342" s="17">
        <f t="shared" si="229"/>
        <v>3.8750678136867395E-4</v>
      </c>
      <c r="N2342" s="17">
        <f t="shared" si="230"/>
        <v>3.8750678136867405E-4</v>
      </c>
      <c r="O2342" s="68">
        <f t="shared" si="231"/>
        <v>4.2625745950554146</v>
      </c>
      <c r="P2342" s="9">
        <v>401.3</v>
      </c>
    </row>
    <row r="2343" spans="1:16" x14ac:dyDescent="0.25">
      <c r="A2343" s="35">
        <v>2019</v>
      </c>
      <c r="B2343" s="35" t="s">
        <v>181</v>
      </c>
      <c r="C2343" s="35">
        <v>34180</v>
      </c>
      <c r="D2343" s="48" t="s">
        <v>288</v>
      </c>
      <c r="E2343" s="85">
        <v>5</v>
      </c>
      <c r="F2343" s="20" t="s">
        <v>183</v>
      </c>
      <c r="G2343" s="20" t="s">
        <v>482</v>
      </c>
      <c r="H2343" s="20" t="s">
        <v>14</v>
      </c>
      <c r="I2343" s="20">
        <v>292</v>
      </c>
      <c r="J2343" s="37">
        <f t="shared" si="228"/>
        <v>389.33333333333331</v>
      </c>
      <c r="K2343" s="9">
        <v>116195.56</v>
      </c>
      <c r="L2343" s="20" t="s">
        <v>259</v>
      </c>
      <c r="M2343" s="17">
        <f t="shared" si="229"/>
        <v>2.2630396031930559E-2</v>
      </c>
      <c r="N2343" s="17">
        <f t="shared" si="230"/>
        <v>2.2630396031930563E-2</v>
      </c>
      <c r="O2343" s="68">
        <f t="shared" si="231"/>
        <v>248.9343563512362</v>
      </c>
      <c r="P2343" s="9">
        <v>397.93</v>
      </c>
    </row>
    <row r="2344" spans="1:16" x14ac:dyDescent="0.25">
      <c r="A2344" s="35">
        <v>2019</v>
      </c>
      <c r="B2344" s="35" t="s">
        <v>181</v>
      </c>
      <c r="C2344" s="35">
        <v>34180</v>
      </c>
      <c r="D2344" s="48" t="s">
        <v>288</v>
      </c>
      <c r="E2344" s="85">
        <v>5</v>
      </c>
      <c r="F2344" s="20" t="s">
        <v>183</v>
      </c>
      <c r="G2344" s="20" t="s">
        <v>482</v>
      </c>
      <c r="H2344" s="20" t="s">
        <v>14</v>
      </c>
      <c r="I2344" s="20">
        <v>105</v>
      </c>
      <c r="J2344" s="37">
        <f t="shared" si="228"/>
        <v>140</v>
      </c>
      <c r="K2344" s="9">
        <v>42107.1</v>
      </c>
      <c r="L2344" s="20" t="s">
        <v>260</v>
      </c>
      <c r="M2344" s="17">
        <f t="shared" si="229"/>
        <v>8.1376424087421535E-3</v>
      </c>
      <c r="N2344" s="17">
        <f t="shared" si="230"/>
        <v>8.1376424087421552E-3</v>
      </c>
      <c r="O2344" s="68">
        <f t="shared" si="231"/>
        <v>89.514066496163707</v>
      </c>
      <c r="P2344" s="9">
        <v>401.02</v>
      </c>
    </row>
    <row r="2345" spans="1:16" x14ac:dyDescent="0.25">
      <c r="A2345" s="35">
        <v>2019</v>
      </c>
      <c r="B2345" s="35" t="s">
        <v>181</v>
      </c>
      <c r="C2345" s="35">
        <v>34180</v>
      </c>
      <c r="D2345" s="48" t="s">
        <v>288</v>
      </c>
      <c r="E2345" s="85">
        <v>5</v>
      </c>
      <c r="F2345" s="20" t="s">
        <v>183</v>
      </c>
      <c r="G2345" s="20" t="s">
        <v>482</v>
      </c>
      <c r="H2345" s="20" t="s">
        <v>14</v>
      </c>
      <c r="I2345" s="20">
        <v>312</v>
      </c>
      <c r="J2345" s="37">
        <f t="shared" si="228"/>
        <v>416</v>
      </c>
      <c r="K2345" s="9">
        <v>124157.28</v>
      </c>
      <c r="L2345" s="20" t="s">
        <v>297</v>
      </c>
      <c r="M2345" s="17">
        <f t="shared" si="229"/>
        <v>2.4180423157405255E-2</v>
      </c>
      <c r="N2345" s="17">
        <f t="shared" si="230"/>
        <v>2.4180423157405258E-2</v>
      </c>
      <c r="O2345" s="68">
        <f t="shared" si="231"/>
        <v>265.98465473145785</v>
      </c>
      <c r="P2345" s="9">
        <v>397.94</v>
      </c>
    </row>
    <row r="2346" spans="1:16" x14ac:dyDescent="0.25">
      <c r="A2346" s="35">
        <v>2019</v>
      </c>
      <c r="B2346" s="35" t="s">
        <v>181</v>
      </c>
      <c r="C2346" s="35">
        <v>34180</v>
      </c>
      <c r="D2346" s="48" t="s">
        <v>288</v>
      </c>
      <c r="E2346" s="85">
        <v>5</v>
      </c>
      <c r="F2346" s="20" t="s">
        <v>183</v>
      </c>
      <c r="G2346" s="20" t="s">
        <v>482</v>
      </c>
      <c r="H2346" s="20" t="s">
        <v>14</v>
      </c>
      <c r="I2346" s="20">
        <v>443</v>
      </c>
      <c r="J2346" s="37">
        <f t="shared" si="228"/>
        <v>590.66666666666663</v>
      </c>
      <c r="K2346" s="9">
        <v>177505.42</v>
      </c>
      <c r="L2346" s="20" t="s">
        <v>263</v>
      </c>
      <c r="M2346" s="17">
        <f t="shared" si="229"/>
        <v>3.433310082926451E-2</v>
      </c>
      <c r="N2346" s="17">
        <f t="shared" si="230"/>
        <v>3.4333100829264517E-2</v>
      </c>
      <c r="O2346" s="68">
        <f t="shared" si="231"/>
        <v>377.66410912190969</v>
      </c>
      <c r="P2346" s="9">
        <v>400.69</v>
      </c>
    </row>
    <row r="2347" spans="1:16" x14ac:dyDescent="0.25">
      <c r="A2347" s="35">
        <v>2019</v>
      </c>
      <c r="B2347" s="35" t="s">
        <v>181</v>
      </c>
      <c r="C2347" s="35">
        <v>34180</v>
      </c>
      <c r="D2347" s="48" t="s">
        <v>288</v>
      </c>
      <c r="E2347" s="85">
        <v>5</v>
      </c>
      <c r="F2347" s="20" t="s">
        <v>183</v>
      </c>
      <c r="G2347" s="20" t="s">
        <v>482</v>
      </c>
      <c r="H2347" s="20" t="s">
        <v>14</v>
      </c>
      <c r="I2347" s="20">
        <v>2</v>
      </c>
      <c r="J2347" s="37">
        <f t="shared" si="228"/>
        <v>2.6666666666666665</v>
      </c>
      <c r="K2347" s="20">
        <v>795.88</v>
      </c>
      <c r="L2347" s="20" t="s">
        <v>298</v>
      </c>
      <c r="M2347" s="17">
        <f t="shared" si="229"/>
        <v>1.5500271254746957E-4</v>
      </c>
      <c r="N2347" s="17">
        <f t="shared" si="230"/>
        <v>1.550027125474696E-4</v>
      </c>
      <c r="O2347" s="68">
        <f t="shared" si="231"/>
        <v>1.7050298380221656</v>
      </c>
      <c r="P2347" s="9">
        <v>397.94</v>
      </c>
    </row>
    <row r="2348" spans="1:16" x14ac:dyDescent="0.25">
      <c r="A2348" s="35">
        <v>2019</v>
      </c>
      <c r="B2348" s="35" t="s">
        <v>181</v>
      </c>
      <c r="C2348" s="35">
        <v>34180</v>
      </c>
      <c r="D2348" s="48" t="s">
        <v>288</v>
      </c>
      <c r="E2348" s="85">
        <v>5</v>
      </c>
      <c r="F2348" s="20" t="s">
        <v>183</v>
      </c>
      <c r="G2348" s="20" t="s">
        <v>482</v>
      </c>
      <c r="H2348" s="20" t="s">
        <v>14</v>
      </c>
      <c r="I2348" s="20">
        <v>192</v>
      </c>
      <c r="J2348" s="37">
        <f t="shared" si="228"/>
        <v>256</v>
      </c>
      <c r="K2348" s="9">
        <v>76469.91</v>
      </c>
      <c r="L2348" s="20" t="s">
        <v>299</v>
      </c>
      <c r="M2348" s="17">
        <f t="shared" si="229"/>
        <v>1.488026040455708E-2</v>
      </c>
      <c r="N2348" s="17">
        <f t="shared" si="230"/>
        <v>1.4880260404557083E-2</v>
      </c>
      <c r="O2348" s="68">
        <f t="shared" si="231"/>
        <v>163.68286445012791</v>
      </c>
      <c r="P2348" s="9">
        <v>398.28</v>
      </c>
    </row>
    <row r="2349" spans="1:16" x14ac:dyDescent="0.25">
      <c r="A2349" s="35">
        <v>2019</v>
      </c>
      <c r="B2349" s="35" t="s">
        <v>181</v>
      </c>
      <c r="C2349" s="35">
        <v>34180</v>
      </c>
      <c r="D2349" s="48" t="s">
        <v>288</v>
      </c>
      <c r="E2349" s="85">
        <v>5</v>
      </c>
      <c r="F2349" s="20" t="s">
        <v>183</v>
      </c>
      <c r="G2349" s="20" t="s">
        <v>482</v>
      </c>
      <c r="H2349" s="20" t="s">
        <v>14</v>
      </c>
      <c r="I2349" s="20">
        <v>10</v>
      </c>
      <c r="J2349" s="37">
        <f t="shared" si="228"/>
        <v>13.333333333333334</v>
      </c>
      <c r="K2349" s="9">
        <v>3979.4</v>
      </c>
      <c r="L2349" s="20" t="s">
        <v>266</v>
      </c>
      <c r="M2349" s="17">
        <f t="shared" si="229"/>
        <v>7.7501356273734789E-4</v>
      </c>
      <c r="N2349" s="17">
        <f t="shared" si="230"/>
        <v>7.7501356273734811E-4</v>
      </c>
      <c r="O2349" s="68">
        <f t="shared" si="231"/>
        <v>8.5251491901108292</v>
      </c>
      <c r="P2349" s="9">
        <v>397.94</v>
      </c>
    </row>
    <row r="2350" spans="1:16" x14ac:dyDescent="0.25">
      <c r="A2350" s="35">
        <v>2019</v>
      </c>
      <c r="B2350" s="35" t="s">
        <v>181</v>
      </c>
      <c r="C2350" s="35">
        <v>34180</v>
      </c>
      <c r="D2350" s="48" t="s">
        <v>288</v>
      </c>
      <c r="E2350" s="85">
        <v>5</v>
      </c>
      <c r="F2350" s="20" t="s">
        <v>183</v>
      </c>
      <c r="G2350" s="20" t="s">
        <v>482</v>
      </c>
      <c r="H2350" s="20" t="s">
        <v>14</v>
      </c>
      <c r="I2350" s="20">
        <v>1</v>
      </c>
      <c r="J2350" s="37">
        <f t="shared" si="228"/>
        <v>1.3333333333333333</v>
      </c>
      <c r="K2350" s="20">
        <v>397.94</v>
      </c>
      <c r="L2350" s="20" t="s">
        <v>54</v>
      </c>
      <c r="M2350" s="17">
        <f t="shared" si="229"/>
        <v>7.7501356273734786E-5</v>
      </c>
      <c r="N2350" s="17">
        <f t="shared" si="230"/>
        <v>7.75013562737348E-5</v>
      </c>
      <c r="O2350" s="68">
        <f t="shared" si="231"/>
        <v>0.85251491901108278</v>
      </c>
      <c r="P2350" s="9">
        <v>397.94</v>
      </c>
    </row>
    <row r="2351" spans="1:16" x14ac:dyDescent="0.25">
      <c r="A2351" s="35">
        <v>2019</v>
      </c>
      <c r="B2351" s="35" t="s">
        <v>181</v>
      </c>
      <c r="C2351" s="35">
        <v>34180</v>
      </c>
      <c r="D2351" s="48" t="s">
        <v>288</v>
      </c>
      <c r="E2351" s="85">
        <v>5</v>
      </c>
      <c r="F2351" s="20" t="s">
        <v>183</v>
      </c>
      <c r="G2351" s="20" t="s">
        <v>482</v>
      </c>
      <c r="H2351" s="20" t="s">
        <v>14</v>
      </c>
      <c r="I2351" s="20">
        <v>629</v>
      </c>
      <c r="J2351" s="37">
        <f t="shared" si="228"/>
        <v>838.66666666666663</v>
      </c>
      <c r="K2351" s="9">
        <v>250822.16</v>
      </c>
      <c r="L2351" s="20" t="s">
        <v>56</v>
      </c>
      <c r="M2351" s="17">
        <f t="shared" si="229"/>
        <v>4.8748353096179184E-2</v>
      </c>
      <c r="N2351" s="17">
        <f t="shared" si="230"/>
        <v>4.8748353096179191E-2</v>
      </c>
      <c r="O2351" s="68">
        <f t="shared" si="231"/>
        <v>536.23188405797111</v>
      </c>
      <c r="P2351" s="9">
        <v>398.79</v>
      </c>
    </row>
    <row r="2352" spans="1:16" x14ac:dyDescent="0.25">
      <c r="A2352" s="35">
        <v>2019</v>
      </c>
      <c r="B2352" s="35" t="s">
        <v>181</v>
      </c>
      <c r="C2352" s="35">
        <v>34180</v>
      </c>
      <c r="D2352" s="48" t="s">
        <v>288</v>
      </c>
      <c r="E2352" s="85">
        <v>5</v>
      </c>
      <c r="F2352" s="20" t="s">
        <v>183</v>
      </c>
      <c r="G2352" s="20" t="s">
        <v>482</v>
      </c>
      <c r="H2352" s="20" t="s">
        <v>14</v>
      </c>
      <c r="I2352" s="20">
        <v>176</v>
      </c>
      <c r="J2352" s="37">
        <f t="shared" si="228"/>
        <v>234.66666666666669</v>
      </c>
      <c r="K2352" s="9">
        <v>70037.440000000002</v>
      </c>
      <c r="L2352" s="20" t="s">
        <v>15</v>
      </c>
      <c r="M2352" s="17">
        <f t="shared" si="229"/>
        <v>1.3640238704177323E-2</v>
      </c>
      <c r="N2352" s="17">
        <f t="shared" si="230"/>
        <v>1.3640238704177327E-2</v>
      </c>
      <c r="O2352" s="68">
        <f t="shared" si="231"/>
        <v>150.0426257459506</v>
      </c>
      <c r="P2352" s="9">
        <v>397.94</v>
      </c>
    </row>
    <row r="2353" spans="1:16" x14ac:dyDescent="0.25">
      <c r="A2353" s="35">
        <v>2019</v>
      </c>
      <c r="B2353" s="35" t="s">
        <v>181</v>
      </c>
      <c r="C2353" s="35">
        <v>34180</v>
      </c>
      <c r="D2353" s="48" t="s">
        <v>288</v>
      </c>
      <c r="E2353" s="85">
        <v>5</v>
      </c>
      <c r="F2353" s="20" t="s">
        <v>183</v>
      </c>
      <c r="G2353" s="20" t="s">
        <v>482</v>
      </c>
      <c r="H2353" s="20" t="s">
        <v>14</v>
      </c>
      <c r="I2353" s="20">
        <v>11</v>
      </c>
      <c r="J2353" s="37">
        <f t="shared" si="228"/>
        <v>14.666666666666668</v>
      </c>
      <c r="K2353" s="9">
        <v>4377.34</v>
      </c>
      <c r="L2353" s="20" t="s">
        <v>300</v>
      </c>
      <c r="M2353" s="17">
        <f t="shared" si="229"/>
        <v>8.5251491901108269E-4</v>
      </c>
      <c r="N2353" s="17">
        <f t="shared" si="230"/>
        <v>8.5251491901108291E-4</v>
      </c>
      <c r="O2353" s="68">
        <f t="shared" si="231"/>
        <v>9.3776641091219126</v>
      </c>
      <c r="P2353" s="9">
        <v>397.94</v>
      </c>
    </row>
    <row r="2354" spans="1:16" x14ac:dyDescent="0.25">
      <c r="A2354" s="35">
        <v>2019</v>
      </c>
      <c r="B2354" s="35" t="s">
        <v>181</v>
      </c>
      <c r="C2354" s="35">
        <v>34180</v>
      </c>
      <c r="D2354" s="48" t="s">
        <v>288</v>
      </c>
      <c r="E2354" s="85">
        <v>5</v>
      </c>
      <c r="F2354" s="20" t="s">
        <v>183</v>
      </c>
      <c r="G2354" s="20" t="s">
        <v>482</v>
      </c>
      <c r="H2354" s="20" t="s">
        <v>14</v>
      </c>
      <c r="I2354" s="20">
        <v>119</v>
      </c>
      <c r="J2354" s="37">
        <f t="shared" si="228"/>
        <v>158.66666666666666</v>
      </c>
      <c r="K2354" s="9">
        <v>47155.89</v>
      </c>
      <c r="L2354" s="20" t="s">
        <v>17</v>
      </c>
      <c r="M2354" s="17">
        <f t="shared" si="229"/>
        <v>9.22266139657444E-3</v>
      </c>
      <c r="N2354" s="17">
        <f t="shared" si="230"/>
        <v>9.2226613965744417E-3</v>
      </c>
      <c r="O2354" s="68">
        <f t="shared" si="231"/>
        <v>101.44927536231886</v>
      </c>
      <c r="P2354" s="9">
        <v>397.94</v>
      </c>
    </row>
    <row r="2355" spans="1:16" x14ac:dyDescent="0.25">
      <c r="A2355" s="35">
        <v>2019</v>
      </c>
      <c r="B2355" s="35" t="s">
        <v>181</v>
      </c>
      <c r="C2355" s="35">
        <v>34180</v>
      </c>
      <c r="D2355" s="48" t="s">
        <v>288</v>
      </c>
      <c r="E2355" s="85">
        <v>5</v>
      </c>
      <c r="F2355" s="20" t="s">
        <v>183</v>
      </c>
      <c r="G2355" s="20" t="s">
        <v>482</v>
      </c>
      <c r="H2355" s="20" t="s">
        <v>14</v>
      </c>
      <c r="I2355" s="20">
        <v>106</v>
      </c>
      <c r="J2355" s="37">
        <f t="shared" si="228"/>
        <v>141.33333333333334</v>
      </c>
      <c r="K2355" s="9">
        <v>42181.64</v>
      </c>
      <c r="L2355" s="20" t="s">
        <v>18</v>
      </c>
      <c r="M2355" s="17">
        <f t="shared" si="229"/>
        <v>8.2151437650158886E-3</v>
      </c>
      <c r="N2355" s="17">
        <f t="shared" si="230"/>
        <v>8.2151437650158903E-3</v>
      </c>
      <c r="O2355" s="68">
        <f t="shared" si="231"/>
        <v>90.366581415174792</v>
      </c>
      <c r="P2355" s="9">
        <v>397.94</v>
      </c>
    </row>
    <row r="2356" spans="1:16" x14ac:dyDescent="0.25">
      <c r="A2356" s="35">
        <v>2019</v>
      </c>
      <c r="B2356" s="35" t="s">
        <v>181</v>
      </c>
      <c r="C2356" s="35">
        <v>34180</v>
      </c>
      <c r="D2356" s="48" t="s">
        <v>288</v>
      </c>
      <c r="E2356" s="85">
        <v>5</v>
      </c>
      <c r="F2356" s="20" t="s">
        <v>183</v>
      </c>
      <c r="G2356" s="20" t="s">
        <v>482</v>
      </c>
      <c r="H2356" s="20" t="s">
        <v>14</v>
      </c>
      <c r="I2356" s="20">
        <v>55</v>
      </c>
      <c r="J2356" s="37">
        <f t="shared" si="228"/>
        <v>73.333333333333329</v>
      </c>
      <c r="K2356" s="9">
        <v>21886.7</v>
      </c>
      <c r="L2356" s="20" t="s">
        <v>20</v>
      </c>
      <c r="M2356" s="17">
        <f t="shared" si="229"/>
        <v>4.2625745950554137E-3</v>
      </c>
      <c r="N2356" s="17">
        <f t="shared" si="230"/>
        <v>4.2625745950554137E-3</v>
      </c>
      <c r="O2356" s="68">
        <f t="shared" si="231"/>
        <v>46.888320545609552</v>
      </c>
      <c r="P2356" s="9">
        <v>397.94</v>
      </c>
    </row>
    <row r="2357" spans="1:16" x14ac:dyDescent="0.25">
      <c r="A2357" s="35">
        <v>2019</v>
      </c>
      <c r="B2357" s="35" t="s">
        <v>181</v>
      </c>
      <c r="C2357" s="35">
        <v>34180</v>
      </c>
      <c r="D2357" s="48" t="s">
        <v>288</v>
      </c>
      <c r="E2357" s="85">
        <v>5</v>
      </c>
      <c r="F2357" s="20" t="s">
        <v>183</v>
      </c>
      <c r="G2357" s="20" t="s">
        <v>482</v>
      </c>
      <c r="H2357" s="20" t="s">
        <v>14</v>
      </c>
      <c r="I2357" s="20">
        <v>111</v>
      </c>
      <c r="J2357" s="37">
        <f t="shared" si="228"/>
        <v>148</v>
      </c>
      <c r="K2357" s="9">
        <v>44171.34</v>
      </c>
      <c r="L2357" s="20" t="s">
        <v>21</v>
      </c>
      <c r="M2357" s="17">
        <f t="shared" si="229"/>
        <v>8.6026505463845625E-3</v>
      </c>
      <c r="N2357" s="17">
        <f t="shared" si="230"/>
        <v>8.6026505463845642E-3</v>
      </c>
      <c r="O2357" s="68">
        <f t="shared" si="231"/>
        <v>94.629156010230204</v>
      </c>
      <c r="P2357" s="9">
        <v>397.94</v>
      </c>
    </row>
    <row r="2358" spans="1:16" x14ac:dyDescent="0.25">
      <c r="A2358" s="35">
        <v>2019</v>
      </c>
      <c r="B2358" s="35" t="s">
        <v>181</v>
      </c>
      <c r="C2358" s="35">
        <v>34180</v>
      </c>
      <c r="D2358" s="48" t="s">
        <v>288</v>
      </c>
      <c r="E2358" s="85">
        <v>5</v>
      </c>
      <c r="F2358" s="20" t="s">
        <v>183</v>
      </c>
      <c r="G2358" s="20" t="s">
        <v>482</v>
      </c>
      <c r="H2358" s="20" t="s">
        <v>14</v>
      </c>
      <c r="I2358" s="20">
        <v>242</v>
      </c>
      <c r="J2358" s="37">
        <f t="shared" si="228"/>
        <v>322.66666666666669</v>
      </c>
      <c r="K2358" s="9">
        <v>96261.69</v>
      </c>
      <c r="L2358" s="20" t="s">
        <v>22</v>
      </c>
      <c r="M2358" s="17">
        <f t="shared" si="229"/>
        <v>1.8755328218243821E-2</v>
      </c>
      <c r="N2358" s="17">
        <f t="shared" si="230"/>
        <v>1.8755328218243824E-2</v>
      </c>
      <c r="O2358" s="68">
        <f t="shared" si="231"/>
        <v>206.30861040068206</v>
      </c>
      <c r="P2358" s="9">
        <v>397.94</v>
      </c>
    </row>
    <row r="2359" spans="1:16" x14ac:dyDescent="0.25">
      <c r="A2359" s="35">
        <v>2019</v>
      </c>
      <c r="B2359" s="35" t="s">
        <v>181</v>
      </c>
      <c r="C2359" s="35">
        <v>34180</v>
      </c>
      <c r="D2359" s="48" t="s">
        <v>288</v>
      </c>
      <c r="E2359" s="85">
        <v>5</v>
      </c>
      <c r="F2359" s="20" t="s">
        <v>183</v>
      </c>
      <c r="G2359" s="20" t="s">
        <v>482</v>
      </c>
      <c r="H2359" s="20" t="s">
        <v>14</v>
      </c>
      <c r="I2359" s="20">
        <v>360</v>
      </c>
      <c r="J2359" s="37">
        <f t="shared" si="228"/>
        <v>480</v>
      </c>
      <c r="K2359" s="9">
        <v>143258.4</v>
      </c>
      <c r="L2359" s="20" t="s">
        <v>23</v>
      </c>
      <c r="M2359" s="17">
        <f t="shared" si="229"/>
        <v>2.7900488258544524E-2</v>
      </c>
      <c r="N2359" s="17">
        <f t="shared" si="230"/>
        <v>2.7900488258544531E-2</v>
      </c>
      <c r="O2359" s="68">
        <f t="shared" si="231"/>
        <v>306.90537084398983</v>
      </c>
      <c r="P2359" s="9">
        <v>397.94</v>
      </c>
    </row>
    <row r="2360" spans="1:16" x14ac:dyDescent="0.25">
      <c r="A2360" s="35">
        <v>2019</v>
      </c>
      <c r="B2360" s="35" t="s">
        <v>181</v>
      </c>
      <c r="C2360" s="35">
        <v>34180</v>
      </c>
      <c r="D2360" s="48" t="s">
        <v>288</v>
      </c>
      <c r="E2360" s="85">
        <v>5</v>
      </c>
      <c r="F2360" s="20" t="s">
        <v>183</v>
      </c>
      <c r="G2360" s="20" t="s">
        <v>482</v>
      </c>
      <c r="H2360" s="20" t="s">
        <v>14</v>
      </c>
      <c r="I2360" s="20">
        <v>211</v>
      </c>
      <c r="J2360" s="37">
        <f t="shared" si="228"/>
        <v>281.33333333333331</v>
      </c>
      <c r="K2360" s="9">
        <v>83965.34</v>
      </c>
      <c r="L2360" s="20" t="s">
        <v>24</v>
      </c>
      <c r="M2360" s="17">
        <f t="shared" si="229"/>
        <v>1.635278617375804E-2</v>
      </c>
      <c r="N2360" s="17">
        <f t="shared" si="230"/>
        <v>1.6352786173758044E-2</v>
      </c>
      <c r="O2360" s="68">
        <f t="shared" si="231"/>
        <v>179.88064791133849</v>
      </c>
      <c r="P2360" s="9">
        <v>397.94</v>
      </c>
    </row>
    <row r="2361" spans="1:16" x14ac:dyDescent="0.25">
      <c r="A2361" s="35">
        <v>2019</v>
      </c>
      <c r="B2361" s="35" t="s">
        <v>181</v>
      </c>
      <c r="C2361" s="35">
        <v>34180</v>
      </c>
      <c r="D2361" s="48" t="s">
        <v>288</v>
      </c>
      <c r="E2361" s="85">
        <v>5</v>
      </c>
      <c r="F2361" s="20" t="s">
        <v>183</v>
      </c>
      <c r="G2361" s="20" t="s">
        <v>482</v>
      </c>
      <c r="H2361" s="20" t="s">
        <v>14</v>
      </c>
      <c r="I2361" s="20">
        <v>312</v>
      </c>
      <c r="J2361" s="37">
        <f t="shared" si="228"/>
        <v>416</v>
      </c>
      <c r="K2361" s="9">
        <v>123958.31</v>
      </c>
      <c r="L2361" s="20" t="s">
        <v>25</v>
      </c>
      <c r="M2361" s="17">
        <f t="shared" si="229"/>
        <v>2.4180423157405255E-2</v>
      </c>
      <c r="N2361" s="17">
        <f t="shared" si="230"/>
        <v>2.4180423157405258E-2</v>
      </c>
      <c r="O2361" s="68">
        <f t="shared" si="231"/>
        <v>265.98465473145785</v>
      </c>
      <c r="P2361" s="9">
        <v>397.94</v>
      </c>
    </row>
    <row r="2362" spans="1:16" x14ac:dyDescent="0.25">
      <c r="A2362" s="35">
        <v>2019</v>
      </c>
      <c r="B2362" s="35" t="s">
        <v>181</v>
      </c>
      <c r="C2362" s="35">
        <v>34180</v>
      </c>
      <c r="D2362" s="48" t="s">
        <v>288</v>
      </c>
      <c r="E2362" s="85">
        <v>5</v>
      </c>
      <c r="F2362" s="20" t="s">
        <v>183</v>
      </c>
      <c r="G2362" s="20" t="s">
        <v>482</v>
      </c>
      <c r="H2362" s="20" t="s">
        <v>14</v>
      </c>
      <c r="I2362" s="20">
        <v>136</v>
      </c>
      <c r="J2362" s="37">
        <f t="shared" si="228"/>
        <v>181.33333333333331</v>
      </c>
      <c r="K2362" s="9">
        <v>53770.53</v>
      </c>
      <c r="L2362" s="20" t="s">
        <v>26</v>
      </c>
      <c r="M2362" s="17">
        <f t="shared" si="229"/>
        <v>1.0540184453227932E-2</v>
      </c>
      <c r="N2362" s="17">
        <f t="shared" si="230"/>
        <v>1.0540184453227932E-2</v>
      </c>
      <c r="O2362" s="68">
        <f t="shared" si="231"/>
        <v>115.94202898550725</v>
      </c>
      <c r="P2362" s="9">
        <v>396.68</v>
      </c>
    </row>
    <row r="2363" spans="1:16" x14ac:dyDescent="0.25">
      <c r="A2363" s="35">
        <v>2019</v>
      </c>
      <c r="B2363" s="35" t="s">
        <v>181</v>
      </c>
      <c r="C2363" s="35">
        <v>34180</v>
      </c>
      <c r="D2363" s="48" t="s">
        <v>288</v>
      </c>
      <c r="E2363" s="85">
        <v>5</v>
      </c>
      <c r="F2363" s="20" t="s">
        <v>183</v>
      </c>
      <c r="G2363" s="20" t="s">
        <v>482</v>
      </c>
      <c r="H2363" s="20" t="s">
        <v>14</v>
      </c>
      <c r="I2363" s="20">
        <v>84</v>
      </c>
      <c r="J2363" s="37">
        <f t="shared" si="228"/>
        <v>112</v>
      </c>
      <c r="K2363" s="9">
        <v>31470.639999999999</v>
      </c>
      <c r="L2363" s="20" t="s">
        <v>27</v>
      </c>
      <c r="M2363" s="17">
        <f t="shared" si="229"/>
        <v>6.5101139269937228E-3</v>
      </c>
      <c r="N2363" s="17">
        <f t="shared" si="230"/>
        <v>6.5101139269937236E-3</v>
      </c>
      <c r="O2363" s="68">
        <f t="shared" si="231"/>
        <v>71.61125319693096</v>
      </c>
      <c r="P2363" s="9">
        <v>376.22</v>
      </c>
    </row>
    <row r="2364" spans="1:16" x14ac:dyDescent="0.25">
      <c r="A2364" s="35">
        <v>2019</v>
      </c>
      <c r="B2364" s="35" t="s">
        <v>181</v>
      </c>
      <c r="C2364" s="35">
        <v>34180</v>
      </c>
      <c r="D2364" s="48" t="s">
        <v>288</v>
      </c>
      <c r="E2364" s="85">
        <v>5</v>
      </c>
      <c r="F2364" s="20" t="s">
        <v>183</v>
      </c>
      <c r="G2364" s="20" t="s">
        <v>482</v>
      </c>
      <c r="H2364" s="20" t="s">
        <v>14</v>
      </c>
      <c r="I2364" s="20">
        <v>116</v>
      </c>
      <c r="J2364" s="37">
        <f t="shared" si="228"/>
        <v>154.66666666666669</v>
      </c>
      <c r="K2364" s="9">
        <v>45870.54</v>
      </c>
      <c r="L2364" s="20" t="s">
        <v>28</v>
      </c>
      <c r="M2364" s="17">
        <f t="shared" si="229"/>
        <v>8.9901573277532364E-3</v>
      </c>
      <c r="N2364" s="17">
        <f t="shared" si="230"/>
        <v>8.9901573277532381E-3</v>
      </c>
      <c r="O2364" s="68">
        <f t="shared" si="231"/>
        <v>98.891730605285616</v>
      </c>
      <c r="P2364" s="9">
        <v>395.54</v>
      </c>
    </row>
    <row r="2365" spans="1:16" x14ac:dyDescent="0.25">
      <c r="A2365" s="35">
        <v>2019</v>
      </c>
      <c r="B2365" s="35" t="s">
        <v>181</v>
      </c>
      <c r="C2365" s="35">
        <v>34180</v>
      </c>
      <c r="D2365" s="48" t="s">
        <v>288</v>
      </c>
      <c r="E2365" s="85">
        <v>5</v>
      </c>
      <c r="F2365" s="20" t="s">
        <v>183</v>
      </c>
      <c r="G2365" s="20" t="s">
        <v>482</v>
      </c>
      <c r="H2365" s="20" t="s">
        <v>14</v>
      </c>
      <c r="I2365" s="20">
        <v>8</v>
      </c>
      <c r="J2365" s="37">
        <f t="shared" si="228"/>
        <v>10.666666666666666</v>
      </c>
      <c r="K2365" s="9">
        <v>3183.52</v>
      </c>
      <c r="L2365" s="20" t="s">
        <v>29</v>
      </c>
      <c r="M2365" s="17">
        <f t="shared" si="229"/>
        <v>6.2001085018987829E-4</v>
      </c>
      <c r="N2365" s="17">
        <f t="shared" si="230"/>
        <v>6.200108501898784E-4</v>
      </c>
      <c r="O2365" s="68">
        <f t="shared" si="231"/>
        <v>6.8201193520886623</v>
      </c>
      <c r="P2365" s="9">
        <v>397.94</v>
      </c>
    </row>
    <row r="2366" spans="1:16" x14ac:dyDescent="0.25">
      <c r="A2366" s="35">
        <v>2019</v>
      </c>
      <c r="B2366" s="35" t="s">
        <v>181</v>
      </c>
      <c r="C2366" s="35">
        <v>34180</v>
      </c>
      <c r="D2366" s="48" t="s">
        <v>288</v>
      </c>
      <c r="E2366" s="85">
        <v>5</v>
      </c>
      <c r="F2366" s="20" t="s">
        <v>183</v>
      </c>
      <c r="G2366" s="20" t="s">
        <v>482</v>
      </c>
      <c r="H2366" s="20" t="s">
        <v>14</v>
      </c>
      <c r="I2366" s="20">
        <v>18</v>
      </c>
      <c r="J2366" s="37">
        <f t="shared" si="228"/>
        <v>24</v>
      </c>
      <c r="K2366" s="9">
        <v>7162.92</v>
      </c>
      <c r="L2366" s="20" t="s">
        <v>30</v>
      </c>
      <c r="M2366" s="17">
        <f t="shared" si="229"/>
        <v>1.3950244129272262E-3</v>
      </c>
      <c r="N2366" s="17">
        <f t="shared" si="230"/>
        <v>1.3950244129272266E-3</v>
      </c>
      <c r="O2366" s="68">
        <f t="shared" si="231"/>
        <v>15.345268542199493</v>
      </c>
      <c r="P2366" s="9">
        <v>397.94</v>
      </c>
    </row>
    <row r="2367" spans="1:16" x14ac:dyDescent="0.25">
      <c r="A2367" s="35">
        <v>2019</v>
      </c>
      <c r="B2367" s="35" t="s">
        <v>181</v>
      </c>
      <c r="C2367" s="35">
        <v>34180</v>
      </c>
      <c r="D2367" s="48" t="s">
        <v>288</v>
      </c>
      <c r="E2367" s="85">
        <v>5</v>
      </c>
      <c r="F2367" s="20" t="s">
        <v>183</v>
      </c>
      <c r="G2367" s="20" t="s">
        <v>482</v>
      </c>
      <c r="H2367" s="20" t="s">
        <v>14</v>
      </c>
      <c r="I2367" s="20">
        <v>139</v>
      </c>
      <c r="J2367" s="37">
        <f t="shared" si="228"/>
        <v>185.33333333333334</v>
      </c>
      <c r="K2367" s="9">
        <v>55313.66</v>
      </c>
      <c r="L2367" s="20" t="s">
        <v>31</v>
      </c>
      <c r="M2367" s="17">
        <f t="shared" si="229"/>
        <v>1.0772688522049136E-2</v>
      </c>
      <c r="N2367" s="17">
        <f t="shared" si="230"/>
        <v>1.0772688522049139E-2</v>
      </c>
      <c r="O2367" s="68">
        <f t="shared" si="231"/>
        <v>118.49957374254053</v>
      </c>
      <c r="P2367" s="9">
        <v>397.94</v>
      </c>
    </row>
    <row r="2368" spans="1:16" x14ac:dyDescent="0.25">
      <c r="A2368" s="35">
        <v>2019</v>
      </c>
      <c r="B2368" s="35" t="s">
        <v>181</v>
      </c>
      <c r="C2368" s="35">
        <v>34180</v>
      </c>
      <c r="D2368" s="48" t="s">
        <v>288</v>
      </c>
      <c r="E2368" s="85">
        <v>5</v>
      </c>
      <c r="F2368" s="20" t="s">
        <v>183</v>
      </c>
      <c r="G2368" s="20" t="s">
        <v>482</v>
      </c>
      <c r="H2368" s="20" t="s">
        <v>14</v>
      </c>
      <c r="I2368" s="20">
        <v>15</v>
      </c>
      <c r="J2368" s="37">
        <f t="shared" si="228"/>
        <v>20</v>
      </c>
      <c r="K2368" s="9">
        <v>5969.1</v>
      </c>
      <c r="L2368" s="20" t="s">
        <v>32</v>
      </c>
      <c r="M2368" s="17">
        <f t="shared" si="229"/>
        <v>1.1625203441060219E-3</v>
      </c>
      <c r="N2368" s="17">
        <f t="shared" si="230"/>
        <v>1.1625203441060221E-3</v>
      </c>
      <c r="O2368" s="68">
        <f t="shared" si="231"/>
        <v>12.787723785166243</v>
      </c>
      <c r="P2368" s="9">
        <v>397.94</v>
      </c>
    </row>
    <row r="2369" spans="1:16" x14ac:dyDescent="0.25">
      <c r="A2369" s="35">
        <v>2019</v>
      </c>
      <c r="B2369" s="35" t="s">
        <v>181</v>
      </c>
      <c r="C2369" s="35">
        <v>34180</v>
      </c>
      <c r="D2369" s="48" t="s">
        <v>288</v>
      </c>
      <c r="E2369" s="85">
        <v>5</v>
      </c>
      <c r="F2369" s="20" t="s">
        <v>183</v>
      </c>
      <c r="G2369" s="20" t="s">
        <v>482</v>
      </c>
      <c r="H2369" s="20" t="s">
        <v>14</v>
      </c>
      <c r="I2369" s="20">
        <v>39</v>
      </c>
      <c r="J2369" s="37">
        <f t="shared" si="228"/>
        <v>52</v>
      </c>
      <c r="K2369" s="9">
        <v>15519.66</v>
      </c>
      <c r="L2369" s="20" t="s">
        <v>62</v>
      </c>
      <c r="M2369" s="17">
        <f t="shared" si="229"/>
        <v>3.0225528946756569E-3</v>
      </c>
      <c r="N2369" s="17">
        <f t="shared" si="230"/>
        <v>3.0225528946756573E-3</v>
      </c>
      <c r="O2369" s="68">
        <f t="shared" si="231"/>
        <v>33.248081841432231</v>
      </c>
      <c r="P2369" s="9">
        <v>397.94</v>
      </c>
    </row>
    <row r="2370" spans="1:16" x14ac:dyDescent="0.25">
      <c r="A2370" s="35">
        <v>2019</v>
      </c>
      <c r="B2370" s="35" t="s">
        <v>181</v>
      </c>
      <c r="C2370" s="35">
        <v>34180</v>
      </c>
      <c r="D2370" s="48" t="s">
        <v>288</v>
      </c>
      <c r="E2370" s="85">
        <v>5</v>
      </c>
      <c r="F2370" s="20" t="s">
        <v>183</v>
      </c>
      <c r="G2370" s="20" t="s">
        <v>482</v>
      </c>
      <c r="H2370" s="20" t="s">
        <v>14</v>
      </c>
      <c r="I2370" s="20">
        <v>22</v>
      </c>
      <c r="J2370" s="37">
        <f t="shared" si="228"/>
        <v>29.333333333333336</v>
      </c>
      <c r="K2370" s="9">
        <v>8754.68</v>
      </c>
      <c r="L2370" s="20" t="s">
        <v>33</v>
      </c>
      <c r="M2370" s="17">
        <f t="shared" si="229"/>
        <v>1.7050298380221654E-3</v>
      </c>
      <c r="N2370" s="17">
        <f t="shared" si="230"/>
        <v>1.7050298380221658E-3</v>
      </c>
      <c r="O2370" s="68">
        <f t="shared" si="231"/>
        <v>18.755328218243825</v>
      </c>
      <c r="P2370" s="9">
        <v>397.94</v>
      </c>
    </row>
    <row r="2371" spans="1:16" x14ac:dyDescent="0.25">
      <c r="A2371" s="35">
        <v>2019</v>
      </c>
      <c r="B2371" s="35" t="s">
        <v>181</v>
      </c>
      <c r="C2371" s="35">
        <v>34180</v>
      </c>
      <c r="D2371" s="48" t="s">
        <v>288</v>
      </c>
      <c r="E2371" s="85">
        <v>5</v>
      </c>
      <c r="F2371" s="20" t="s">
        <v>183</v>
      </c>
      <c r="G2371" s="20" t="s">
        <v>482</v>
      </c>
      <c r="H2371" s="20" t="s">
        <v>14</v>
      </c>
      <c r="I2371" s="20">
        <v>16</v>
      </c>
      <c r="J2371" s="37">
        <f t="shared" si="228"/>
        <v>21.333333333333332</v>
      </c>
      <c r="K2371" s="9">
        <v>6367.04</v>
      </c>
      <c r="L2371" s="20" t="s">
        <v>34</v>
      </c>
      <c r="M2371" s="17">
        <f t="shared" si="229"/>
        <v>1.2400217003797566E-3</v>
      </c>
      <c r="N2371" s="17">
        <f t="shared" si="230"/>
        <v>1.2400217003797568E-3</v>
      </c>
      <c r="O2371" s="68">
        <f t="shared" si="231"/>
        <v>13.640238704177325</v>
      </c>
      <c r="P2371" s="9">
        <v>397.94</v>
      </c>
    </row>
    <row r="2372" spans="1:16" x14ac:dyDescent="0.25">
      <c r="A2372" s="35">
        <v>2019</v>
      </c>
      <c r="B2372" s="35" t="s">
        <v>181</v>
      </c>
      <c r="C2372" s="35">
        <v>34180</v>
      </c>
      <c r="D2372" s="48" t="s">
        <v>288</v>
      </c>
      <c r="E2372" s="85">
        <v>5</v>
      </c>
      <c r="F2372" s="20" t="s">
        <v>183</v>
      </c>
      <c r="G2372" s="20" t="s">
        <v>482</v>
      </c>
      <c r="H2372" s="20" t="s">
        <v>14</v>
      </c>
      <c r="I2372" s="20">
        <v>29</v>
      </c>
      <c r="J2372" s="37">
        <f t="shared" si="228"/>
        <v>38.666666666666671</v>
      </c>
      <c r="K2372" s="9">
        <v>11540.26</v>
      </c>
      <c r="L2372" s="20" t="s">
        <v>35</v>
      </c>
      <c r="M2372" s="17">
        <f t="shared" si="229"/>
        <v>2.2475393319383091E-3</v>
      </c>
      <c r="N2372" s="17">
        <f t="shared" si="230"/>
        <v>2.2475393319383095E-3</v>
      </c>
      <c r="O2372" s="68">
        <f t="shared" si="231"/>
        <v>24.722932651321404</v>
      </c>
      <c r="P2372" s="9">
        <v>397.94</v>
      </c>
    </row>
    <row r="2373" spans="1:16" x14ac:dyDescent="0.25">
      <c r="A2373" s="35">
        <v>2019</v>
      </c>
      <c r="B2373" s="35" t="s">
        <v>181</v>
      </c>
      <c r="C2373" s="35">
        <v>34180</v>
      </c>
      <c r="D2373" s="48" t="s">
        <v>288</v>
      </c>
      <c r="E2373" s="85">
        <v>5</v>
      </c>
      <c r="F2373" s="20" t="s">
        <v>183</v>
      </c>
      <c r="G2373" s="20" t="s">
        <v>482</v>
      </c>
      <c r="H2373" s="20" t="s">
        <v>14</v>
      </c>
      <c r="I2373" s="20">
        <v>22</v>
      </c>
      <c r="J2373" s="37">
        <f t="shared" ref="J2373:J2398" si="232">I2373/9*12</f>
        <v>29.333333333333336</v>
      </c>
      <c r="K2373" s="9">
        <v>8754.68</v>
      </c>
      <c r="L2373" s="20" t="s">
        <v>36</v>
      </c>
      <c r="M2373" s="17">
        <f t="shared" ref="M2373:M2398" si="233">I2373/$I$2399</f>
        <v>1.7050298380221654E-3</v>
      </c>
      <c r="N2373" s="17">
        <f t="shared" ref="N2373:N2398" si="234">J2373/$J$2399</f>
        <v>1.7050298380221658E-3</v>
      </c>
      <c r="O2373" s="68">
        <f t="shared" ref="O2373:O2398" si="235">11000*N2373</f>
        <v>18.755328218243825</v>
      </c>
      <c r="P2373" s="9">
        <v>397.94</v>
      </c>
    </row>
    <row r="2374" spans="1:16" x14ac:dyDescent="0.25">
      <c r="A2374" s="35">
        <v>2019</v>
      </c>
      <c r="B2374" s="35" t="s">
        <v>181</v>
      </c>
      <c r="C2374" s="35">
        <v>34180</v>
      </c>
      <c r="D2374" s="48" t="s">
        <v>288</v>
      </c>
      <c r="E2374" s="85">
        <v>5</v>
      </c>
      <c r="F2374" s="20" t="s">
        <v>183</v>
      </c>
      <c r="G2374" s="20" t="s">
        <v>482</v>
      </c>
      <c r="H2374" s="20" t="s">
        <v>14</v>
      </c>
      <c r="I2374" s="20">
        <v>468</v>
      </c>
      <c r="J2374" s="37">
        <f t="shared" si="232"/>
        <v>624</v>
      </c>
      <c r="K2374" s="9">
        <v>186116.54</v>
      </c>
      <c r="L2374" s="20" t="s">
        <v>37</v>
      </c>
      <c r="M2374" s="17">
        <f t="shared" si="233"/>
        <v>3.6270634736107879E-2</v>
      </c>
      <c r="N2374" s="17">
        <f t="shared" si="234"/>
        <v>3.6270634736107893E-2</v>
      </c>
      <c r="O2374" s="68">
        <f t="shared" si="235"/>
        <v>398.97698209718681</v>
      </c>
      <c r="P2374" s="9">
        <v>397.94</v>
      </c>
    </row>
    <row r="2375" spans="1:16" x14ac:dyDescent="0.25">
      <c r="A2375" s="35">
        <v>2019</v>
      </c>
      <c r="B2375" s="35" t="s">
        <v>181</v>
      </c>
      <c r="C2375" s="35">
        <v>34180</v>
      </c>
      <c r="D2375" s="48" t="s">
        <v>288</v>
      </c>
      <c r="E2375" s="85">
        <v>5</v>
      </c>
      <c r="F2375" s="20" t="s">
        <v>183</v>
      </c>
      <c r="G2375" s="20" t="s">
        <v>482</v>
      </c>
      <c r="H2375" s="20" t="s">
        <v>14</v>
      </c>
      <c r="I2375" s="20">
        <v>32</v>
      </c>
      <c r="J2375" s="37">
        <f t="shared" si="232"/>
        <v>42.666666666666664</v>
      </c>
      <c r="K2375" s="9">
        <v>12734.08</v>
      </c>
      <c r="L2375" s="20" t="s">
        <v>38</v>
      </c>
      <c r="M2375" s="17">
        <f t="shared" si="233"/>
        <v>2.4800434007595132E-3</v>
      </c>
      <c r="N2375" s="17">
        <f t="shared" si="234"/>
        <v>2.4800434007595136E-3</v>
      </c>
      <c r="O2375" s="68">
        <f t="shared" si="235"/>
        <v>27.280477408354649</v>
      </c>
      <c r="P2375" s="9">
        <v>397.94</v>
      </c>
    </row>
    <row r="2376" spans="1:16" x14ac:dyDescent="0.25">
      <c r="A2376" s="35">
        <v>2019</v>
      </c>
      <c r="B2376" s="35" t="s">
        <v>181</v>
      </c>
      <c r="C2376" s="35">
        <v>34180</v>
      </c>
      <c r="D2376" s="48" t="s">
        <v>288</v>
      </c>
      <c r="E2376" s="85">
        <v>5</v>
      </c>
      <c r="F2376" s="20" t="s">
        <v>183</v>
      </c>
      <c r="G2376" s="20" t="s">
        <v>482</v>
      </c>
      <c r="H2376" s="20" t="s">
        <v>14</v>
      </c>
      <c r="I2376" s="20">
        <v>123</v>
      </c>
      <c r="J2376" s="37">
        <f t="shared" si="232"/>
        <v>164</v>
      </c>
      <c r="K2376" s="9">
        <v>48890.91</v>
      </c>
      <c r="L2376" s="20" t="s">
        <v>39</v>
      </c>
      <c r="M2376" s="17">
        <f t="shared" si="233"/>
        <v>9.5326668216693788E-3</v>
      </c>
      <c r="N2376" s="17">
        <f t="shared" si="234"/>
        <v>9.5326668216693805E-3</v>
      </c>
      <c r="O2376" s="68">
        <f t="shared" si="235"/>
        <v>104.85933503836318</v>
      </c>
      <c r="P2376" s="9">
        <v>397.94</v>
      </c>
    </row>
    <row r="2377" spans="1:16" x14ac:dyDescent="0.25">
      <c r="A2377" s="35">
        <v>2019</v>
      </c>
      <c r="B2377" s="35" t="s">
        <v>181</v>
      </c>
      <c r="C2377" s="35">
        <v>34180</v>
      </c>
      <c r="D2377" s="48" t="s">
        <v>288</v>
      </c>
      <c r="E2377" s="85">
        <v>5</v>
      </c>
      <c r="F2377" s="20" t="s">
        <v>183</v>
      </c>
      <c r="G2377" s="20" t="s">
        <v>482</v>
      </c>
      <c r="H2377" s="20" t="s">
        <v>14</v>
      </c>
      <c r="I2377" s="20">
        <v>53</v>
      </c>
      <c r="J2377" s="37">
        <f t="shared" si="232"/>
        <v>70.666666666666671</v>
      </c>
      <c r="K2377" s="9">
        <v>21090.82</v>
      </c>
      <c r="L2377" s="20" t="s">
        <v>40</v>
      </c>
      <c r="M2377" s="17">
        <f t="shared" si="233"/>
        <v>4.1075718825079443E-3</v>
      </c>
      <c r="N2377" s="17">
        <f t="shared" si="234"/>
        <v>4.1075718825079452E-3</v>
      </c>
      <c r="O2377" s="68">
        <f t="shared" si="235"/>
        <v>45.183290707587396</v>
      </c>
      <c r="P2377" s="9">
        <v>397.94</v>
      </c>
    </row>
    <row r="2378" spans="1:16" x14ac:dyDescent="0.25">
      <c r="A2378" s="35">
        <v>2019</v>
      </c>
      <c r="B2378" s="35" t="s">
        <v>181</v>
      </c>
      <c r="C2378" s="35">
        <v>34180</v>
      </c>
      <c r="D2378" s="48" t="s">
        <v>288</v>
      </c>
      <c r="E2378" s="85">
        <v>5</v>
      </c>
      <c r="F2378" s="20" t="s">
        <v>183</v>
      </c>
      <c r="G2378" s="20" t="s">
        <v>482</v>
      </c>
      <c r="H2378" s="20" t="s">
        <v>14</v>
      </c>
      <c r="I2378" s="20">
        <v>286</v>
      </c>
      <c r="J2378" s="37">
        <f t="shared" si="232"/>
        <v>381.33333333333337</v>
      </c>
      <c r="K2378" s="9">
        <v>113810.84</v>
      </c>
      <c r="L2378" s="20" t="s">
        <v>41</v>
      </c>
      <c r="M2378" s="17">
        <f t="shared" si="233"/>
        <v>2.2165387894288149E-2</v>
      </c>
      <c r="N2378" s="17">
        <f t="shared" si="234"/>
        <v>2.2165387894288156E-2</v>
      </c>
      <c r="O2378" s="68">
        <f t="shared" si="235"/>
        <v>243.81926683716972</v>
      </c>
      <c r="P2378" s="9">
        <v>397.94</v>
      </c>
    </row>
    <row r="2379" spans="1:16" x14ac:dyDescent="0.25">
      <c r="A2379" s="35">
        <v>2019</v>
      </c>
      <c r="B2379" s="35" t="s">
        <v>181</v>
      </c>
      <c r="C2379" s="35">
        <v>34180</v>
      </c>
      <c r="D2379" s="48" t="s">
        <v>288</v>
      </c>
      <c r="E2379" s="85">
        <v>5</v>
      </c>
      <c r="F2379" s="20" t="s">
        <v>183</v>
      </c>
      <c r="G2379" s="20" t="s">
        <v>482</v>
      </c>
      <c r="H2379" s="20" t="s">
        <v>14</v>
      </c>
      <c r="I2379" s="20">
        <v>56</v>
      </c>
      <c r="J2379" s="37">
        <f t="shared" si="232"/>
        <v>74.666666666666671</v>
      </c>
      <c r="K2379" s="9">
        <v>22284.639999999999</v>
      </c>
      <c r="L2379" s="20" t="s">
        <v>42</v>
      </c>
      <c r="M2379" s="17">
        <f t="shared" si="233"/>
        <v>4.3400759513291479E-3</v>
      </c>
      <c r="N2379" s="17">
        <f t="shared" si="234"/>
        <v>4.3400759513291497E-3</v>
      </c>
      <c r="O2379" s="68">
        <f t="shared" si="235"/>
        <v>47.740835464620645</v>
      </c>
      <c r="P2379" s="9">
        <v>397.94</v>
      </c>
    </row>
    <row r="2380" spans="1:16" x14ac:dyDescent="0.25">
      <c r="A2380" s="35">
        <v>2019</v>
      </c>
      <c r="B2380" s="35" t="s">
        <v>181</v>
      </c>
      <c r="C2380" s="35">
        <v>34180</v>
      </c>
      <c r="D2380" s="48" t="s">
        <v>288</v>
      </c>
      <c r="E2380" s="85">
        <v>5</v>
      </c>
      <c r="F2380" s="20" t="s">
        <v>183</v>
      </c>
      <c r="G2380" s="20" t="s">
        <v>482</v>
      </c>
      <c r="H2380" s="20" t="s">
        <v>14</v>
      </c>
      <c r="I2380" s="20">
        <v>23</v>
      </c>
      <c r="J2380" s="37">
        <f t="shared" si="232"/>
        <v>30.666666666666664</v>
      </c>
      <c r="K2380" s="9">
        <v>9152.6200000000008</v>
      </c>
      <c r="L2380" s="20" t="s">
        <v>43</v>
      </c>
      <c r="M2380" s="17">
        <f t="shared" si="233"/>
        <v>1.7825311942959001E-3</v>
      </c>
      <c r="N2380" s="17">
        <f t="shared" si="234"/>
        <v>1.7825311942959005E-3</v>
      </c>
      <c r="O2380" s="68">
        <f t="shared" si="235"/>
        <v>19.607843137254907</v>
      </c>
      <c r="P2380" s="9">
        <v>397.94</v>
      </c>
    </row>
    <row r="2381" spans="1:16" x14ac:dyDescent="0.25">
      <c r="A2381" s="35">
        <v>2019</v>
      </c>
      <c r="B2381" s="35" t="s">
        <v>181</v>
      </c>
      <c r="C2381" s="35">
        <v>34180</v>
      </c>
      <c r="D2381" s="48" t="s">
        <v>288</v>
      </c>
      <c r="E2381" s="85">
        <v>5</v>
      </c>
      <c r="F2381" s="20" t="s">
        <v>183</v>
      </c>
      <c r="G2381" s="20" t="s">
        <v>482</v>
      </c>
      <c r="H2381" s="20" t="s">
        <v>14</v>
      </c>
      <c r="I2381" s="20">
        <v>198</v>
      </c>
      <c r="J2381" s="37">
        <f t="shared" si="232"/>
        <v>264</v>
      </c>
      <c r="K2381" s="9">
        <v>78792.12</v>
      </c>
      <c r="L2381" s="20" t="s">
        <v>45</v>
      </c>
      <c r="M2381" s="17">
        <f t="shared" si="233"/>
        <v>1.5345268542199489E-2</v>
      </c>
      <c r="N2381" s="17">
        <f t="shared" si="234"/>
        <v>1.5345268542199492E-2</v>
      </c>
      <c r="O2381" s="68">
        <f t="shared" si="235"/>
        <v>168.79795396419442</v>
      </c>
      <c r="P2381" s="9">
        <v>397.94</v>
      </c>
    </row>
    <row r="2382" spans="1:16" x14ac:dyDescent="0.25">
      <c r="A2382" s="35">
        <v>2019</v>
      </c>
      <c r="B2382" s="35" t="s">
        <v>181</v>
      </c>
      <c r="C2382" s="35">
        <v>34180</v>
      </c>
      <c r="D2382" s="48" t="s">
        <v>288</v>
      </c>
      <c r="E2382" s="85">
        <v>5</v>
      </c>
      <c r="F2382" s="20" t="s">
        <v>183</v>
      </c>
      <c r="G2382" s="20" t="s">
        <v>482</v>
      </c>
      <c r="H2382" s="20" t="s">
        <v>14</v>
      </c>
      <c r="I2382" s="20">
        <v>71</v>
      </c>
      <c r="J2382" s="37">
        <f t="shared" si="232"/>
        <v>94.666666666666671</v>
      </c>
      <c r="K2382" s="9">
        <v>28253.74</v>
      </c>
      <c r="L2382" s="20" t="s">
        <v>46</v>
      </c>
      <c r="M2382" s="17">
        <f t="shared" si="233"/>
        <v>5.5025962954351705E-3</v>
      </c>
      <c r="N2382" s="17">
        <f t="shared" si="234"/>
        <v>5.5025962954351713E-3</v>
      </c>
      <c r="O2382" s="68">
        <f t="shared" si="235"/>
        <v>60.528559249786888</v>
      </c>
      <c r="P2382" s="9">
        <v>397.94</v>
      </c>
    </row>
    <row r="2383" spans="1:16" x14ac:dyDescent="0.25">
      <c r="A2383" s="35">
        <v>2019</v>
      </c>
      <c r="B2383" s="35" t="s">
        <v>181</v>
      </c>
      <c r="C2383" s="35">
        <v>34180</v>
      </c>
      <c r="D2383" s="48" t="s">
        <v>288</v>
      </c>
      <c r="E2383" s="85">
        <v>5</v>
      </c>
      <c r="F2383" s="20" t="s">
        <v>183</v>
      </c>
      <c r="G2383" s="20" t="s">
        <v>482</v>
      </c>
      <c r="H2383" s="20" t="s">
        <v>14</v>
      </c>
      <c r="I2383" s="20">
        <v>98</v>
      </c>
      <c r="J2383" s="37">
        <f t="shared" si="232"/>
        <v>130.66666666666669</v>
      </c>
      <c r="K2383" s="9">
        <v>38998.120000000003</v>
      </c>
      <c r="L2383" s="20" t="s">
        <v>47</v>
      </c>
      <c r="M2383" s="17">
        <f t="shared" si="233"/>
        <v>7.5951329148260093E-3</v>
      </c>
      <c r="N2383" s="17">
        <f t="shared" si="234"/>
        <v>7.5951329148260119E-3</v>
      </c>
      <c r="O2383" s="68">
        <f t="shared" si="235"/>
        <v>83.546462063086125</v>
      </c>
      <c r="P2383" s="9">
        <v>397.94</v>
      </c>
    </row>
    <row r="2384" spans="1:16" x14ac:dyDescent="0.25">
      <c r="A2384" s="35">
        <v>2019</v>
      </c>
      <c r="B2384" s="35" t="s">
        <v>181</v>
      </c>
      <c r="C2384" s="35">
        <v>34180</v>
      </c>
      <c r="D2384" s="48" t="s">
        <v>288</v>
      </c>
      <c r="E2384" s="85">
        <v>5</v>
      </c>
      <c r="F2384" s="20" t="s">
        <v>183</v>
      </c>
      <c r="G2384" s="20" t="s">
        <v>482</v>
      </c>
      <c r="H2384" s="20" t="s">
        <v>14</v>
      </c>
      <c r="I2384" s="20">
        <v>24</v>
      </c>
      <c r="J2384" s="37">
        <f t="shared" si="232"/>
        <v>32</v>
      </c>
      <c r="K2384" s="9">
        <v>9550.56</v>
      </c>
      <c r="L2384" s="20" t="s">
        <v>63</v>
      </c>
      <c r="M2384" s="17">
        <f t="shared" si="233"/>
        <v>1.860032550569635E-3</v>
      </c>
      <c r="N2384" s="17">
        <f t="shared" si="234"/>
        <v>1.8600325505696354E-3</v>
      </c>
      <c r="O2384" s="68">
        <f t="shared" si="235"/>
        <v>20.460358056265989</v>
      </c>
      <c r="P2384" s="9">
        <v>397.94</v>
      </c>
    </row>
    <row r="2385" spans="1:16" x14ac:dyDescent="0.25">
      <c r="A2385" s="35">
        <v>2019</v>
      </c>
      <c r="B2385" s="35" t="s">
        <v>181</v>
      </c>
      <c r="C2385" s="35">
        <v>34180</v>
      </c>
      <c r="D2385" s="48" t="s">
        <v>288</v>
      </c>
      <c r="E2385" s="85">
        <v>5</v>
      </c>
      <c r="F2385" s="20" t="s">
        <v>183</v>
      </c>
      <c r="G2385" s="20" t="s">
        <v>482</v>
      </c>
      <c r="H2385" s="20" t="s">
        <v>14</v>
      </c>
      <c r="I2385" s="20">
        <v>29</v>
      </c>
      <c r="J2385" s="37">
        <f t="shared" si="232"/>
        <v>38.666666666666671</v>
      </c>
      <c r="K2385" s="9">
        <v>11540.26</v>
      </c>
      <c r="L2385" s="20" t="s">
        <v>48</v>
      </c>
      <c r="M2385" s="17">
        <f t="shared" si="233"/>
        <v>2.2475393319383091E-3</v>
      </c>
      <c r="N2385" s="17">
        <f t="shared" si="234"/>
        <v>2.2475393319383095E-3</v>
      </c>
      <c r="O2385" s="68">
        <f t="shared" si="235"/>
        <v>24.722932651321404</v>
      </c>
      <c r="P2385" s="9">
        <v>397.94</v>
      </c>
    </row>
    <row r="2386" spans="1:16" x14ac:dyDescent="0.25">
      <c r="A2386" s="35">
        <v>2019</v>
      </c>
      <c r="B2386" s="35" t="s">
        <v>181</v>
      </c>
      <c r="C2386" s="35">
        <v>34180</v>
      </c>
      <c r="D2386" s="48" t="s">
        <v>288</v>
      </c>
      <c r="E2386" s="85">
        <v>5</v>
      </c>
      <c r="F2386" s="20" t="s">
        <v>183</v>
      </c>
      <c r="G2386" s="20" t="s">
        <v>482</v>
      </c>
      <c r="H2386" s="20" t="s">
        <v>14</v>
      </c>
      <c r="I2386" s="20">
        <v>17</v>
      </c>
      <c r="J2386" s="37">
        <f t="shared" si="232"/>
        <v>22.666666666666664</v>
      </c>
      <c r="K2386" s="9">
        <v>6764.98</v>
      </c>
      <c r="L2386" s="20" t="s">
        <v>68</v>
      </c>
      <c r="M2386" s="17">
        <f t="shared" si="233"/>
        <v>1.3175230566534915E-3</v>
      </c>
      <c r="N2386" s="17">
        <f t="shared" si="234"/>
        <v>1.3175230566534915E-3</v>
      </c>
      <c r="O2386" s="68">
        <f t="shared" si="235"/>
        <v>14.492753623188406</v>
      </c>
      <c r="P2386" s="9">
        <v>397.94</v>
      </c>
    </row>
    <row r="2387" spans="1:16" x14ac:dyDescent="0.25">
      <c r="A2387" s="35">
        <v>2019</v>
      </c>
      <c r="B2387" s="35" t="s">
        <v>181</v>
      </c>
      <c r="C2387" s="35">
        <v>34180</v>
      </c>
      <c r="D2387" s="48" t="s">
        <v>288</v>
      </c>
      <c r="E2387" s="85">
        <v>5</v>
      </c>
      <c r="F2387" s="20" t="s">
        <v>183</v>
      </c>
      <c r="G2387" s="20" t="s">
        <v>482</v>
      </c>
      <c r="H2387" s="20" t="s">
        <v>14</v>
      </c>
      <c r="I2387" s="20">
        <v>16</v>
      </c>
      <c r="J2387" s="37">
        <f t="shared" si="232"/>
        <v>21.333333333333332</v>
      </c>
      <c r="K2387" s="9">
        <v>6367.04</v>
      </c>
      <c r="L2387" s="20" t="s">
        <v>49</v>
      </c>
      <c r="M2387" s="17">
        <f t="shared" si="233"/>
        <v>1.2400217003797566E-3</v>
      </c>
      <c r="N2387" s="17">
        <f t="shared" si="234"/>
        <v>1.2400217003797568E-3</v>
      </c>
      <c r="O2387" s="68">
        <f t="shared" si="235"/>
        <v>13.640238704177325</v>
      </c>
      <c r="P2387" s="9">
        <v>397.94</v>
      </c>
    </row>
    <row r="2388" spans="1:16" x14ac:dyDescent="0.25">
      <c r="A2388" s="35">
        <v>2019</v>
      </c>
      <c r="B2388" s="35" t="s">
        <v>181</v>
      </c>
      <c r="C2388" s="35">
        <v>34180</v>
      </c>
      <c r="D2388" s="48" t="s">
        <v>288</v>
      </c>
      <c r="E2388" s="85">
        <v>5</v>
      </c>
      <c r="F2388" s="20" t="s">
        <v>183</v>
      </c>
      <c r="G2388" s="20" t="s">
        <v>482</v>
      </c>
      <c r="H2388" s="20" t="s">
        <v>14</v>
      </c>
      <c r="I2388" s="20">
        <v>35</v>
      </c>
      <c r="J2388" s="37">
        <f t="shared" si="232"/>
        <v>46.666666666666664</v>
      </c>
      <c r="K2388" s="9">
        <v>13915.96</v>
      </c>
      <c r="L2388" s="20" t="s">
        <v>50</v>
      </c>
      <c r="M2388" s="17">
        <f t="shared" si="233"/>
        <v>2.7125474695807177E-3</v>
      </c>
      <c r="N2388" s="17">
        <f t="shared" si="234"/>
        <v>2.7125474695807181E-3</v>
      </c>
      <c r="O2388" s="68">
        <f t="shared" si="235"/>
        <v>29.838022165387898</v>
      </c>
      <c r="P2388" s="9">
        <v>397.94</v>
      </c>
    </row>
    <row r="2389" spans="1:16" x14ac:dyDescent="0.25">
      <c r="A2389" s="35">
        <v>2019</v>
      </c>
      <c r="B2389" s="35" t="s">
        <v>181</v>
      </c>
      <c r="C2389" s="35">
        <v>34180</v>
      </c>
      <c r="D2389" s="48" t="s">
        <v>288</v>
      </c>
      <c r="E2389" s="85">
        <v>5</v>
      </c>
      <c r="F2389" s="20" t="s">
        <v>183</v>
      </c>
      <c r="G2389" s="20" t="s">
        <v>482</v>
      </c>
      <c r="H2389" s="20" t="s">
        <v>14</v>
      </c>
      <c r="I2389" s="20">
        <v>18</v>
      </c>
      <c r="J2389" s="37">
        <f t="shared" si="232"/>
        <v>24</v>
      </c>
      <c r="K2389" s="9">
        <v>7162.92</v>
      </c>
      <c r="L2389" s="20" t="s">
        <v>51</v>
      </c>
      <c r="M2389" s="17">
        <f t="shared" si="233"/>
        <v>1.3950244129272262E-3</v>
      </c>
      <c r="N2389" s="17">
        <f t="shared" si="234"/>
        <v>1.3950244129272266E-3</v>
      </c>
      <c r="O2389" s="68">
        <f t="shared" si="235"/>
        <v>15.345268542199493</v>
      </c>
      <c r="P2389" s="9">
        <v>397.94</v>
      </c>
    </row>
    <row r="2390" spans="1:16" x14ac:dyDescent="0.25">
      <c r="A2390" s="35">
        <v>2019</v>
      </c>
      <c r="B2390" s="35" t="s">
        <v>181</v>
      </c>
      <c r="C2390" s="35">
        <v>34180</v>
      </c>
      <c r="D2390" s="48" t="s">
        <v>288</v>
      </c>
      <c r="E2390" s="85">
        <v>5</v>
      </c>
      <c r="F2390" s="20" t="s">
        <v>183</v>
      </c>
      <c r="G2390" s="20" t="s">
        <v>482</v>
      </c>
      <c r="H2390" s="20" t="s">
        <v>14</v>
      </c>
      <c r="I2390" s="20">
        <v>93</v>
      </c>
      <c r="J2390" s="37">
        <f t="shared" si="232"/>
        <v>124</v>
      </c>
      <c r="K2390" s="9">
        <v>36809.449999999997</v>
      </c>
      <c r="L2390" s="20" t="s">
        <v>52</v>
      </c>
      <c r="M2390" s="17">
        <f t="shared" si="233"/>
        <v>7.2076261334573354E-3</v>
      </c>
      <c r="N2390" s="17">
        <f t="shared" si="234"/>
        <v>7.2076261334573372E-3</v>
      </c>
      <c r="O2390" s="68">
        <f t="shared" si="235"/>
        <v>79.283887468030713</v>
      </c>
      <c r="P2390" s="9">
        <v>397.94</v>
      </c>
    </row>
    <row r="2391" spans="1:16" x14ac:dyDescent="0.25">
      <c r="A2391" s="35">
        <v>2019</v>
      </c>
      <c r="B2391" s="35" t="s">
        <v>181</v>
      </c>
      <c r="C2391" s="35">
        <v>34180</v>
      </c>
      <c r="D2391" s="48" t="s">
        <v>288</v>
      </c>
      <c r="E2391" s="85">
        <v>5</v>
      </c>
      <c r="F2391" s="20" t="s">
        <v>183</v>
      </c>
      <c r="G2391" s="20" t="s">
        <v>482</v>
      </c>
      <c r="H2391" s="20" t="s">
        <v>14</v>
      </c>
      <c r="I2391" s="20">
        <v>28</v>
      </c>
      <c r="J2391" s="37">
        <f t="shared" si="232"/>
        <v>37.333333333333336</v>
      </c>
      <c r="K2391" s="9">
        <v>11142.32</v>
      </c>
      <c r="L2391" s="20" t="s">
        <v>134</v>
      </c>
      <c r="M2391" s="17">
        <f t="shared" si="233"/>
        <v>2.170037975664574E-3</v>
      </c>
      <c r="N2391" s="17">
        <f t="shared" si="234"/>
        <v>2.1700379756645748E-3</v>
      </c>
      <c r="O2391" s="68">
        <f t="shared" si="235"/>
        <v>23.870417732310322</v>
      </c>
      <c r="P2391" s="9">
        <v>397.94</v>
      </c>
    </row>
    <row r="2392" spans="1:16" x14ac:dyDescent="0.25">
      <c r="A2392" s="35">
        <v>2019</v>
      </c>
      <c r="B2392" s="35" t="s">
        <v>181</v>
      </c>
      <c r="C2392" s="35">
        <v>34180</v>
      </c>
      <c r="D2392" s="48" t="s">
        <v>288</v>
      </c>
      <c r="E2392" s="85">
        <v>5</v>
      </c>
      <c r="F2392" s="20" t="s">
        <v>183</v>
      </c>
      <c r="G2392" s="20" t="s">
        <v>482</v>
      </c>
      <c r="H2392" s="20" t="s">
        <v>14</v>
      </c>
      <c r="I2392" s="20">
        <v>34</v>
      </c>
      <c r="J2392" s="37">
        <f t="shared" si="232"/>
        <v>45.333333333333329</v>
      </c>
      <c r="K2392" s="9">
        <v>13529.96</v>
      </c>
      <c r="L2392" s="20" t="s">
        <v>53</v>
      </c>
      <c r="M2392" s="17">
        <f t="shared" si="233"/>
        <v>2.635046113306983E-3</v>
      </c>
      <c r="N2392" s="17">
        <f t="shared" si="234"/>
        <v>2.635046113306983E-3</v>
      </c>
      <c r="O2392" s="68">
        <f t="shared" si="235"/>
        <v>28.985507246376812</v>
      </c>
      <c r="P2392" s="9">
        <v>397.94</v>
      </c>
    </row>
    <row r="2393" spans="1:16" x14ac:dyDescent="0.25">
      <c r="A2393" s="35">
        <v>2019</v>
      </c>
      <c r="B2393" s="35" t="s">
        <v>181</v>
      </c>
      <c r="C2393" s="35">
        <v>34180</v>
      </c>
      <c r="D2393" s="48" t="s">
        <v>288</v>
      </c>
      <c r="E2393" s="85">
        <v>5</v>
      </c>
      <c r="F2393" s="20" t="s">
        <v>183</v>
      </c>
      <c r="G2393" s="20" t="s">
        <v>482</v>
      </c>
      <c r="H2393" s="20" t="s">
        <v>14</v>
      </c>
      <c r="I2393" s="20">
        <v>128</v>
      </c>
      <c r="J2393" s="37">
        <f t="shared" si="232"/>
        <v>170.66666666666666</v>
      </c>
      <c r="K2393" s="9">
        <v>50927.32</v>
      </c>
      <c r="L2393" s="20" t="s">
        <v>54</v>
      </c>
      <c r="M2393" s="17">
        <f t="shared" si="233"/>
        <v>9.9201736030380527E-3</v>
      </c>
      <c r="N2393" s="17">
        <f t="shared" si="234"/>
        <v>9.9201736030380544E-3</v>
      </c>
      <c r="O2393" s="68">
        <f t="shared" si="235"/>
        <v>109.1219096334186</v>
      </c>
      <c r="P2393" s="9">
        <v>397.87</v>
      </c>
    </row>
    <row r="2394" spans="1:16" x14ac:dyDescent="0.25">
      <c r="A2394" s="35">
        <v>2019</v>
      </c>
      <c r="B2394" s="35" t="s">
        <v>181</v>
      </c>
      <c r="C2394" s="35">
        <v>34180</v>
      </c>
      <c r="D2394" s="48" t="s">
        <v>288</v>
      </c>
      <c r="E2394" s="85">
        <v>5</v>
      </c>
      <c r="F2394" s="20" t="s">
        <v>183</v>
      </c>
      <c r="G2394" s="20" t="s">
        <v>482</v>
      </c>
      <c r="H2394" s="20" t="s">
        <v>14</v>
      </c>
      <c r="I2394" s="20">
        <v>31</v>
      </c>
      <c r="J2394" s="37">
        <f t="shared" si="232"/>
        <v>41.333333333333336</v>
      </c>
      <c r="K2394" s="9">
        <v>12137.17</v>
      </c>
      <c r="L2394" s="20" t="s">
        <v>55</v>
      </c>
      <c r="M2394" s="17">
        <f t="shared" si="233"/>
        <v>2.4025420444857785E-3</v>
      </c>
      <c r="N2394" s="17">
        <f t="shared" si="234"/>
        <v>2.4025420444857793E-3</v>
      </c>
      <c r="O2394" s="68">
        <f t="shared" si="235"/>
        <v>26.427962489343575</v>
      </c>
      <c r="P2394" s="9">
        <v>397.94</v>
      </c>
    </row>
    <row r="2395" spans="1:16" x14ac:dyDescent="0.25">
      <c r="A2395" s="35">
        <v>2019</v>
      </c>
      <c r="B2395" s="35" t="s">
        <v>181</v>
      </c>
      <c r="C2395" s="35">
        <v>34180</v>
      </c>
      <c r="D2395" s="48" t="s">
        <v>288</v>
      </c>
      <c r="E2395" s="85">
        <v>5</v>
      </c>
      <c r="F2395" s="20" t="s">
        <v>183</v>
      </c>
      <c r="G2395" s="20" t="s">
        <v>482</v>
      </c>
      <c r="H2395" s="20" t="s">
        <v>14</v>
      </c>
      <c r="I2395" s="20">
        <v>33</v>
      </c>
      <c r="J2395" s="37">
        <f t="shared" si="232"/>
        <v>44</v>
      </c>
      <c r="K2395" s="9">
        <v>13132.02</v>
      </c>
      <c r="L2395" s="20" t="s">
        <v>301</v>
      </c>
      <c r="M2395" s="17">
        <f t="shared" si="233"/>
        <v>2.5575447570332483E-3</v>
      </c>
      <c r="N2395" s="17">
        <f t="shared" si="234"/>
        <v>2.5575447570332487E-3</v>
      </c>
      <c r="O2395" s="68">
        <f t="shared" si="235"/>
        <v>28.132992327365734</v>
      </c>
      <c r="P2395" s="9">
        <v>397.94</v>
      </c>
    </row>
    <row r="2396" spans="1:16" x14ac:dyDescent="0.25">
      <c r="A2396" s="35">
        <v>2019</v>
      </c>
      <c r="B2396" s="35" t="s">
        <v>181</v>
      </c>
      <c r="C2396" s="35">
        <v>34180</v>
      </c>
      <c r="D2396" s="48" t="s">
        <v>288</v>
      </c>
      <c r="E2396" s="85">
        <v>5</v>
      </c>
      <c r="F2396" s="20" t="s">
        <v>183</v>
      </c>
      <c r="G2396" s="20" t="s">
        <v>482</v>
      </c>
      <c r="H2396" s="20" t="s">
        <v>14</v>
      </c>
      <c r="I2396" s="20">
        <v>151</v>
      </c>
      <c r="J2396" s="37">
        <f t="shared" si="232"/>
        <v>201.33333333333334</v>
      </c>
      <c r="K2396" s="9">
        <v>60009.25</v>
      </c>
      <c r="L2396" s="20" t="s">
        <v>56</v>
      </c>
      <c r="M2396" s="17">
        <f t="shared" si="233"/>
        <v>1.1702704797333954E-2</v>
      </c>
      <c r="N2396" s="17">
        <f t="shared" si="234"/>
        <v>1.1702704797333957E-2</v>
      </c>
      <c r="O2396" s="68">
        <f t="shared" si="235"/>
        <v>128.72975277067351</v>
      </c>
      <c r="P2396" s="9">
        <v>397.94</v>
      </c>
    </row>
    <row r="2397" spans="1:16" x14ac:dyDescent="0.25">
      <c r="A2397" s="35">
        <v>2019</v>
      </c>
      <c r="B2397" s="35" t="s">
        <v>181</v>
      </c>
      <c r="C2397" s="35">
        <v>34180</v>
      </c>
      <c r="D2397" s="48" t="s">
        <v>288</v>
      </c>
      <c r="E2397" s="85">
        <v>5</v>
      </c>
      <c r="F2397" s="20" t="s">
        <v>183</v>
      </c>
      <c r="G2397" s="20" t="s">
        <v>482</v>
      </c>
      <c r="H2397" s="20" t="s">
        <v>14</v>
      </c>
      <c r="I2397" s="20">
        <v>384</v>
      </c>
      <c r="J2397" s="37">
        <f t="shared" si="232"/>
        <v>512</v>
      </c>
      <c r="K2397" s="9">
        <v>152956.20000000001</v>
      </c>
      <c r="L2397" s="20" t="s">
        <v>57</v>
      </c>
      <c r="M2397" s="17">
        <f t="shared" si="233"/>
        <v>2.976052080911416E-2</v>
      </c>
      <c r="N2397" s="17">
        <f t="shared" si="234"/>
        <v>2.9760520809114167E-2</v>
      </c>
      <c r="O2397" s="68">
        <f t="shared" si="235"/>
        <v>327.36572890025582</v>
      </c>
      <c r="P2397" s="9">
        <v>397.94</v>
      </c>
    </row>
    <row r="2398" spans="1:16" x14ac:dyDescent="0.25">
      <c r="A2398" s="35">
        <v>2019</v>
      </c>
      <c r="B2398" s="35" t="s">
        <v>181</v>
      </c>
      <c r="C2398" s="35">
        <v>34180</v>
      </c>
      <c r="D2398" s="48" t="s">
        <v>288</v>
      </c>
      <c r="E2398" s="85">
        <v>5</v>
      </c>
      <c r="F2398" s="20" t="s">
        <v>183</v>
      </c>
      <c r="G2398" s="20" t="s">
        <v>482</v>
      </c>
      <c r="H2398" s="20" t="s">
        <v>14</v>
      </c>
      <c r="I2398" s="20">
        <v>102</v>
      </c>
      <c r="J2398" s="37">
        <f t="shared" si="232"/>
        <v>136</v>
      </c>
      <c r="K2398" s="9">
        <v>40589.879999999997</v>
      </c>
      <c r="L2398" s="20" t="s">
        <v>65</v>
      </c>
      <c r="M2398" s="17">
        <f t="shared" si="233"/>
        <v>7.9051383399209481E-3</v>
      </c>
      <c r="N2398" s="17">
        <f t="shared" si="234"/>
        <v>7.9051383399209498E-3</v>
      </c>
      <c r="O2398" s="68">
        <f t="shared" si="235"/>
        <v>86.956521739130451</v>
      </c>
      <c r="P2398" s="9">
        <v>397.94</v>
      </c>
    </row>
    <row r="2399" spans="1:16" x14ac:dyDescent="0.25">
      <c r="A2399" s="35"/>
      <c r="B2399" s="35"/>
      <c r="C2399" s="35"/>
      <c r="D2399" s="48"/>
      <c r="E2399" s="85"/>
      <c r="F2399" s="20"/>
      <c r="G2399" s="20"/>
      <c r="H2399" s="20"/>
      <c r="I2399" s="34">
        <f>SUM(I2308:I2398)</f>
        <v>12903</v>
      </c>
      <c r="J2399" s="34">
        <f>SUM(J2308:J2398)</f>
        <v>17203.999999999996</v>
      </c>
      <c r="K2399" s="36"/>
      <c r="L2399" s="36"/>
      <c r="M2399" s="19">
        <v>1</v>
      </c>
      <c r="N2399" s="19">
        <v>1</v>
      </c>
      <c r="O2399" s="72">
        <f>SUM(O2308:O2398)</f>
        <v>11000.000000000005</v>
      </c>
      <c r="P2399" s="9"/>
    </row>
    <row r="2400" spans="1:16" x14ac:dyDescent="0.25">
      <c r="A2400" s="35">
        <v>2019</v>
      </c>
      <c r="B2400" s="35" t="s">
        <v>181</v>
      </c>
      <c r="C2400" s="35">
        <v>34181</v>
      </c>
      <c r="D2400" s="48" t="s">
        <v>302</v>
      </c>
      <c r="E2400" s="85">
        <v>5</v>
      </c>
      <c r="F2400" s="20" t="s">
        <v>183</v>
      </c>
      <c r="G2400" s="20" t="s">
        <v>490</v>
      </c>
      <c r="H2400" s="20" t="s">
        <v>14</v>
      </c>
      <c r="I2400" s="20">
        <v>1</v>
      </c>
      <c r="J2400" s="37">
        <f>I2400/9*12</f>
        <v>1.3333333333333333</v>
      </c>
      <c r="K2400" s="9">
        <v>2829.32</v>
      </c>
      <c r="L2400" s="20" t="s">
        <v>193</v>
      </c>
      <c r="M2400" s="17">
        <f>I2400/$I$2422</f>
        <v>3.325573661456601E-4</v>
      </c>
      <c r="N2400" s="17">
        <f>J2400/$J$2422</f>
        <v>3.325573661456601E-4</v>
      </c>
      <c r="O2400" s="68">
        <v>1</v>
      </c>
      <c r="P2400" s="9">
        <v>2829.32</v>
      </c>
    </row>
    <row r="2401" spans="1:16" x14ac:dyDescent="0.25">
      <c r="A2401" s="35">
        <v>2019</v>
      </c>
      <c r="B2401" s="35" t="s">
        <v>181</v>
      </c>
      <c r="C2401" s="35">
        <v>34181</v>
      </c>
      <c r="D2401" s="48" t="s">
        <v>302</v>
      </c>
      <c r="E2401" s="85">
        <v>5</v>
      </c>
      <c r="F2401" s="20" t="s">
        <v>183</v>
      </c>
      <c r="G2401" s="20" t="s">
        <v>490</v>
      </c>
      <c r="H2401" s="20" t="s">
        <v>14</v>
      </c>
      <c r="I2401" s="20">
        <v>5</v>
      </c>
      <c r="J2401" s="37">
        <f t="shared" ref="J2401:J2421" si="236">I2401/9*12</f>
        <v>6.666666666666667</v>
      </c>
      <c r="K2401" s="9">
        <v>14064.34</v>
      </c>
      <c r="L2401" s="20" t="s">
        <v>208</v>
      </c>
      <c r="M2401" s="17">
        <f t="shared" ref="M2401:M2421" si="237">I2401/$I$2422</f>
        <v>1.6627868307283007E-3</v>
      </c>
      <c r="N2401" s="17">
        <f t="shared" ref="N2401:N2421" si="238">J2401/$J$2422</f>
        <v>1.6627868307283007E-3</v>
      </c>
      <c r="O2401" s="68">
        <v>6</v>
      </c>
      <c r="P2401" s="9">
        <v>2812.87</v>
      </c>
    </row>
    <row r="2402" spans="1:16" x14ac:dyDescent="0.25">
      <c r="A2402" s="35">
        <v>2019</v>
      </c>
      <c r="B2402" s="35" t="s">
        <v>181</v>
      </c>
      <c r="C2402" s="35">
        <v>34181</v>
      </c>
      <c r="D2402" s="48" t="s">
        <v>302</v>
      </c>
      <c r="E2402" s="85">
        <v>5</v>
      </c>
      <c r="F2402" s="20" t="s">
        <v>183</v>
      </c>
      <c r="G2402" s="20" t="s">
        <v>490</v>
      </c>
      <c r="H2402" s="20" t="s">
        <v>14</v>
      </c>
      <c r="I2402" s="20">
        <v>1</v>
      </c>
      <c r="J2402" s="37">
        <f t="shared" si="236"/>
        <v>1.3333333333333333</v>
      </c>
      <c r="K2402" s="9">
        <v>2829.32</v>
      </c>
      <c r="L2402" s="20" t="s">
        <v>291</v>
      </c>
      <c r="M2402" s="17">
        <f t="shared" si="237"/>
        <v>3.325573661456601E-4</v>
      </c>
      <c r="N2402" s="17">
        <f t="shared" si="238"/>
        <v>3.325573661456601E-4</v>
      </c>
      <c r="O2402" s="68">
        <v>1</v>
      </c>
      <c r="P2402" s="9">
        <v>2829.32</v>
      </c>
    </row>
    <row r="2403" spans="1:16" x14ac:dyDescent="0.25">
      <c r="A2403" s="35">
        <v>2019</v>
      </c>
      <c r="B2403" s="35" t="s">
        <v>181</v>
      </c>
      <c r="C2403" s="35">
        <v>34181</v>
      </c>
      <c r="D2403" s="48" t="s">
        <v>302</v>
      </c>
      <c r="E2403" s="85">
        <v>5</v>
      </c>
      <c r="F2403" s="20" t="s">
        <v>183</v>
      </c>
      <c r="G2403" s="20" t="s">
        <v>490</v>
      </c>
      <c r="H2403" s="20" t="s">
        <v>14</v>
      </c>
      <c r="I2403" s="20">
        <v>1</v>
      </c>
      <c r="J2403" s="37">
        <f t="shared" si="236"/>
        <v>1.3333333333333333</v>
      </c>
      <c r="K2403" s="9">
        <v>2829.32</v>
      </c>
      <c r="L2403" s="20" t="s">
        <v>221</v>
      </c>
      <c r="M2403" s="17">
        <f t="shared" si="237"/>
        <v>3.325573661456601E-4</v>
      </c>
      <c r="N2403" s="17">
        <f t="shared" si="238"/>
        <v>3.325573661456601E-4</v>
      </c>
      <c r="O2403" s="68">
        <v>1</v>
      </c>
      <c r="P2403" s="9">
        <v>2829.32</v>
      </c>
    </row>
    <row r="2404" spans="1:16" x14ac:dyDescent="0.25">
      <c r="A2404" s="35">
        <v>2019</v>
      </c>
      <c r="B2404" s="35" t="s">
        <v>181</v>
      </c>
      <c r="C2404" s="35">
        <v>34181</v>
      </c>
      <c r="D2404" s="48" t="s">
        <v>302</v>
      </c>
      <c r="E2404" s="85">
        <v>5</v>
      </c>
      <c r="F2404" s="20" t="s">
        <v>183</v>
      </c>
      <c r="G2404" s="20" t="s">
        <v>490</v>
      </c>
      <c r="H2404" s="20" t="s">
        <v>14</v>
      </c>
      <c r="I2404" s="20">
        <v>1</v>
      </c>
      <c r="J2404" s="37">
        <f t="shared" si="236"/>
        <v>1.3333333333333333</v>
      </c>
      <c r="K2404" s="9">
        <v>2829.32</v>
      </c>
      <c r="L2404" s="20" t="s">
        <v>232</v>
      </c>
      <c r="M2404" s="17">
        <f t="shared" si="237"/>
        <v>3.325573661456601E-4</v>
      </c>
      <c r="N2404" s="17">
        <f t="shared" si="238"/>
        <v>3.325573661456601E-4</v>
      </c>
      <c r="O2404" s="68">
        <v>1</v>
      </c>
      <c r="P2404" s="9">
        <v>2829.32</v>
      </c>
    </row>
    <row r="2405" spans="1:16" x14ac:dyDescent="0.25">
      <c r="A2405" s="35">
        <v>2019</v>
      </c>
      <c r="B2405" s="35" t="s">
        <v>181</v>
      </c>
      <c r="C2405" s="35">
        <v>34181</v>
      </c>
      <c r="D2405" s="48" t="s">
        <v>302</v>
      </c>
      <c r="E2405" s="85">
        <v>5</v>
      </c>
      <c r="F2405" s="20" t="s">
        <v>183</v>
      </c>
      <c r="G2405" s="20" t="s">
        <v>490</v>
      </c>
      <c r="H2405" s="20" t="s">
        <v>14</v>
      </c>
      <c r="I2405" s="20">
        <v>1</v>
      </c>
      <c r="J2405" s="37">
        <f t="shared" si="236"/>
        <v>1.3333333333333333</v>
      </c>
      <c r="K2405" s="9">
        <v>2801.9</v>
      </c>
      <c r="L2405" s="20" t="s">
        <v>233</v>
      </c>
      <c r="M2405" s="17">
        <f t="shared" si="237"/>
        <v>3.325573661456601E-4</v>
      </c>
      <c r="N2405" s="17">
        <f t="shared" si="238"/>
        <v>3.325573661456601E-4</v>
      </c>
      <c r="O2405" s="68">
        <v>1</v>
      </c>
      <c r="P2405" s="9">
        <v>2801.9</v>
      </c>
    </row>
    <row r="2406" spans="1:16" x14ac:dyDescent="0.25">
      <c r="A2406" s="35">
        <v>2019</v>
      </c>
      <c r="B2406" s="35" t="s">
        <v>181</v>
      </c>
      <c r="C2406" s="35">
        <v>34181</v>
      </c>
      <c r="D2406" s="48" t="s">
        <v>302</v>
      </c>
      <c r="E2406" s="85">
        <v>5</v>
      </c>
      <c r="F2406" s="20" t="s">
        <v>183</v>
      </c>
      <c r="G2406" s="20" t="s">
        <v>490</v>
      </c>
      <c r="H2406" s="20" t="s">
        <v>14</v>
      </c>
      <c r="I2406" s="20">
        <v>1</v>
      </c>
      <c r="J2406" s="37">
        <f t="shared" si="236"/>
        <v>1.3333333333333333</v>
      </c>
      <c r="K2406" s="9">
        <v>2801.9</v>
      </c>
      <c r="L2406" s="20" t="s">
        <v>294</v>
      </c>
      <c r="M2406" s="17">
        <f t="shared" si="237"/>
        <v>3.325573661456601E-4</v>
      </c>
      <c r="N2406" s="17">
        <f t="shared" si="238"/>
        <v>3.325573661456601E-4</v>
      </c>
      <c r="O2406" s="68">
        <v>1</v>
      </c>
      <c r="P2406" s="9">
        <v>2801.9</v>
      </c>
    </row>
    <row r="2407" spans="1:16" x14ac:dyDescent="0.25">
      <c r="A2407" s="35">
        <v>2019</v>
      </c>
      <c r="B2407" s="35" t="s">
        <v>181</v>
      </c>
      <c r="C2407" s="35">
        <v>34181</v>
      </c>
      <c r="D2407" s="48" t="s">
        <v>302</v>
      </c>
      <c r="E2407" s="85">
        <v>5</v>
      </c>
      <c r="F2407" s="20" t="s">
        <v>183</v>
      </c>
      <c r="G2407" s="20" t="s">
        <v>490</v>
      </c>
      <c r="H2407" s="20" t="s">
        <v>14</v>
      </c>
      <c r="I2407" s="20">
        <v>1</v>
      </c>
      <c r="J2407" s="37">
        <f t="shared" si="236"/>
        <v>1.3333333333333333</v>
      </c>
      <c r="K2407" s="9">
        <v>2801.9</v>
      </c>
      <c r="L2407" s="20" t="s">
        <v>262</v>
      </c>
      <c r="M2407" s="17">
        <f t="shared" si="237"/>
        <v>3.325573661456601E-4</v>
      </c>
      <c r="N2407" s="17">
        <f t="shared" si="238"/>
        <v>3.325573661456601E-4</v>
      </c>
      <c r="O2407" s="68">
        <v>1</v>
      </c>
      <c r="P2407" s="9">
        <v>2801.9</v>
      </c>
    </row>
    <row r="2408" spans="1:16" x14ac:dyDescent="0.25">
      <c r="A2408" s="35">
        <v>2019</v>
      </c>
      <c r="B2408" s="35" t="s">
        <v>181</v>
      </c>
      <c r="C2408" s="35">
        <v>34181</v>
      </c>
      <c r="D2408" s="48" t="s">
        <v>302</v>
      </c>
      <c r="E2408" s="85">
        <v>5</v>
      </c>
      <c r="F2408" s="20" t="s">
        <v>183</v>
      </c>
      <c r="G2408" s="20" t="s">
        <v>490</v>
      </c>
      <c r="H2408" s="20" t="s">
        <v>14</v>
      </c>
      <c r="I2408" s="20">
        <v>19</v>
      </c>
      <c r="J2408" s="37">
        <f t="shared" si="236"/>
        <v>25.333333333333336</v>
      </c>
      <c r="K2408" s="9">
        <v>54134.25</v>
      </c>
      <c r="L2408" s="20" t="s">
        <v>56</v>
      </c>
      <c r="M2408" s="17">
        <f t="shared" si="237"/>
        <v>6.3185899567675423E-3</v>
      </c>
      <c r="N2408" s="17">
        <f t="shared" si="238"/>
        <v>6.3185899567675431E-3</v>
      </c>
      <c r="O2408" s="68">
        <v>23</v>
      </c>
      <c r="P2408" s="9">
        <v>2804.88</v>
      </c>
    </row>
    <row r="2409" spans="1:16" x14ac:dyDescent="0.25">
      <c r="A2409" s="35">
        <v>2019</v>
      </c>
      <c r="B2409" s="35" t="s">
        <v>181</v>
      </c>
      <c r="C2409" s="35">
        <v>34181</v>
      </c>
      <c r="D2409" s="48" t="s">
        <v>302</v>
      </c>
      <c r="E2409" s="85">
        <v>5</v>
      </c>
      <c r="F2409" s="20" t="s">
        <v>183</v>
      </c>
      <c r="G2409" s="20" t="s">
        <v>490</v>
      </c>
      <c r="H2409" s="20" t="s">
        <v>14</v>
      </c>
      <c r="I2409" s="20">
        <v>244</v>
      </c>
      <c r="J2409" s="37">
        <f t="shared" si="236"/>
        <v>325.33333333333331</v>
      </c>
      <c r="K2409" s="9">
        <v>683663.6</v>
      </c>
      <c r="L2409" s="20" t="s">
        <v>15</v>
      </c>
      <c r="M2409" s="17">
        <f t="shared" si="237"/>
        <v>8.1143997339541071E-2</v>
      </c>
      <c r="N2409" s="17">
        <f t="shared" si="238"/>
        <v>8.1143997339541057E-2</v>
      </c>
      <c r="O2409" s="68">
        <v>292</v>
      </c>
      <c r="P2409" s="9">
        <v>2801.9</v>
      </c>
    </row>
    <row r="2410" spans="1:16" x14ac:dyDescent="0.25">
      <c r="A2410" s="35">
        <v>2019</v>
      </c>
      <c r="B2410" s="35" t="s">
        <v>181</v>
      </c>
      <c r="C2410" s="35">
        <v>34181</v>
      </c>
      <c r="D2410" s="48" t="s">
        <v>302</v>
      </c>
      <c r="E2410" s="85">
        <v>5</v>
      </c>
      <c r="F2410" s="20" t="s">
        <v>183</v>
      </c>
      <c r="G2410" s="20" t="s">
        <v>490</v>
      </c>
      <c r="H2410" s="20" t="s">
        <v>14</v>
      </c>
      <c r="I2410" s="20">
        <v>175</v>
      </c>
      <c r="J2410" s="37">
        <f t="shared" si="236"/>
        <v>233.33333333333331</v>
      </c>
      <c r="K2410" s="9">
        <v>490332.5</v>
      </c>
      <c r="L2410" s="20" t="s">
        <v>17</v>
      </c>
      <c r="M2410" s="17">
        <f t="shared" si="237"/>
        <v>5.8197539075490523E-2</v>
      </c>
      <c r="N2410" s="17">
        <f t="shared" si="238"/>
        <v>5.8197539075490516E-2</v>
      </c>
      <c r="O2410" s="68">
        <v>209</v>
      </c>
      <c r="P2410" s="9">
        <v>2801.9</v>
      </c>
    </row>
    <row r="2411" spans="1:16" x14ac:dyDescent="0.25">
      <c r="A2411" s="35">
        <v>2019</v>
      </c>
      <c r="B2411" s="35" t="s">
        <v>181</v>
      </c>
      <c r="C2411" s="35">
        <v>34181</v>
      </c>
      <c r="D2411" s="48" t="s">
        <v>302</v>
      </c>
      <c r="E2411" s="85">
        <v>5</v>
      </c>
      <c r="F2411" s="20" t="s">
        <v>183</v>
      </c>
      <c r="G2411" s="20" t="s">
        <v>490</v>
      </c>
      <c r="H2411" s="20" t="s">
        <v>14</v>
      </c>
      <c r="I2411" s="20">
        <v>12</v>
      </c>
      <c r="J2411" s="37">
        <f t="shared" si="236"/>
        <v>16</v>
      </c>
      <c r="K2411" s="9">
        <v>33622.800000000003</v>
      </c>
      <c r="L2411" s="20" t="s">
        <v>18</v>
      </c>
      <c r="M2411" s="17">
        <f t="shared" si="237"/>
        <v>3.9906883937479215E-3</v>
      </c>
      <c r="N2411" s="17">
        <f t="shared" si="238"/>
        <v>3.9906883937479215E-3</v>
      </c>
      <c r="O2411" s="68">
        <v>14</v>
      </c>
      <c r="P2411" s="9">
        <v>2801.9</v>
      </c>
    </row>
    <row r="2412" spans="1:16" x14ac:dyDescent="0.25">
      <c r="A2412" s="35">
        <v>2019</v>
      </c>
      <c r="B2412" s="35" t="s">
        <v>181</v>
      </c>
      <c r="C2412" s="35">
        <v>34181</v>
      </c>
      <c r="D2412" s="48" t="s">
        <v>302</v>
      </c>
      <c r="E2412" s="85">
        <v>5</v>
      </c>
      <c r="F2412" s="20" t="s">
        <v>183</v>
      </c>
      <c r="G2412" s="20" t="s">
        <v>490</v>
      </c>
      <c r="H2412" s="20" t="s">
        <v>14</v>
      </c>
      <c r="I2412" s="20">
        <v>9</v>
      </c>
      <c r="J2412" s="37">
        <f t="shared" si="236"/>
        <v>12</v>
      </c>
      <c r="K2412" s="9">
        <v>26562.01</v>
      </c>
      <c r="L2412" s="20" t="s">
        <v>22</v>
      </c>
      <c r="M2412" s="17">
        <f t="shared" si="237"/>
        <v>2.9930162953109413E-3</v>
      </c>
      <c r="N2412" s="17">
        <f t="shared" si="238"/>
        <v>2.9930162953109409E-3</v>
      </c>
      <c r="O2412" s="68">
        <v>11</v>
      </c>
      <c r="P2412" s="9">
        <v>2801.9</v>
      </c>
    </row>
    <row r="2413" spans="1:16" x14ac:dyDescent="0.25">
      <c r="A2413" s="35">
        <v>2019</v>
      </c>
      <c r="B2413" s="35" t="s">
        <v>181</v>
      </c>
      <c r="C2413" s="35">
        <v>34181</v>
      </c>
      <c r="D2413" s="48" t="s">
        <v>302</v>
      </c>
      <c r="E2413" s="85">
        <v>5</v>
      </c>
      <c r="F2413" s="20" t="s">
        <v>183</v>
      </c>
      <c r="G2413" s="20" t="s">
        <v>490</v>
      </c>
      <c r="H2413" s="20" t="s">
        <v>14</v>
      </c>
      <c r="I2413" s="20">
        <v>187</v>
      </c>
      <c r="J2413" s="37">
        <f t="shared" si="236"/>
        <v>249.33333333333334</v>
      </c>
      <c r="K2413" s="9">
        <v>523955.3</v>
      </c>
      <c r="L2413" s="20" t="s">
        <v>23</v>
      </c>
      <c r="M2413" s="17">
        <f t="shared" si="237"/>
        <v>6.2188227469238445E-2</v>
      </c>
      <c r="N2413" s="17">
        <f t="shared" si="238"/>
        <v>6.2188227469238445E-2</v>
      </c>
      <c r="O2413" s="68">
        <v>224</v>
      </c>
      <c r="P2413" s="9">
        <v>2801.9</v>
      </c>
    </row>
    <row r="2414" spans="1:16" x14ac:dyDescent="0.25">
      <c r="A2414" s="35">
        <v>2019</v>
      </c>
      <c r="B2414" s="35" t="s">
        <v>181</v>
      </c>
      <c r="C2414" s="35">
        <v>34181</v>
      </c>
      <c r="D2414" s="48" t="s">
        <v>302</v>
      </c>
      <c r="E2414" s="85">
        <v>5</v>
      </c>
      <c r="F2414" s="20" t="s">
        <v>183</v>
      </c>
      <c r="G2414" s="20" t="s">
        <v>490</v>
      </c>
      <c r="H2414" s="20" t="s">
        <v>14</v>
      </c>
      <c r="I2414" s="20">
        <v>229</v>
      </c>
      <c r="J2414" s="37">
        <f t="shared" si="236"/>
        <v>305.33333333333331</v>
      </c>
      <c r="K2414" s="9">
        <v>641635.1</v>
      </c>
      <c r="L2414" s="20" t="s">
        <v>24</v>
      </c>
      <c r="M2414" s="17">
        <f t="shared" si="237"/>
        <v>7.615563684735617E-2</v>
      </c>
      <c r="N2414" s="17">
        <f t="shared" si="238"/>
        <v>7.6155636847356156E-2</v>
      </c>
      <c r="O2414" s="68">
        <v>274</v>
      </c>
      <c r="P2414" s="9">
        <v>2801.9</v>
      </c>
    </row>
    <row r="2415" spans="1:16" x14ac:dyDescent="0.25">
      <c r="A2415" s="35">
        <v>2019</v>
      </c>
      <c r="B2415" s="35" t="s">
        <v>181</v>
      </c>
      <c r="C2415" s="35">
        <v>34181</v>
      </c>
      <c r="D2415" s="48" t="s">
        <v>302</v>
      </c>
      <c r="E2415" s="85">
        <v>5</v>
      </c>
      <c r="F2415" s="20" t="s">
        <v>183</v>
      </c>
      <c r="G2415" s="20" t="s">
        <v>490</v>
      </c>
      <c r="H2415" s="20" t="s">
        <v>14</v>
      </c>
      <c r="I2415" s="20">
        <v>213</v>
      </c>
      <c r="J2415" s="37">
        <f t="shared" si="236"/>
        <v>284</v>
      </c>
      <c r="K2415" s="9">
        <v>596804.69999999995</v>
      </c>
      <c r="L2415" s="20" t="s">
        <v>25</v>
      </c>
      <c r="M2415" s="17">
        <f t="shared" si="237"/>
        <v>7.0834718989025602E-2</v>
      </c>
      <c r="N2415" s="17">
        <f t="shared" si="238"/>
        <v>7.0834718989025602E-2</v>
      </c>
      <c r="O2415" s="68">
        <v>255</v>
      </c>
      <c r="P2415" s="9">
        <v>2801.9</v>
      </c>
    </row>
    <row r="2416" spans="1:16" x14ac:dyDescent="0.25">
      <c r="A2416" s="35">
        <v>2019</v>
      </c>
      <c r="B2416" s="35" t="s">
        <v>181</v>
      </c>
      <c r="C2416" s="35">
        <v>34181</v>
      </c>
      <c r="D2416" s="48" t="s">
        <v>302</v>
      </c>
      <c r="E2416" s="85">
        <v>5</v>
      </c>
      <c r="F2416" s="20" t="s">
        <v>183</v>
      </c>
      <c r="G2416" s="20" t="s">
        <v>490</v>
      </c>
      <c r="H2416" s="20" t="s">
        <v>14</v>
      </c>
      <c r="I2416" s="20">
        <v>448</v>
      </c>
      <c r="J2416" s="37">
        <f t="shared" si="236"/>
        <v>597.33333333333337</v>
      </c>
      <c r="K2416" s="9">
        <v>1247865.96</v>
      </c>
      <c r="L2416" s="20" t="s">
        <v>26</v>
      </c>
      <c r="M2416" s="17">
        <f t="shared" si="237"/>
        <v>0.14898570003325573</v>
      </c>
      <c r="N2416" s="17">
        <f t="shared" si="238"/>
        <v>0.14898570003325573</v>
      </c>
      <c r="O2416" s="68">
        <v>536</v>
      </c>
      <c r="P2416" s="9">
        <v>2785.42</v>
      </c>
    </row>
    <row r="2417" spans="1:16" x14ac:dyDescent="0.25">
      <c r="A2417" s="35">
        <v>2019</v>
      </c>
      <c r="B2417" s="35" t="s">
        <v>181</v>
      </c>
      <c r="C2417" s="35">
        <v>34181</v>
      </c>
      <c r="D2417" s="48" t="s">
        <v>302</v>
      </c>
      <c r="E2417" s="85">
        <v>5</v>
      </c>
      <c r="F2417" s="20" t="s">
        <v>183</v>
      </c>
      <c r="G2417" s="20" t="s">
        <v>490</v>
      </c>
      <c r="H2417" s="20" t="s">
        <v>14</v>
      </c>
      <c r="I2417" s="22">
        <v>1333</v>
      </c>
      <c r="J2417" s="37">
        <f t="shared" si="236"/>
        <v>1777.3333333333335</v>
      </c>
      <c r="K2417" s="9">
        <v>3735112.02</v>
      </c>
      <c r="L2417" s="20" t="s">
        <v>41</v>
      </c>
      <c r="M2417" s="17">
        <f t="shared" si="237"/>
        <v>0.44329896907216493</v>
      </c>
      <c r="N2417" s="17">
        <f>J2417/$J$2422</f>
        <v>0.44329896907216498</v>
      </c>
      <c r="O2417" s="68">
        <v>1596</v>
      </c>
      <c r="P2417" s="9">
        <v>2801.9</v>
      </c>
    </row>
    <row r="2418" spans="1:16" x14ac:dyDescent="0.25">
      <c r="A2418" s="35">
        <v>2019</v>
      </c>
      <c r="B2418" s="35" t="s">
        <v>181</v>
      </c>
      <c r="C2418" s="35">
        <v>34181</v>
      </c>
      <c r="D2418" s="48" t="s">
        <v>302</v>
      </c>
      <c r="E2418" s="85">
        <v>5</v>
      </c>
      <c r="F2418" s="20" t="s">
        <v>183</v>
      </c>
      <c r="G2418" s="20" t="s">
        <v>490</v>
      </c>
      <c r="H2418" s="20" t="s">
        <v>14</v>
      </c>
      <c r="I2418" s="20">
        <v>42</v>
      </c>
      <c r="J2418" s="37">
        <f t="shared" si="236"/>
        <v>56</v>
      </c>
      <c r="K2418" s="9">
        <v>117679.8</v>
      </c>
      <c r="L2418" s="20" t="s">
        <v>42</v>
      </c>
      <c r="M2418" s="17">
        <f t="shared" si="237"/>
        <v>1.3967409378117725E-2</v>
      </c>
      <c r="N2418" s="17">
        <f t="shared" si="238"/>
        <v>1.3967409378117725E-2</v>
      </c>
      <c r="O2418" s="68">
        <v>50</v>
      </c>
      <c r="P2418" s="9">
        <v>2801.9</v>
      </c>
    </row>
    <row r="2419" spans="1:16" x14ac:dyDescent="0.25">
      <c r="A2419" s="35">
        <v>2019</v>
      </c>
      <c r="B2419" s="35" t="s">
        <v>181</v>
      </c>
      <c r="C2419" s="35">
        <v>34181</v>
      </c>
      <c r="D2419" s="48" t="s">
        <v>302</v>
      </c>
      <c r="E2419" s="85">
        <v>5</v>
      </c>
      <c r="F2419" s="20" t="s">
        <v>183</v>
      </c>
      <c r="G2419" s="20" t="s">
        <v>490</v>
      </c>
      <c r="H2419" s="20" t="s">
        <v>14</v>
      </c>
      <c r="I2419" s="20">
        <v>1</v>
      </c>
      <c r="J2419" s="37">
        <f t="shared" si="236"/>
        <v>1.3333333333333333</v>
      </c>
      <c r="K2419" s="9">
        <v>1400.95</v>
      </c>
      <c r="L2419" s="20" t="s">
        <v>43</v>
      </c>
      <c r="M2419" s="17">
        <f t="shared" si="237"/>
        <v>3.325573661456601E-4</v>
      </c>
      <c r="N2419" s="17">
        <f t="shared" si="238"/>
        <v>3.325573661456601E-4</v>
      </c>
      <c r="O2419" s="68">
        <v>1</v>
      </c>
      <c r="P2419" s="9">
        <v>2801.9</v>
      </c>
    </row>
    <row r="2420" spans="1:16" x14ac:dyDescent="0.25">
      <c r="A2420" s="35">
        <v>2019</v>
      </c>
      <c r="B2420" s="35" t="s">
        <v>181</v>
      </c>
      <c r="C2420" s="35">
        <v>34181</v>
      </c>
      <c r="D2420" s="48" t="s">
        <v>302</v>
      </c>
      <c r="E2420" s="85">
        <v>5</v>
      </c>
      <c r="F2420" s="20" t="s">
        <v>183</v>
      </c>
      <c r="G2420" s="20" t="s">
        <v>490</v>
      </c>
      <c r="H2420" s="20" t="s">
        <v>14</v>
      </c>
      <c r="I2420" s="20">
        <v>71</v>
      </c>
      <c r="J2420" s="37">
        <f t="shared" si="236"/>
        <v>94.666666666666671</v>
      </c>
      <c r="K2420" s="9">
        <v>198934.9</v>
      </c>
      <c r="L2420" s="20" t="s">
        <v>53</v>
      </c>
      <c r="M2420" s="17">
        <f t="shared" si="237"/>
        <v>2.3611572996341867E-2</v>
      </c>
      <c r="N2420" s="17">
        <f t="shared" si="238"/>
        <v>2.3611572996341871E-2</v>
      </c>
      <c r="O2420" s="68">
        <v>85</v>
      </c>
      <c r="P2420" s="9">
        <v>2801.9</v>
      </c>
    </row>
    <row r="2421" spans="1:16" x14ac:dyDescent="0.25">
      <c r="A2421" s="35">
        <v>2019</v>
      </c>
      <c r="B2421" s="35" t="s">
        <v>181</v>
      </c>
      <c r="C2421" s="35">
        <v>34181</v>
      </c>
      <c r="D2421" s="48" t="s">
        <v>302</v>
      </c>
      <c r="E2421" s="85">
        <v>5</v>
      </c>
      <c r="F2421" s="20" t="s">
        <v>183</v>
      </c>
      <c r="G2421" s="20" t="s">
        <v>490</v>
      </c>
      <c r="H2421" s="20" t="s">
        <v>14</v>
      </c>
      <c r="I2421" s="20">
        <v>12</v>
      </c>
      <c r="J2421" s="37">
        <f t="shared" si="236"/>
        <v>16</v>
      </c>
      <c r="K2421" s="9">
        <v>33622.800000000003</v>
      </c>
      <c r="L2421" s="20" t="s">
        <v>56</v>
      </c>
      <c r="M2421" s="17">
        <f t="shared" si="237"/>
        <v>3.9906883937479215E-3</v>
      </c>
      <c r="N2421" s="17">
        <f t="shared" si="238"/>
        <v>3.9906883937479215E-3</v>
      </c>
      <c r="O2421" s="68">
        <v>14</v>
      </c>
      <c r="P2421" s="9">
        <v>2801.9</v>
      </c>
    </row>
    <row r="2422" spans="1:16" x14ac:dyDescent="0.25">
      <c r="A2422" s="20"/>
      <c r="B2422" s="20"/>
      <c r="C2422" s="20"/>
      <c r="D2422" s="48"/>
      <c r="E2422" s="85"/>
      <c r="F2422" s="20"/>
      <c r="G2422" s="20"/>
      <c r="H2422" s="20"/>
      <c r="I2422" s="34">
        <f>SUM(I2400:I2421)</f>
        <v>3007</v>
      </c>
      <c r="J2422" s="34">
        <f>SUM(J2400:J2421)</f>
        <v>4009.3333333333335</v>
      </c>
      <c r="K2422" s="36"/>
      <c r="L2422" s="36"/>
      <c r="M2422" s="19">
        <v>1</v>
      </c>
      <c r="N2422" s="19">
        <v>1</v>
      </c>
      <c r="O2422" s="72">
        <v>3600</v>
      </c>
      <c r="P2422" s="9"/>
    </row>
  </sheetData>
  <autoFilter ref="A2:Q242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4"/>
  <sheetViews>
    <sheetView topLeftCell="A43" workbookViewId="0">
      <selection activeCell="C81" sqref="C81"/>
    </sheetView>
  </sheetViews>
  <sheetFormatPr defaultRowHeight="12" x14ac:dyDescent="0.2"/>
  <cols>
    <col min="1" max="1" width="37.140625" style="102" customWidth="1"/>
    <col min="2" max="2" width="9.140625" style="99"/>
    <col min="3" max="3" width="53.85546875" style="99" customWidth="1"/>
    <col min="4" max="16384" width="9.140625" style="99"/>
  </cols>
  <sheetData>
    <row r="1" spans="1:3" x14ac:dyDescent="0.2">
      <c r="A1" s="98" t="s">
        <v>452</v>
      </c>
      <c r="C1" s="98" t="s">
        <v>452</v>
      </c>
    </row>
    <row r="2" spans="1:3" x14ac:dyDescent="0.2">
      <c r="A2" s="100" t="s">
        <v>15</v>
      </c>
      <c r="C2" s="101" t="s">
        <v>219</v>
      </c>
    </row>
    <row r="3" spans="1:3" x14ac:dyDescent="0.2">
      <c r="A3" s="100" t="s">
        <v>16</v>
      </c>
      <c r="C3" s="101" t="s">
        <v>220</v>
      </c>
    </row>
    <row r="4" spans="1:3" x14ac:dyDescent="0.2">
      <c r="A4" s="100" t="s">
        <v>17</v>
      </c>
      <c r="C4" s="101" t="s">
        <v>221</v>
      </c>
    </row>
    <row r="5" spans="1:3" x14ac:dyDescent="0.2">
      <c r="A5" s="100" t="s">
        <v>18</v>
      </c>
      <c r="C5" s="101" t="s">
        <v>222</v>
      </c>
    </row>
    <row r="6" spans="1:3" x14ac:dyDescent="0.2">
      <c r="A6" s="100" t="s">
        <v>19</v>
      </c>
      <c r="C6" s="101" t="s">
        <v>223</v>
      </c>
    </row>
    <row r="7" spans="1:3" x14ac:dyDescent="0.2">
      <c r="A7" s="100" t="s">
        <v>20</v>
      </c>
      <c r="C7" s="101" t="s">
        <v>224</v>
      </c>
    </row>
    <row r="8" spans="1:3" x14ac:dyDescent="0.2">
      <c r="A8" s="100" t="s">
        <v>21</v>
      </c>
      <c r="C8" s="101" t="s">
        <v>225</v>
      </c>
    </row>
    <row r="9" spans="1:3" x14ac:dyDescent="0.2">
      <c r="A9" s="100" t="s">
        <v>22</v>
      </c>
      <c r="C9" s="101" t="s">
        <v>226</v>
      </c>
    </row>
    <row r="10" spans="1:3" x14ac:dyDescent="0.2">
      <c r="A10" s="100" t="s">
        <v>23</v>
      </c>
      <c r="C10" s="101" t="s">
        <v>227</v>
      </c>
    </row>
    <row r="11" spans="1:3" x14ac:dyDescent="0.2">
      <c r="A11" s="100" t="s">
        <v>24</v>
      </c>
      <c r="C11" s="101" t="s">
        <v>228</v>
      </c>
    </row>
    <row r="12" spans="1:3" x14ac:dyDescent="0.2">
      <c r="A12" s="100" t="s">
        <v>25</v>
      </c>
      <c r="C12" s="101" t="s">
        <v>229</v>
      </c>
    </row>
    <row r="13" spans="1:3" x14ac:dyDescent="0.2">
      <c r="A13" s="100" t="s">
        <v>26</v>
      </c>
      <c r="C13" s="101" t="s">
        <v>230</v>
      </c>
    </row>
    <row r="14" spans="1:3" x14ac:dyDescent="0.2">
      <c r="A14" s="100" t="s">
        <v>27</v>
      </c>
      <c r="C14" s="101" t="s">
        <v>231</v>
      </c>
    </row>
    <row r="15" spans="1:3" x14ac:dyDescent="0.2">
      <c r="A15" s="100" t="s">
        <v>28</v>
      </c>
      <c r="C15" s="101" t="s">
        <v>232</v>
      </c>
    </row>
    <row r="16" spans="1:3" x14ac:dyDescent="0.2">
      <c r="A16" s="100" t="s">
        <v>29</v>
      </c>
      <c r="C16" s="101" t="s">
        <v>233</v>
      </c>
    </row>
    <row r="17" spans="1:3" x14ac:dyDescent="0.2">
      <c r="A17" s="100" t="s">
        <v>30</v>
      </c>
      <c r="C17" s="101" t="s">
        <v>234</v>
      </c>
    </row>
    <row r="18" spans="1:3" x14ac:dyDescent="0.2">
      <c r="A18" s="100" t="s">
        <v>31</v>
      </c>
      <c r="C18" s="101" t="s">
        <v>235</v>
      </c>
    </row>
    <row r="19" spans="1:3" x14ac:dyDescent="0.2">
      <c r="A19" s="100" t="s">
        <v>32</v>
      </c>
      <c r="C19" s="101" t="s">
        <v>236</v>
      </c>
    </row>
    <row r="20" spans="1:3" x14ac:dyDescent="0.2">
      <c r="A20" s="100" t="s">
        <v>33</v>
      </c>
      <c r="C20" s="101" t="s">
        <v>237</v>
      </c>
    </row>
    <row r="21" spans="1:3" x14ac:dyDescent="0.2">
      <c r="A21" s="100" t="s">
        <v>34</v>
      </c>
      <c r="C21" s="101" t="s">
        <v>238</v>
      </c>
    </row>
    <row r="22" spans="1:3" x14ac:dyDescent="0.2">
      <c r="A22" s="100" t="s">
        <v>35</v>
      </c>
      <c r="C22" s="101" t="s">
        <v>239</v>
      </c>
    </row>
    <row r="23" spans="1:3" x14ac:dyDescent="0.2">
      <c r="A23" s="100" t="s">
        <v>36</v>
      </c>
      <c r="C23" s="101" t="s">
        <v>240</v>
      </c>
    </row>
    <row r="24" spans="1:3" x14ac:dyDescent="0.2">
      <c r="A24" s="100" t="s">
        <v>37</v>
      </c>
      <c r="C24" s="101" t="s">
        <v>241</v>
      </c>
    </row>
    <row r="25" spans="1:3" x14ac:dyDescent="0.2">
      <c r="A25" s="100" t="s">
        <v>38</v>
      </c>
      <c r="C25" s="101" t="s">
        <v>242</v>
      </c>
    </row>
    <row r="26" spans="1:3" x14ac:dyDescent="0.2">
      <c r="A26" s="100" t="s">
        <v>39</v>
      </c>
      <c r="C26" s="101" t="s">
        <v>243</v>
      </c>
    </row>
    <row r="27" spans="1:3" x14ac:dyDescent="0.2">
      <c r="A27" s="100" t="s">
        <v>40</v>
      </c>
      <c r="C27" s="101" t="s">
        <v>244</v>
      </c>
    </row>
    <row r="28" spans="1:3" x14ac:dyDescent="0.2">
      <c r="A28" s="100" t="s">
        <v>41</v>
      </c>
      <c r="C28" s="101" t="s">
        <v>245</v>
      </c>
    </row>
    <row r="29" spans="1:3" x14ac:dyDescent="0.2">
      <c r="A29" s="100" t="s">
        <v>42</v>
      </c>
      <c r="C29" s="101" t="s">
        <v>246</v>
      </c>
    </row>
    <row r="30" spans="1:3" x14ac:dyDescent="0.2">
      <c r="A30" s="100" t="s">
        <v>43</v>
      </c>
      <c r="C30" s="101" t="s">
        <v>247</v>
      </c>
    </row>
    <row r="31" spans="1:3" x14ac:dyDescent="0.2">
      <c r="A31" s="100" t="s">
        <v>44</v>
      </c>
      <c r="C31" s="101" t="s">
        <v>248</v>
      </c>
    </row>
    <row r="32" spans="1:3" x14ac:dyDescent="0.2">
      <c r="A32" s="100" t="s">
        <v>45</v>
      </c>
      <c r="C32" s="101" t="s">
        <v>249</v>
      </c>
    </row>
    <row r="33" spans="1:3" x14ac:dyDescent="0.2">
      <c r="A33" s="100" t="s">
        <v>46</v>
      </c>
      <c r="C33" s="101" t="s">
        <v>250</v>
      </c>
    </row>
    <row r="34" spans="1:3" x14ac:dyDescent="0.2">
      <c r="A34" s="100" t="s">
        <v>47</v>
      </c>
      <c r="C34" s="101" t="s">
        <v>251</v>
      </c>
    </row>
    <row r="35" spans="1:3" x14ac:dyDescent="0.2">
      <c r="A35" s="100" t="s">
        <v>48</v>
      </c>
      <c r="C35" s="101" t="s">
        <v>252</v>
      </c>
    </row>
    <row r="36" spans="1:3" x14ac:dyDescent="0.2">
      <c r="A36" s="100" t="s">
        <v>49</v>
      </c>
      <c r="C36" s="101" t="s">
        <v>253</v>
      </c>
    </row>
    <row r="37" spans="1:3" x14ac:dyDescent="0.2">
      <c r="A37" s="100" t="s">
        <v>50</v>
      </c>
      <c r="C37" s="101" t="s">
        <v>254</v>
      </c>
    </row>
    <row r="38" spans="1:3" x14ac:dyDescent="0.2">
      <c r="A38" s="100" t="s">
        <v>51</v>
      </c>
      <c r="C38" s="101" t="s">
        <v>255</v>
      </c>
    </row>
    <row r="39" spans="1:3" x14ac:dyDescent="0.2">
      <c r="A39" s="100" t="s">
        <v>52</v>
      </c>
      <c r="C39" s="101" t="s">
        <v>256</v>
      </c>
    </row>
    <row r="40" spans="1:3" x14ac:dyDescent="0.2">
      <c r="A40" s="100" t="s">
        <v>53</v>
      </c>
      <c r="C40" s="101" t="s">
        <v>257</v>
      </c>
    </row>
    <row r="41" spans="1:3" x14ac:dyDescent="0.2">
      <c r="A41" s="100" t="s">
        <v>54</v>
      </c>
      <c r="C41" s="101" t="s">
        <v>258</v>
      </c>
    </row>
    <row r="42" spans="1:3" x14ac:dyDescent="0.2">
      <c r="A42" s="100" t="s">
        <v>55</v>
      </c>
      <c r="C42" s="101" t="s">
        <v>259</v>
      </c>
    </row>
    <row r="43" spans="1:3" x14ac:dyDescent="0.2">
      <c r="A43" s="100" t="s">
        <v>56</v>
      </c>
      <c r="C43" s="101" t="s">
        <v>260</v>
      </c>
    </row>
    <row r="44" spans="1:3" x14ac:dyDescent="0.2">
      <c r="A44" s="100" t="s">
        <v>57</v>
      </c>
      <c r="C44" s="101" t="s">
        <v>261</v>
      </c>
    </row>
    <row r="45" spans="1:3" x14ac:dyDescent="0.2">
      <c r="A45" s="100" t="s">
        <v>62</v>
      </c>
      <c r="C45" s="101" t="s">
        <v>262</v>
      </c>
    </row>
    <row r="46" spans="1:3" x14ac:dyDescent="0.2">
      <c r="A46" s="100" t="s">
        <v>63</v>
      </c>
      <c r="C46" s="101" t="s">
        <v>263</v>
      </c>
    </row>
    <row r="47" spans="1:3" x14ac:dyDescent="0.2">
      <c r="A47" s="100" t="s">
        <v>64</v>
      </c>
      <c r="C47" s="101" t="s">
        <v>264</v>
      </c>
    </row>
    <row r="48" spans="1:3" x14ac:dyDescent="0.2">
      <c r="A48" s="100" t="s">
        <v>65</v>
      </c>
      <c r="C48" s="101" t="s">
        <v>265</v>
      </c>
    </row>
    <row r="49" spans="1:3" x14ac:dyDescent="0.2">
      <c r="A49" s="100" t="s">
        <v>68</v>
      </c>
      <c r="C49" s="101" t="s">
        <v>267</v>
      </c>
    </row>
    <row r="50" spans="1:3" x14ac:dyDescent="0.2">
      <c r="A50" s="100" t="s">
        <v>134</v>
      </c>
      <c r="C50" s="101" t="s">
        <v>268</v>
      </c>
    </row>
    <row r="51" spans="1:3" x14ac:dyDescent="0.2">
      <c r="A51" s="100" t="s">
        <v>135</v>
      </c>
      <c r="C51" s="101" t="s">
        <v>269</v>
      </c>
    </row>
    <row r="52" spans="1:3" x14ac:dyDescent="0.2">
      <c r="A52" s="100" t="s">
        <v>144</v>
      </c>
      <c r="C52" s="101" t="s">
        <v>270</v>
      </c>
    </row>
    <row r="53" spans="1:3" x14ac:dyDescent="0.2">
      <c r="A53" s="100" t="s">
        <v>155</v>
      </c>
      <c r="C53" s="101" t="s">
        <v>271</v>
      </c>
    </row>
    <row r="54" spans="1:3" x14ac:dyDescent="0.2">
      <c r="A54" s="100" t="s">
        <v>300</v>
      </c>
      <c r="C54" s="101" t="s">
        <v>272</v>
      </c>
    </row>
    <row r="55" spans="1:3" x14ac:dyDescent="0.2">
      <c r="A55" s="100" t="s">
        <v>266</v>
      </c>
      <c r="C55" s="101" t="s">
        <v>275</v>
      </c>
    </row>
    <row r="56" spans="1:3" x14ac:dyDescent="0.2">
      <c r="A56" s="100" t="s">
        <v>335</v>
      </c>
      <c r="C56" s="101" t="s">
        <v>279</v>
      </c>
    </row>
    <row r="57" spans="1:3" x14ac:dyDescent="0.2">
      <c r="A57" s="100" t="s">
        <v>344</v>
      </c>
      <c r="C57" s="101" t="s">
        <v>280</v>
      </c>
    </row>
    <row r="58" spans="1:3" x14ac:dyDescent="0.2">
      <c r="A58" s="100" t="s">
        <v>301</v>
      </c>
      <c r="C58" s="101" t="s">
        <v>281</v>
      </c>
    </row>
    <row r="59" spans="1:3" x14ac:dyDescent="0.2">
      <c r="A59" s="100" t="s">
        <v>347</v>
      </c>
      <c r="C59" s="101" t="s">
        <v>282</v>
      </c>
    </row>
    <row r="60" spans="1:3" x14ac:dyDescent="0.2">
      <c r="A60" s="100" t="s">
        <v>274</v>
      </c>
      <c r="C60" s="101" t="s">
        <v>283</v>
      </c>
    </row>
    <row r="61" spans="1:3" x14ac:dyDescent="0.2">
      <c r="A61" s="100" t="s">
        <v>216</v>
      </c>
      <c r="C61" s="101" t="s">
        <v>286</v>
      </c>
    </row>
    <row r="62" spans="1:3" x14ac:dyDescent="0.2">
      <c r="A62" s="101" t="s">
        <v>185</v>
      </c>
      <c r="C62" s="101" t="s">
        <v>289</v>
      </c>
    </row>
    <row r="63" spans="1:3" x14ac:dyDescent="0.2">
      <c r="A63" s="101" t="s">
        <v>187</v>
      </c>
      <c r="C63" s="101" t="s">
        <v>290</v>
      </c>
    </row>
    <row r="64" spans="1:3" x14ac:dyDescent="0.2">
      <c r="A64" s="101" t="s">
        <v>188</v>
      </c>
      <c r="C64" s="101" t="s">
        <v>291</v>
      </c>
    </row>
    <row r="65" spans="1:3" x14ac:dyDescent="0.2">
      <c r="A65" s="101" t="s">
        <v>189</v>
      </c>
      <c r="C65" s="101" t="s">
        <v>292</v>
      </c>
    </row>
    <row r="66" spans="1:3" x14ac:dyDescent="0.2">
      <c r="A66" s="101" t="s">
        <v>190</v>
      </c>
      <c r="C66" s="101" t="s">
        <v>293</v>
      </c>
    </row>
    <row r="67" spans="1:3" x14ac:dyDescent="0.2">
      <c r="A67" s="101" t="s">
        <v>191</v>
      </c>
      <c r="C67" s="101" t="s">
        <v>294</v>
      </c>
    </row>
    <row r="68" spans="1:3" x14ac:dyDescent="0.2">
      <c r="A68" s="101" t="s">
        <v>192</v>
      </c>
      <c r="C68" s="101" t="s">
        <v>295</v>
      </c>
    </row>
    <row r="69" spans="1:3" x14ac:dyDescent="0.2">
      <c r="A69" s="101" t="s">
        <v>193</v>
      </c>
      <c r="C69" s="101" t="s">
        <v>296</v>
      </c>
    </row>
    <row r="70" spans="1:3" x14ac:dyDescent="0.2">
      <c r="A70" s="101" t="s">
        <v>194</v>
      </c>
      <c r="C70" s="101" t="s">
        <v>297</v>
      </c>
    </row>
    <row r="71" spans="1:3" x14ac:dyDescent="0.2">
      <c r="A71" s="101" t="s">
        <v>195</v>
      </c>
      <c r="C71" s="101" t="s">
        <v>298</v>
      </c>
    </row>
    <row r="72" spans="1:3" ht="14.25" customHeight="1" x14ac:dyDescent="0.2">
      <c r="A72" s="101" t="s">
        <v>196</v>
      </c>
      <c r="C72" s="103" t="s">
        <v>299</v>
      </c>
    </row>
    <row r="73" spans="1:3" x14ac:dyDescent="0.2">
      <c r="A73" s="101" t="s">
        <v>197</v>
      </c>
    </row>
    <row r="74" spans="1:3" x14ac:dyDescent="0.2">
      <c r="A74" s="101" t="s">
        <v>198</v>
      </c>
    </row>
    <row r="75" spans="1:3" x14ac:dyDescent="0.2">
      <c r="A75" s="101" t="s">
        <v>199</v>
      </c>
    </row>
    <row r="76" spans="1:3" x14ac:dyDescent="0.2">
      <c r="A76" s="101" t="s">
        <v>200</v>
      </c>
    </row>
    <row r="77" spans="1:3" x14ac:dyDescent="0.2">
      <c r="A77" s="101" t="s">
        <v>201</v>
      </c>
    </row>
    <row r="78" spans="1:3" x14ac:dyDescent="0.2">
      <c r="A78" s="101" t="s">
        <v>202</v>
      </c>
    </row>
    <row r="79" spans="1:3" x14ac:dyDescent="0.2">
      <c r="A79" s="101" t="s">
        <v>203</v>
      </c>
    </row>
    <row r="80" spans="1:3" x14ac:dyDescent="0.2">
      <c r="A80" s="101" t="s">
        <v>204</v>
      </c>
    </row>
    <row r="81" spans="1:1" x14ac:dyDescent="0.2">
      <c r="A81" s="101" t="s">
        <v>205</v>
      </c>
    </row>
    <row r="82" spans="1:1" x14ac:dyDescent="0.2">
      <c r="A82" s="101" t="s">
        <v>206</v>
      </c>
    </row>
    <row r="83" spans="1:1" x14ac:dyDescent="0.2">
      <c r="A83" s="101" t="s">
        <v>207</v>
      </c>
    </row>
    <row r="84" spans="1:1" x14ac:dyDescent="0.2">
      <c r="A84" s="101" t="s">
        <v>208</v>
      </c>
    </row>
    <row r="85" spans="1:1" x14ac:dyDescent="0.2">
      <c r="A85" s="101" t="s">
        <v>209</v>
      </c>
    </row>
    <row r="86" spans="1:1" x14ac:dyDescent="0.2">
      <c r="A86" s="101" t="s">
        <v>210</v>
      </c>
    </row>
    <row r="87" spans="1:1" x14ac:dyDescent="0.2">
      <c r="A87" s="101" t="s">
        <v>211</v>
      </c>
    </row>
    <row r="88" spans="1:1" x14ac:dyDescent="0.2">
      <c r="A88" s="101" t="s">
        <v>212</v>
      </c>
    </row>
    <row r="89" spans="1:1" x14ac:dyDescent="0.2">
      <c r="A89" s="101" t="s">
        <v>213</v>
      </c>
    </row>
    <row r="90" spans="1:1" x14ac:dyDescent="0.2">
      <c r="A90" s="101" t="s">
        <v>214</v>
      </c>
    </row>
    <row r="91" spans="1:1" x14ac:dyDescent="0.2">
      <c r="A91" s="101" t="s">
        <v>215</v>
      </c>
    </row>
    <row r="92" spans="1:1" x14ac:dyDescent="0.2">
      <c r="A92" s="101" t="s">
        <v>217</v>
      </c>
    </row>
    <row r="93" spans="1:1" x14ac:dyDescent="0.2">
      <c r="A93" s="101" t="s">
        <v>218</v>
      </c>
    </row>
    <row r="94" spans="1:1" x14ac:dyDescent="0.2">
      <c r="A94" s="99"/>
    </row>
    <row r="95" spans="1:1" x14ac:dyDescent="0.2">
      <c r="A95" s="99"/>
    </row>
    <row r="96" spans="1:1" x14ac:dyDescent="0.2">
      <c r="A96" s="99"/>
    </row>
    <row r="97" spans="1:1" x14ac:dyDescent="0.2">
      <c r="A97" s="99"/>
    </row>
    <row r="98" spans="1:1" x14ac:dyDescent="0.2">
      <c r="A98" s="99"/>
    </row>
    <row r="99" spans="1:1" x14ac:dyDescent="0.2">
      <c r="A99" s="99"/>
    </row>
    <row r="100" spans="1:1" x14ac:dyDescent="0.2">
      <c r="A100" s="99"/>
    </row>
    <row r="101" spans="1:1" x14ac:dyDescent="0.2">
      <c r="A101" s="99"/>
    </row>
    <row r="102" spans="1:1" x14ac:dyDescent="0.2">
      <c r="A102" s="99"/>
    </row>
    <row r="103" spans="1:1" x14ac:dyDescent="0.2">
      <c r="A103" s="99"/>
    </row>
    <row r="104" spans="1:1" x14ac:dyDescent="0.2">
      <c r="A104" s="99"/>
    </row>
    <row r="105" spans="1:1" x14ac:dyDescent="0.2">
      <c r="A105" s="99"/>
    </row>
    <row r="106" spans="1:1" x14ac:dyDescent="0.2">
      <c r="A106" s="99"/>
    </row>
    <row r="107" spans="1:1" x14ac:dyDescent="0.2">
      <c r="A107" s="99"/>
    </row>
    <row r="108" spans="1:1" x14ac:dyDescent="0.2">
      <c r="A108" s="99"/>
    </row>
    <row r="109" spans="1:1" x14ac:dyDescent="0.2">
      <c r="A109" s="99"/>
    </row>
    <row r="110" spans="1:1" x14ac:dyDescent="0.2">
      <c r="A110" s="99"/>
    </row>
    <row r="111" spans="1:1" x14ac:dyDescent="0.2">
      <c r="A111" s="99"/>
    </row>
    <row r="112" spans="1:1" x14ac:dyDescent="0.2">
      <c r="A112" s="99"/>
    </row>
    <row r="113" spans="1:1" x14ac:dyDescent="0.2">
      <c r="A113" s="99"/>
    </row>
    <row r="114" spans="1:1" x14ac:dyDescent="0.2">
      <c r="A114" s="99"/>
    </row>
    <row r="115" spans="1:1" x14ac:dyDescent="0.2">
      <c r="A115" s="99"/>
    </row>
    <row r="116" spans="1:1" x14ac:dyDescent="0.2">
      <c r="A116" s="99"/>
    </row>
    <row r="117" spans="1:1" x14ac:dyDescent="0.2">
      <c r="A117" s="99"/>
    </row>
    <row r="118" spans="1:1" x14ac:dyDescent="0.2">
      <c r="A118" s="99"/>
    </row>
    <row r="119" spans="1:1" x14ac:dyDescent="0.2">
      <c r="A119" s="99"/>
    </row>
    <row r="120" spans="1:1" x14ac:dyDescent="0.2">
      <c r="A120" s="99"/>
    </row>
    <row r="121" spans="1:1" x14ac:dyDescent="0.2">
      <c r="A121" s="99"/>
    </row>
    <row r="122" spans="1:1" x14ac:dyDescent="0.2">
      <c r="A122" s="99"/>
    </row>
    <row r="123" spans="1:1" x14ac:dyDescent="0.2">
      <c r="A123" s="99"/>
    </row>
    <row r="124" spans="1:1" x14ac:dyDescent="0.2">
      <c r="A124" s="99"/>
    </row>
    <row r="125" spans="1:1" x14ac:dyDescent="0.2">
      <c r="A125" s="99"/>
    </row>
    <row r="126" spans="1:1" x14ac:dyDescent="0.2">
      <c r="A126" s="99"/>
    </row>
    <row r="127" spans="1:1" x14ac:dyDescent="0.2">
      <c r="A127" s="99"/>
    </row>
    <row r="128" spans="1:1" x14ac:dyDescent="0.2">
      <c r="A128" s="99"/>
    </row>
    <row r="129" spans="1:1" x14ac:dyDescent="0.2">
      <c r="A129" s="99"/>
    </row>
    <row r="130" spans="1:1" x14ac:dyDescent="0.2">
      <c r="A130" s="99"/>
    </row>
    <row r="131" spans="1:1" x14ac:dyDescent="0.2">
      <c r="A131" s="99"/>
    </row>
    <row r="132" spans="1:1" x14ac:dyDescent="0.2">
      <c r="A132" s="99"/>
    </row>
    <row r="133" spans="1:1" x14ac:dyDescent="0.2">
      <c r="A133" s="99"/>
    </row>
    <row r="134" spans="1:1" x14ac:dyDescent="0.2">
      <c r="A134" s="99"/>
    </row>
    <row r="135" spans="1:1" x14ac:dyDescent="0.2">
      <c r="A135" s="99"/>
    </row>
    <row r="136" spans="1:1" x14ac:dyDescent="0.2">
      <c r="A136" s="99"/>
    </row>
    <row r="137" spans="1:1" x14ac:dyDescent="0.2">
      <c r="A137" s="99"/>
    </row>
    <row r="138" spans="1:1" x14ac:dyDescent="0.2">
      <c r="A138" s="99"/>
    </row>
    <row r="139" spans="1:1" x14ac:dyDescent="0.2">
      <c r="A139" s="99"/>
    </row>
    <row r="140" spans="1:1" x14ac:dyDescent="0.2">
      <c r="A140" s="99"/>
    </row>
    <row r="141" spans="1:1" x14ac:dyDescent="0.2">
      <c r="A141" s="99"/>
    </row>
    <row r="142" spans="1:1" x14ac:dyDescent="0.2">
      <c r="A142" s="99"/>
    </row>
    <row r="143" spans="1:1" x14ac:dyDescent="0.2">
      <c r="A143" s="99"/>
    </row>
    <row r="144" spans="1:1" x14ac:dyDescent="0.2">
      <c r="A144" s="99"/>
    </row>
    <row r="145" spans="1:1" x14ac:dyDescent="0.2">
      <c r="A145" s="99"/>
    </row>
    <row r="146" spans="1:1" x14ac:dyDescent="0.2">
      <c r="A146" s="99"/>
    </row>
    <row r="147" spans="1:1" x14ac:dyDescent="0.2">
      <c r="A147" s="99"/>
    </row>
    <row r="148" spans="1:1" x14ac:dyDescent="0.2">
      <c r="A148" s="99"/>
    </row>
    <row r="149" spans="1:1" x14ac:dyDescent="0.2">
      <c r="A149" s="99"/>
    </row>
    <row r="150" spans="1:1" x14ac:dyDescent="0.2">
      <c r="A150" s="99"/>
    </row>
    <row r="151" spans="1:1" x14ac:dyDescent="0.2">
      <c r="A151" s="99"/>
    </row>
    <row r="152" spans="1:1" x14ac:dyDescent="0.2">
      <c r="A152" s="99"/>
    </row>
    <row r="153" spans="1:1" x14ac:dyDescent="0.2">
      <c r="A153" s="99"/>
    </row>
    <row r="154" spans="1:1" x14ac:dyDescent="0.2">
      <c r="A154" s="99"/>
    </row>
    <row r="155" spans="1:1" x14ac:dyDescent="0.2">
      <c r="A155" s="99"/>
    </row>
    <row r="156" spans="1:1" x14ac:dyDescent="0.2">
      <c r="A156" s="99"/>
    </row>
    <row r="157" spans="1:1" x14ac:dyDescent="0.2">
      <c r="A157" s="99"/>
    </row>
    <row r="158" spans="1:1" x14ac:dyDescent="0.2">
      <c r="A158" s="99"/>
    </row>
    <row r="159" spans="1:1" x14ac:dyDescent="0.2">
      <c r="A159" s="99"/>
    </row>
    <row r="160" spans="1:1" x14ac:dyDescent="0.2">
      <c r="A160" s="99"/>
    </row>
    <row r="161" spans="1:1" x14ac:dyDescent="0.2">
      <c r="A161" s="99"/>
    </row>
    <row r="162" spans="1:1" x14ac:dyDescent="0.2">
      <c r="A162" s="99"/>
    </row>
    <row r="163" spans="1:1" x14ac:dyDescent="0.2">
      <c r="A163" s="99"/>
    </row>
    <row r="164" spans="1:1" x14ac:dyDescent="0.2">
      <c r="A164" s="99"/>
    </row>
  </sheetData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22"/>
  <sheetViews>
    <sheetView topLeftCell="A271" workbookViewId="0">
      <selection activeCell="B308" sqref="B308"/>
    </sheetView>
  </sheetViews>
  <sheetFormatPr defaultRowHeight="15" x14ac:dyDescent="0.25"/>
  <cols>
    <col min="1" max="1" width="10.28515625" style="88" customWidth="1"/>
    <col min="2" max="2" width="48.7109375" style="88" customWidth="1"/>
    <col min="3" max="3" width="10.7109375" style="88" customWidth="1"/>
    <col min="4" max="4" width="14.42578125" style="88" customWidth="1"/>
    <col min="5" max="5" width="9.85546875" style="88" customWidth="1"/>
    <col min="6" max="6" width="62" style="88" customWidth="1"/>
  </cols>
  <sheetData>
    <row r="1" spans="1:6" x14ac:dyDescent="0.25">
      <c r="A1" s="80"/>
      <c r="B1" s="80"/>
      <c r="C1" s="80"/>
      <c r="D1" s="80"/>
      <c r="E1" s="104"/>
      <c r="F1" s="80"/>
    </row>
    <row r="2" spans="1:6" ht="45" x14ac:dyDescent="0.25">
      <c r="A2" s="4" t="s">
        <v>454</v>
      </c>
      <c r="B2" s="4" t="s">
        <v>448</v>
      </c>
      <c r="C2" s="4" t="s">
        <v>450</v>
      </c>
      <c r="D2" s="4" t="s">
        <v>449</v>
      </c>
      <c r="E2" s="5" t="s">
        <v>532</v>
      </c>
      <c r="F2" s="31" t="s">
        <v>452</v>
      </c>
    </row>
    <row r="3" spans="1:6" x14ac:dyDescent="0.25">
      <c r="A3" s="81" t="s">
        <v>489</v>
      </c>
      <c r="B3" s="81" t="s">
        <v>133</v>
      </c>
      <c r="C3" s="81" t="s">
        <v>490</v>
      </c>
      <c r="D3" s="81" t="s">
        <v>14</v>
      </c>
      <c r="E3" s="105">
        <v>242.27182382376466</v>
      </c>
      <c r="F3" s="81" t="s">
        <v>15</v>
      </c>
    </row>
    <row r="4" spans="1:6" x14ac:dyDescent="0.25">
      <c r="A4" s="81" t="s">
        <v>489</v>
      </c>
      <c r="B4" s="81" t="s">
        <v>133</v>
      </c>
      <c r="C4" s="81" t="s">
        <v>490</v>
      </c>
      <c r="D4" s="81" t="s">
        <v>14</v>
      </c>
      <c r="E4" s="105">
        <v>50.877083002990581</v>
      </c>
      <c r="F4" s="81" t="s">
        <v>16</v>
      </c>
    </row>
    <row r="5" spans="1:6" x14ac:dyDescent="0.25">
      <c r="A5" s="81" t="s">
        <v>489</v>
      </c>
      <c r="B5" s="81" t="s">
        <v>133</v>
      </c>
      <c r="C5" s="81" t="s">
        <v>490</v>
      </c>
      <c r="D5" s="81" t="s">
        <v>14</v>
      </c>
      <c r="E5" s="105">
        <v>113.86775719716941</v>
      </c>
      <c r="F5" s="81" t="s">
        <v>17</v>
      </c>
    </row>
    <row r="6" spans="1:6" x14ac:dyDescent="0.25">
      <c r="A6" s="81" t="s">
        <v>489</v>
      </c>
      <c r="B6" s="81" t="s">
        <v>133</v>
      </c>
      <c r="C6" s="81" t="s">
        <v>490</v>
      </c>
      <c r="D6" s="81" t="s">
        <v>14</v>
      </c>
      <c r="E6" s="105">
        <v>1413.6560920116672</v>
      </c>
      <c r="F6" s="81" t="s">
        <v>18</v>
      </c>
    </row>
    <row r="7" spans="1:6" x14ac:dyDescent="0.25">
      <c r="A7" s="81" t="s">
        <v>489</v>
      </c>
      <c r="B7" s="81" t="s">
        <v>133</v>
      </c>
      <c r="C7" s="81" t="s">
        <v>490</v>
      </c>
      <c r="D7" s="81" t="s">
        <v>14</v>
      </c>
      <c r="E7" s="105">
        <v>523.30713945933178</v>
      </c>
      <c r="F7" s="81" t="s">
        <v>19</v>
      </c>
    </row>
    <row r="8" spans="1:6" x14ac:dyDescent="0.25">
      <c r="A8" s="81" t="s">
        <v>489</v>
      </c>
      <c r="B8" s="81" t="s">
        <v>133</v>
      </c>
      <c r="C8" s="81" t="s">
        <v>490</v>
      </c>
      <c r="D8" s="81" t="s">
        <v>14</v>
      </c>
      <c r="E8" s="105">
        <v>849.16274250229526</v>
      </c>
      <c r="F8" s="81" t="s">
        <v>20</v>
      </c>
    </row>
    <row r="9" spans="1:6" x14ac:dyDescent="0.25">
      <c r="A9" s="81" t="s">
        <v>489</v>
      </c>
      <c r="B9" s="81" t="s">
        <v>133</v>
      </c>
      <c r="C9" s="81" t="s">
        <v>490</v>
      </c>
      <c r="D9" s="81" t="s">
        <v>14</v>
      </c>
      <c r="E9" s="105">
        <v>619.00450986971885</v>
      </c>
      <c r="F9" s="81" t="s">
        <v>21</v>
      </c>
    </row>
    <row r="10" spans="1:6" x14ac:dyDescent="0.25">
      <c r="A10" s="81" t="s">
        <v>489</v>
      </c>
      <c r="B10" s="81" t="s">
        <v>133</v>
      </c>
      <c r="C10" s="81" t="s">
        <v>490</v>
      </c>
      <c r="D10" s="81" t="s">
        <v>14</v>
      </c>
      <c r="E10" s="105">
        <v>2394.0090271145309</v>
      </c>
      <c r="F10" s="81" t="s">
        <v>22</v>
      </c>
    </row>
    <row r="11" spans="1:6" x14ac:dyDescent="0.25">
      <c r="A11" s="81" t="s">
        <v>489</v>
      </c>
      <c r="B11" s="81" t="s">
        <v>133</v>
      </c>
      <c r="C11" s="81" t="s">
        <v>490</v>
      </c>
      <c r="D11" s="81" t="s">
        <v>14</v>
      </c>
      <c r="E11" s="105">
        <v>2594.7312331525195</v>
      </c>
      <c r="F11" s="81" t="s">
        <v>23</v>
      </c>
    </row>
    <row r="12" spans="1:6" x14ac:dyDescent="0.25">
      <c r="A12" s="81" t="s">
        <v>489</v>
      </c>
      <c r="B12" s="81" t="s">
        <v>133</v>
      </c>
      <c r="C12" s="81" t="s">
        <v>490</v>
      </c>
      <c r="D12" s="81" t="s">
        <v>14</v>
      </c>
      <c r="E12" s="105">
        <v>2179.2350552947632</v>
      </c>
      <c r="F12" s="81" t="s">
        <v>24</v>
      </c>
    </row>
    <row r="13" spans="1:6" x14ac:dyDescent="0.25">
      <c r="A13" s="81" t="s">
        <v>489</v>
      </c>
      <c r="B13" s="81" t="s">
        <v>133</v>
      </c>
      <c r="C13" s="81" t="s">
        <v>490</v>
      </c>
      <c r="D13" s="81" t="s">
        <v>14</v>
      </c>
      <c r="E13" s="105">
        <v>3193.5666136889104</v>
      </c>
      <c r="F13" s="81" t="s">
        <v>25</v>
      </c>
    </row>
    <row r="14" spans="1:6" x14ac:dyDescent="0.25">
      <c r="A14" s="81" t="s">
        <v>489</v>
      </c>
      <c r="B14" s="81" t="s">
        <v>133</v>
      </c>
      <c r="C14" s="81" t="s">
        <v>490</v>
      </c>
      <c r="D14" s="81" t="s">
        <v>14</v>
      </c>
      <c r="E14" s="105">
        <v>780.4544532658756</v>
      </c>
      <c r="F14" s="81" t="s">
        <v>26</v>
      </c>
    </row>
    <row r="15" spans="1:6" x14ac:dyDescent="0.25">
      <c r="A15" s="81" t="s">
        <v>489</v>
      </c>
      <c r="B15" s="81" t="s">
        <v>133</v>
      </c>
      <c r="C15" s="81" t="s">
        <v>490</v>
      </c>
      <c r="D15" s="81" t="s">
        <v>14</v>
      </c>
      <c r="E15" s="105">
        <v>250.75133765759645</v>
      </c>
      <c r="F15" s="81" t="s">
        <v>27</v>
      </c>
    </row>
    <row r="16" spans="1:6" x14ac:dyDescent="0.25">
      <c r="A16" s="81" t="s">
        <v>489</v>
      </c>
      <c r="B16" s="81" t="s">
        <v>133</v>
      </c>
      <c r="C16" s="81" t="s">
        <v>490</v>
      </c>
      <c r="D16" s="81" t="s">
        <v>14</v>
      </c>
      <c r="E16" s="105">
        <v>614.63150344969984</v>
      </c>
      <c r="F16" s="81" t="s">
        <v>28</v>
      </c>
    </row>
    <row r="17" spans="1:6" x14ac:dyDescent="0.25">
      <c r="A17" s="81" t="s">
        <v>489</v>
      </c>
      <c r="B17" s="81" t="s">
        <v>133</v>
      </c>
      <c r="C17" s="81" t="s">
        <v>490</v>
      </c>
      <c r="D17" s="81" t="s">
        <v>14</v>
      </c>
      <c r="E17" s="105">
        <v>47.243005645634113</v>
      </c>
      <c r="F17" s="81" t="s">
        <v>29</v>
      </c>
    </row>
    <row r="18" spans="1:6" x14ac:dyDescent="0.25">
      <c r="A18" s="81" t="s">
        <v>489</v>
      </c>
      <c r="B18" s="81" t="s">
        <v>133</v>
      </c>
      <c r="C18" s="81" t="s">
        <v>490</v>
      </c>
      <c r="D18" s="81" t="s">
        <v>14</v>
      </c>
      <c r="E18" s="105">
        <v>218.04464144138822</v>
      </c>
      <c r="F18" s="81" t="s">
        <v>30</v>
      </c>
    </row>
    <row r="19" spans="1:6" x14ac:dyDescent="0.25">
      <c r="A19" s="81" t="s">
        <v>489</v>
      </c>
      <c r="B19" s="81" t="s">
        <v>133</v>
      </c>
      <c r="C19" s="81" t="s">
        <v>490</v>
      </c>
      <c r="D19" s="81" t="s">
        <v>14</v>
      </c>
      <c r="E19" s="105">
        <v>844.3173060258199</v>
      </c>
      <c r="F19" s="81" t="s">
        <v>31</v>
      </c>
    </row>
    <row r="20" spans="1:6" x14ac:dyDescent="0.25">
      <c r="A20" s="81" t="s">
        <v>489</v>
      </c>
      <c r="B20" s="81" t="s">
        <v>133</v>
      </c>
      <c r="C20" s="81" t="s">
        <v>490</v>
      </c>
      <c r="D20" s="81" t="s">
        <v>14</v>
      </c>
      <c r="E20" s="105">
        <v>342.814630710627</v>
      </c>
      <c r="F20" s="81" t="s">
        <v>32</v>
      </c>
    </row>
    <row r="21" spans="1:6" x14ac:dyDescent="0.25">
      <c r="A21" s="81" t="s">
        <v>489</v>
      </c>
      <c r="B21" s="81" t="s">
        <v>133</v>
      </c>
      <c r="C21" s="81" t="s">
        <v>490</v>
      </c>
      <c r="D21" s="81" t="s">
        <v>14</v>
      </c>
      <c r="E21" s="105">
        <v>123.55863015012</v>
      </c>
      <c r="F21" s="81" t="s">
        <v>62</v>
      </c>
    </row>
    <row r="22" spans="1:6" x14ac:dyDescent="0.25">
      <c r="A22" s="81" t="s">
        <v>489</v>
      </c>
      <c r="B22" s="81" t="s">
        <v>133</v>
      </c>
      <c r="C22" s="81" t="s">
        <v>490</v>
      </c>
      <c r="D22" s="81" t="s">
        <v>14</v>
      </c>
      <c r="E22" s="105">
        <v>164.74484020015996</v>
      </c>
      <c r="F22" s="81" t="s">
        <v>33</v>
      </c>
    </row>
    <row r="23" spans="1:6" x14ac:dyDescent="0.25">
      <c r="A23" s="81" t="s">
        <v>489</v>
      </c>
      <c r="B23" s="81" t="s">
        <v>133</v>
      </c>
      <c r="C23" s="81" t="s">
        <v>490</v>
      </c>
      <c r="D23" s="81" t="s">
        <v>14</v>
      </c>
      <c r="E23" s="105">
        <v>479.69821117105408</v>
      </c>
      <c r="F23" s="81" t="s">
        <v>34</v>
      </c>
    </row>
    <row r="24" spans="1:6" x14ac:dyDescent="0.25">
      <c r="A24" s="81" t="s">
        <v>489</v>
      </c>
      <c r="B24" s="81" t="s">
        <v>133</v>
      </c>
      <c r="C24" s="81" t="s">
        <v>490</v>
      </c>
      <c r="D24" s="81" t="s">
        <v>14</v>
      </c>
      <c r="E24" s="105">
        <v>83.583779219198817</v>
      </c>
      <c r="F24" s="81" t="s">
        <v>35</v>
      </c>
    </row>
    <row r="25" spans="1:6" x14ac:dyDescent="0.25">
      <c r="A25" s="81" t="s">
        <v>489</v>
      </c>
      <c r="B25" s="81" t="s">
        <v>133</v>
      </c>
      <c r="C25" s="81" t="s">
        <v>490</v>
      </c>
      <c r="D25" s="81" t="s">
        <v>14</v>
      </c>
      <c r="E25" s="105">
        <v>354.92822190181528</v>
      </c>
      <c r="F25" s="81" t="s">
        <v>36</v>
      </c>
    </row>
    <row r="26" spans="1:6" x14ac:dyDescent="0.25">
      <c r="A26" s="81" t="s">
        <v>489</v>
      </c>
      <c r="B26" s="81" t="s">
        <v>133</v>
      </c>
      <c r="C26" s="81" t="s">
        <v>490</v>
      </c>
      <c r="D26" s="81" t="s">
        <v>14</v>
      </c>
      <c r="E26" s="105">
        <v>290.72618858851763</v>
      </c>
      <c r="F26" s="81" t="s">
        <v>37</v>
      </c>
    </row>
    <row r="27" spans="1:6" x14ac:dyDescent="0.25">
      <c r="A27" s="81" t="s">
        <v>489</v>
      </c>
      <c r="B27" s="81" t="s">
        <v>133</v>
      </c>
      <c r="C27" s="81" t="s">
        <v>490</v>
      </c>
      <c r="D27" s="81" t="s">
        <v>14</v>
      </c>
      <c r="E27" s="105">
        <v>56.933878598584705</v>
      </c>
      <c r="F27" s="81" t="s">
        <v>38</v>
      </c>
    </row>
    <row r="28" spans="1:6" x14ac:dyDescent="0.25">
      <c r="A28" s="81" t="s">
        <v>489</v>
      </c>
      <c r="B28" s="81" t="s">
        <v>133</v>
      </c>
      <c r="C28" s="81" t="s">
        <v>490</v>
      </c>
      <c r="D28" s="81" t="s">
        <v>14</v>
      </c>
      <c r="E28" s="105">
        <v>256.80813325319059</v>
      </c>
      <c r="F28" s="81" t="s">
        <v>39</v>
      </c>
    </row>
    <row r="29" spans="1:6" x14ac:dyDescent="0.25">
      <c r="A29" s="81" t="s">
        <v>489</v>
      </c>
      <c r="B29" s="81" t="s">
        <v>133</v>
      </c>
      <c r="C29" s="81" t="s">
        <v>490</v>
      </c>
      <c r="D29" s="81" t="s">
        <v>14</v>
      </c>
      <c r="E29" s="105">
        <v>656.5566425624022</v>
      </c>
      <c r="F29" s="81" t="s">
        <v>40</v>
      </c>
    </row>
    <row r="30" spans="1:6" x14ac:dyDescent="0.25">
      <c r="A30" s="81" t="s">
        <v>489</v>
      </c>
      <c r="B30" s="81" t="s">
        <v>133</v>
      </c>
      <c r="C30" s="81" t="s">
        <v>490</v>
      </c>
      <c r="D30" s="81" t="s">
        <v>14</v>
      </c>
      <c r="E30" s="105">
        <v>1503.7812104741074</v>
      </c>
      <c r="F30" s="81" t="s">
        <v>41</v>
      </c>
    </row>
    <row r="31" spans="1:6" x14ac:dyDescent="0.25">
      <c r="A31" s="81" t="s">
        <v>489</v>
      </c>
      <c r="B31" s="81" t="s">
        <v>133</v>
      </c>
      <c r="C31" s="81" t="s">
        <v>490</v>
      </c>
      <c r="D31" s="81" t="s">
        <v>14</v>
      </c>
      <c r="E31" s="105">
        <v>3430.5690253445082</v>
      </c>
      <c r="F31" s="81" t="s">
        <v>42</v>
      </c>
    </row>
    <row r="32" spans="1:6" x14ac:dyDescent="0.25">
      <c r="A32" s="81" t="s">
        <v>489</v>
      </c>
      <c r="B32" s="81" t="s">
        <v>133</v>
      </c>
      <c r="C32" s="81" t="s">
        <v>490</v>
      </c>
      <c r="D32" s="81" t="s">
        <v>14</v>
      </c>
      <c r="E32" s="105">
        <v>214.41056408403176</v>
      </c>
      <c r="F32" s="81" t="s">
        <v>43</v>
      </c>
    </row>
    <row r="33" spans="1:6" x14ac:dyDescent="0.25">
      <c r="A33" s="81" t="s">
        <v>489</v>
      </c>
      <c r="B33" s="81" t="s">
        <v>133</v>
      </c>
      <c r="C33" s="81" t="s">
        <v>490</v>
      </c>
      <c r="D33" s="81" t="s">
        <v>14</v>
      </c>
      <c r="E33" s="105">
        <v>61.779315075059998</v>
      </c>
      <c r="F33" s="81" t="s">
        <v>44</v>
      </c>
    </row>
    <row r="34" spans="1:6" x14ac:dyDescent="0.25">
      <c r="A34" s="81" t="s">
        <v>489</v>
      </c>
      <c r="B34" s="81" t="s">
        <v>133</v>
      </c>
      <c r="C34" s="81" t="s">
        <v>490</v>
      </c>
      <c r="D34" s="81" t="s">
        <v>14</v>
      </c>
      <c r="E34" s="105">
        <v>517.2503438637375</v>
      </c>
      <c r="F34" s="81" t="s">
        <v>45</v>
      </c>
    </row>
    <row r="35" spans="1:6" x14ac:dyDescent="0.25">
      <c r="A35" s="81" t="s">
        <v>489</v>
      </c>
      <c r="B35" s="81" t="s">
        <v>133</v>
      </c>
      <c r="C35" s="81" t="s">
        <v>490</v>
      </c>
      <c r="D35" s="81" t="s">
        <v>14</v>
      </c>
      <c r="E35" s="105">
        <v>456.6823879077964</v>
      </c>
      <c r="F35" s="81" t="s">
        <v>46</v>
      </c>
    </row>
    <row r="36" spans="1:6" x14ac:dyDescent="0.25">
      <c r="A36" s="81" t="s">
        <v>489</v>
      </c>
      <c r="B36" s="81" t="s">
        <v>133</v>
      </c>
      <c r="C36" s="81" t="s">
        <v>490</v>
      </c>
      <c r="D36" s="81" t="s">
        <v>14</v>
      </c>
      <c r="E36" s="105">
        <v>317.37608920913175</v>
      </c>
      <c r="F36" s="81" t="s">
        <v>47</v>
      </c>
    </row>
    <row r="37" spans="1:6" x14ac:dyDescent="0.25">
      <c r="A37" s="81" t="s">
        <v>489</v>
      </c>
      <c r="B37" s="81" t="s">
        <v>133</v>
      </c>
      <c r="C37" s="81" t="s">
        <v>490</v>
      </c>
      <c r="D37" s="81" t="s">
        <v>14</v>
      </c>
      <c r="E37" s="105">
        <v>42.397569169158821</v>
      </c>
      <c r="F37" s="81" t="s">
        <v>63</v>
      </c>
    </row>
    <row r="38" spans="1:6" x14ac:dyDescent="0.25">
      <c r="A38" s="81" t="s">
        <v>489</v>
      </c>
      <c r="B38" s="81" t="s">
        <v>133</v>
      </c>
      <c r="C38" s="81" t="s">
        <v>490</v>
      </c>
      <c r="D38" s="81" t="s">
        <v>14</v>
      </c>
      <c r="E38" s="105">
        <v>213.19920496491295</v>
      </c>
      <c r="F38" s="81" t="s">
        <v>48</v>
      </c>
    </row>
    <row r="39" spans="1:6" x14ac:dyDescent="0.25">
      <c r="A39" s="81" t="s">
        <v>489</v>
      </c>
      <c r="B39" s="81" t="s">
        <v>133</v>
      </c>
      <c r="C39" s="81" t="s">
        <v>490</v>
      </c>
      <c r="D39" s="81" t="s">
        <v>14</v>
      </c>
      <c r="E39" s="105">
        <v>260.44221061054708</v>
      </c>
      <c r="F39" s="81" t="s">
        <v>68</v>
      </c>
    </row>
    <row r="40" spans="1:6" x14ac:dyDescent="0.25">
      <c r="A40" s="81" t="s">
        <v>489</v>
      </c>
      <c r="B40" s="81" t="s">
        <v>133</v>
      </c>
      <c r="C40" s="81" t="s">
        <v>490</v>
      </c>
      <c r="D40" s="81" t="s">
        <v>14</v>
      </c>
      <c r="E40" s="105">
        <v>204.71969113108116</v>
      </c>
      <c r="F40" s="81" t="s">
        <v>49</v>
      </c>
    </row>
    <row r="41" spans="1:6" x14ac:dyDescent="0.25">
      <c r="A41" s="81" t="s">
        <v>489</v>
      </c>
      <c r="B41" s="81" t="s">
        <v>133</v>
      </c>
      <c r="C41" s="81" t="s">
        <v>490</v>
      </c>
      <c r="D41" s="81" t="s">
        <v>14</v>
      </c>
      <c r="E41" s="105">
        <v>283.45803387380465</v>
      </c>
      <c r="F41" s="81" t="s">
        <v>50</v>
      </c>
    </row>
    <row r="42" spans="1:6" x14ac:dyDescent="0.25">
      <c r="A42" s="81" t="s">
        <v>489</v>
      </c>
      <c r="B42" s="81" t="s">
        <v>133</v>
      </c>
      <c r="C42" s="81" t="s">
        <v>490</v>
      </c>
      <c r="D42" s="81" t="s">
        <v>14</v>
      </c>
      <c r="E42" s="105">
        <v>637.17489665650101</v>
      </c>
      <c r="F42" s="81" t="s">
        <v>51</v>
      </c>
    </row>
    <row r="43" spans="1:6" x14ac:dyDescent="0.25">
      <c r="A43" s="81" t="s">
        <v>489</v>
      </c>
      <c r="B43" s="81" t="s">
        <v>133</v>
      </c>
      <c r="C43" s="81" t="s">
        <v>490</v>
      </c>
      <c r="D43" s="81" t="s">
        <v>14</v>
      </c>
      <c r="E43" s="105">
        <v>797.87379739880407</v>
      </c>
      <c r="F43" s="81" t="s">
        <v>52</v>
      </c>
    </row>
    <row r="44" spans="1:6" x14ac:dyDescent="0.25">
      <c r="A44" s="81" t="s">
        <v>489</v>
      </c>
      <c r="B44" s="81" t="s">
        <v>133</v>
      </c>
      <c r="C44" s="81" t="s">
        <v>490</v>
      </c>
      <c r="D44" s="81" t="s">
        <v>14</v>
      </c>
      <c r="E44" s="105">
        <v>665.03615639623411</v>
      </c>
      <c r="F44" s="81" t="s">
        <v>134</v>
      </c>
    </row>
    <row r="45" spans="1:6" x14ac:dyDescent="0.25">
      <c r="A45" s="81" t="s">
        <v>489</v>
      </c>
      <c r="B45" s="81" t="s">
        <v>133</v>
      </c>
      <c r="C45" s="81" t="s">
        <v>490</v>
      </c>
      <c r="D45" s="81" t="s">
        <v>14</v>
      </c>
      <c r="E45" s="105">
        <v>75.104265385367057</v>
      </c>
      <c r="F45" s="81" t="s">
        <v>135</v>
      </c>
    </row>
    <row r="46" spans="1:6" x14ac:dyDescent="0.25">
      <c r="A46" s="81" t="s">
        <v>489</v>
      </c>
      <c r="B46" s="81" t="s">
        <v>133</v>
      </c>
      <c r="C46" s="81" t="s">
        <v>490</v>
      </c>
      <c r="D46" s="81" t="s">
        <v>14</v>
      </c>
      <c r="E46" s="105">
        <v>718.23904890793278</v>
      </c>
      <c r="F46" s="81" t="s">
        <v>53</v>
      </c>
    </row>
    <row r="47" spans="1:6" x14ac:dyDescent="0.25">
      <c r="A47" s="81" t="s">
        <v>489</v>
      </c>
      <c r="B47" s="81" t="s">
        <v>133</v>
      </c>
      <c r="C47" s="81" t="s">
        <v>490</v>
      </c>
      <c r="D47" s="81" t="s">
        <v>14</v>
      </c>
      <c r="E47" s="105">
        <v>135.67222134130824</v>
      </c>
      <c r="F47" s="81" t="s">
        <v>54</v>
      </c>
    </row>
    <row r="48" spans="1:6" x14ac:dyDescent="0.25">
      <c r="A48" s="81" t="s">
        <v>489</v>
      </c>
      <c r="B48" s="81" t="s">
        <v>133</v>
      </c>
      <c r="C48" s="81" t="s">
        <v>490</v>
      </c>
      <c r="D48" s="81" t="s">
        <v>14</v>
      </c>
      <c r="E48" s="105">
        <v>290.72618858851763</v>
      </c>
      <c r="F48" s="81" t="s">
        <v>55</v>
      </c>
    </row>
    <row r="49" spans="1:6" x14ac:dyDescent="0.25">
      <c r="A49" s="81" t="s">
        <v>489</v>
      </c>
      <c r="B49" s="81" t="s">
        <v>133</v>
      </c>
      <c r="C49" s="81" t="s">
        <v>490</v>
      </c>
      <c r="D49" s="81" t="s">
        <v>14</v>
      </c>
      <c r="E49" s="105">
        <v>1229.5295059056057</v>
      </c>
      <c r="F49" s="81" t="s">
        <v>56</v>
      </c>
    </row>
    <row r="50" spans="1:6" x14ac:dyDescent="0.25">
      <c r="A50" s="81" t="s">
        <v>489</v>
      </c>
      <c r="B50" s="81" t="s">
        <v>133</v>
      </c>
      <c r="C50" s="81" t="s">
        <v>490</v>
      </c>
      <c r="D50" s="81" t="s">
        <v>14</v>
      </c>
      <c r="E50" s="105">
        <v>920.63293053030577</v>
      </c>
      <c r="F50" s="81" t="s">
        <v>57</v>
      </c>
    </row>
    <row r="51" spans="1:6" x14ac:dyDescent="0.25">
      <c r="A51" s="81" t="s">
        <v>489</v>
      </c>
      <c r="B51" s="81" t="s">
        <v>133</v>
      </c>
      <c r="C51" s="81" t="s">
        <v>490</v>
      </c>
      <c r="D51" s="81" t="s">
        <v>14</v>
      </c>
      <c r="E51" s="105">
        <v>134.46086222218941</v>
      </c>
      <c r="F51" s="81" t="s">
        <v>65</v>
      </c>
    </row>
    <row r="52" spans="1:6" x14ac:dyDescent="0.25">
      <c r="A52" s="81"/>
      <c r="B52" s="81"/>
      <c r="C52" s="81"/>
      <c r="D52" s="81"/>
      <c r="E52" s="106">
        <v>32849.999999999985</v>
      </c>
      <c r="F52" s="87"/>
    </row>
    <row r="53" spans="1:6" x14ac:dyDescent="0.25">
      <c r="A53" s="81" t="s">
        <v>489</v>
      </c>
      <c r="B53" s="81" t="s">
        <v>133</v>
      </c>
      <c r="C53" s="81" t="s">
        <v>485</v>
      </c>
      <c r="D53" s="81" t="s">
        <v>14</v>
      </c>
      <c r="E53" s="105">
        <v>215.54160592627855</v>
      </c>
      <c r="F53" s="81" t="s">
        <v>18</v>
      </c>
    </row>
    <row r="54" spans="1:6" x14ac:dyDescent="0.25">
      <c r="A54" s="81" t="s">
        <v>489</v>
      </c>
      <c r="B54" s="81" t="s">
        <v>133</v>
      </c>
      <c r="C54" s="81" t="s">
        <v>485</v>
      </c>
      <c r="D54" s="81" t="s">
        <v>14</v>
      </c>
      <c r="E54" s="105">
        <v>103.0851158777854</v>
      </c>
      <c r="F54" s="81" t="s">
        <v>21</v>
      </c>
    </row>
    <row r="55" spans="1:6" x14ac:dyDescent="0.25">
      <c r="A55" s="81" t="s">
        <v>489</v>
      </c>
      <c r="B55" s="81" t="s">
        <v>133</v>
      </c>
      <c r="C55" s="81" t="s">
        <v>485</v>
      </c>
      <c r="D55" s="81" t="s">
        <v>14</v>
      </c>
      <c r="E55" s="105">
        <v>440.45458602326482</v>
      </c>
      <c r="F55" s="81" t="s">
        <v>23</v>
      </c>
    </row>
    <row r="56" spans="1:6" x14ac:dyDescent="0.25">
      <c r="A56" s="81" t="s">
        <v>489</v>
      </c>
      <c r="B56" s="81" t="s">
        <v>133</v>
      </c>
      <c r="C56" s="81" t="s">
        <v>485</v>
      </c>
      <c r="D56" s="81" t="s">
        <v>14</v>
      </c>
      <c r="E56" s="105">
        <v>22.491298009698632</v>
      </c>
      <c r="F56" s="81" t="s">
        <v>24</v>
      </c>
    </row>
    <row r="57" spans="1:6" x14ac:dyDescent="0.25">
      <c r="A57" s="81" t="s">
        <v>489</v>
      </c>
      <c r="B57" s="81" t="s">
        <v>133</v>
      </c>
      <c r="C57" s="81" t="s">
        <v>485</v>
      </c>
      <c r="D57" s="81" t="s">
        <v>14</v>
      </c>
      <c r="E57" s="105">
        <v>65.599619194954343</v>
      </c>
      <c r="F57" s="81" t="s">
        <v>26</v>
      </c>
    </row>
    <row r="58" spans="1:6" x14ac:dyDescent="0.25">
      <c r="A58" s="81" t="s">
        <v>489</v>
      </c>
      <c r="B58" s="81" t="s">
        <v>133</v>
      </c>
      <c r="C58" s="81" t="s">
        <v>485</v>
      </c>
      <c r="D58" s="81" t="s">
        <v>14</v>
      </c>
      <c r="E58" s="105">
        <v>55.291107607175796</v>
      </c>
      <c r="F58" s="81" t="s">
        <v>30</v>
      </c>
    </row>
    <row r="59" spans="1:6" x14ac:dyDescent="0.25">
      <c r="A59" s="81" t="s">
        <v>489</v>
      </c>
      <c r="B59" s="81" t="s">
        <v>133</v>
      </c>
      <c r="C59" s="81" t="s">
        <v>485</v>
      </c>
      <c r="D59" s="81" t="s">
        <v>14</v>
      </c>
      <c r="E59" s="105">
        <v>133.07351322405023</v>
      </c>
      <c r="F59" s="81" t="s">
        <v>35</v>
      </c>
    </row>
    <row r="60" spans="1:6" x14ac:dyDescent="0.25">
      <c r="A60" s="81" t="s">
        <v>489</v>
      </c>
      <c r="B60" s="81" t="s">
        <v>133</v>
      </c>
      <c r="C60" s="81" t="s">
        <v>485</v>
      </c>
      <c r="D60" s="81" t="s">
        <v>14</v>
      </c>
      <c r="E60" s="105">
        <v>69.348168863237433</v>
      </c>
      <c r="F60" s="81" t="s">
        <v>36</v>
      </c>
    </row>
    <row r="61" spans="1:6" x14ac:dyDescent="0.25">
      <c r="A61" s="81" t="s">
        <v>489</v>
      </c>
      <c r="B61" s="81" t="s">
        <v>133</v>
      </c>
      <c r="C61" s="81" t="s">
        <v>485</v>
      </c>
      <c r="D61" s="81" t="s">
        <v>14</v>
      </c>
      <c r="E61" s="105">
        <v>206.1702317555708</v>
      </c>
      <c r="F61" s="81" t="s">
        <v>37</v>
      </c>
    </row>
    <row r="62" spans="1:6" x14ac:dyDescent="0.25">
      <c r="A62" s="81" t="s">
        <v>489</v>
      </c>
      <c r="B62" s="81" t="s">
        <v>133</v>
      </c>
      <c r="C62" s="81" t="s">
        <v>485</v>
      </c>
      <c r="D62" s="81" t="s">
        <v>14</v>
      </c>
      <c r="E62" s="105">
        <v>28.114122512123291</v>
      </c>
      <c r="F62" s="81" t="s">
        <v>38</v>
      </c>
    </row>
    <row r="63" spans="1:6" x14ac:dyDescent="0.25">
      <c r="A63" s="81" t="s">
        <v>489</v>
      </c>
      <c r="B63" s="81" t="s">
        <v>133</v>
      </c>
      <c r="C63" s="81" t="s">
        <v>485</v>
      </c>
      <c r="D63" s="81" t="s">
        <v>14</v>
      </c>
      <c r="E63" s="105">
        <v>981.18287567310279</v>
      </c>
      <c r="F63" s="81" t="s">
        <v>41</v>
      </c>
    </row>
    <row r="64" spans="1:6" x14ac:dyDescent="0.25">
      <c r="A64" s="81" t="s">
        <v>489</v>
      </c>
      <c r="B64" s="81" t="s">
        <v>133</v>
      </c>
      <c r="C64" s="81" t="s">
        <v>485</v>
      </c>
      <c r="D64" s="81" t="s">
        <v>14</v>
      </c>
      <c r="E64" s="105">
        <v>48.731145687680367</v>
      </c>
      <c r="F64" s="81" t="s">
        <v>44</v>
      </c>
    </row>
    <row r="65" spans="1:6" x14ac:dyDescent="0.25">
      <c r="A65" s="81" t="s">
        <v>489</v>
      </c>
      <c r="B65" s="81" t="s">
        <v>133</v>
      </c>
      <c r="C65" s="81" t="s">
        <v>485</v>
      </c>
      <c r="D65" s="81" t="s">
        <v>14</v>
      </c>
      <c r="E65" s="105">
        <v>243.65572843840184</v>
      </c>
      <c r="F65" s="81" t="s">
        <v>45</v>
      </c>
    </row>
    <row r="66" spans="1:6" x14ac:dyDescent="0.25">
      <c r="A66" s="81" t="s">
        <v>489</v>
      </c>
      <c r="B66" s="81" t="s">
        <v>133</v>
      </c>
      <c r="C66" s="81" t="s">
        <v>485</v>
      </c>
      <c r="D66" s="81" t="s">
        <v>14</v>
      </c>
      <c r="E66" s="105">
        <v>213.66733109213703</v>
      </c>
      <c r="F66" s="81" t="s">
        <v>47</v>
      </c>
    </row>
    <row r="67" spans="1:6" x14ac:dyDescent="0.25">
      <c r="A67" s="81" t="s">
        <v>489</v>
      </c>
      <c r="B67" s="81" t="s">
        <v>133</v>
      </c>
      <c r="C67" s="81" t="s">
        <v>485</v>
      </c>
      <c r="D67" s="81" t="s">
        <v>14</v>
      </c>
      <c r="E67" s="105">
        <v>44.045458602326491</v>
      </c>
      <c r="F67" s="81" t="s">
        <v>63</v>
      </c>
    </row>
    <row r="68" spans="1:6" x14ac:dyDescent="0.25">
      <c r="A68" s="81" t="s">
        <v>489</v>
      </c>
      <c r="B68" s="81" t="s">
        <v>133</v>
      </c>
      <c r="C68" s="81" t="s">
        <v>485</v>
      </c>
      <c r="D68" s="81" t="s">
        <v>14</v>
      </c>
      <c r="E68" s="105">
        <v>134.01065064112103</v>
      </c>
      <c r="F68" s="81" t="s">
        <v>48</v>
      </c>
    </row>
    <row r="69" spans="1:6" x14ac:dyDescent="0.25">
      <c r="A69" s="81" t="s">
        <v>489</v>
      </c>
      <c r="B69" s="81" t="s">
        <v>133</v>
      </c>
      <c r="C69" s="81" t="s">
        <v>485</v>
      </c>
      <c r="D69" s="81" t="s">
        <v>14</v>
      </c>
      <c r="E69" s="105">
        <v>6.5599619194954348</v>
      </c>
      <c r="F69" s="81" t="s">
        <v>49</v>
      </c>
    </row>
    <row r="70" spans="1:6" x14ac:dyDescent="0.25">
      <c r="A70" s="81" t="s">
        <v>489</v>
      </c>
      <c r="B70" s="81" t="s">
        <v>133</v>
      </c>
      <c r="C70" s="81" t="s">
        <v>485</v>
      </c>
      <c r="D70" s="81" t="s">
        <v>14</v>
      </c>
      <c r="E70" s="105">
        <v>43.389462410376936</v>
      </c>
      <c r="F70" s="81" t="s">
        <v>53</v>
      </c>
    </row>
    <row r="71" spans="1:6" x14ac:dyDescent="0.25">
      <c r="A71" s="81" t="s">
        <v>489</v>
      </c>
      <c r="B71" s="81" t="s">
        <v>133</v>
      </c>
      <c r="C71" s="81" t="s">
        <v>485</v>
      </c>
      <c r="D71" s="81" t="s">
        <v>14</v>
      </c>
      <c r="E71" s="105">
        <v>6.5599619194954348</v>
      </c>
      <c r="F71" s="81" t="s">
        <v>57</v>
      </c>
    </row>
    <row r="72" spans="1:6" x14ac:dyDescent="0.25">
      <c r="A72" s="81" t="s">
        <v>489</v>
      </c>
      <c r="B72" s="81" t="s">
        <v>133</v>
      </c>
      <c r="C72" s="81" t="s">
        <v>485</v>
      </c>
      <c r="D72" s="81" t="s">
        <v>14</v>
      </c>
      <c r="E72" s="105">
        <v>89.028054621723754</v>
      </c>
      <c r="F72" s="81" t="s">
        <v>65</v>
      </c>
    </row>
    <row r="73" spans="1:6" x14ac:dyDescent="0.25">
      <c r="A73" s="81"/>
      <c r="B73" s="81"/>
      <c r="C73" s="81"/>
      <c r="D73" s="81"/>
      <c r="E73" s="106">
        <v>3150</v>
      </c>
      <c r="F73" s="87"/>
    </row>
    <row r="74" spans="1:6" x14ac:dyDescent="0.25">
      <c r="A74" s="81" t="s">
        <v>486</v>
      </c>
      <c r="B74" s="81" t="s">
        <v>100</v>
      </c>
      <c r="C74" s="81" t="s">
        <v>482</v>
      </c>
      <c r="D74" s="81" t="s">
        <v>14</v>
      </c>
      <c r="E74" s="105">
        <v>22.5</v>
      </c>
      <c r="F74" s="81" t="s">
        <v>53</v>
      </c>
    </row>
    <row r="75" spans="1:6" x14ac:dyDescent="0.25">
      <c r="A75" s="91" t="s">
        <v>486</v>
      </c>
      <c r="B75" s="91" t="s">
        <v>100</v>
      </c>
      <c r="C75" s="91" t="s">
        <v>482</v>
      </c>
      <c r="D75" s="91" t="s">
        <v>14</v>
      </c>
      <c r="E75" s="107">
        <v>67.5</v>
      </c>
      <c r="F75" s="91" t="s">
        <v>25</v>
      </c>
    </row>
    <row r="76" spans="1:6" x14ac:dyDescent="0.25">
      <c r="A76" s="91" t="s">
        <v>486</v>
      </c>
      <c r="B76" s="91" t="s">
        <v>100</v>
      </c>
      <c r="C76" s="91" t="s">
        <v>482</v>
      </c>
      <c r="D76" s="91" t="s">
        <v>14</v>
      </c>
      <c r="E76" s="107">
        <v>202.50000000000003</v>
      </c>
      <c r="F76" s="91" t="s">
        <v>41</v>
      </c>
    </row>
    <row r="77" spans="1:6" x14ac:dyDescent="0.25">
      <c r="A77" s="91" t="s">
        <v>486</v>
      </c>
      <c r="B77" s="91" t="s">
        <v>100</v>
      </c>
      <c r="C77" s="91" t="s">
        <v>482</v>
      </c>
      <c r="D77" s="91" t="s">
        <v>14</v>
      </c>
      <c r="E77" s="107">
        <v>22.5</v>
      </c>
      <c r="F77" s="91" t="s">
        <v>49</v>
      </c>
    </row>
    <row r="78" spans="1:6" x14ac:dyDescent="0.25">
      <c r="A78" s="85"/>
      <c r="B78" s="85"/>
      <c r="C78" s="85"/>
      <c r="D78" s="85"/>
      <c r="E78" s="106">
        <v>315</v>
      </c>
      <c r="F78" s="86"/>
    </row>
    <row r="79" spans="1:6" x14ac:dyDescent="0.25">
      <c r="A79" s="81" t="s">
        <v>484</v>
      </c>
      <c r="B79" s="81" t="s">
        <v>84</v>
      </c>
      <c r="C79" s="81" t="s">
        <v>485</v>
      </c>
      <c r="D79" s="81" t="s">
        <v>14</v>
      </c>
      <c r="E79" s="105">
        <v>193.5918286626347</v>
      </c>
      <c r="F79" s="81" t="s">
        <v>15</v>
      </c>
    </row>
    <row r="80" spans="1:6" x14ac:dyDescent="0.25">
      <c r="A80" s="81" t="s">
        <v>484</v>
      </c>
      <c r="B80" s="81" t="s">
        <v>84</v>
      </c>
      <c r="C80" s="81" t="s">
        <v>485</v>
      </c>
      <c r="D80" s="81" t="s">
        <v>14</v>
      </c>
      <c r="E80" s="105">
        <v>94.773313136334608</v>
      </c>
      <c r="F80" s="81" t="s">
        <v>17</v>
      </c>
    </row>
    <row r="81" spans="1:6" x14ac:dyDescent="0.25">
      <c r="A81" s="81" t="s">
        <v>484</v>
      </c>
      <c r="B81" s="81" t="s">
        <v>84</v>
      </c>
      <c r="C81" s="81" t="s">
        <v>485</v>
      </c>
      <c r="D81" s="81" t="s">
        <v>14</v>
      </c>
      <c r="E81" s="105">
        <v>27.738530674049155</v>
      </c>
      <c r="F81" s="81" t="s">
        <v>21</v>
      </c>
    </row>
    <row r="82" spans="1:6" x14ac:dyDescent="0.25">
      <c r="A82" s="81" t="s">
        <v>484</v>
      </c>
      <c r="B82" s="81" t="s">
        <v>84</v>
      </c>
      <c r="C82" s="81" t="s">
        <v>485</v>
      </c>
      <c r="D82" s="81" t="s">
        <v>14</v>
      </c>
      <c r="E82" s="105">
        <v>284.31993940900384</v>
      </c>
      <c r="F82" s="81" t="s">
        <v>22</v>
      </c>
    </row>
    <row r="83" spans="1:6" x14ac:dyDescent="0.25">
      <c r="A83" s="81" t="s">
        <v>484</v>
      </c>
      <c r="B83" s="81" t="s">
        <v>84</v>
      </c>
      <c r="C83" s="81" t="s">
        <v>485</v>
      </c>
      <c r="D83" s="81" t="s">
        <v>14</v>
      </c>
      <c r="E83" s="105">
        <v>1178.8875536470891</v>
      </c>
      <c r="F83" s="81" t="s">
        <v>23</v>
      </c>
    </row>
    <row r="84" spans="1:6" x14ac:dyDescent="0.25">
      <c r="A84" s="81" t="s">
        <v>484</v>
      </c>
      <c r="B84" s="81" t="s">
        <v>84</v>
      </c>
      <c r="C84" s="81" t="s">
        <v>485</v>
      </c>
      <c r="D84" s="81" t="s">
        <v>14</v>
      </c>
      <c r="E84" s="105">
        <v>60.100149793773163</v>
      </c>
      <c r="F84" s="81" t="s">
        <v>24</v>
      </c>
    </row>
    <row r="85" spans="1:6" x14ac:dyDescent="0.25">
      <c r="A85" s="81" t="s">
        <v>484</v>
      </c>
      <c r="B85" s="81" t="s">
        <v>84</v>
      </c>
      <c r="C85" s="81" t="s">
        <v>485</v>
      </c>
      <c r="D85" s="81" t="s">
        <v>14</v>
      </c>
      <c r="E85" s="105">
        <v>268.13912984914185</v>
      </c>
      <c r="F85" s="81" t="s">
        <v>25</v>
      </c>
    </row>
    <row r="86" spans="1:6" x14ac:dyDescent="0.25">
      <c r="A86" s="81" t="s">
        <v>484</v>
      </c>
      <c r="B86" s="81" t="s">
        <v>84</v>
      </c>
      <c r="C86" s="81" t="s">
        <v>485</v>
      </c>
      <c r="D86" s="81" t="s">
        <v>14</v>
      </c>
      <c r="E86" s="105">
        <v>336.79199326741343</v>
      </c>
      <c r="F86" s="81" t="s">
        <v>26</v>
      </c>
    </row>
    <row r="87" spans="1:6" x14ac:dyDescent="0.25">
      <c r="A87" s="81" t="s">
        <v>484</v>
      </c>
      <c r="B87" s="81" t="s">
        <v>84</v>
      </c>
      <c r="C87" s="81" t="s">
        <v>485</v>
      </c>
      <c r="D87" s="81" t="s">
        <v>14</v>
      </c>
      <c r="E87" s="105">
        <v>19.648125894118149</v>
      </c>
      <c r="F87" s="81" t="s">
        <v>34</v>
      </c>
    </row>
    <row r="88" spans="1:6" x14ac:dyDescent="0.25">
      <c r="A88" s="81" t="s">
        <v>484</v>
      </c>
      <c r="B88" s="81" t="s">
        <v>84</v>
      </c>
      <c r="C88" s="81" t="s">
        <v>485</v>
      </c>
      <c r="D88" s="81" t="s">
        <v>14</v>
      </c>
      <c r="E88" s="105">
        <v>145.62728603875806</v>
      </c>
      <c r="F88" s="81" t="s">
        <v>35</v>
      </c>
    </row>
    <row r="89" spans="1:6" x14ac:dyDescent="0.25">
      <c r="A89" s="81" t="s">
        <v>484</v>
      </c>
      <c r="B89" s="81" t="s">
        <v>84</v>
      </c>
      <c r="C89" s="81" t="s">
        <v>485</v>
      </c>
      <c r="D89" s="81" t="s">
        <v>14</v>
      </c>
      <c r="E89" s="105">
        <v>228.84287806090552</v>
      </c>
      <c r="F89" s="81" t="s">
        <v>36</v>
      </c>
    </row>
    <row r="90" spans="1:6" x14ac:dyDescent="0.25">
      <c r="A90" s="81" t="s">
        <v>484</v>
      </c>
      <c r="B90" s="81" t="s">
        <v>84</v>
      </c>
      <c r="C90" s="81" t="s">
        <v>485</v>
      </c>
      <c r="D90" s="81" t="s">
        <v>14</v>
      </c>
      <c r="E90" s="105">
        <v>24.271214339793008</v>
      </c>
      <c r="F90" s="81" t="s">
        <v>38</v>
      </c>
    </row>
    <row r="91" spans="1:6" x14ac:dyDescent="0.25">
      <c r="A91" s="81" t="s">
        <v>484</v>
      </c>
      <c r="B91" s="81" t="s">
        <v>84</v>
      </c>
      <c r="C91" s="81" t="s">
        <v>485</v>
      </c>
      <c r="D91" s="81" t="s">
        <v>14</v>
      </c>
      <c r="E91" s="105">
        <v>36.984707565398871</v>
      </c>
      <c r="F91" s="81" t="s">
        <v>40</v>
      </c>
    </row>
    <row r="92" spans="1:6" x14ac:dyDescent="0.25">
      <c r="A92" s="81" t="s">
        <v>484</v>
      </c>
      <c r="B92" s="81" t="s">
        <v>84</v>
      </c>
      <c r="C92" s="81" t="s">
        <v>485</v>
      </c>
      <c r="D92" s="81" t="s">
        <v>14</v>
      </c>
      <c r="E92" s="105">
        <v>4039.8858382529761</v>
      </c>
      <c r="F92" s="81" t="s">
        <v>41</v>
      </c>
    </row>
    <row r="93" spans="1:6" x14ac:dyDescent="0.25">
      <c r="A93" s="81" t="s">
        <v>484</v>
      </c>
      <c r="B93" s="81" t="s">
        <v>84</v>
      </c>
      <c r="C93" s="81" t="s">
        <v>485</v>
      </c>
      <c r="D93" s="81" t="s">
        <v>14</v>
      </c>
      <c r="E93" s="105">
        <v>893.41184212666644</v>
      </c>
      <c r="F93" s="81" t="s">
        <v>42</v>
      </c>
    </row>
    <row r="94" spans="1:6" x14ac:dyDescent="0.25">
      <c r="A94" s="81" t="s">
        <v>484</v>
      </c>
      <c r="B94" s="81" t="s">
        <v>84</v>
      </c>
      <c r="C94" s="81" t="s">
        <v>485</v>
      </c>
      <c r="D94" s="81" t="s">
        <v>14</v>
      </c>
      <c r="E94" s="105">
        <v>19.648125894118149</v>
      </c>
      <c r="F94" s="81" t="s">
        <v>48</v>
      </c>
    </row>
    <row r="95" spans="1:6" x14ac:dyDescent="0.25">
      <c r="A95" s="81" t="s">
        <v>484</v>
      </c>
      <c r="B95" s="81" t="s">
        <v>84</v>
      </c>
      <c r="C95" s="81" t="s">
        <v>485</v>
      </c>
      <c r="D95" s="81" t="s">
        <v>14</v>
      </c>
      <c r="E95" s="105">
        <v>40.452023899655011</v>
      </c>
      <c r="F95" s="81" t="s">
        <v>49</v>
      </c>
    </row>
    <row r="96" spans="1:6" x14ac:dyDescent="0.25">
      <c r="A96" s="81" t="s">
        <v>484</v>
      </c>
      <c r="B96" s="81" t="s">
        <v>84</v>
      </c>
      <c r="C96" s="81" t="s">
        <v>485</v>
      </c>
      <c r="D96" s="81" t="s">
        <v>14</v>
      </c>
      <c r="E96" s="105">
        <v>24.271214339793008</v>
      </c>
      <c r="F96" s="81" t="s">
        <v>50</v>
      </c>
    </row>
    <row r="97" spans="1:6" x14ac:dyDescent="0.25">
      <c r="A97" s="81" t="s">
        <v>484</v>
      </c>
      <c r="B97" s="81" t="s">
        <v>84</v>
      </c>
      <c r="C97" s="81" t="s">
        <v>485</v>
      </c>
      <c r="D97" s="81" t="s">
        <v>14</v>
      </c>
      <c r="E97" s="105">
        <v>9.2461768913497178</v>
      </c>
      <c r="F97" s="81" t="s">
        <v>51</v>
      </c>
    </row>
    <row r="98" spans="1:6" x14ac:dyDescent="0.25">
      <c r="A98" s="81" t="s">
        <v>484</v>
      </c>
      <c r="B98" s="81" t="s">
        <v>84</v>
      </c>
      <c r="C98" s="81" t="s">
        <v>485</v>
      </c>
      <c r="D98" s="81" t="s">
        <v>14</v>
      </c>
      <c r="E98" s="105">
        <v>55.479372892321152</v>
      </c>
      <c r="F98" s="81" t="s">
        <v>52</v>
      </c>
    </row>
    <row r="99" spans="1:6" x14ac:dyDescent="0.25">
      <c r="A99" s="81" t="s">
        <v>484</v>
      </c>
      <c r="B99" s="81" t="s">
        <v>84</v>
      </c>
      <c r="C99" s="81" t="s">
        <v>485</v>
      </c>
      <c r="D99" s="81" t="s">
        <v>14</v>
      </c>
      <c r="E99" s="105">
        <v>54.321289236679597</v>
      </c>
      <c r="F99" s="81" t="s">
        <v>53</v>
      </c>
    </row>
    <row r="100" spans="1:6" x14ac:dyDescent="0.25">
      <c r="A100" s="81" t="s">
        <v>484</v>
      </c>
      <c r="B100" s="81" t="s">
        <v>84</v>
      </c>
      <c r="C100" s="81" t="s">
        <v>485</v>
      </c>
      <c r="D100" s="81" t="s">
        <v>14</v>
      </c>
      <c r="E100" s="105">
        <v>63.567466128029309</v>
      </c>
      <c r="F100" s="81" t="s">
        <v>56</v>
      </c>
    </row>
    <row r="101" spans="1:6" x14ac:dyDescent="0.25">
      <c r="A101" s="83"/>
      <c r="B101" s="83"/>
      <c r="C101" s="83"/>
      <c r="D101" s="83"/>
      <c r="E101" s="108">
        <v>8100.0000000000018</v>
      </c>
      <c r="F101" s="83"/>
    </row>
    <row r="102" spans="1:6" x14ac:dyDescent="0.25">
      <c r="A102" s="81" t="s">
        <v>520</v>
      </c>
      <c r="B102" s="81" t="s">
        <v>353</v>
      </c>
      <c r="C102" s="81" t="s">
        <v>480</v>
      </c>
      <c r="D102" s="81" t="s">
        <v>14</v>
      </c>
      <c r="E102" s="105">
        <v>64.781491002570704</v>
      </c>
      <c r="F102" s="81" t="s">
        <v>18</v>
      </c>
    </row>
    <row r="103" spans="1:6" x14ac:dyDescent="0.25">
      <c r="A103" s="81" t="s">
        <v>520</v>
      </c>
      <c r="B103" s="81" t="s">
        <v>353</v>
      </c>
      <c r="C103" s="81" t="s">
        <v>480</v>
      </c>
      <c r="D103" s="81" t="s">
        <v>14</v>
      </c>
      <c r="E103" s="105">
        <v>38.868894601542415</v>
      </c>
      <c r="F103" s="81" t="s">
        <v>19</v>
      </c>
    </row>
    <row r="104" spans="1:6" x14ac:dyDescent="0.25">
      <c r="A104" s="81" t="s">
        <v>520</v>
      </c>
      <c r="B104" s="81" t="s">
        <v>353</v>
      </c>
      <c r="C104" s="81" t="s">
        <v>480</v>
      </c>
      <c r="D104" s="81" t="s">
        <v>14</v>
      </c>
      <c r="E104" s="105">
        <v>20.359897172236504</v>
      </c>
      <c r="F104" s="81" t="s">
        <v>20</v>
      </c>
    </row>
    <row r="105" spans="1:6" x14ac:dyDescent="0.25">
      <c r="A105" s="81" t="s">
        <v>520</v>
      </c>
      <c r="B105" s="81" t="s">
        <v>353</v>
      </c>
      <c r="C105" s="81" t="s">
        <v>480</v>
      </c>
      <c r="D105" s="81" t="s">
        <v>14</v>
      </c>
      <c r="E105" s="105">
        <v>62.005141388174813</v>
      </c>
      <c r="F105" s="81" t="s">
        <v>21</v>
      </c>
    </row>
    <row r="106" spans="1:6" x14ac:dyDescent="0.25">
      <c r="A106" s="81" t="s">
        <v>520</v>
      </c>
      <c r="B106" s="81" t="s">
        <v>353</v>
      </c>
      <c r="C106" s="81" t="s">
        <v>480</v>
      </c>
      <c r="D106" s="81" t="s">
        <v>14</v>
      </c>
      <c r="E106" s="105">
        <v>104.57583547557842</v>
      </c>
      <c r="F106" s="81" t="s">
        <v>22</v>
      </c>
    </row>
    <row r="107" spans="1:6" x14ac:dyDescent="0.25">
      <c r="A107" s="81" t="s">
        <v>520</v>
      </c>
      <c r="B107" s="81" t="s">
        <v>353</v>
      </c>
      <c r="C107" s="81" t="s">
        <v>480</v>
      </c>
      <c r="D107" s="81" t="s">
        <v>14</v>
      </c>
      <c r="E107" s="105">
        <v>113.83033419023135</v>
      </c>
      <c r="F107" s="81" t="s">
        <v>23</v>
      </c>
    </row>
    <row r="108" spans="1:6" x14ac:dyDescent="0.25">
      <c r="A108" s="81" t="s">
        <v>520</v>
      </c>
      <c r="B108" s="81" t="s">
        <v>353</v>
      </c>
      <c r="C108" s="81" t="s">
        <v>480</v>
      </c>
      <c r="D108" s="81" t="s">
        <v>14</v>
      </c>
      <c r="E108" s="105">
        <v>3.2390745501285347</v>
      </c>
      <c r="F108" s="81" t="s">
        <v>26</v>
      </c>
    </row>
    <row r="109" spans="1:6" x14ac:dyDescent="0.25">
      <c r="A109" s="81" t="s">
        <v>520</v>
      </c>
      <c r="B109" s="81" t="s">
        <v>353</v>
      </c>
      <c r="C109" s="81" t="s">
        <v>480</v>
      </c>
      <c r="D109" s="81" t="s">
        <v>14</v>
      </c>
      <c r="E109" s="105">
        <v>12.030848329048844</v>
      </c>
      <c r="F109" s="81" t="s">
        <v>28</v>
      </c>
    </row>
    <row r="110" spans="1:6" x14ac:dyDescent="0.25">
      <c r="A110" s="81" t="s">
        <v>520</v>
      </c>
      <c r="B110" s="81" t="s">
        <v>353</v>
      </c>
      <c r="C110" s="81" t="s">
        <v>480</v>
      </c>
      <c r="D110" s="81" t="s">
        <v>14</v>
      </c>
      <c r="E110" s="105">
        <v>74.035989717223643</v>
      </c>
      <c r="F110" s="81" t="s">
        <v>31</v>
      </c>
    </row>
    <row r="111" spans="1:6" x14ac:dyDescent="0.25">
      <c r="A111" s="81" t="s">
        <v>520</v>
      </c>
      <c r="B111" s="81" t="s">
        <v>353</v>
      </c>
      <c r="C111" s="81" t="s">
        <v>480</v>
      </c>
      <c r="D111" s="81" t="s">
        <v>14</v>
      </c>
      <c r="E111" s="105">
        <v>166.58097686375322</v>
      </c>
      <c r="F111" s="81" t="s">
        <v>41</v>
      </c>
    </row>
    <row r="112" spans="1:6" x14ac:dyDescent="0.25">
      <c r="A112" s="81" t="s">
        <v>520</v>
      </c>
      <c r="B112" s="81" t="s">
        <v>353</v>
      </c>
      <c r="C112" s="81" t="s">
        <v>480</v>
      </c>
      <c r="D112" s="81" t="s">
        <v>14</v>
      </c>
      <c r="E112" s="105">
        <v>12.956298200514139</v>
      </c>
      <c r="F112" s="81" t="s">
        <v>45</v>
      </c>
    </row>
    <row r="113" spans="1:6" x14ac:dyDescent="0.25">
      <c r="A113" s="81" t="s">
        <v>520</v>
      </c>
      <c r="B113" s="81" t="s">
        <v>353</v>
      </c>
      <c r="C113" s="81" t="s">
        <v>480</v>
      </c>
      <c r="D113" s="81" t="s">
        <v>14</v>
      </c>
      <c r="E113" s="105">
        <v>27.763496143958868</v>
      </c>
      <c r="F113" s="81" t="s">
        <v>65</v>
      </c>
    </row>
    <row r="114" spans="1:6" x14ac:dyDescent="0.25">
      <c r="A114" s="91" t="s">
        <v>520</v>
      </c>
      <c r="B114" s="91" t="s">
        <v>353</v>
      </c>
      <c r="C114" s="91" t="s">
        <v>480</v>
      </c>
      <c r="D114" s="91" t="s">
        <v>14</v>
      </c>
      <c r="E114" s="107">
        <v>60.154241645244213</v>
      </c>
      <c r="F114" s="91" t="s">
        <v>25</v>
      </c>
    </row>
    <row r="115" spans="1:6" x14ac:dyDescent="0.25">
      <c r="A115" s="91" t="s">
        <v>520</v>
      </c>
      <c r="B115" s="91" t="s">
        <v>353</v>
      </c>
      <c r="C115" s="91" t="s">
        <v>480</v>
      </c>
      <c r="D115" s="91" t="s">
        <v>14</v>
      </c>
      <c r="E115" s="107">
        <v>74.035989717223643</v>
      </c>
      <c r="F115" s="91" t="s">
        <v>44</v>
      </c>
    </row>
    <row r="116" spans="1:6" x14ac:dyDescent="0.25">
      <c r="A116" s="91" t="s">
        <v>520</v>
      </c>
      <c r="B116" s="91" t="s">
        <v>353</v>
      </c>
      <c r="C116" s="91" t="s">
        <v>480</v>
      </c>
      <c r="D116" s="91" t="s">
        <v>14</v>
      </c>
      <c r="E116" s="107">
        <v>37.017994858611821</v>
      </c>
      <c r="F116" s="91" t="s">
        <v>47</v>
      </c>
    </row>
    <row r="117" spans="1:6" x14ac:dyDescent="0.25">
      <c r="A117" s="91" t="s">
        <v>520</v>
      </c>
      <c r="B117" s="91" t="s">
        <v>353</v>
      </c>
      <c r="C117" s="91" t="s">
        <v>480</v>
      </c>
      <c r="D117" s="91" t="s">
        <v>14</v>
      </c>
      <c r="E117" s="107">
        <v>24.061696658097688</v>
      </c>
      <c r="F117" s="91" t="s">
        <v>53</v>
      </c>
    </row>
    <row r="118" spans="1:6" x14ac:dyDescent="0.25">
      <c r="A118" s="91" t="s">
        <v>520</v>
      </c>
      <c r="B118" s="91" t="s">
        <v>353</v>
      </c>
      <c r="C118" s="91" t="s">
        <v>480</v>
      </c>
      <c r="D118" s="91" t="s">
        <v>14</v>
      </c>
      <c r="E118" s="107">
        <v>3.7017994858611822</v>
      </c>
      <c r="F118" s="91" t="s">
        <v>65</v>
      </c>
    </row>
    <row r="119" spans="1:6" s="67" customFormat="1" x14ac:dyDescent="0.25">
      <c r="A119" s="87"/>
      <c r="B119" s="87"/>
      <c r="C119" s="87"/>
      <c r="D119" s="87"/>
      <c r="E119" s="106">
        <v>900.00000000000011</v>
      </c>
      <c r="F119" s="87"/>
    </row>
    <row r="120" spans="1:6" x14ac:dyDescent="0.25">
      <c r="A120" s="81" t="s">
        <v>520</v>
      </c>
      <c r="B120" s="81" t="s">
        <v>353</v>
      </c>
      <c r="C120" s="81" t="s">
        <v>500</v>
      </c>
      <c r="D120" s="81" t="s">
        <v>14</v>
      </c>
      <c r="E120" s="105">
        <v>63.097913641878328</v>
      </c>
      <c r="F120" s="81" t="s">
        <v>15</v>
      </c>
    </row>
    <row r="121" spans="1:6" x14ac:dyDescent="0.25">
      <c r="A121" s="81" t="s">
        <v>520</v>
      </c>
      <c r="B121" s="81" t="s">
        <v>353</v>
      </c>
      <c r="C121" s="81" t="s">
        <v>500</v>
      </c>
      <c r="D121" s="81" t="s">
        <v>14</v>
      </c>
      <c r="E121" s="105">
        <v>132.90837128821178</v>
      </c>
      <c r="F121" s="81" t="s">
        <v>18</v>
      </c>
    </row>
    <row r="122" spans="1:6" x14ac:dyDescent="0.25">
      <c r="A122" s="81" t="s">
        <v>520</v>
      </c>
      <c r="B122" s="81" t="s">
        <v>353</v>
      </c>
      <c r="C122" s="81" t="s">
        <v>500</v>
      </c>
      <c r="D122" s="81" t="s">
        <v>14</v>
      </c>
      <c r="E122" s="105">
        <v>40.275264026730845</v>
      </c>
      <c r="F122" s="81" t="s">
        <v>19</v>
      </c>
    </row>
    <row r="123" spans="1:6" x14ac:dyDescent="0.25">
      <c r="A123" s="81" t="s">
        <v>520</v>
      </c>
      <c r="B123" s="81" t="s">
        <v>353</v>
      </c>
      <c r="C123" s="81" t="s">
        <v>500</v>
      </c>
      <c r="D123" s="81" t="s">
        <v>14</v>
      </c>
      <c r="E123" s="105">
        <v>135.59338888999383</v>
      </c>
      <c r="F123" s="81" t="s">
        <v>20</v>
      </c>
    </row>
    <row r="124" spans="1:6" x14ac:dyDescent="0.25">
      <c r="A124" s="81" t="s">
        <v>520</v>
      </c>
      <c r="B124" s="81" t="s">
        <v>353</v>
      </c>
      <c r="C124" s="81" t="s">
        <v>500</v>
      </c>
      <c r="D124" s="81" t="s">
        <v>14</v>
      </c>
      <c r="E124" s="105">
        <v>146.33345929712206</v>
      </c>
      <c r="F124" s="81" t="s">
        <v>21</v>
      </c>
    </row>
    <row r="125" spans="1:6" x14ac:dyDescent="0.25">
      <c r="A125" s="81" t="s">
        <v>520</v>
      </c>
      <c r="B125" s="81" t="s">
        <v>353</v>
      </c>
      <c r="C125" s="81" t="s">
        <v>500</v>
      </c>
      <c r="D125" s="81" t="s">
        <v>14</v>
      </c>
      <c r="E125" s="105">
        <v>413.49271067443664</v>
      </c>
      <c r="F125" s="81" t="s">
        <v>22</v>
      </c>
    </row>
    <row r="126" spans="1:6" x14ac:dyDescent="0.25">
      <c r="A126" s="81" t="s">
        <v>520</v>
      </c>
      <c r="B126" s="81" t="s">
        <v>353</v>
      </c>
      <c r="C126" s="81" t="s">
        <v>500</v>
      </c>
      <c r="D126" s="81" t="s">
        <v>14</v>
      </c>
      <c r="E126" s="105">
        <v>276.55681298355182</v>
      </c>
      <c r="F126" s="81" t="s">
        <v>23</v>
      </c>
    </row>
    <row r="127" spans="1:6" x14ac:dyDescent="0.25">
      <c r="A127" s="81" t="s">
        <v>520</v>
      </c>
      <c r="B127" s="81" t="s">
        <v>353</v>
      </c>
      <c r="C127" s="81" t="s">
        <v>500</v>
      </c>
      <c r="D127" s="81" t="s">
        <v>14</v>
      </c>
      <c r="E127" s="105">
        <v>288.63939219157106</v>
      </c>
      <c r="F127" s="81" t="s">
        <v>24</v>
      </c>
    </row>
    <row r="128" spans="1:6" x14ac:dyDescent="0.25">
      <c r="A128" s="81" t="s">
        <v>520</v>
      </c>
      <c r="B128" s="81" t="s">
        <v>353</v>
      </c>
      <c r="C128" s="81" t="s">
        <v>500</v>
      </c>
      <c r="D128" s="81" t="s">
        <v>14</v>
      </c>
      <c r="E128" s="105">
        <v>5.3968853795819332</v>
      </c>
      <c r="F128" s="81" t="s">
        <v>26</v>
      </c>
    </row>
    <row r="129" spans="1:6" x14ac:dyDescent="0.25">
      <c r="A129" s="81" t="s">
        <v>520</v>
      </c>
      <c r="B129" s="81" t="s">
        <v>353</v>
      </c>
      <c r="C129" s="81" t="s">
        <v>500</v>
      </c>
      <c r="D129" s="81" t="s">
        <v>14</v>
      </c>
      <c r="E129" s="105">
        <v>16.110105610692337</v>
      </c>
      <c r="F129" s="81" t="s">
        <v>27</v>
      </c>
    </row>
    <row r="130" spans="1:6" x14ac:dyDescent="0.25">
      <c r="A130" s="81" t="s">
        <v>520</v>
      </c>
      <c r="B130" s="81" t="s">
        <v>353</v>
      </c>
      <c r="C130" s="81" t="s">
        <v>500</v>
      </c>
      <c r="D130" s="81" t="s">
        <v>14</v>
      </c>
      <c r="E130" s="105">
        <v>41.61777282762187</v>
      </c>
      <c r="F130" s="81" t="s">
        <v>28</v>
      </c>
    </row>
    <row r="131" spans="1:6" x14ac:dyDescent="0.25">
      <c r="A131" s="81" t="s">
        <v>520</v>
      </c>
      <c r="B131" s="81" t="s">
        <v>353</v>
      </c>
      <c r="C131" s="81" t="s">
        <v>500</v>
      </c>
      <c r="D131" s="81" t="s">
        <v>14</v>
      </c>
      <c r="E131" s="105">
        <v>9.3975616062371969</v>
      </c>
      <c r="F131" s="81" t="s">
        <v>29</v>
      </c>
    </row>
    <row r="132" spans="1:6" x14ac:dyDescent="0.25">
      <c r="A132" s="81" t="s">
        <v>520</v>
      </c>
      <c r="B132" s="81" t="s">
        <v>353</v>
      </c>
      <c r="C132" s="81" t="s">
        <v>500</v>
      </c>
      <c r="D132" s="81" t="s">
        <v>14</v>
      </c>
      <c r="E132" s="105">
        <v>53.700352035641131</v>
      </c>
      <c r="F132" s="81" t="s">
        <v>30</v>
      </c>
    </row>
    <row r="133" spans="1:6" x14ac:dyDescent="0.25">
      <c r="A133" s="81" t="s">
        <v>520</v>
      </c>
      <c r="B133" s="81" t="s">
        <v>353</v>
      </c>
      <c r="C133" s="81" t="s">
        <v>500</v>
      </c>
      <c r="D133" s="81" t="s">
        <v>14</v>
      </c>
      <c r="E133" s="105">
        <v>42.960281628512895</v>
      </c>
      <c r="F133" s="81" t="s">
        <v>31</v>
      </c>
    </row>
    <row r="134" spans="1:6" x14ac:dyDescent="0.25">
      <c r="A134" s="81" t="s">
        <v>520</v>
      </c>
      <c r="B134" s="81" t="s">
        <v>353</v>
      </c>
      <c r="C134" s="81" t="s">
        <v>500</v>
      </c>
      <c r="D134" s="81" t="s">
        <v>14</v>
      </c>
      <c r="E134" s="105">
        <v>79.208019252570665</v>
      </c>
      <c r="F134" s="81" t="s">
        <v>34</v>
      </c>
    </row>
    <row r="135" spans="1:6" x14ac:dyDescent="0.25">
      <c r="A135" s="81" t="s">
        <v>520</v>
      </c>
      <c r="B135" s="81" t="s">
        <v>353</v>
      </c>
      <c r="C135" s="81" t="s">
        <v>500</v>
      </c>
      <c r="D135" s="81" t="s">
        <v>14</v>
      </c>
      <c r="E135" s="105">
        <v>103.37317766860916</v>
      </c>
      <c r="F135" s="81" t="s">
        <v>35</v>
      </c>
    </row>
    <row r="136" spans="1:6" x14ac:dyDescent="0.25">
      <c r="A136" s="81" t="s">
        <v>520</v>
      </c>
      <c r="B136" s="81" t="s">
        <v>353</v>
      </c>
      <c r="C136" s="81" t="s">
        <v>500</v>
      </c>
      <c r="D136" s="81" t="s">
        <v>14</v>
      </c>
      <c r="E136" s="105">
        <v>123.51080968197458</v>
      </c>
      <c r="F136" s="81" t="s">
        <v>36</v>
      </c>
    </row>
    <row r="137" spans="1:6" x14ac:dyDescent="0.25">
      <c r="A137" s="81" t="s">
        <v>520</v>
      </c>
      <c r="B137" s="81" t="s">
        <v>353</v>
      </c>
      <c r="C137" s="81" t="s">
        <v>500</v>
      </c>
      <c r="D137" s="81" t="s">
        <v>14</v>
      </c>
      <c r="E137" s="105">
        <v>185.26621452296186</v>
      </c>
      <c r="F137" s="81" t="s">
        <v>37</v>
      </c>
    </row>
    <row r="138" spans="1:6" x14ac:dyDescent="0.25">
      <c r="A138" s="81" t="s">
        <v>520</v>
      </c>
      <c r="B138" s="81" t="s">
        <v>353</v>
      </c>
      <c r="C138" s="81" t="s">
        <v>500</v>
      </c>
      <c r="D138" s="81" t="s">
        <v>14</v>
      </c>
      <c r="E138" s="105">
        <v>25.507667216929534</v>
      </c>
      <c r="F138" s="81" t="s">
        <v>40</v>
      </c>
    </row>
    <row r="139" spans="1:6" x14ac:dyDescent="0.25">
      <c r="A139" s="81" t="s">
        <v>520</v>
      </c>
      <c r="B139" s="81" t="s">
        <v>353</v>
      </c>
      <c r="C139" s="81" t="s">
        <v>500</v>
      </c>
      <c r="D139" s="81" t="s">
        <v>14</v>
      </c>
      <c r="E139" s="105">
        <v>578.62129318403311</v>
      </c>
      <c r="F139" s="81" t="s">
        <v>41</v>
      </c>
    </row>
    <row r="140" spans="1:6" x14ac:dyDescent="0.25">
      <c r="A140" s="81" t="s">
        <v>520</v>
      </c>
      <c r="B140" s="81" t="s">
        <v>353</v>
      </c>
      <c r="C140" s="81" t="s">
        <v>500</v>
      </c>
      <c r="D140" s="81" t="s">
        <v>14</v>
      </c>
      <c r="E140" s="105">
        <v>271.18677777998766</v>
      </c>
      <c r="F140" s="81" t="s">
        <v>42</v>
      </c>
    </row>
    <row r="141" spans="1:6" x14ac:dyDescent="0.25">
      <c r="A141" s="81" t="s">
        <v>520</v>
      </c>
      <c r="B141" s="81" t="s">
        <v>353</v>
      </c>
      <c r="C141" s="81" t="s">
        <v>500</v>
      </c>
      <c r="D141" s="81" t="s">
        <v>14</v>
      </c>
      <c r="E141" s="105">
        <v>89.94808965969888</v>
      </c>
      <c r="F141" s="81" t="s">
        <v>43</v>
      </c>
    </row>
    <row r="142" spans="1:6" x14ac:dyDescent="0.25">
      <c r="A142" s="81" t="s">
        <v>520</v>
      </c>
      <c r="B142" s="81" t="s">
        <v>353</v>
      </c>
      <c r="C142" s="81" t="s">
        <v>500</v>
      </c>
      <c r="D142" s="81" t="s">
        <v>14</v>
      </c>
      <c r="E142" s="105">
        <v>16.110105610692337</v>
      </c>
      <c r="F142" s="81" t="s">
        <v>46</v>
      </c>
    </row>
    <row r="143" spans="1:6" x14ac:dyDescent="0.25">
      <c r="A143" s="81" t="s">
        <v>520</v>
      </c>
      <c r="B143" s="81" t="s">
        <v>353</v>
      </c>
      <c r="C143" s="81" t="s">
        <v>500</v>
      </c>
      <c r="D143" s="81" t="s">
        <v>14</v>
      </c>
      <c r="E143" s="105">
        <v>147.6759680980131</v>
      </c>
      <c r="F143" s="81" t="s">
        <v>63</v>
      </c>
    </row>
    <row r="144" spans="1:6" x14ac:dyDescent="0.25">
      <c r="A144" s="81" t="s">
        <v>520</v>
      </c>
      <c r="B144" s="81" t="s">
        <v>353</v>
      </c>
      <c r="C144" s="81" t="s">
        <v>500</v>
      </c>
      <c r="D144" s="81" t="s">
        <v>14</v>
      </c>
      <c r="E144" s="105">
        <v>56.385369637423189</v>
      </c>
      <c r="F144" s="81" t="s">
        <v>48</v>
      </c>
    </row>
    <row r="145" spans="1:6" x14ac:dyDescent="0.25">
      <c r="A145" s="81" t="s">
        <v>520</v>
      </c>
      <c r="B145" s="81" t="s">
        <v>353</v>
      </c>
      <c r="C145" s="81" t="s">
        <v>500</v>
      </c>
      <c r="D145" s="81" t="s">
        <v>14</v>
      </c>
      <c r="E145" s="105">
        <v>85.92056325702579</v>
      </c>
      <c r="F145" s="81" t="s">
        <v>68</v>
      </c>
    </row>
    <row r="146" spans="1:6" x14ac:dyDescent="0.25">
      <c r="A146" s="81" t="s">
        <v>520</v>
      </c>
      <c r="B146" s="81" t="s">
        <v>353</v>
      </c>
      <c r="C146" s="81" t="s">
        <v>500</v>
      </c>
      <c r="D146" s="81" t="s">
        <v>14</v>
      </c>
      <c r="E146" s="105">
        <v>26.850176017820566</v>
      </c>
      <c r="F146" s="81" t="s">
        <v>50</v>
      </c>
    </row>
    <row r="147" spans="1:6" x14ac:dyDescent="0.25">
      <c r="A147" s="81" t="s">
        <v>520</v>
      </c>
      <c r="B147" s="81" t="s">
        <v>353</v>
      </c>
      <c r="C147" s="81" t="s">
        <v>500</v>
      </c>
      <c r="D147" s="81" t="s">
        <v>14</v>
      </c>
      <c r="E147" s="105">
        <v>57.727878438314214</v>
      </c>
      <c r="F147" s="81" t="s">
        <v>51</v>
      </c>
    </row>
    <row r="148" spans="1:6" x14ac:dyDescent="0.25">
      <c r="A148" s="81" t="s">
        <v>520</v>
      </c>
      <c r="B148" s="81" t="s">
        <v>353</v>
      </c>
      <c r="C148" s="81" t="s">
        <v>500</v>
      </c>
      <c r="D148" s="81" t="s">
        <v>14</v>
      </c>
      <c r="E148" s="105">
        <v>200.03381133276318</v>
      </c>
      <c r="F148" s="81" t="s">
        <v>52</v>
      </c>
    </row>
    <row r="149" spans="1:6" x14ac:dyDescent="0.25">
      <c r="A149" s="81" t="s">
        <v>520</v>
      </c>
      <c r="B149" s="81" t="s">
        <v>353</v>
      </c>
      <c r="C149" s="81" t="s">
        <v>500</v>
      </c>
      <c r="D149" s="81" t="s">
        <v>14</v>
      </c>
      <c r="E149" s="105">
        <v>85.92056325702579</v>
      </c>
      <c r="F149" s="81" t="s">
        <v>55</v>
      </c>
    </row>
    <row r="150" spans="1:6" x14ac:dyDescent="0.25">
      <c r="A150" s="81" t="s">
        <v>520</v>
      </c>
      <c r="B150" s="81" t="s">
        <v>353</v>
      </c>
      <c r="C150" s="81" t="s">
        <v>500</v>
      </c>
      <c r="D150" s="81" t="s">
        <v>14</v>
      </c>
      <c r="E150" s="105">
        <v>182.58119692117981</v>
      </c>
      <c r="F150" s="81" t="s">
        <v>56</v>
      </c>
    </row>
    <row r="151" spans="1:6" x14ac:dyDescent="0.25">
      <c r="A151" s="81" t="s">
        <v>520</v>
      </c>
      <c r="B151" s="81" t="s">
        <v>353</v>
      </c>
      <c r="C151" s="81" t="s">
        <v>500</v>
      </c>
      <c r="D151" s="81" t="s">
        <v>14</v>
      </c>
      <c r="E151" s="105">
        <v>20.137632013365423</v>
      </c>
      <c r="F151" s="81" t="s">
        <v>65</v>
      </c>
    </row>
    <row r="152" spans="1:6" x14ac:dyDescent="0.25">
      <c r="A152" s="81" t="s">
        <v>520</v>
      </c>
      <c r="B152" s="81" t="s">
        <v>353</v>
      </c>
      <c r="C152" s="81" t="s">
        <v>500</v>
      </c>
      <c r="D152" s="91" t="s">
        <v>14</v>
      </c>
      <c r="E152" s="107">
        <v>1018.0244237156666</v>
      </c>
      <c r="F152" s="91" t="s">
        <v>25</v>
      </c>
    </row>
    <row r="153" spans="1:6" x14ac:dyDescent="0.25">
      <c r="A153" s="81" t="s">
        <v>520</v>
      </c>
      <c r="B153" s="81" t="s">
        <v>353</v>
      </c>
      <c r="C153" s="81" t="s">
        <v>500</v>
      </c>
      <c r="D153" s="91" t="s">
        <v>14</v>
      </c>
      <c r="E153" s="107">
        <v>1.342508800891028</v>
      </c>
      <c r="F153" s="91" t="s">
        <v>26</v>
      </c>
    </row>
    <row r="154" spans="1:6" x14ac:dyDescent="0.25">
      <c r="A154" s="81" t="s">
        <v>520</v>
      </c>
      <c r="B154" s="81" t="s">
        <v>353</v>
      </c>
      <c r="C154" s="81" t="s">
        <v>500</v>
      </c>
      <c r="D154" s="91" t="s">
        <v>14</v>
      </c>
      <c r="E154" s="107">
        <v>20.137632013365423</v>
      </c>
      <c r="F154" s="91" t="s">
        <v>29</v>
      </c>
    </row>
    <row r="155" spans="1:6" x14ac:dyDescent="0.25">
      <c r="A155" s="81" t="s">
        <v>520</v>
      </c>
      <c r="B155" s="81" t="s">
        <v>353</v>
      </c>
      <c r="C155" s="81" t="s">
        <v>500</v>
      </c>
      <c r="D155" s="91" t="s">
        <v>14</v>
      </c>
      <c r="E155" s="107">
        <v>65.782931243660386</v>
      </c>
      <c r="F155" s="91" t="s">
        <v>32</v>
      </c>
    </row>
    <row r="156" spans="1:6" x14ac:dyDescent="0.25">
      <c r="A156" s="81" t="s">
        <v>520</v>
      </c>
      <c r="B156" s="81" t="s">
        <v>353</v>
      </c>
      <c r="C156" s="81" t="s">
        <v>500</v>
      </c>
      <c r="D156" s="91" t="s">
        <v>14</v>
      </c>
      <c r="E156" s="107">
        <v>13.425088008910283</v>
      </c>
      <c r="F156" s="91" t="s">
        <v>45</v>
      </c>
    </row>
    <row r="157" spans="1:6" x14ac:dyDescent="0.25">
      <c r="A157" s="81" t="s">
        <v>520</v>
      </c>
      <c r="B157" s="81" t="s">
        <v>353</v>
      </c>
      <c r="C157" s="81" t="s">
        <v>500</v>
      </c>
      <c r="D157" s="91" t="s">
        <v>14</v>
      </c>
      <c r="E157" s="107">
        <v>73.83798404900655</v>
      </c>
      <c r="F157" s="91" t="s">
        <v>47</v>
      </c>
    </row>
    <row r="158" spans="1:6" x14ac:dyDescent="0.25">
      <c r="A158" s="81" t="s">
        <v>520</v>
      </c>
      <c r="B158" s="81" t="s">
        <v>353</v>
      </c>
      <c r="C158" s="81" t="s">
        <v>500</v>
      </c>
      <c r="D158" s="91" t="s">
        <v>14</v>
      </c>
      <c r="E158" s="107">
        <v>13.425088008910283</v>
      </c>
      <c r="F158" s="91" t="s">
        <v>52</v>
      </c>
    </row>
    <row r="159" spans="1:6" x14ac:dyDescent="0.25">
      <c r="A159" s="81" t="s">
        <v>520</v>
      </c>
      <c r="B159" s="81" t="s">
        <v>353</v>
      </c>
      <c r="C159" s="81" t="s">
        <v>500</v>
      </c>
      <c r="D159" s="91" t="s">
        <v>14</v>
      </c>
      <c r="E159" s="107">
        <v>28.192684818711594</v>
      </c>
      <c r="F159" s="91" t="s">
        <v>53</v>
      </c>
    </row>
    <row r="160" spans="1:6" x14ac:dyDescent="0.25">
      <c r="A160" s="81" t="s">
        <v>520</v>
      </c>
      <c r="B160" s="81" t="s">
        <v>353</v>
      </c>
      <c r="C160" s="81" t="s">
        <v>500</v>
      </c>
      <c r="D160" s="91" t="s">
        <v>14</v>
      </c>
      <c r="E160" s="107">
        <v>34.90522882316673</v>
      </c>
      <c r="F160" s="91" t="s">
        <v>56</v>
      </c>
    </row>
    <row r="161" spans="1:6" x14ac:dyDescent="0.25">
      <c r="A161" s="81" t="s">
        <v>520</v>
      </c>
      <c r="B161" s="81" t="s">
        <v>353</v>
      </c>
      <c r="C161" s="81" t="s">
        <v>500</v>
      </c>
      <c r="D161" s="91" t="s">
        <v>14</v>
      </c>
      <c r="E161" s="107">
        <v>128.88084488553869</v>
      </c>
      <c r="F161" s="91" t="s">
        <v>57</v>
      </c>
    </row>
    <row r="162" spans="1:6" s="67" customFormat="1" x14ac:dyDescent="0.25">
      <c r="A162" s="87"/>
      <c r="B162" s="87"/>
      <c r="C162" s="87"/>
      <c r="D162" s="87"/>
      <c r="E162" s="106">
        <v>5399.9999999999991</v>
      </c>
      <c r="F162" s="87"/>
    </row>
    <row r="163" spans="1:6" x14ac:dyDescent="0.25">
      <c r="A163" s="81" t="s">
        <v>520</v>
      </c>
      <c r="B163" s="81" t="s">
        <v>353</v>
      </c>
      <c r="C163" s="81" t="s">
        <v>490</v>
      </c>
      <c r="D163" s="81" t="s">
        <v>14</v>
      </c>
      <c r="E163" s="105">
        <v>21.047503045066989</v>
      </c>
      <c r="F163" s="81" t="s">
        <v>18</v>
      </c>
    </row>
    <row r="164" spans="1:6" x14ac:dyDescent="0.25">
      <c r="A164" s="81" t="s">
        <v>520</v>
      </c>
      <c r="B164" s="81" t="s">
        <v>353</v>
      </c>
      <c r="C164" s="81" t="s">
        <v>490</v>
      </c>
      <c r="D164" s="81" t="s">
        <v>14</v>
      </c>
      <c r="E164" s="105">
        <v>19.074299634591959</v>
      </c>
      <c r="F164" s="81" t="s">
        <v>21</v>
      </c>
    </row>
    <row r="165" spans="1:6" x14ac:dyDescent="0.25">
      <c r="A165" s="81" t="s">
        <v>520</v>
      </c>
      <c r="B165" s="81" t="s">
        <v>353</v>
      </c>
      <c r="C165" s="81" t="s">
        <v>490</v>
      </c>
      <c r="D165" s="81" t="s">
        <v>14</v>
      </c>
      <c r="E165" s="105">
        <v>101.2911084043849</v>
      </c>
      <c r="F165" s="81" t="s">
        <v>23</v>
      </c>
    </row>
    <row r="166" spans="1:6" x14ac:dyDescent="0.25">
      <c r="A166" s="81" t="s">
        <v>520</v>
      </c>
      <c r="B166" s="81" t="s">
        <v>353</v>
      </c>
      <c r="C166" s="81" t="s">
        <v>490</v>
      </c>
      <c r="D166" s="81" t="s">
        <v>14</v>
      </c>
      <c r="E166" s="105">
        <v>6.5773447015834341</v>
      </c>
      <c r="F166" s="81" t="s">
        <v>33</v>
      </c>
    </row>
    <row r="167" spans="1:6" x14ac:dyDescent="0.25">
      <c r="A167" s="81" t="s">
        <v>520</v>
      </c>
      <c r="B167" s="81" t="s">
        <v>353</v>
      </c>
      <c r="C167" s="81" t="s">
        <v>490</v>
      </c>
      <c r="D167" s="81" t="s">
        <v>14</v>
      </c>
      <c r="E167" s="105">
        <v>3.288672350791717</v>
      </c>
      <c r="F167" s="81" t="s">
        <v>35</v>
      </c>
    </row>
    <row r="168" spans="1:6" x14ac:dyDescent="0.25">
      <c r="A168" s="81" t="s">
        <v>520</v>
      </c>
      <c r="B168" s="81" t="s">
        <v>353</v>
      </c>
      <c r="C168" s="81" t="s">
        <v>490</v>
      </c>
      <c r="D168" s="81" t="s">
        <v>14</v>
      </c>
      <c r="E168" s="105">
        <v>150.62119366626067</v>
      </c>
      <c r="F168" s="81" t="s">
        <v>41</v>
      </c>
    </row>
    <row r="169" spans="1:6" x14ac:dyDescent="0.25">
      <c r="A169" s="81" t="s">
        <v>520</v>
      </c>
      <c r="B169" s="81" t="s">
        <v>353</v>
      </c>
      <c r="C169" s="81" t="s">
        <v>490</v>
      </c>
      <c r="D169" s="81" t="s">
        <v>14</v>
      </c>
      <c r="E169" s="105">
        <v>136.15103532277709</v>
      </c>
      <c r="F169" s="81" t="s">
        <v>42</v>
      </c>
    </row>
    <row r="170" spans="1:6" x14ac:dyDescent="0.25">
      <c r="A170" s="81" t="s">
        <v>520</v>
      </c>
      <c r="B170" s="81" t="s">
        <v>353</v>
      </c>
      <c r="C170" s="81" t="s">
        <v>490</v>
      </c>
      <c r="D170" s="81" t="s">
        <v>14</v>
      </c>
      <c r="E170" s="105">
        <v>4.6041412911084043</v>
      </c>
      <c r="F170" s="81" t="s">
        <v>45</v>
      </c>
    </row>
    <row r="171" spans="1:6" x14ac:dyDescent="0.25">
      <c r="A171" s="81" t="s">
        <v>520</v>
      </c>
      <c r="B171" s="81" t="s">
        <v>353</v>
      </c>
      <c r="C171" s="81" t="s">
        <v>490</v>
      </c>
      <c r="D171" s="81" t="s">
        <v>14</v>
      </c>
      <c r="E171" s="105">
        <v>4.6041412911084043</v>
      </c>
      <c r="F171" s="81" t="s">
        <v>63</v>
      </c>
    </row>
    <row r="172" spans="1:6" x14ac:dyDescent="0.25">
      <c r="A172" s="81" t="s">
        <v>520</v>
      </c>
      <c r="B172" s="81" t="s">
        <v>353</v>
      </c>
      <c r="C172" s="81" t="s">
        <v>490</v>
      </c>
      <c r="D172" s="81" t="s">
        <v>14</v>
      </c>
      <c r="E172" s="105">
        <v>3.9464068209500609</v>
      </c>
      <c r="F172" s="81" t="s">
        <v>68</v>
      </c>
    </row>
    <row r="173" spans="1:6" x14ac:dyDescent="0.25">
      <c r="A173" s="81" t="s">
        <v>520</v>
      </c>
      <c r="B173" s="81" t="s">
        <v>353</v>
      </c>
      <c r="C173" s="81" t="s">
        <v>490</v>
      </c>
      <c r="D173" s="81" t="s">
        <v>14</v>
      </c>
      <c r="E173" s="105">
        <v>36.175395858708889</v>
      </c>
      <c r="F173" s="81" t="s">
        <v>50</v>
      </c>
    </row>
    <row r="174" spans="1:6" x14ac:dyDescent="0.25">
      <c r="A174" s="81" t="s">
        <v>520</v>
      </c>
      <c r="B174" s="81" t="s">
        <v>353</v>
      </c>
      <c r="C174" s="81" t="s">
        <v>490</v>
      </c>
      <c r="D174" s="81" t="s">
        <v>14</v>
      </c>
      <c r="E174" s="105">
        <v>52.618757612667473</v>
      </c>
      <c r="F174" s="81" t="s">
        <v>51</v>
      </c>
    </row>
    <row r="175" spans="1:6" s="67" customFormat="1" x14ac:dyDescent="0.25">
      <c r="A175" s="87"/>
      <c r="B175" s="87"/>
      <c r="C175" s="87"/>
      <c r="D175" s="87"/>
      <c r="E175" s="106">
        <v>540</v>
      </c>
      <c r="F175" s="87"/>
    </row>
    <row r="176" spans="1:6" s="67" customFormat="1" x14ac:dyDescent="0.25">
      <c r="A176" s="81" t="s">
        <v>520</v>
      </c>
      <c r="B176" s="81" t="s">
        <v>353</v>
      </c>
      <c r="C176" s="81" t="s">
        <v>485</v>
      </c>
      <c r="D176" s="81" t="s">
        <v>14</v>
      </c>
      <c r="E176" s="105">
        <v>8.7804878048780495</v>
      </c>
      <c r="F176" s="81" t="s">
        <v>33</v>
      </c>
    </row>
    <row r="177" spans="1:6" s="67" customFormat="1" x14ac:dyDescent="0.25">
      <c r="A177" s="81" t="s">
        <v>520</v>
      </c>
      <c r="B177" s="81" t="s">
        <v>353</v>
      </c>
      <c r="C177" s="81" t="s">
        <v>485</v>
      </c>
      <c r="D177" s="81" t="s">
        <v>14</v>
      </c>
      <c r="E177" s="105">
        <v>1.7560975609756098</v>
      </c>
      <c r="F177" s="81" t="s">
        <v>37</v>
      </c>
    </row>
    <row r="178" spans="1:6" s="67" customFormat="1" x14ac:dyDescent="0.25">
      <c r="A178" s="81" t="s">
        <v>520</v>
      </c>
      <c r="B178" s="81" t="s">
        <v>353</v>
      </c>
      <c r="C178" s="81" t="s">
        <v>485</v>
      </c>
      <c r="D178" s="81" t="s">
        <v>14</v>
      </c>
      <c r="E178" s="105">
        <v>22.829268292682926</v>
      </c>
      <c r="F178" s="81" t="s">
        <v>50</v>
      </c>
    </row>
    <row r="179" spans="1:6" s="67" customFormat="1" x14ac:dyDescent="0.25">
      <c r="A179" s="81" t="s">
        <v>520</v>
      </c>
      <c r="B179" s="81" t="s">
        <v>353</v>
      </c>
      <c r="C179" s="81" t="s">
        <v>485</v>
      </c>
      <c r="D179" s="81" t="s">
        <v>14</v>
      </c>
      <c r="E179" s="105">
        <v>2.6341463414634143</v>
      </c>
      <c r="F179" s="81" t="s">
        <v>52</v>
      </c>
    </row>
    <row r="180" spans="1:6" s="67" customFormat="1" x14ac:dyDescent="0.25">
      <c r="A180" s="87"/>
      <c r="B180" s="87"/>
      <c r="C180" s="87"/>
      <c r="D180" s="87"/>
      <c r="E180" s="106">
        <v>36</v>
      </c>
      <c r="F180" s="87"/>
    </row>
    <row r="181" spans="1:6" x14ac:dyDescent="0.25">
      <c r="A181" s="85">
        <v>5</v>
      </c>
      <c r="B181" s="85" t="s">
        <v>183</v>
      </c>
      <c r="C181" s="85" t="s">
        <v>482</v>
      </c>
      <c r="D181" s="85" t="s">
        <v>14</v>
      </c>
      <c r="E181" s="109">
        <v>28.985507246376812</v>
      </c>
      <c r="F181" s="85" t="s">
        <v>187</v>
      </c>
    </row>
    <row r="182" spans="1:6" x14ac:dyDescent="0.25">
      <c r="A182" s="85">
        <v>5</v>
      </c>
      <c r="B182" s="85" t="s">
        <v>183</v>
      </c>
      <c r="C182" s="85" t="s">
        <v>482</v>
      </c>
      <c r="D182" s="85" t="s">
        <v>14</v>
      </c>
      <c r="E182" s="109">
        <v>73.316283034953116</v>
      </c>
      <c r="F182" s="85" t="s">
        <v>193</v>
      </c>
    </row>
    <row r="183" spans="1:6" x14ac:dyDescent="0.25">
      <c r="A183" s="85">
        <v>5</v>
      </c>
      <c r="B183" s="85" t="s">
        <v>183</v>
      </c>
      <c r="C183" s="85" t="s">
        <v>482</v>
      </c>
      <c r="D183" s="85" t="s">
        <v>14</v>
      </c>
      <c r="E183" s="109">
        <v>26.427962489343575</v>
      </c>
      <c r="F183" s="85" t="s">
        <v>198</v>
      </c>
    </row>
    <row r="184" spans="1:6" x14ac:dyDescent="0.25">
      <c r="A184" s="85">
        <v>5</v>
      </c>
      <c r="B184" s="85" t="s">
        <v>183</v>
      </c>
      <c r="C184" s="85" t="s">
        <v>482</v>
      </c>
      <c r="D184" s="85" t="s">
        <v>14</v>
      </c>
      <c r="E184" s="109">
        <v>13.640238704177325</v>
      </c>
      <c r="F184" s="85" t="s">
        <v>200</v>
      </c>
    </row>
    <row r="185" spans="1:6" x14ac:dyDescent="0.25">
      <c r="A185" s="85">
        <v>5</v>
      </c>
      <c r="B185" s="85" t="s">
        <v>183</v>
      </c>
      <c r="C185" s="85" t="s">
        <v>482</v>
      </c>
      <c r="D185" s="85" t="s">
        <v>14</v>
      </c>
      <c r="E185" s="109">
        <v>198.6359761295823</v>
      </c>
      <c r="F185" s="85" t="s">
        <v>201</v>
      </c>
    </row>
    <row r="186" spans="1:6" x14ac:dyDescent="0.25">
      <c r="A186" s="85">
        <v>5</v>
      </c>
      <c r="B186" s="85" t="s">
        <v>183</v>
      </c>
      <c r="C186" s="85" t="s">
        <v>482</v>
      </c>
      <c r="D186" s="85" t="s">
        <v>14</v>
      </c>
      <c r="E186" s="109">
        <v>192.66837169650472</v>
      </c>
      <c r="F186" s="85" t="s">
        <v>289</v>
      </c>
    </row>
    <row r="187" spans="1:6" x14ac:dyDescent="0.25">
      <c r="A187" s="85">
        <v>5</v>
      </c>
      <c r="B187" s="85" t="s">
        <v>183</v>
      </c>
      <c r="C187" s="85" t="s">
        <v>482</v>
      </c>
      <c r="D187" s="85" t="s">
        <v>14</v>
      </c>
      <c r="E187" s="109">
        <v>124.4671781756181</v>
      </c>
      <c r="F187" s="85" t="s">
        <v>203</v>
      </c>
    </row>
    <row r="188" spans="1:6" x14ac:dyDescent="0.25">
      <c r="A188" s="85">
        <v>5</v>
      </c>
      <c r="B188" s="85" t="s">
        <v>183</v>
      </c>
      <c r="C188" s="85" t="s">
        <v>482</v>
      </c>
      <c r="D188" s="85" t="s">
        <v>14</v>
      </c>
      <c r="E188" s="109">
        <v>290.70758738277925</v>
      </c>
      <c r="F188" s="85" t="s">
        <v>206</v>
      </c>
    </row>
    <row r="189" spans="1:6" x14ac:dyDescent="0.25">
      <c r="A189" s="85">
        <v>5</v>
      </c>
      <c r="B189" s="85" t="s">
        <v>183</v>
      </c>
      <c r="C189" s="85" t="s">
        <v>482</v>
      </c>
      <c r="D189" s="85" t="s">
        <v>14</v>
      </c>
      <c r="E189" s="109">
        <v>9.3776641091219126</v>
      </c>
      <c r="F189" s="85" t="s">
        <v>280</v>
      </c>
    </row>
    <row r="190" spans="1:6" x14ac:dyDescent="0.25">
      <c r="A190" s="85">
        <v>5</v>
      </c>
      <c r="B190" s="85" t="s">
        <v>183</v>
      </c>
      <c r="C190" s="85" t="s">
        <v>482</v>
      </c>
      <c r="D190" s="85" t="s">
        <v>14</v>
      </c>
      <c r="E190" s="109">
        <v>235.2941176470589</v>
      </c>
      <c r="F190" s="85" t="s">
        <v>208</v>
      </c>
    </row>
    <row r="191" spans="1:6" x14ac:dyDescent="0.25">
      <c r="A191" s="85">
        <v>5</v>
      </c>
      <c r="B191" s="85" t="s">
        <v>183</v>
      </c>
      <c r="C191" s="85" t="s">
        <v>482</v>
      </c>
      <c r="D191" s="85" t="s">
        <v>14</v>
      </c>
      <c r="E191" s="109">
        <v>66.496163682864463</v>
      </c>
      <c r="F191" s="85" t="s">
        <v>281</v>
      </c>
    </row>
    <row r="192" spans="1:6" x14ac:dyDescent="0.25">
      <c r="A192" s="85">
        <v>5</v>
      </c>
      <c r="B192" s="85" t="s">
        <v>183</v>
      </c>
      <c r="C192" s="85" t="s">
        <v>482</v>
      </c>
      <c r="D192" s="85" t="s">
        <v>14</v>
      </c>
      <c r="E192" s="109">
        <v>121.05711849957378</v>
      </c>
      <c r="F192" s="85" t="s">
        <v>290</v>
      </c>
    </row>
    <row r="193" spans="1:6" x14ac:dyDescent="0.25">
      <c r="A193" s="85">
        <v>5</v>
      </c>
      <c r="B193" s="85" t="s">
        <v>183</v>
      </c>
      <c r="C193" s="85" t="s">
        <v>482</v>
      </c>
      <c r="D193" s="85" t="s">
        <v>14</v>
      </c>
      <c r="E193" s="109">
        <v>60.528559249786888</v>
      </c>
      <c r="F193" s="85" t="s">
        <v>291</v>
      </c>
    </row>
    <row r="194" spans="1:6" x14ac:dyDescent="0.25">
      <c r="A194" s="85">
        <v>5</v>
      </c>
      <c r="B194" s="85" t="s">
        <v>183</v>
      </c>
      <c r="C194" s="85" t="s">
        <v>482</v>
      </c>
      <c r="D194" s="85" t="s">
        <v>14</v>
      </c>
      <c r="E194" s="109">
        <v>936.06138107416893</v>
      </c>
      <c r="F194" s="85" t="s">
        <v>215</v>
      </c>
    </row>
    <row r="195" spans="1:6" x14ac:dyDescent="0.25">
      <c r="A195" s="85">
        <v>5</v>
      </c>
      <c r="B195" s="85" t="s">
        <v>183</v>
      </c>
      <c r="C195" s="85" t="s">
        <v>482</v>
      </c>
      <c r="D195" s="85" t="s">
        <v>14</v>
      </c>
      <c r="E195" s="109">
        <v>180.73316283034958</v>
      </c>
      <c r="F195" s="85" t="s">
        <v>217</v>
      </c>
    </row>
    <row r="196" spans="1:6" x14ac:dyDescent="0.25">
      <c r="A196" s="85">
        <v>5</v>
      </c>
      <c r="B196" s="85" t="s">
        <v>183</v>
      </c>
      <c r="C196" s="85" t="s">
        <v>482</v>
      </c>
      <c r="D196" s="85" t="s">
        <v>14</v>
      </c>
      <c r="E196" s="109">
        <v>40.920716112531977</v>
      </c>
      <c r="F196" s="85" t="s">
        <v>218</v>
      </c>
    </row>
    <row r="197" spans="1:6" x14ac:dyDescent="0.25">
      <c r="A197" s="85">
        <v>5</v>
      </c>
      <c r="B197" s="85" t="s">
        <v>183</v>
      </c>
      <c r="C197" s="85" t="s">
        <v>482</v>
      </c>
      <c r="D197" s="85" t="s">
        <v>14</v>
      </c>
      <c r="E197" s="109">
        <v>257.45950554134703</v>
      </c>
      <c r="F197" s="85" t="s">
        <v>219</v>
      </c>
    </row>
    <row r="198" spans="1:6" x14ac:dyDescent="0.25">
      <c r="A198" s="85">
        <v>5</v>
      </c>
      <c r="B198" s="85" t="s">
        <v>183</v>
      </c>
      <c r="C198" s="85" t="s">
        <v>482</v>
      </c>
      <c r="D198" s="85" t="s">
        <v>14</v>
      </c>
      <c r="E198" s="109">
        <v>69.906223358908804</v>
      </c>
      <c r="F198" s="85" t="s">
        <v>292</v>
      </c>
    </row>
    <row r="199" spans="1:6" x14ac:dyDescent="0.25">
      <c r="A199" s="85">
        <v>5</v>
      </c>
      <c r="B199" s="85" t="s">
        <v>183</v>
      </c>
      <c r="C199" s="85" t="s">
        <v>482</v>
      </c>
      <c r="D199" s="85" t="s">
        <v>14</v>
      </c>
      <c r="E199" s="109">
        <v>29.838022165387898</v>
      </c>
      <c r="F199" s="85" t="s">
        <v>293</v>
      </c>
    </row>
    <row r="200" spans="1:6" x14ac:dyDescent="0.25">
      <c r="A200" s="85">
        <v>5</v>
      </c>
      <c r="B200" s="85" t="s">
        <v>183</v>
      </c>
      <c r="C200" s="85" t="s">
        <v>482</v>
      </c>
      <c r="D200" s="85" t="s">
        <v>14</v>
      </c>
      <c r="E200" s="109">
        <v>36.658141517476558</v>
      </c>
      <c r="F200" s="85" t="s">
        <v>223</v>
      </c>
    </row>
    <row r="201" spans="1:6" x14ac:dyDescent="0.25">
      <c r="A201" s="85">
        <v>5</v>
      </c>
      <c r="B201" s="85" t="s">
        <v>183</v>
      </c>
      <c r="C201" s="85" t="s">
        <v>482</v>
      </c>
      <c r="D201" s="85" t="s">
        <v>14</v>
      </c>
      <c r="E201" s="109">
        <v>85.251491901108281</v>
      </c>
      <c r="F201" s="85" t="s">
        <v>282</v>
      </c>
    </row>
    <row r="202" spans="1:6" x14ac:dyDescent="0.25">
      <c r="A202" s="85">
        <v>5</v>
      </c>
      <c r="B202" s="85" t="s">
        <v>183</v>
      </c>
      <c r="C202" s="85" t="s">
        <v>482</v>
      </c>
      <c r="D202" s="85" t="s">
        <v>14</v>
      </c>
      <c r="E202" s="109">
        <v>615.51577152600191</v>
      </c>
      <c r="F202" s="85" t="s">
        <v>229</v>
      </c>
    </row>
    <row r="203" spans="1:6" x14ac:dyDescent="0.25">
      <c r="A203" s="85">
        <v>5</v>
      </c>
      <c r="B203" s="85" t="s">
        <v>183</v>
      </c>
      <c r="C203" s="85" t="s">
        <v>482</v>
      </c>
      <c r="D203" s="85" t="s">
        <v>14</v>
      </c>
      <c r="E203" s="109">
        <v>10.230179028132994</v>
      </c>
      <c r="F203" s="85" t="s">
        <v>232</v>
      </c>
    </row>
    <row r="204" spans="1:6" x14ac:dyDescent="0.25">
      <c r="A204" s="85">
        <v>5</v>
      </c>
      <c r="B204" s="85" t="s">
        <v>183</v>
      </c>
      <c r="C204" s="85" t="s">
        <v>482</v>
      </c>
      <c r="D204" s="85" t="s">
        <v>14</v>
      </c>
      <c r="E204" s="109">
        <v>199.4884910485934</v>
      </c>
      <c r="F204" s="85" t="s">
        <v>233</v>
      </c>
    </row>
    <row r="205" spans="1:6" x14ac:dyDescent="0.25">
      <c r="A205" s="85">
        <v>5</v>
      </c>
      <c r="B205" s="85" t="s">
        <v>183</v>
      </c>
      <c r="C205" s="85" t="s">
        <v>482</v>
      </c>
      <c r="D205" s="85" t="s">
        <v>14</v>
      </c>
      <c r="E205" s="109">
        <v>321.39812446717821</v>
      </c>
      <c r="F205" s="85" t="s">
        <v>234</v>
      </c>
    </row>
    <row r="206" spans="1:6" x14ac:dyDescent="0.25">
      <c r="A206" s="85">
        <v>5</v>
      </c>
      <c r="B206" s="85" t="s">
        <v>183</v>
      </c>
      <c r="C206" s="85" t="s">
        <v>482</v>
      </c>
      <c r="D206" s="85" t="s">
        <v>14</v>
      </c>
      <c r="E206" s="109">
        <v>309.4629156010231</v>
      </c>
      <c r="F206" s="85" t="s">
        <v>237</v>
      </c>
    </row>
    <row r="207" spans="1:6" x14ac:dyDescent="0.25">
      <c r="A207" s="85">
        <v>5</v>
      </c>
      <c r="B207" s="85" t="s">
        <v>183</v>
      </c>
      <c r="C207" s="85" t="s">
        <v>482</v>
      </c>
      <c r="D207" s="85" t="s">
        <v>14</v>
      </c>
      <c r="E207" s="109">
        <v>1.7050298380221656</v>
      </c>
      <c r="F207" s="85" t="s">
        <v>239</v>
      </c>
    </row>
    <row r="208" spans="1:6" x14ac:dyDescent="0.25">
      <c r="A208" s="85">
        <v>5</v>
      </c>
      <c r="B208" s="85" t="s">
        <v>183</v>
      </c>
      <c r="C208" s="85" t="s">
        <v>482</v>
      </c>
      <c r="D208" s="85" t="s">
        <v>14</v>
      </c>
      <c r="E208" s="109">
        <v>86.104006820119366</v>
      </c>
      <c r="F208" s="85" t="s">
        <v>294</v>
      </c>
    </row>
    <row r="209" spans="1:6" x14ac:dyDescent="0.25">
      <c r="A209" s="85">
        <v>5</v>
      </c>
      <c r="B209" s="85" t="s">
        <v>183</v>
      </c>
      <c r="C209" s="85" t="s">
        <v>482</v>
      </c>
      <c r="D209" s="85" t="s">
        <v>14</v>
      </c>
      <c r="E209" s="109">
        <v>228.47399829497024</v>
      </c>
      <c r="F209" s="85" t="s">
        <v>244</v>
      </c>
    </row>
    <row r="210" spans="1:6" x14ac:dyDescent="0.25">
      <c r="A210" s="85">
        <v>5</v>
      </c>
      <c r="B210" s="85" t="s">
        <v>183</v>
      </c>
      <c r="C210" s="85" t="s">
        <v>482</v>
      </c>
      <c r="D210" s="85" t="s">
        <v>14</v>
      </c>
      <c r="E210" s="109">
        <v>30.690537084398986</v>
      </c>
      <c r="F210" s="85" t="s">
        <v>245</v>
      </c>
    </row>
    <row r="211" spans="1:6" x14ac:dyDescent="0.25">
      <c r="A211" s="85">
        <v>5</v>
      </c>
      <c r="B211" s="85" t="s">
        <v>183</v>
      </c>
      <c r="C211" s="85" t="s">
        <v>482</v>
      </c>
      <c r="D211" s="85" t="s">
        <v>14</v>
      </c>
      <c r="E211" s="109">
        <v>53.70843989769822</v>
      </c>
      <c r="F211" s="85" t="s">
        <v>247</v>
      </c>
    </row>
    <row r="212" spans="1:6" x14ac:dyDescent="0.25">
      <c r="A212" s="85">
        <v>5</v>
      </c>
      <c r="B212" s="85" t="s">
        <v>183</v>
      </c>
      <c r="C212" s="85" t="s">
        <v>482</v>
      </c>
      <c r="D212" s="85" t="s">
        <v>14</v>
      </c>
      <c r="E212" s="109">
        <v>181.58567774936066</v>
      </c>
      <c r="F212" s="85" t="s">
        <v>295</v>
      </c>
    </row>
    <row r="213" spans="1:6" x14ac:dyDescent="0.25">
      <c r="A213" s="85">
        <v>5</v>
      </c>
      <c r="B213" s="85" t="s">
        <v>183</v>
      </c>
      <c r="C213" s="85" t="s">
        <v>482</v>
      </c>
      <c r="D213" s="85" t="s">
        <v>14</v>
      </c>
      <c r="E213" s="109">
        <v>21.31287297527707</v>
      </c>
      <c r="F213" s="85" t="s">
        <v>252</v>
      </c>
    </row>
    <row r="214" spans="1:6" x14ac:dyDescent="0.25">
      <c r="A214" s="85">
        <v>5</v>
      </c>
      <c r="B214" s="85" t="s">
        <v>183</v>
      </c>
      <c r="C214" s="85" t="s">
        <v>482</v>
      </c>
      <c r="D214" s="85" t="s">
        <v>14</v>
      </c>
      <c r="E214" s="109">
        <v>5.9676044330775806</v>
      </c>
      <c r="F214" s="85" t="s">
        <v>296</v>
      </c>
    </row>
    <row r="215" spans="1:6" x14ac:dyDescent="0.25">
      <c r="A215" s="85">
        <v>5</v>
      </c>
      <c r="B215" s="85" t="s">
        <v>183</v>
      </c>
      <c r="C215" s="85" t="s">
        <v>482</v>
      </c>
      <c r="D215" s="85" t="s">
        <v>14</v>
      </c>
      <c r="E215" s="109">
        <v>4.2625745950554146</v>
      </c>
      <c r="F215" s="85" t="s">
        <v>258</v>
      </c>
    </row>
    <row r="216" spans="1:6" x14ac:dyDescent="0.25">
      <c r="A216" s="85">
        <v>5</v>
      </c>
      <c r="B216" s="85" t="s">
        <v>183</v>
      </c>
      <c r="C216" s="85" t="s">
        <v>482</v>
      </c>
      <c r="D216" s="85" t="s">
        <v>14</v>
      </c>
      <c r="E216" s="109">
        <v>248.9343563512362</v>
      </c>
      <c r="F216" s="85" t="s">
        <v>259</v>
      </c>
    </row>
    <row r="217" spans="1:6" x14ac:dyDescent="0.25">
      <c r="A217" s="85">
        <v>5</v>
      </c>
      <c r="B217" s="85" t="s">
        <v>183</v>
      </c>
      <c r="C217" s="85" t="s">
        <v>482</v>
      </c>
      <c r="D217" s="85" t="s">
        <v>14</v>
      </c>
      <c r="E217" s="109">
        <v>89.514066496163707</v>
      </c>
      <c r="F217" s="85" t="s">
        <v>260</v>
      </c>
    </row>
    <row r="218" spans="1:6" x14ac:dyDescent="0.25">
      <c r="A218" s="85">
        <v>5</v>
      </c>
      <c r="B218" s="85" t="s">
        <v>183</v>
      </c>
      <c r="C218" s="85" t="s">
        <v>482</v>
      </c>
      <c r="D218" s="85" t="s">
        <v>14</v>
      </c>
      <c r="E218" s="109">
        <v>265.98465473145785</v>
      </c>
      <c r="F218" s="85" t="s">
        <v>297</v>
      </c>
    </row>
    <row r="219" spans="1:6" x14ac:dyDescent="0.25">
      <c r="A219" s="85">
        <v>5</v>
      </c>
      <c r="B219" s="85" t="s">
        <v>183</v>
      </c>
      <c r="C219" s="85" t="s">
        <v>482</v>
      </c>
      <c r="D219" s="85" t="s">
        <v>14</v>
      </c>
      <c r="E219" s="109">
        <v>377.66410912190969</v>
      </c>
      <c r="F219" s="85" t="s">
        <v>263</v>
      </c>
    </row>
    <row r="220" spans="1:6" x14ac:dyDescent="0.25">
      <c r="A220" s="85">
        <v>5</v>
      </c>
      <c r="B220" s="85" t="s">
        <v>183</v>
      </c>
      <c r="C220" s="85" t="s">
        <v>482</v>
      </c>
      <c r="D220" s="85" t="s">
        <v>14</v>
      </c>
      <c r="E220" s="109">
        <v>1.7050298380221656</v>
      </c>
      <c r="F220" s="85" t="s">
        <v>298</v>
      </c>
    </row>
    <row r="221" spans="1:6" x14ac:dyDescent="0.25">
      <c r="A221" s="85">
        <v>5</v>
      </c>
      <c r="B221" s="85" t="s">
        <v>183</v>
      </c>
      <c r="C221" s="85" t="s">
        <v>482</v>
      </c>
      <c r="D221" s="85" t="s">
        <v>14</v>
      </c>
      <c r="E221" s="109">
        <v>163.68286445012791</v>
      </c>
      <c r="F221" s="85" t="s">
        <v>299</v>
      </c>
    </row>
    <row r="222" spans="1:6" x14ac:dyDescent="0.25">
      <c r="A222" s="85">
        <v>5</v>
      </c>
      <c r="B222" s="85" t="s">
        <v>183</v>
      </c>
      <c r="C222" s="85" t="s">
        <v>482</v>
      </c>
      <c r="D222" s="85" t="s">
        <v>14</v>
      </c>
      <c r="E222" s="109">
        <v>8.5251491901108292</v>
      </c>
      <c r="F222" s="85" t="s">
        <v>266</v>
      </c>
    </row>
    <row r="223" spans="1:6" x14ac:dyDescent="0.25">
      <c r="A223" s="85">
        <v>5</v>
      </c>
      <c r="B223" s="85" t="s">
        <v>183</v>
      </c>
      <c r="C223" s="85" t="s">
        <v>482</v>
      </c>
      <c r="D223" s="85" t="s">
        <v>14</v>
      </c>
      <c r="E223" s="109">
        <v>0.85251491901108278</v>
      </c>
      <c r="F223" s="85" t="s">
        <v>54</v>
      </c>
    </row>
    <row r="224" spans="1:6" x14ac:dyDescent="0.25">
      <c r="A224" s="85">
        <v>5</v>
      </c>
      <c r="B224" s="85" t="s">
        <v>183</v>
      </c>
      <c r="C224" s="85" t="s">
        <v>482</v>
      </c>
      <c r="D224" s="85" t="s">
        <v>14</v>
      </c>
      <c r="E224" s="109">
        <v>536.23188405797111</v>
      </c>
      <c r="F224" s="85" t="s">
        <v>56</v>
      </c>
    </row>
    <row r="225" spans="1:6" x14ac:dyDescent="0.25">
      <c r="A225" s="85">
        <v>5</v>
      </c>
      <c r="B225" s="85" t="s">
        <v>183</v>
      </c>
      <c r="C225" s="85" t="s">
        <v>482</v>
      </c>
      <c r="D225" s="85" t="s">
        <v>14</v>
      </c>
      <c r="E225" s="109">
        <v>150.0426257459506</v>
      </c>
      <c r="F225" s="85" t="s">
        <v>15</v>
      </c>
    </row>
    <row r="226" spans="1:6" x14ac:dyDescent="0.25">
      <c r="A226" s="85">
        <v>5</v>
      </c>
      <c r="B226" s="85" t="s">
        <v>183</v>
      </c>
      <c r="C226" s="85" t="s">
        <v>482</v>
      </c>
      <c r="D226" s="85" t="s">
        <v>14</v>
      </c>
      <c r="E226" s="109">
        <v>9.3776641091219126</v>
      </c>
      <c r="F226" s="85" t="s">
        <v>300</v>
      </c>
    </row>
    <row r="227" spans="1:6" x14ac:dyDescent="0.25">
      <c r="A227" s="85">
        <v>5</v>
      </c>
      <c r="B227" s="85" t="s">
        <v>183</v>
      </c>
      <c r="C227" s="85" t="s">
        <v>482</v>
      </c>
      <c r="D227" s="85" t="s">
        <v>14</v>
      </c>
      <c r="E227" s="109">
        <v>101.44927536231886</v>
      </c>
      <c r="F227" s="85" t="s">
        <v>17</v>
      </c>
    </row>
    <row r="228" spans="1:6" x14ac:dyDescent="0.25">
      <c r="A228" s="85">
        <v>5</v>
      </c>
      <c r="B228" s="85" t="s">
        <v>183</v>
      </c>
      <c r="C228" s="85" t="s">
        <v>482</v>
      </c>
      <c r="D228" s="85" t="s">
        <v>14</v>
      </c>
      <c r="E228" s="109">
        <v>90.366581415174792</v>
      </c>
      <c r="F228" s="85" t="s">
        <v>18</v>
      </c>
    </row>
    <row r="229" spans="1:6" x14ac:dyDescent="0.25">
      <c r="A229" s="85">
        <v>5</v>
      </c>
      <c r="B229" s="85" t="s">
        <v>183</v>
      </c>
      <c r="C229" s="85" t="s">
        <v>482</v>
      </c>
      <c r="D229" s="85" t="s">
        <v>14</v>
      </c>
      <c r="E229" s="109">
        <v>46.888320545609552</v>
      </c>
      <c r="F229" s="85" t="s">
        <v>20</v>
      </c>
    </row>
    <row r="230" spans="1:6" x14ac:dyDescent="0.25">
      <c r="A230" s="85">
        <v>5</v>
      </c>
      <c r="B230" s="85" t="s">
        <v>183</v>
      </c>
      <c r="C230" s="85" t="s">
        <v>482</v>
      </c>
      <c r="D230" s="85" t="s">
        <v>14</v>
      </c>
      <c r="E230" s="109">
        <v>94.629156010230204</v>
      </c>
      <c r="F230" s="85" t="s">
        <v>21</v>
      </c>
    </row>
    <row r="231" spans="1:6" x14ac:dyDescent="0.25">
      <c r="A231" s="85">
        <v>5</v>
      </c>
      <c r="B231" s="85" t="s">
        <v>183</v>
      </c>
      <c r="C231" s="85" t="s">
        <v>482</v>
      </c>
      <c r="D231" s="85" t="s">
        <v>14</v>
      </c>
      <c r="E231" s="109">
        <v>206.30861040068206</v>
      </c>
      <c r="F231" s="85" t="s">
        <v>22</v>
      </c>
    </row>
    <row r="232" spans="1:6" x14ac:dyDescent="0.25">
      <c r="A232" s="85">
        <v>5</v>
      </c>
      <c r="B232" s="85" t="s">
        <v>183</v>
      </c>
      <c r="C232" s="85" t="s">
        <v>482</v>
      </c>
      <c r="D232" s="85" t="s">
        <v>14</v>
      </c>
      <c r="E232" s="109">
        <v>306.90537084398983</v>
      </c>
      <c r="F232" s="85" t="s">
        <v>23</v>
      </c>
    </row>
    <row r="233" spans="1:6" x14ac:dyDescent="0.25">
      <c r="A233" s="85">
        <v>5</v>
      </c>
      <c r="B233" s="85" t="s">
        <v>183</v>
      </c>
      <c r="C233" s="85" t="s">
        <v>482</v>
      </c>
      <c r="D233" s="85" t="s">
        <v>14</v>
      </c>
      <c r="E233" s="109">
        <v>179.88064791133849</v>
      </c>
      <c r="F233" s="85" t="s">
        <v>24</v>
      </c>
    </row>
    <row r="234" spans="1:6" x14ac:dyDescent="0.25">
      <c r="A234" s="85">
        <v>5</v>
      </c>
      <c r="B234" s="85" t="s">
        <v>183</v>
      </c>
      <c r="C234" s="85" t="s">
        <v>482</v>
      </c>
      <c r="D234" s="85" t="s">
        <v>14</v>
      </c>
      <c r="E234" s="109">
        <v>265.98465473145785</v>
      </c>
      <c r="F234" s="85" t="s">
        <v>25</v>
      </c>
    </row>
    <row r="235" spans="1:6" x14ac:dyDescent="0.25">
      <c r="A235" s="85">
        <v>5</v>
      </c>
      <c r="B235" s="85" t="s">
        <v>183</v>
      </c>
      <c r="C235" s="85" t="s">
        <v>482</v>
      </c>
      <c r="D235" s="85" t="s">
        <v>14</v>
      </c>
      <c r="E235" s="109">
        <v>115.94202898550725</v>
      </c>
      <c r="F235" s="85" t="s">
        <v>26</v>
      </c>
    </row>
    <row r="236" spans="1:6" x14ac:dyDescent="0.25">
      <c r="A236" s="85">
        <v>5</v>
      </c>
      <c r="B236" s="85" t="s">
        <v>183</v>
      </c>
      <c r="C236" s="85" t="s">
        <v>482</v>
      </c>
      <c r="D236" s="85" t="s">
        <v>14</v>
      </c>
      <c r="E236" s="109">
        <v>71.61125319693096</v>
      </c>
      <c r="F236" s="85" t="s">
        <v>27</v>
      </c>
    </row>
    <row r="237" spans="1:6" x14ac:dyDescent="0.25">
      <c r="A237" s="85">
        <v>5</v>
      </c>
      <c r="B237" s="85" t="s">
        <v>183</v>
      </c>
      <c r="C237" s="85" t="s">
        <v>482</v>
      </c>
      <c r="D237" s="85" t="s">
        <v>14</v>
      </c>
      <c r="E237" s="109">
        <v>98.891730605285616</v>
      </c>
      <c r="F237" s="85" t="s">
        <v>28</v>
      </c>
    </row>
    <row r="238" spans="1:6" x14ac:dyDescent="0.25">
      <c r="A238" s="85">
        <v>5</v>
      </c>
      <c r="B238" s="85" t="s">
        <v>183</v>
      </c>
      <c r="C238" s="85" t="s">
        <v>482</v>
      </c>
      <c r="D238" s="85" t="s">
        <v>14</v>
      </c>
      <c r="E238" s="109">
        <v>6.8201193520886623</v>
      </c>
      <c r="F238" s="85" t="s">
        <v>29</v>
      </c>
    </row>
    <row r="239" spans="1:6" x14ac:dyDescent="0.25">
      <c r="A239" s="85">
        <v>5</v>
      </c>
      <c r="B239" s="85" t="s">
        <v>183</v>
      </c>
      <c r="C239" s="85" t="s">
        <v>482</v>
      </c>
      <c r="D239" s="85" t="s">
        <v>14</v>
      </c>
      <c r="E239" s="109">
        <v>15.345268542199493</v>
      </c>
      <c r="F239" s="85" t="s">
        <v>30</v>
      </c>
    </row>
    <row r="240" spans="1:6" x14ac:dyDescent="0.25">
      <c r="A240" s="85">
        <v>5</v>
      </c>
      <c r="B240" s="85" t="s">
        <v>183</v>
      </c>
      <c r="C240" s="85" t="s">
        <v>482</v>
      </c>
      <c r="D240" s="85" t="s">
        <v>14</v>
      </c>
      <c r="E240" s="109">
        <v>118.49957374254053</v>
      </c>
      <c r="F240" s="85" t="s">
        <v>31</v>
      </c>
    </row>
    <row r="241" spans="1:6" x14ac:dyDescent="0.25">
      <c r="A241" s="85">
        <v>5</v>
      </c>
      <c r="B241" s="85" t="s">
        <v>183</v>
      </c>
      <c r="C241" s="85" t="s">
        <v>482</v>
      </c>
      <c r="D241" s="85" t="s">
        <v>14</v>
      </c>
      <c r="E241" s="109">
        <v>12.787723785166243</v>
      </c>
      <c r="F241" s="85" t="s">
        <v>32</v>
      </c>
    </row>
    <row r="242" spans="1:6" x14ac:dyDescent="0.25">
      <c r="A242" s="85">
        <v>5</v>
      </c>
      <c r="B242" s="85" t="s">
        <v>183</v>
      </c>
      <c r="C242" s="85" t="s">
        <v>482</v>
      </c>
      <c r="D242" s="85" t="s">
        <v>14</v>
      </c>
      <c r="E242" s="109">
        <v>33.248081841432231</v>
      </c>
      <c r="F242" s="85" t="s">
        <v>62</v>
      </c>
    </row>
    <row r="243" spans="1:6" x14ac:dyDescent="0.25">
      <c r="A243" s="85">
        <v>5</v>
      </c>
      <c r="B243" s="85" t="s">
        <v>183</v>
      </c>
      <c r="C243" s="85" t="s">
        <v>482</v>
      </c>
      <c r="D243" s="85" t="s">
        <v>14</v>
      </c>
      <c r="E243" s="109">
        <v>18.755328218243825</v>
      </c>
      <c r="F243" s="85" t="s">
        <v>33</v>
      </c>
    </row>
    <row r="244" spans="1:6" x14ac:dyDescent="0.25">
      <c r="A244" s="85">
        <v>5</v>
      </c>
      <c r="B244" s="85" t="s">
        <v>183</v>
      </c>
      <c r="C244" s="85" t="s">
        <v>482</v>
      </c>
      <c r="D244" s="85" t="s">
        <v>14</v>
      </c>
      <c r="E244" s="109">
        <v>13.640238704177325</v>
      </c>
      <c r="F244" s="85" t="s">
        <v>34</v>
      </c>
    </row>
    <row r="245" spans="1:6" x14ac:dyDescent="0.25">
      <c r="A245" s="85">
        <v>5</v>
      </c>
      <c r="B245" s="85" t="s">
        <v>183</v>
      </c>
      <c r="C245" s="85" t="s">
        <v>482</v>
      </c>
      <c r="D245" s="85" t="s">
        <v>14</v>
      </c>
      <c r="E245" s="109">
        <v>24.722932651321404</v>
      </c>
      <c r="F245" s="85" t="s">
        <v>35</v>
      </c>
    </row>
    <row r="246" spans="1:6" x14ac:dyDescent="0.25">
      <c r="A246" s="85">
        <v>5</v>
      </c>
      <c r="B246" s="85" t="s">
        <v>183</v>
      </c>
      <c r="C246" s="85" t="s">
        <v>482</v>
      </c>
      <c r="D246" s="85" t="s">
        <v>14</v>
      </c>
      <c r="E246" s="109">
        <v>18.755328218243825</v>
      </c>
      <c r="F246" s="85" t="s">
        <v>36</v>
      </c>
    </row>
    <row r="247" spans="1:6" x14ac:dyDescent="0.25">
      <c r="A247" s="85">
        <v>5</v>
      </c>
      <c r="B247" s="85" t="s">
        <v>183</v>
      </c>
      <c r="C247" s="85" t="s">
        <v>482</v>
      </c>
      <c r="D247" s="85" t="s">
        <v>14</v>
      </c>
      <c r="E247" s="109">
        <v>398.97698209718681</v>
      </c>
      <c r="F247" s="85" t="s">
        <v>37</v>
      </c>
    </row>
    <row r="248" spans="1:6" x14ac:dyDescent="0.25">
      <c r="A248" s="85">
        <v>5</v>
      </c>
      <c r="B248" s="85" t="s">
        <v>183</v>
      </c>
      <c r="C248" s="85" t="s">
        <v>482</v>
      </c>
      <c r="D248" s="85" t="s">
        <v>14</v>
      </c>
      <c r="E248" s="109">
        <v>27.280477408354649</v>
      </c>
      <c r="F248" s="85" t="s">
        <v>38</v>
      </c>
    </row>
    <row r="249" spans="1:6" x14ac:dyDescent="0.25">
      <c r="A249" s="85">
        <v>5</v>
      </c>
      <c r="B249" s="85" t="s">
        <v>183</v>
      </c>
      <c r="C249" s="85" t="s">
        <v>482</v>
      </c>
      <c r="D249" s="85" t="s">
        <v>14</v>
      </c>
      <c r="E249" s="109">
        <v>104.85933503836318</v>
      </c>
      <c r="F249" s="85" t="s">
        <v>39</v>
      </c>
    </row>
    <row r="250" spans="1:6" x14ac:dyDescent="0.25">
      <c r="A250" s="85">
        <v>5</v>
      </c>
      <c r="B250" s="85" t="s">
        <v>183</v>
      </c>
      <c r="C250" s="85" t="s">
        <v>482</v>
      </c>
      <c r="D250" s="85" t="s">
        <v>14</v>
      </c>
      <c r="E250" s="109">
        <v>45.183290707587396</v>
      </c>
      <c r="F250" s="85" t="s">
        <v>40</v>
      </c>
    </row>
    <row r="251" spans="1:6" x14ac:dyDescent="0.25">
      <c r="A251" s="85">
        <v>5</v>
      </c>
      <c r="B251" s="85" t="s">
        <v>183</v>
      </c>
      <c r="C251" s="85" t="s">
        <v>482</v>
      </c>
      <c r="D251" s="85" t="s">
        <v>14</v>
      </c>
      <c r="E251" s="109">
        <v>243.81926683716972</v>
      </c>
      <c r="F251" s="85" t="s">
        <v>41</v>
      </c>
    </row>
    <row r="252" spans="1:6" x14ac:dyDescent="0.25">
      <c r="A252" s="85">
        <v>5</v>
      </c>
      <c r="B252" s="85" t="s">
        <v>183</v>
      </c>
      <c r="C252" s="85" t="s">
        <v>482</v>
      </c>
      <c r="D252" s="85" t="s">
        <v>14</v>
      </c>
      <c r="E252" s="109">
        <v>47.740835464620645</v>
      </c>
      <c r="F252" s="85" t="s">
        <v>42</v>
      </c>
    </row>
    <row r="253" spans="1:6" x14ac:dyDescent="0.25">
      <c r="A253" s="85">
        <v>5</v>
      </c>
      <c r="B253" s="85" t="s">
        <v>183</v>
      </c>
      <c r="C253" s="85" t="s">
        <v>482</v>
      </c>
      <c r="D253" s="85" t="s">
        <v>14</v>
      </c>
      <c r="E253" s="109">
        <v>19.607843137254907</v>
      </c>
      <c r="F253" s="85" t="s">
        <v>43</v>
      </c>
    </row>
    <row r="254" spans="1:6" x14ac:dyDescent="0.25">
      <c r="A254" s="85">
        <v>5</v>
      </c>
      <c r="B254" s="85" t="s">
        <v>183</v>
      </c>
      <c r="C254" s="85" t="s">
        <v>482</v>
      </c>
      <c r="D254" s="85" t="s">
        <v>14</v>
      </c>
      <c r="E254" s="109">
        <v>168.79795396419442</v>
      </c>
      <c r="F254" s="85" t="s">
        <v>45</v>
      </c>
    </row>
    <row r="255" spans="1:6" x14ac:dyDescent="0.25">
      <c r="A255" s="85">
        <v>5</v>
      </c>
      <c r="B255" s="85" t="s">
        <v>183</v>
      </c>
      <c r="C255" s="85" t="s">
        <v>482</v>
      </c>
      <c r="D255" s="85" t="s">
        <v>14</v>
      </c>
      <c r="E255" s="109">
        <v>60.528559249786888</v>
      </c>
      <c r="F255" s="85" t="s">
        <v>46</v>
      </c>
    </row>
    <row r="256" spans="1:6" x14ac:dyDescent="0.25">
      <c r="A256" s="85">
        <v>5</v>
      </c>
      <c r="B256" s="85" t="s">
        <v>183</v>
      </c>
      <c r="C256" s="85" t="s">
        <v>482</v>
      </c>
      <c r="D256" s="85" t="s">
        <v>14</v>
      </c>
      <c r="E256" s="109">
        <v>83.546462063086125</v>
      </c>
      <c r="F256" s="85" t="s">
        <v>47</v>
      </c>
    </row>
    <row r="257" spans="1:6" x14ac:dyDescent="0.25">
      <c r="A257" s="85">
        <v>5</v>
      </c>
      <c r="B257" s="85" t="s">
        <v>183</v>
      </c>
      <c r="C257" s="85" t="s">
        <v>482</v>
      </c>
      <c r="D257" s="85" t="s">
        <v>14</v>
      </c>
      <c r="E257" s="109">
        <v>20.460358056265989</v>
      </c>
      <c r="F257" s="85" t="s">
        <v>63</v>
      </c>
    </row>
    <row r="258" spans="1:6" x14ac:dyDescent="0.25">
      <c r="A258" s="85">
        <v>5</v>
      </c>
      <c r="B258" s="85" t="s">
        <v>183</v>
      </c>
      <c r="C258" s="85" t="s">
        <v>482</v>
      </c>
      <c r="D258" s="85" t="s">
        <v>14</v>
      </c>
      <c r="E258" s="109">
        <v>24.722932651321404</v>
      </c>
      <c r="F258" s="85" t="s">
        <v>48</v>
      </c>
    </row>
    <row r="259" spans="1:6" x14ac:dyDescent="0.25">
      <c r="A259" s="85">
        <v>5</v>
      </c>
      <c r="B259" s="85" t="s">
        <v>183</v>
      </c>
      <c r="C259" s="85" t="s">
        <v>482</v>
      </c>
      <c r="D259" s="85" t="s">
        <v>14</v>
      </c>
      <c r="E259" s="109">
        <v>14.492753623188406</v>
      </c>
      <c r="F259" s="85" t="s">
        <v>68</v>
      </c>
    </row>
    <row r="260" spans="1:6" x14ac:dyDescent="0.25">
      <c r="A260" s="85">
        <v>5</v>
      </c>
      <c r="B260" s="85" t="s">
        <v>183</v>
      </c>
      <c r="C260" s="85" t="s">
        <v>482</v>
      </c>
      <c r="D260" s="85" t="s">
        <v>14</v>
      </c>
      <c r="E260" s="109">
        <v>13.640238704177325</v>
      </c>
      <c r="F260" s="85" t="s">
        <v>49</v>
      </c>
    </row>
    <row r="261" spans="1:6" x14ac:dyDescent="0.25">
      <c r="A261" s="85">
        <v>5</v>
      </c>
      <c r="B261" s="85" t="s">
        <v>183</v>
      </c>
      <c r="C261" s="85" t="s">
        <v>482</v>
      </c>
      <c r="D261" s="85" t="s">
        <v>14</v>
      </c>
      <c r="E261" s="109">
        <v>29.838022165387898</v>
      </c>
      <c r="F261" s="85" t="s">
        <v>50</v>
      </c>
    </row>
    <row r="262" spans="1:6" x14ac:dyDescent="0.25">
      <c r="A262" s="85">
        <v>5</v>
      </c>
      <c r="B262" s="85" t="s">
        <v>183</v>
      </c>
      <c r="C262" s="85" t="s">
        <v>482</v>
      </c>
      <c r="D262" s="85" t="s">
        <v>14</v>
      </c>
      <c r="E262" s="109">
        <v>15.345268542199493</v>
      </c>
      <c r="F262" s="85" t="s">
        <v>51</v>
      </c>
    </row>
    <row r="263" spans="1:6" x14ac:dyDescent="0.25">
      <c r="A263" s="85">
        <v>5</v>
      </c>
      <c r="B263" s="85" t="s">
        <v>183</v>
      </c>
      <c r="C263" s="85" t="s">
        <v>482</v>
      </c>
      <c r="D263" s="85" t="s">
        <v>14</v>
      </c>
      <c r="E263" s="109">
        <v>79.283887468030713</v>
      </c>
      <c r="F263" s="85" t="s">
        <v>52</v>
      </c>
    </row>
    <row r="264" spans="1:6" x14ac:dyDescent="0.25">
      <c r="A264" s="85">
        <v>5</v>
      </c>
      <c r="B264" s="85" t="s">
        <v>183</v>
      </c>
      <c r="C264" s="85" t="s">
        <v>482</v>
      </c>
      <c r="D264" s="85" t="s">
        <v>14</v>
      </c>
      <c r="E264" s="109">
        <v>23.870417732310322</v>
      </c>
      <c r="F264" s="85" t="s">
        <v>134</v>
      </c>
    </row>
    <row r="265" spans="1:6" x14ac:dyDescent="0.25">
      <c r="A265" s="85">
        <v>5</v>
      </c>
      <c r="B265" s="85" t="s">
        <v>183</v>
      </c>
      <c r="C265" s="85" t="s">
        <v>482</v>
      </c>
      <c r="D265" s="85" t="s">
        <v>14</v>
      </c>
      <c r="E265" s="109">
        <v>28.985507246376812</v>
      </c>
      <c r="F265" s="85" t="s">
        <v>53</v>
      </c>
    </row>
    <row r="266" spans="1:6" x14ac:dyDescent="0.25">
      <c r="A266" s="85">
        <v>5</v>
      </c>
      <c r="B266" s="85" t="s">
        <v>183</v>
      </c>
      <c r="C266" s="85" t="s">
        <v>482</v>
      </c>
      <c r="D266" s="85" t="s">
        <v>14</v>
      </c>
      <c r="E266" s="109">
        <v>109.1219096334186</v>
      </c>
      <c r="F266" s="85" t="s">
        <v>54</v>
      </c>
    </row>
    <row r="267" spans="1:6" x14ac:dyDescent="0.25">
      <c r="A267" s="85">
        <v>5</v>
      </c>
      <c r="B267" s="85" t="s">
        <v>183</v>
      </c>
      <c r="C267" s="85" t="s">
        <v>482</v>
      </c>
      <c r="D267" s="85" t="s">
        <v>14</v>
      </c>
      <c r="E267" s="109">
        <v>26.427962489343575</v>
      </c>
      <c r="F267" s="85" t="s">
        <v>55</v>
      </c>
    </row>
    <row r="268" spans="1:6" x14ac:dyDescent="0.25">
      <c r="A268" s="85">
        <v>5</v>
      </c>
      <c r="B268" s="85" t="s">
        <v>183</v>
      </c>
      <c r="C268" s="85" t="s">
        <v>482</v>
      </c>
      <c r="D268" s="85" t="s">
        <v>14</v>
      </c>
      <c r="E268" s="109">
        <v>28.132992327365734</v>
      </c>
      <c r="F268" s="85" t="s">
        <v>301</v>
      </c>
    </row>
    <row r="269" spans="1:6" x14ac:dyDescent="0.25">
      <c r="A269" s="85">
        <v>5</v>
      </c>
      <c r="B269" s="85" t="s">
        <v>183</v>
      </c>
      <c r="C269" s="85" t="s">
        <v>482</v>
      </c>
      <c r="D269" s="85" t="s">
        <v>14</v>
      </c>
      <c r="E269" s="109">
        <v>128.72975277067351</v>
      </c>
      <c r="F269" s="85" t="s">
        <v>56</v>
      </c>
    </row>
    <row r="270" spans="1:6" x14ac:dyDescent="0.25">
      <c r="A270" s="85">
        <v>5</v>
      </c>
      <c r="B270" s="85" t="s">
        <v>183</v>
      </c>
      <c r="C270" s="85" t="s">
        <v>482</v>
      </c>
      <c r="D270" s="85" t="s">
        <v>14</v>
      </c>
      <c r="E270" s="109">
        <v>327.36572890025582</v>
      </c>
      <c r="F270" s="85" t="s">
        <v>57</v>
      </c>
    </row>
    <row r="271" spans="1:6" x14ac:dyDescent="0.25">
      <c r="A271" s="85">
        <v>5</v>
      </c>
      <c r="B271" s="85" t="s">
        <v>183</v>
      </c>
      <c r="C271" s="85" t="s">
        <v>482</v>
      </c>
      <c r="D271" s="85" t="s">
        <v>14</v>
      </c>
      <c r="E271" s="109">
        <v>86.956521739130451</v>
      </c>
      <c r="F271" s="85" t="s">
        <v>65</v>
      </c>
    </row>
    <row r="272" spans="1:6" x14ac:dyDescent="0.25">
      <c r="A272" s="85"/>
      <c r="B272" s="85"/>
      <c r="C272" s="85"/>
      <c r="D272" s="85"/>
      <c r="E272" s="110">
        <v>11000.000000000005</v>
      </c>
      <c r="F272" s="111"/>
    </row>
    <row r="273" spans="1:6" x14ac:dyDescent="0.25">
      <c r="A273" s="85">
        <v>5</v>
      </c>
      <c r="B273" s="85" t="s">
        <v>183</v>
      </c>
      <c r="C273" s="85" t="s">
        <v>490</v>
      </c>
      <c r="D273" s="85" t="s">
        <v>14</v>
      </c>
      <c r="E273" s="85">
        <v>1</v>
      </c>
      <c r="F273" s="85" t="s">
        <v>193</v>
      </c>
    </row>
    <row r="274" spans="1:6" x14ac:dyDescent="0.25">
      <c r="A274" s="85">
        <v>5</v>
      </c>
      <c r="B274" s="85" t="s">
        <v>183</v>
      </c>
      <c r="C274" s="85" t="s">
        <v>490</v>
      </c>
      <c r="D274" s="85" t="s">
        <v>14</v>
      </c>
      <c r="E274" s="85">
        <v>6</v>
      </c>
      <c r="F274" s="85" t="s">
        <v>208</v>
      </c>
    </row>
    <row r="275" spans="1:6" x14ac:dyDescent="0.25">
      <c r="A275" s="85">
        <v>5</v>
      </c>
      <c r="B275" s="85" t="s">
        <v>183</v>
      </c>
      <c r="C275" s="85" t="s">
        <v>490</v>
      </c>
      <c r="D275" s="85" t="s">
        <v>14</v>
      </c>
      <c r="E275" s="85">
        <v>1</v>
      </c>
      <c r="F275" s="85" t="s">
        <v>291</v>
      </c>
    </row>
    <row r="276" spans="1:6" x14ac:dyDescent="0.25">
      <c r="A276" s="85">
        <v>5</v>
      </c>
      <c r="B276" s="85" t="s">
        <v>183</v>
      </c>
      <c r="C276" s="85" t="s">
        <v>490</v>
      </c>
      <c r="D276" s="85" t="s">
        <v>14</v>
      </c>
      <c r="E276" s="85">
        <v>1</v>
      </c>
      <c r="F276" s="85" t="s">
        <v>221</v>
      </c>
    </row>
    <row r="277" spans="1:6" x14ac:dyDescent="0.25">
      <c r="A277" s="85">
        <v>5</v>
      </c>
      <c r="B277" s="85" t="s">
        <v>183</v>
      </c>
      <c r="C277" s="85" t="s">
        <v>490</v>
      </c>
      <c r="D277" s="85" t="s">
        <v>14</v>
      </c>
      <c r="E277" s="85">
        <v>1</v>
      </c>
      <c r="F277" s="85" t="s">
        <v>232</v>
      </c>
    </row>
    <row r="278" spans="1:6" x14ac:dyDescent="0.25">
      <c r="A278" s="85">
        <v>5</v>
      </c>
      <c r="B278" s="85" t="s">
        <v>183</v>
      </c>
      <c r="C278" s="85" t="s">
        <v>490</v>
      </c>
      <c r="D278" s="85" t="s">
        <v>14</v>
      </c>
      <c r="E278" s="85">
        <v>1</v>
      </c>
      <c r="F278" s="85" t="s">
        <v>233</v>
      </c>
    </row>
    <row r="279" spans="1:6" x14ac:dyDescent="0.25">
      <c r="A279" s="85">
        <v>5</v>
      </c>
      <c r="B279" s="85" t="s">
        <v>183</v>
      </c>
      <c r="C279" s="85" t="s">
        <v>490</v>
      </c>
      <c r="D279" s="85" t="s">
        <v>14</v>
      </c>
      <c r="E279" s="85">
        <v>1</v>
      </c>
      <c r="F279" s="85" t="s">
        <v>294</v>
      </c>
    </row>
    <row r="280" spans="1:6" x14ac:dyDescent="0.25">
      <c r="A280" s="85">
        <v>5</v>
      </c>
      <c r="B280" s="85" t="s">
        <v>183</v>
      </c>
      <c r="C280" s="85" t="s">
        <v>490</v>
      </c>
      <c r="D280" s="85" t="s">
        <v>14</v>
      </c>
      <c r="E280" s="85">
        <v>1</v>
      </c>
      <c r="F280" s="85" t="s">
        <v>262</v>
      </c>
    </row>
    <row r="281" spans="1:6" x14ac:dyDescent="0.25">
      <c r="A281" s="85">
        <v>5</v>
      </c>
      <c r="B281" s="85" t="s">
        <v>183</v>
      </c>
      <c r="C281" s="85" t="s">
        <v>490</v>
      </c>
      <c r="D281" s="85" t="s">
        <v>14</v>
      </c>
      <c r="E281" s="85">
        <v>23</v>
      </c>
      <c r="F281" s="85" t="s">
        <v>56</v>
      </c>
    </row>
    <row r="282" spans="1:6" x14ac:dyDescent="0.25">
      <c r="A282" s="85">
        <v>5</v>
      </c>
      <c r="B282" s="85" t="s">
        <v>183</v>
      </c>
      <c r="C282" s="85" t="s">
        <v>490</v>
      </c>
      <c r="D282" s="85" t="s">
        <v>14</v>
      </c>
      <c r="E282" s="85">
        <v>292</v>
      </c>
      <c r="F282" s="85" t="s">
        <v>15</v>
      </c>
    </row>
    <row r="283" spans="1:6" x14ac:dyDescent="0.25">
      <c r="A283" s="85">
        <v>5</v>
      </c>
      <c r="B283" s="85" t="s">
        <v>183</v>
      </c>
      <c r="C283" s="85" t="s">
        <v>490</v>
      </c>
      <c r="D283" s="85" t="s">
        <v>14</v>
      </c>
      <c r="E283" s="85">
        <v>209</v>
      </c>
      <c r="F283" s="85" t="s">
        <v>17</v>
      </c>
    </row>
    <row r="284" spans="1:6" x14ac:dyDescent="0.25">
      <c r="A284" s="85">
        <v>5</v>
      </c>
      <c r="B284" s="85" t="s">
        <v>183</v>
      </c>
      <c r="C284" s="85" t="s">
        <v>490</v>
      </c>
      <c r="D284" s="85" t="s">
        <v>14</v>
      </c>
      <c r="E284" s="85">
        <v>14</v>
      </c>
      <c r="F284" s="85" t="s">
        <v>18</v>
      </c>
    </row>
    <row r="285" spans="1:6" x14ac:dyDescent="0.25">
      <c r="A285" s="85">
        <v>5</v>
      </c>
      <c r="B285" s="85" t="s">
        <v>183</v>
      </c>
      <c r="C285" s="85" t="s">
        <v>490</v>
      </c>
      <c r="D285" s="85" t="s">
        <v>14</v>
      </c>
      <c r="E285" s="85">
        <v>11</v>
      </c>
      <c r="F285" s="85" t="s">
        <v>22</v>
      </c>
    </row>
    <row r="286" spans="1:6" x14ac:dyDescent="0.25">
      <c r="A286" s="85">
        <v>5</v>
      </c>
      <c r="B286" s="85" t="s">
        <v>183</v>
      </c>
      <c r="C286" s="85" t="s">
        <v>490</v>
      </c>
      <c r="D286" s="85" t="s">
        <v>14</v>
      </c>
      <c r="E286" s="85">
        <v>224</v>
      </c>
      <c r="F286" s="85" t="s">
        <v>23</v>
      </c>
    </row>
    <row r="287" spans="1:6" x14ac:dyDescent="0.25">
      <c r="A287" s="85">
        <v>5</v>
      </c>
      <c r="B287" s="85" t="s">
        <v>183</v>
      </c>
      <c r="C287" s="85" t="s">
        <v>490</v>
      </c>
      <c r="D287" s="85" t="s">
        <v>14</v>
      </c>
      <c r="E287" s="85">
        <v>274</v>
      </c>
      <c r="F287" s="85" t="s">
        <v>24</v>
      </c>
    </row>
    <row r="288" spans="1:6" x14ac:dyDescent="0.25">
      <c r="A288" s="85">
        <v>5</v>
      </c>
      <c r="B288" s="85" t="s">
        <v>183</v>
      </c>
      <c r="C288" s="85" t="s">
        <v>490</v>
      </c>
      <c r="D288" s="85" t="s">
        <v>14</v>
      </c>
      <c r="E288" s="85">
        <v>255</v>
      </c>
      <c r="F288" s="85" t="s">
        <v>25</v>
      </c>
    </row>
    <row r="289" spans="1:6" x14ac:dyDescent="0.25">
      <c r="A289" s="85">
        <v>5</v>
      </c>
      <c r="B289" s="85" t="s">
        <v>183</v>
      </c>
      <c r="C289" s="85" t="s">
        <v>490</v>
      </c>
      <c r="D289" s="85" t="s">
        <v>14</v>
      </c>
      <c r="E289" s="85">
        <v>536</v>
      </c>
      <c r="F289" s="85" t="s">
        <v>26</v>
      </c>
    </row>
    <row r="290" spans="1:6" x14ac:dyDescent="0.25">
      <c r="A290" s="85">
        <v>5</v>
      </c>
      <c r="B290" s="85" t="s">
        <v>183</v>
      </c>
      <c r="C290" s="85" t="s">
        <v>490</v>
      </c>
      <c r="D290" s="85" t="s">
        <v>14</v>
      </c>
      <c r="E290" s="105">
        <v>1596</v>
      </c>
      <c r="F290" s="85" t="s">
        <v>41</v>
      </c>
    </row>
    <row r="291" spans="1:6" x14ac:dyDescent="0.25">
      <c r="A291" s="85">
        <v>5</v>
      </c>
      <c r="B291" s="85" t="s">
        <v>183</v>
      </c>
      <c r="C291" s="85" t="s">
        <v>490</v>
      </c>
      <c r="D291" s="85" t="s">
        <v>14</v>
      </c>
      <c r="E291" s="85">
        <v>50</v>
      </c>
      <c r="F291" s="85" t="s">
        <v>42</v>
      </c>
    </row>
    <row r="292" spans="1:6" x14ac:dyDescent="0.25">
      <c r="A292" s="85">
        <v>5</v>
      </c>
      <c r="B292" s="85" t="s">
        <v>183</v>
      </c>
      <c r="C292" s="85" t="s">
        <v>490</v>
      </c>
      <c r="D292" s="85" t="s">
        <v>14</v>
      </c>
      <c r="E292" s="85">
        <v>1</v>
      </c>
      <c r="F292" s="85" t="s">
        <v>43</v>
      </c>
    </row>
    <row r="293" spans="1:6" x14ac:dyDescent="0.25">
      <c r="A293" s="85">
        <v>5</v>
      </c>
      <c r="B293" s="85" t="s">
        <v>183</v>
      </c>
      <c r="C293" s="85" t="s">
        <v>490</v>
      </c>
      <c r="D293" s="85" t="s">
        <v>14</v>
      </c>
      <c r="E293" s="85">
        <v>85</v>
      </c>
      <c r="F293" s="85" t="s">
        <v>53</v>
      </c>
    </row>
    <row r="294" spans="1:6" x14ac:dyDescent="0.25">
      <c r="A294" s="85">
        <v>5</v>
      </c>
      <c r="B294" s="85" t="s">
        <v>183</v>
      </c>
      <c r="C294" s="85" t="s">
        <v>490</v>
      </c>
      <c r="D294" s="85" t="s">
        <v>14</v>
      </c>
      <c r="E294" s="85">
        <v>14</v>
      </c>
      <c r="F294" s="85" t="s">
        <v>56</v>
      </c>
    </row>
    <row r="295" spans="1:6" x14ac:dyDescent="0.25">
      <c r="A295" s="85"/>
      <c r="B295" s="85"/>
      <c r="C295" s="85"/>
      <c r="D295" s="85"/>
      <c r="E295" s="110">
        <v>3600</v>
      </c>
      <c r="F295" s="111"/>
    </row>
    <row r="296" spans="1:6" ht="15" customHeight="1" x14ac:dyDescent="0.25">
      <c r="A296" s="85">
        <v>9</v>
      </c>
      <c r="B296" s="114" t="s">
        <v>527</v>
      </c>
      <c r="C296" s="85" t="s">
        <v>528</v>
      </c>
      <c r="D296" s="85" t="s">
        <v>184</v>
      </c>
      <c r="E296" s="109">
        <v>11.352050638369969</v>
      </c>
      <c r="F296" s="85" t="s">
        <v>185</v>
      </c>
    </row>
    <row r="297" spans="1:6" ht="15" customHeight="1" x14ac:dyDescent="0.25">
      <c r="A297" s="85">
        <v>9</v>
      </c>
      <c r="B297" s="114" t="s">
        <v>527</v>
      </c>
      <c r="C297" s="85" t="s">
        <v>528</v>
      </c>
      <c r="D297" s="85" t="s">
        <v>184</v>
      </c>
      <c r="E297" s="109">
        <v>5.9463122391461747</v>
      </c>
      <c r="F297" s="85" t="s">
        <v>185</v>
      </c>
    </row>
    <row r="298" spans="1:6" ht="15" customHeight="1" x14ac:dyDescent="0.25">
      <c r="A298" s="85">
        <v>9</v>
      </c>
      <c r="B298" s="114" t="s">
        <v>527</v>
      </c>
      <c r="C298" s="85" t="s">
        <v>528</v>
      </c>
      <c r="D298" s="85" t="s">
        <v>184</v>
      </c>
      <c r="E298" s="109">
        <v>11.892624478292349</v>
      </c>
      <c r="F298" s="85" t="s">
        <v>187</v>
      </c>
    </row>
    <row r="299" spans="1:6" ht="15" customHeight="1" x14ac:dyDescent="0.25">
      <c r="A299" s="85">
        <v>9</v>
      </c>
      <c r="B299" s="114" t="s">
        <v>527</v>
      </c>
      <c r="C299" s="85" t="s">
        <v>528</v>
      </c>
      <c r="D299" s="85" t="s">
        <v>184</v>
      </c>
      <c r="E299" s="109">
        <v>2.7028691996118974</v>
      </c>
      <c r="F299" s="85" t="s">
        <v>187</v>
      </c>
    </row>
    <row r="300" spans="1:6" ht="15" customHeight="1" x14ac:dyDescent="0.25">
      <c r="A300" s="85">
        <v>9</v>
      </c>
      <c r="B300" s="114" t="s">
        <v>527</v>
      </c>
      <c r="C300" s="85" t="s">
        <v>528</v>
      </c>
      <c r="D300" s="85" t="s">
        <v>184</v>
      </c>
      <c r="E300" s="109">
        <v>1.6217215197671384</v>
      </c>
      <c r="F300" s="85" t="s">
        <v>188</v>
      </c>
    </row>
    <row r="301" spans="1:6" ht="15" customHeight="1" x14ac:dyDescent="0.25">
      <c r="A301" s="85">
        <v>9</v>
      </c>
      <c r="B301" s="114" t="s">
        <v>527</v>
      </c>
      <c r="C301" s="85" t="s">
        <v>528</v>
      </c>
      <c r="D301" s="85" t="s">
        <v>184</v>
      </c>
      <c r="E301" s="109">
        <v>27.569265836041353</v>
      </c>
      <c r="F301" s="85" t="s">
        <v>189</v>
      </c>
    </row>
    <row r="302" spans="1:6" ht="15" customHeight="1" x14ac:dyDescent="0.25">
      <c r="A302" s="85">
        <v>9</v>
      </c>
      <c r="B302" s="114" t="s">
        <v>527</v>
      </c>
      <c r="C302" s="85" t="s">
        <v>528</v>
      </c>
      <c r="D302" s="85" t="s">
        <v>184</v>
      </c>
      <c r="E302" s="109">
        <v>11.352050638369969</v>
      </c>
      <c r="F302" s="85" t="s">
        <v>189</v>
      </c>
    </row>
    <row r="303" spans="1:6" ht="15" customHeight="1" x14ac:dyDescent="0.25">
      <c r="A303" s="85">
        <v>9</v>
      </c>
      <c r="B303" s="114" t="s">
        <v>527</v>
      </c>
      <c r="C303" s="85" t="s">
        <v>528</v>
      </c>
      <c r="D303" s="85" t="s">
        <v>184</v>
      </c>
      <c r="E303" s="109">
        <v>56.760253191849841</v>
      </c>
      <c r="F303" s="85" t="s">
        <v>190</v>
      </c>
    </row>
    <row r="304" spans="1:6" ht="15" customHeight="1" x14ac:dyDescent="0.25">
      <c r="A304" s="85">
        <v>9</v>
      </c>
      <c r="B304" s="114" t="s">
        <v>527</v>
      </c>
      <c r="C304" s="85" t="s">
        <v>528</v>
      </c>
      <c r="D304" s="85" t="s">
        <v>184</v>
      </c>
      <c r="E304" s="109">
        <v>77.84263294882264</v>
      </c>
      <c r="F304" s="85" t="s">
        <v>191</v>
      </c>
    </row>
    <row r="305" spans="1:6" ht="15" customHeight="1" x14ac:dyDescent="0.25">
      <c r="A305" s="85">
        <v>9</v>
      </c>
      <c r="B305" s="114" t="s">
        <v>527</v>
      </c>
      <c r="C305" s="85" t="s">
        <v>528</v>
      </c>
      <c r="D305" s="85" t="s">
        <v>184</v>
      </c>
      <c r="E305" s="109">
        <v>137.30575534028438</v>
      </c>
      <c r="F305" s="85" t="s">
        <v>191</v>
      </c>
    </row>
    <row r="306" spans="1:6" ht="15" customHeight="1" x14ac:dyDescent="0.25">
      <c r="A306" s="85">
        <v>9</v>
      </c>
      <c r="B306" s="114" t="s">
        <v>527</v>
      </c>
      <c r="C306" s="85" t="s">
        <v>528</v>
      </c>
      <c r="D306" s="85" t="s">
        <v>184</v>
      </c>
      <c r="E306" s="109">
        <v>18.920084397283279</v>
      </c>
      <c r="F306" s="85" t="s">
        <v>192</v>
      </c>
    </row>
    <row r="307" spans="1:6" ht="15" customHeight="1" x14ac:dyDescent="0.25">
      <c r="A307" s="85">
        <v>9</v>
      </c>
      <c r="B307" s="114" t="s">
        <v>527</v>
      </c>
      <c r="C307" s="85" t="s">
        <v>528</v>
      </c>
      <c r="D307" s="85" t="s">
        <v>184</v>
      </c>
      <c r="E307" s="109">
        <v>7.0274599189909335</v>
      </c>
      <c r="F307" s="85" t="s">
        <v>193</v>
      </c>
    </row>
    <row r="308" spans="1:6" ht="15" customHeight="1" x14ac:dyDescent="0.25">
      <c r="A308" s="85">
        <v>9</v>
      </c>
      <c r="B308" s="114" t="s">
        <v>527</v>
      </c>
      <c r="C308" s="85" t="s">
        <v>528</v>
      </c>
      <c r="D308" s="85" t="s">
        <v>184</v>
      </c>
      <c r="E308" s="109">
        <v>5.9463122391461747</v>
      </c>
      <c r="F308" s="85" t="s">
        <v>193</v>
      </c>
    </row>
    <row r="309" spans="1:6" ht="15" customHeight="1" x14ac:dyDescent="0.25">
      <c r="A309" s="85">
        <v>9</v>
      </c>
      <c r="B309" s="114" t="s">
        <v>527</v>
      </c>
      <c r="C309" s="85" t="s">
        <v>528</v>
      </c>
      <c r="D309" s="85" t="s">
        <v>184</v>
      </c>
      <c r="E309" s="109">
        <v>10.81147679844759</v>
      </c>
      <c r="F309" s="85" t="s">
        <v>194</v>
      </c>
    </row>
    <row r="310" spans="1:6" ht="15" customHeight="1" x14ac:dyDescent="0.25">
      <c r="A310" s="85">
        <v>9</v>
      </c>
      <c r="B310" s="114" t="s">
        <v>527</v>
      </c>
      <c r="C310" s="85" t="s">
        <v>528</v>
      </c>
      <c r="D310" s="85" t="s">
        <v>184</v>
      </c>
      <c r="E310" s="109">
        <v>9.73032911860283</v>
      </c>
      <c r="F310" s="85" t="s">
        <v>194</v>
      </c>
    </row>
    <row r="311" spans="1:6" ht="15" customHeight="1" x14ac:dyDescent="0.25">
      <c r="A311" s="85">
        <v>9</v>
      </c>
      <c r="B311" s="114" t="s">
        <v>527</v>
      </c>
      <c r="C311" s="85" t="s">
        <v>528</v>
      </c>
      <c r="D311" s="85" t="s">
        <v>184</v>
      </c>
      <c r="E311" s="109">
        <v>2.7028691996118974</v>
      </c>
      <c r="F311" s="85" t="s">
        <v>195</v>
      </c>
    </row>
    <row r="312" spans="1:6" ht="15" customHeight="1" x14ac:dyDescent="0.25">
      <c r="A312" s="85">
        <v>9</v>
      </c>
      <c r="B312" s="114" t="s">
        <v>527</v>
      </c>
      <c r="C312" s="85" t="s">
        <v>528</v>
      </c>
      <c r="D312" s="85" t="s">
        <v>184</v>
      </c>
      <c r="E312" s="109">
        <v>10.270902958525211</v>
      </c>
      <c r="F312" s="85" t="s">
        <v>196</v>
      </c>
    </row>
    <row r="313" spans="1:6" ht="15" customHeight="1" x14ac:dyDescent="0.25">
      <c r="A313" s="85">
        <v>9</v>
      </c>
      <c r="B313" s="114" t="s">
        <v>527</v>
      </c>
      <c r="C313" s="85" t="s">
        <v>528</v>
      </c>
      <c r="D313" s="85" t="s">
        <v>184</v>
      </c>
      <c r="E313" s="109">
        <v>14.595493677904246</v>
      </c>
      <c r="F313" s="85" t="s">
        <v>196</v>
      </c>
    </row>
    <row r="314" spans="1:6" ht="15" customHeight="1" x14ac:dyDescent="0.25">
      <c r="A314" s="85">
        <v>9</v>
      </c>
      <c r="B314" s="114" t="s">
        <v>527</v>
      </c>
      <c r="C314" s="85" t="s">
        <v>528</v>
      </c>
      <c r="D314" s="85" t="s">
        <v>184</v>
      </c>
      <c r="E314" s="109">
        <v>10.81147679844759</v>
      </c>
      <c r="F314" s="85" t="s">
        <v>197</v>
      </c>
    </row>
    <row r="315" spans="1:6" ht="15" customHeight="1" x14ac:dyDescent="0.25">
      <c r="A315" s="85">
        <v>9</v>
      </c>
      <c r="B315" s="114" t="s">
        <v>527</v>
      </c>
      <c r="C315" s="85" t="s">
        <v>528</v>
      </c>
      <c r="D315" s="85" t="s">
        <v>184</v>
      </c>
      <c r="E315" s="109">
        <v>2.7028691996118974</v>
      </c>
      <c r="F315" s="85" t="s">
        <v>197</v>
      </c>
    </row>
    <row r="316" spans="1:6" ht="15" customHeight="1" x14ac:dyDescent="0.25">
      <c r="A316" s="85">
        <v>9</v>
      </c>
      <c r="B316" s="114" t="s">
        <v>527</v>
      </c>
      <c r="C316" s="85" t="s">
        <v>528</v>
      </c>
      <c r="D316" s="85" t="s">
        <v>184</v>
      </c>
      <c r="E316" s="109">
        <v>5.4057383992237948</v>
      </c>
      <c r="F316" s="85" t="s">
        <v>198</v>
      </c>
    </row>
    <row r="317" spans="1:6" ht="15" customHeight="1" x14ac:dyDescent="0.25">
      <c r="A317" s="85">
        <v>9</v>
      </c>
      <c r="B317" s="114" t="s">
        <v>527</v>
      </c>
      <c r="C317" s="85" t="s">
        <v>528</v>
      </c>
      <c r="D317" s="85" t="s">
        <v>184</v>
      </c>
      <c r="E317" s="109">
        <v>28.650413515886111</v>
      </c>
      <c r="F317" s="85" t="s">
        <v>198</v>
      </c>
    </row>
    <row r="318" spans="1:6" ht="15" customHeight="1" x14ac:dyDescent="0.25">
      <c r="A318" s="85">
        <v>9</v>
      </c>
      <c r="B318" s="114" t="s">
        <v>527</v>
      </c>
      <c r="C318" s="85" t="s">
        <v>528</v>
      </c>
      <c r="D318" s="85" t="s">
        <v>184</v>
      </c>
      <c r="E318" s="109">
        <v>10.270902958525211</v>
      </c>
      <c r="F318" s="85" t="s">
        <v>199</v>
      </c>
    </row>
    <row r="319" spans="1:6" ht="15" customHeight="1" x14ac:dyDescent="0.25">
      <c r="A319" s="85">
        <v>9</v>
      </c>
      <c r="B319" s="114" t="s">
        <v>527</v>
      </c>
      <c r="C319" s="85" t="s">
        <v>528</v>
      </c>
      <c r="D319" s="85" t="s">
        <v>184</v>
      </c>
      <c r="E319" s="109">
        <v>16.757789037593763</v>
      </c>
      <c r="F319" s="85" t="s">
        <v>199</v>
      </c>
    </row>
    <row r="320" spans="1:6" ht="15" customHeight="1" x14ac:dyDescent="0.25">
      <c r="A320" s="85">
        <v>9</v>
      </c>
      <c r="B320" s="114" t="s">
        <v>527</v>
      </c>
      <c r="C320" s="85" t="s">
        <v>528</v>
      </c>
      <c r="D320" s="85" t="s">
        <v>184</v>
      </c>
      <c r="E320" s="109">
        <v>46.813694537278067</v>
      </c>
      <c r="F320" s="85" t="s">
        <v>200</v>
      </c>
    </row>
    <row r="321" spans="1:6" ht="15" customHeight="1" x14ac:dyDescent="0.25">
      <c r="A321" s="85">
        <v>9</v>
      </c>
      <c r="B321" s="114" t="s">
        <v>527</v>
      </c>
      <c r="C321" s="85" t="s">
        <v>528</v>
      </c>
      <c r="D321" s="85" t="s">
        <v>184</v>
      </c>
      <c r="E321" s="109">
        <v>99.465586545717812</v>
      </c>
      <c r="F321" s="85" t="s">
        <v>200</v>
      </c>
    </row>
    <row r="322" spans="1:6" ht="15" customHeight="1" x14ac:dyDescent="0.25">
      <c r="A322" s="85">
        <v>9</v>
      </c>
      <c r="B322" s="114" t="s">
        <v>527</v>
      </c>
      <c r="C322" s="85" t="s">
        <v>528</v>
      </c>
      <c r="D322" s="85" t="s">
        <v>184</v>
      </c>
      <c r="E322" s="109">
        <v>375.69881874605375</v>
      </c>
      <c r="F322" s="85" t="s">
        <v>201</v>
      </c>
    </row>
    <row r="323" spans="1:6" ht="15" customHeight="1" x14ac:dyDescent="0.25">
      <c r="A323" s="85">
        <v>9</v>
      </c>
      <c r="B323" s="114" t="s">
        <v>527</v>
      </c>
      <c r="C323" s="85" t="s">
        <v>528</v>
      </c>
      <c r="D323" s="85" t="s">
        <v>184</v>
      </c>
      <c r="E323" s="109">
        <v>17.298362877516141</v>
      </c>
      <c r="F323" s="85" t="s">
        <v>202</v>
      </c>
    </row>
    <row r="324" spans="1:6" ht="15" customHeight="1" x14ac:dyDescent="0.25">
      <c r="A324" s="85">
        <v>9</v>
      </c>
      <c r="B324" s="114" t="s">
        <v>527</v>
      </c>
      <c r="C324" s="85" t="s">
        <v>528</v>
      </c>
      <c r="D324" s="85" t="s">
        <v>184</v>
      </c>
      <c r="E324" s="109">
        <v>15.676641357749007</v>
      </c>
      <c r="F324" s="85" t="s">
        <v>202</v>
      </c>
    </row>
    <row r="325" spans="1:6" ht="15" customHeight="1" x14ac:dyDescent="0.25">
      <c r="A325" s="85">
        <v>9</v>
      </c>
      <c r="B325" s="114" t="s">
        <v>527</v>
      </c>
      <c r="C325" s="85" t="s">
        <v>528</v>
      </c>
      <c r="D325" s="85" t="s">
        <v>184</v>
      </c>
      <c r="E325" s="109">
        <v>0.5405738399223794</v>
      </c>
      <c r="F325" s="85" t="s">
        <v>203</v>
      </c>
    </row>
    <row r="326" spans="1:6" ht="15" customHeight="1" x14ac:dyDescent="0.25">
      <c r="A326" s="85">
        <v>9</v>
      </c>
      <c r="B326" s="114" t="s">
        <v>527</v>
      </c>
      <c r="C326" s="85" t="s">
        <v>528</v>
      </c>
      <c r="D326" s="85" t="s">
        <v>184</v>
      </c>
      <c r="E326" s="109">
        <v>29.731561195730873</v>
      </c>
      <c r="F326" s="85" t="s">
        <v>204</v>
      </c>
    </row>
    <row r="327" spans="1:6" ht="15" customHeight="1" x14ac:dyDescent="0.25">
      <c r="A327" s="85">
        <v>9</v>
      </c>
      <c r="B327" s="114" t="s">
        <v>527</v>
      </c>
      <c r="C327" s="85" t="s">
        <v>528</v>
      </c>
      <c r="D327" s="85" t="s">
        <v>184</v>
      </c>
      <c r="E327" s="109">
        <v>5.4057383992237948</v>
      </c>
      <c r="F327" s="85" t="s">
        <v>204</v>
      </c>
    </row>
    <row r="328" spans="1:6" ht="15" customHeight="1" x14ac:dyDescent="0.25">
      <c r="A328" s="85">
        <v>9</v>
      </c>
      <c r="B328" s="114" t="s">
        <v>527</v>
      </c>
      <c r="C328" s="85" t="s">
        <v>528</v>
      </c>
      <c r="D328" s="85" t="s">
        <v>184</v>
      </c>
      <c r="E328" s="109">
        <v>19.46065823720566</v>
      </c>
      <c r="F328" s="85" t="s">
        <v>205</v>
      </c>
    </row>
    <row r="329" spans="1:6" ht="15" customHeight="1" x14ac:dyDescent="0.25">
      <c r="A329" s="85">
        <v>9</v>
      </c>
      <c r="B329" s="114" t="s">
        <v>527</v>
      </c>
      <c r="C329" s="85" t="s">
        <v>528</v>
      </c>
      <c r="D329" s="85" t="s">
        <v>184</v>
      </c>
      <c r="E329" s="109">
        <v>9.1897552786804511</v>
      </c>
      <c r="F329" s="85" t="s">
        <v>206</v>
      </c>
    </row>
    <row r="330" spans="1:6" ht="15" customHeight="1" x14ac:dyDescent="0.25">
      <c r="A330" s="85">
        <v>9</v>
      </c>
      <c r="B330" s="114" t="s">
        <v>527</v>
      </c>
      <c r="C330" s="85" t="s">
        <v>528</v>
      </c>
      <c r="D330" s="85" t="s">
        <v>184</v>
      </c>
      <c r="E330" s="109">
        <v>20.001232077128041</v>
      </c>
      <c r="F330" s="85" t="s">
        <v>206</v>
      </c>
    </row>
    <row r="331" spans="1:6" ht="15" customHeight="1" x14ac:dyDescent="0.25">
      <c r="A331" s="85">
        <v>9</v>
      </c>
      <c r="B331" s="114" t="s">
        <v>527</v>
      </c>
      <c r="C331" s="85" t="s">
        <v>528</v>
      </c>
      <c r="D331" s="85" t="s">
        <v>184</v>
      </c>
      <c r="E331" s="109">
        <v>11.892624478292349</v>
      </c>
      <c r="F331" s="85" t="s">
        <v>207</v>
      </c>
    </row>
    <row r="332" spans="1:6" ht="15" customHeight="1" x14ac:dyDescent="0.25">
      <c r="A332" s="85">
        <v>9</v>
      </c>
      <c r="B332" s="114" t="s">
        <v>527</v>
      </c>
      <c r="C332" s="85" t="s">
        <v>528</v>
      </c>
      <c r="D332" s="85" t="s">
        <v>184</v>
      </c>
      <c r="E332" s="109">
        <v>22.16352743681756</v>
      </c>
      <c r="F332" s="85" t="s">
        <v>207</v>
      </c>
    </row>
    <row r="333" spans="1:6" ht="15" customHeight="1" x14ac:dyDescent="0.25">
      <c r="A333" s="85">
        <v>9</v>
      </c>
      <c r="B333" s="114" t="s">
        <v>527</v>
      </c>
      <c r="C333" s="85" t="s">
        <v>528</v>
      </c>
      <c r="D333" s="85" t="s">
        <v>184</v>
      </c>
      <c r="E333" s="109">
        <v>30.27213503565325</v>
      </c>
      <c r="F333" s="85" t="s">
        <v>208</v>
      </c>
    </row>
    <row r="334" spans="1:6" ht="15" customHeight="1" x14ac:dyDescent="0.25">
      <c r="A334" s="85">
        <v>9</v>
      </c>
      <c r="B334" s="114" t="s">
        <v>527</v>
      </c>
      <c r="C334" s="85" t="s">
        <v>528</v>
      </c>
      <c r="D334" s="85" t="s">
        <v>184</v>
      </c>
      <c r="E334" s="109">
        <v>42.164759513945597</v>
      </c>
      <c r="F334" s="85" t="s">
        <v>208</v>
      </c>
    </row>
    <row r="335" spans="1:6" ht="15" customHeight="1" x14ac:dyDescent="0.25">
      <c r="A335" s="85">
        <v>9</v>
      </c>
      <c r="B335" s="114" t="s">
        <v>527</v>
      </c>
      <c r="C335" s="85" t="s">
        <v>528</v>
      </c>
      <c r="D335" s="85" t="s">
        <v>184</v>
      </c>
      <c r="E335" s="109">
        <v>15.676641357749007</v>
      </c>
      <c r="F335" s="85" t="s">
        <v>209</v>
      </c>
    </row>
    <row r="336" spans="1:6" ht="15" customHeight="1" x14ac:dyDescent="0.25">
      <c r="A336" s="85">
        <v>9</v>
      </c>
      <c r="B336" s="114" t="s">
        <v>527</v>
      </c>
      <c r="C336" s="85" t="s">
        <v>528</v>
      </c>
      <c r="D336" s="85" t="s">
        <v>184</v>
      </c>
      <c r="E336" s="109">
        <v>1.6217215197671384</v>
      </c>
      <c r="F336" s="85" t="s">
        <v>209</v>
      </c>
    </row>
    <row r="337" spans="1:6" ht="15" customHeight="1" x14ac:dyDescent="0.25">
      <c r="A337" s="85">
        <v>9</v>
      </c>
      <c r="B337" s="114" t="s">
        <v>527</v>
      </c>
      <c r="C337" s="85" t="s">
        <v>528</v>
      </c>
      <c r="D337" s="85" t="s">
        <v>184</v>
      </c>
      <c r="E337" s="109">
        <v>9.1897552786804511</v>
      </c>
      <c r="F337" s="85" t="s">
        <v>210</v>
      </c>
    </row>
    <row r="338" spans="1:6" ht="15" customHeight="1" x14ac:dyDescent="0.25">
      <c r="A338" s="85">
        <v>9</v>
      </c>
      <c r="B338" s="114" t="s">
        <v>527</v>
      </c>
      <c r="C338" s="85" t="s">
        <v>528</v>
      </c>
      <c r="D338" s="85" t="s">
        <v>184</v>
      </c>
      <c r="E338" s="109">
        <v>43.786481033712739</v>
      </c>
      <c r="F338" s="85" t="s">
        <v>210</v>
      </c>
    </row>
    <row r="339" spans="1:6" ht="15" customHeight="1" x14ac:dyDescent="0.25">
      <c r="A339" s="85">
        <v>9</v>
      </c>
      <c r="B339" s="114" t="s">
        <v>527</v>
      </c>
      <c r="C339" s="85" t="s">
        <v>528</v>
      </c>
      <c r="D339" s="85" t="s">
        <v>184</v>
      </c>
      <c r="E339" s="109">
        <v>1.6217215197671384</v>
      </c>
      <c r="F339" s="85" t="s">
        <v>211</v>
      </c>
    </row>
    <row r="340" spans="1:6" ht="15" customHeight="1" x14ac:dyDescent="0.25">
      <c r="A340" s="85">
        <v>9</v>
      </c>
      <c r="B340" s="114" t="s">
        <v>527</v>
      </c>
      <c r="C340" s="85" t="s">
        <v>528</v>
      </c>
      <c r="D340" s="85" t="s">
        <v>184</v>
      </c>
      <c r="E340" s="109">
        <v>1.6217215197671384</v>
      </c>
      <c r="F340" s="85" t="s">
        <v>212</v>
      </c>
    </row>
    <row r="341" spans="1:6" ht="15" customHeight="1" x14ac:dyDescent="0.25">
      <c r="A341" s="85">
        <v>9</v>
      </c>
      <c r="B341" s="114" t="s">
        <v>527</v>
      </c>
      <c r="C341" s="85" t="s">
        <v>528</v>
      </c>
      <c r="D341" s="85" t="s">
        <v>184</v>
      </c>
      <c r="E341" s="109">
        <v>2.7028691996118974</v>
      </c>
      <c r="F341" s="85" t="s">
        <v>212</v>
      </c>
    </row>
    <row r="342" spans="1:6" ht="15" customHeight="1" x14ac:dyDescent="0.25">
      <c r="A342" s="85">
        <v>9</v>
      </c>
      <c r="B342" s="114" t="s">
        <v>527</v>
      </c>
      <c r="C342" s="85" t="s">
        <v>528</v>
      </c>
      <c r="D342" s="85" t="s">
        <v>184</v>
      </c>
      <c r="E342" s="109">
        <v>0.5405738399223794</v>
      </c>
      <c r="F342" s="85" t="s">
        <v>213</v>
      </c>
    </row>
    <row r="343" spans="1:6" ht="15" customHeight="1" x14ac:dyDescent="0.25">
      <c r="A343" s="85">
        <v>9</v>
      </c>
      <c r="B343" s="114" t="s">
        <v>527</v>
      </c>
      <c r="C343" s="85" t="s">
        <v>528</v>
      </c>
      <c r="D343" s="85" t="s">
        <v>184</v>
      </c>
      <c r="E343" s="109">
        <v>14.595493677904246</v>
      </c>
      <c r="F343" s="85" t="s">
        <v>213</v>
      </c>
    </row>
    <row r="344" spans="1:6" ht="15" customHeight="1" x14ac:dyDescent="0.25">
      <c r="A344" s="85">
        <v>9</v>
      </c>
      <c r="B344" s="114" t="s">
        <v>527</v>
      </c>
      <c r="C344" s="85" t="s">
        <v>528</v>
      </c>
      <c r="D344" s="85" t="s">
        <v>184</v>
      </c>
      <c r="E344" s="109">
        <v>0.5405738399223794</v>
      </c>
      <c r="F344" s="85" t="s">
        <v>214</v>
      </c>
    </row>
    <row r="345" spans="1:6" ht="15" customHeight="1" x14ac:dyDescent="0.25">
      <c r="A345" s="85">
        <v>9</v>
      </c>
      <c r="B345" s="114" t="s">
        <v>527</v>
      </c>
      <c r="C345" s="85" t="s">
        <v>528</v>
      </c>
      <c r="D345" s="85" t="s">
        <v>184</v>
      </c>
      <c r="E345" s="109">
        <v>34.596725755032281</v>
      </c>
      <c r="F345" s="85" t="s">
        <v>215</v>
      </c>
    </row>
    <row r="346" spans="1:6" ht="15" customHeight="1" x14ac:dyDescent="0.25">
      <c r="A346" s="85">
        <v>9</v>
      </c>
      <c r="B346" s="114" t="s">
        <v>527</v>
      </c>
      <c r="C346" s="85" t="s">
        <v>528</v>
      </c>
      <c r="D346" s="85" t="s">
        <v>184</v>
      </c>
      <c r="E346" s="109">
        <v>18.920084397283279</v>
      </c>
      <c r="F346" s="85" t="s">
        <v>215</v>
      </c>
    </row>
    <row r="347" spans="1:6" ht="15" customHeight="1" x14ac:dyDescent="0.25">
      <c r="A347" s="85">
        <v>9</v>
      </c>
      <c r="B347" s="114" t="s">
        <v>527</v>
      </c>
      <c r="C347" s="85" t="s">
        <v>528</v>
      </c>
      <c r="D347" s="85" t="s">
        <v>184</v>
      </c>
      <c r="E347" s="109">
        <v>11.892624478292349</v>
      </c>
      <c r="F347" s="85" t="s">
        <v>216</v>
      </c>
    </row>
    <row r="348" spans="1:6" ht="15" customHeight="1" x14ac:dyDescent="0.25">
      <c r="A348" s="85">
        <v>9</v>
      </c>
      <c r="B348" s="114" t="s">
        <v>527</v>
      </c>
      <c r="C348" s="85" t="s">
        <v>528</v>
      </c>
      <c r="D348" s="85" t="s">
        <v>184</v>
      </c>
      <c r="E348" s="109">
        <v>21.082379756972799</v>
      </c>
      <c r="F348" s="85" t="s">
        <v>216</v>
      </c>
    </row>
    <row r="349" spans="1:6" ht="15" customHeight="1" x14ac:dyDescent="0.25">
      <c r="A349" s="85">
        <v>9</v>
      </c>
      <c r="B349" s="114" t="s">
        <v>527</v>
      </c>
      <c r="C349" s="85" t="s">
        <v>528</v>
      </c>
      <c r="D349" s="85" t="s">
        <v>184</v>
      </c>
      <c r="E349" s="109">
        <v>1.6217215197671384</v>
      </c>
      <c r="F349" s="85" t="s">
        <v>217</v>
      </c>
    </row>
    <row r="350" spans="1:6" ht="15" customHeight="1" x14ac:dyDescent="0.25">
      <c r="A350" s="85">
        <v>9</v>
      </c>
      <c r="B350" s="114" t="s">
        <v>527</v>
      </c>
      <c r="C350" s="85" t="s">
        <v>528</v>
      </c>
      <c r="D350" s="85" t="s">
        <v>184</v>
      </c>
      <c r="E350" s="109">
        <v>73.518042229443608</v>
      </c>
      <c r="F350" s="85" t="s">
        <v>218</v>
      </c>
    </row>
    <row r="351" spans="1:6" ht="15" customHeight="1" x14ac:dyDescent="0.25">
      <c r="A351" s="85">
        <v>9</v>
      </c>
      <c r="B351" s="114" t="s">
        <v>527</v>
      </c>
      <c r="C351" s="85" t="s">
        <v>528</v>
      </c>
      <c r="D351" s="85" t="s">
        <v>184</v>
      </c>
      <c r="E351" s="109">
        <v>3.2434430395342768</v>
      </c>
      <c r="F351" s="85" t="s">
        <v>218</v>
      </c>
    </row>
    <row r="352" spans="1:6" ht="15" customHeight="1" x14ac:dyDescent="0.25">
      <c r="A352" s="85">
        <v>9</v>
      </c>
      <c r="B352" s="114" t="s">
        <v>527</v>
      </c>
      <c r="C352" s="85" t="s">
        <v>528</v>
      </c>
      <c r="D352" s="85" t="s">
        <v>184</v>
      </c>
      <c r="E352" s="109">
        <v>2.1622953596895176</v>
      </c>
      <c r="F352" s="85" t="s">
        <v>219</v>
      </c>
    </row>
    <row r="353" spans="1:6" ht="15" customHeight="1" x14ac:dyDescent="0.25">
      <c r="A353" s="85">
        <v>9</v>
      </c>
      <c r="B353" s="114" t="s">
        <v>527</v>
      </c>
      <c r="C353" s="85" t="s">
        <v>528</v>
      </c>
      <c r="D353" s="85" t="s">
        <v>184</v>
      </c>
      <c r="E353" s="109">
        <v>19.46065823720566</v>
      </c>
      <c r="F353" s="85" t="s">
        <v>219</v>
      </c>
    </row>
    <row r="354" spans="1:6" ht="15" customHeight="1" x14ac:dyDescent="0.25">
      <c r="A354" s="85">
        <v>9</v>
      </c>
      <c r="B354" s="114" t="s">
        <v>527</v>
      </c>
      <c r="C354" s="85" t="s">
        <v>528</v>
      </c>
      <c r="D354" s="85" t="s">
        <v>184</v>
      </c>
      <c r="E354" s="109">
        <v>7.0274599189909335</v>
      </c>
      <c r="F354" s="85" t="s">
        <v>220</v>
      </c>
    </row>
    <row r="355" spans="1:6" ht="15" customHeight="1" x14ac:dyDescent="0.25">
      <c r="A355" s="85">
        <v>9</v>
      </c>
      <c r="B355" s="114" t="s">
        <v>527</v>
      </c>
      <c r="C355" s="85" t="s">
        <v>528</v>
      </c>
      <c r="D355" s="85" t="s">
        <v>184</v>
      </c>
      <c r="E355" s="109">
        <v>2.1622953596895176</v>
      </c>
      <c r="F355" s="85" t="s">
        <v>220</v>
      </c>
    </row>
    <row r="356" spans="1:6" ht="15" customHeight="1" x14ac:dyDescent="0.25">
      <c r="A356" s="85">
        <v>9</v>
      </c>
      <c r="B356" s="114" t="s">
        <v>527</v>
      </c>
      <c r="C356" s="85" t="s">
        <v>528</v>
      </c>
      <c r="D356" s="85" t="s">
        <v>184</v>
      </c>
      <c r="E356" s="109">
        <v>71.896320709676473</v>
      </c>
      <c r="F356" s="85" t="s">
        <v>221</v>
      </c>
    </row>
    <row r="357" spans="1:6" ht="15" customHeight="1" x14ac:dyDescent="0.25">
      <c r="A357" s="85">
        <v>9</v>
      </c>
      <c r="B357" s="114" t="s">
        <v>527</v>
      </c>
      <c r="C357" s="85" t="s">
        <v>528</v>
      </c>
      <c r="D357" s="85" t="s">
        <v>184</v>
      </c>
      <c r="E357" s="109">
        <v>83.248371348046433</v>
      </c>
      <c r="F357" s="85" t="s">
        <v>221</v>
      </c>
    </row>
    <row r="358" spans="1:6" ht="15" customHeight="1" x14ac:dyDescent="0.25">
      <c r="A358" s="85">
        <v>9</v>
      </c>
      <c r="B358" s="114" t="s">
        <v>527</v>
      </c>
      <c r="C358" s="85" t="s">
        <v>528</v>
      </c>
      <c r="D358" s="85" t="s">
        <v>184</v>
      </c>
      <c r="E358" s="109">
        <v>5.4057383992237948</v>
      </c>
      <c r="F358" s="85" t="s">
        <v>222</v>
      </c>
    </row>
    <row r="359" spans="1:6" ht="15" customHeight="1" x14ac:dyDescent="0.25">
      <c r="A359" s="85">
        <v>9</v>
      </c>
      <c r="B359" s="114" t="s">
        <v>527</v>
      </c>
      <c r="C359" s="85" t="s">
        <v>528</v>
      </c>
      <c r="D359" s="85" t="s">
        <v>184</v>
      </c>
      <c r="E359" s="109">
        <v>11.352050638369969</v>
      </c>
      <c r="F359" s="85" t="s">
        <v>223</v>
      </c>
    </row>
    <row r="360" spans="1:6" ht="15" customHeight="1" x14ac:dyDescent="0.25">
      <c r="A360" s="85">
        <v>9</v>
      </c>
      <c r="B360" s="114" t="s">
        <v>527</v>
      </c>
      <c r="C360" s="85" t="s">
        <v>528</v>
      </c>
      <c r="D360" s="85" t="s">
        <v>184</v>
      </c>
      <c r="E360" s="109">
        <v>0.5405738399223794</v>
      </c>
      <c r="F360" s="85" t="s">
        <v>224</v>
      </c>
    </row>
    <row r="361" spans="1:6" ht="15" customHeight="1" x14ac:dyDescent="0.25">
      <c r="A361" s="85">
        <v>9</v>
      </c>
      <c r="B361" s="114" t="s">
        <v>527</v>
      </c>
      <c r="C361" s="85" t="s">
        <v>528</v>
      </c>
      <c r="D361" s="85" t="s">
        <v>184</v>
      </c>
      <c r="E361" s="109">
        <v>23.785248956584699</v>
      </c>
      <c r="F361" s="85" t="s">
        <v>225</v>
      </c>
    </row>
    <row r="362" spans="1:6" ht="15" customHeight="1" x14ac:dyDescent="0.25">
      <c r="A362" s="85">
        <v>9</v>
      </c>
      <c r="B362" s="114" t="s">
        <v>527</v>
      </c>
      <c r="C362" s="85" t="s">
        <v>528</v>
      </c>
      <c r="D362" s="85" t="s">
        <v>184</v>
      </c>
      <c r="E362" s="109">
        <v>12.973772158137107</v>
      </c>
      <c r="F362" s="85" t="s">
        <v>225</v>
      </c>
    </row>
    <row r="363" spans="1:6" ht="15" customHeight="1" x14ac:dyDescent="0.25">
      <c r="A363" s="85">
        <v>9</v>
      </c>
      <c r="B363" s="114" t="s">
        <v>527</v>
      </c>
      <c r="C363" s="85" t="s">
        <v>528</v>
      </c>
      <c r="D363" s="85" t="s">
        <v>184</v>
      </c>
      <c r="E363" s="109">
        <v>16.217215197671386</v>
      </c>
      <c r="F363" s="85" t="s">
        <v>226</v>
      </c>
    </row>
    <row r="364" spans="1:6" ht="15" customHeight="1" x14ac:dyDescent="0.25">
      <c r="A364" s="85">
        <v>9</v>
      </c>
      <c r="B364" s="114" t="s">
        <v>527</v>
      </c>
      <c r="C364" s="85" t="s">
        <v>528</v>
      </c>
      <c r="D364" s="85" t="s">
        <v>184</v>
      </c>
      <c r="E364" s="109">
        <v>13.514345998059484</v>
      </c>
      <c r="F364" s="85" t="s">
        <v>226</v>
      </c>
    </row>
    <row r="365" spans="1:6" ht="15" customHeight="1" x14ac:dyDescent="0.25">
      <c r="A365" s="85">
        <v>9</v>
      </c>
      <c r="B365" s="114" t="s">
        <v>527</v>
      </c>
      <c r="C365" s="85" t="s">
        <v>528</v>
      </c>
      <c r="D365" s="85" t="s">
        <v>184</v>
      </c>
      <c r="E365" s="109">
        <v>71.3557468697541</v>
      </c>
      <c r="F365" s="85" t="s">
        <v>227</v>
      </c>
    </row>
    <row r="366" spans="1:6" ht="15" customHeight="1" x14ac:dyDescent="0.25">
      <c r="A366" s="85">
        <v>9</v>
      </c>
      <c r="B366" s="114" t="s">
        <v>527</v>
      </c>
      <c r="C366" s="85" t="s">
        <v>528</v>
      </c>
      <c r="D366" s="85" t="s">
        <v>184</v>
      </c>
      <c r="E366" s="109">
        <v>27.028691996118969</v>
      </c>
      <c r="F366" s="85" t="s">
        <v>228</v>
      </c>
    </row>
    <row r="367" spans="1:6" ht="15" customHeight="1" x14ac:dyDescent="0.25">
      <c r="A367" s="85">
        <v>9</v>
      </c>
      <c r="B367" s="114" t="s">
        <v>527</v>
      </c>
      <c r="C367" s="85" t="s">
        <v>528</v>
      </c>
      <c r="D367" s="85" t="s">
        <v>184</v>
      </c>
      <c r="E367" s="109">
        <v>1.6217215197671384</v>
      </c>
      <c r="F367" s="85" t="s">
        <v>228</v>
      </c>
    </row>
    <row r="368" spans="1:6" ht="15" customHeight="1" x14ac:dyDescent="0.25">
      <c r="A368" s="85">
        <v>9</v>
      </c>
      <c r="B368" s="114" t="s">
        <v>527</v>
      </c>
      <c r="C368" s="85" t="s">
        <v>528</v>
      </c>
      <c r="D368" s="85" t="s">
        <v>184</v>
      </c>
      <c r="E368" s="109">
        <v>74.599189909288356</v>
      </c>
      <c r="F368" s="85" t="s">
        <v>229</v>
      </c>
    </row>
    <row r="369" spans="1:6" ht="15" customHeight="1" x14ac:dyDescent="0.25">
      <c r="A369" s="85">
        <v>9</v>
      </c>
      <c r="B369" s="114" t="s">
        <v>527</v>
      </c>
      <c r="C369" s="85" t="s">
        <v>528</v>
      </c>
      <c r="D369" s="85" t="s">
        <v>184</v>
      </c>
      <c r="E369" s="109">
        <v>57.300827031772222</v>
      </c>
      <c r="F369" s="85" t="s">
        <v>229</v>
      </c>
    </row>
    <row r="370" spans="1:6" ht="15" customHeight="1" x14ac:dyDescent="0.25">
      <c r="A370" s="85">
        <v>9</v>
      </c>
      <c r="B370" s="114" t="s">
        <v>527</v>
      </c>
      <c r="C370" s="85" t="s">
        <v>528</v>
      </c>
      <c r="D370" s="85" t="s">
        <v>184</v>
      </c>
      <c r="E370" s="109">
        <v>17.298362877516141</v>
      </c>
      <c r="F370" s="85" t="s">
        <v>230</v>
      </c>
    </row>
    <row r="371" spans="1:6" ht="15" customHeight="1" x14ac:dyDescent="0.25">
      <c r="A371" s="85">
        <v>9</v>
      </c>
      <c r="B371" s="114" t="s">
        <v>527</v>
      </c>
      <c r="C371" s="85" t="s">
        <v>528</v>
      </c>
      <c r="D371" s="85" t="s">
        <v>184</v>
      </c>
      <c r="E371" s="109">
        <v>112.43935870385494</v>
      </c>
      <c r="F371" s="85" t="s">
        <v>231</v>
      </c>
    </row>
    <row r="372" spans="1:6" ht="15" customHeight="1" x14ac:dyDescent="0.25">
      <c r="A372" s="85">
        <v>9</v>
      </c>
      <c r="B372" s="114" t="s">
        <v>527</v>
      </c>
      <c r="C372" s="85" t="s">
        <v>528</v>
      </c>
      <c r="D372" s="85" t="s">
        <v>184</v>
      </c>
      <c r="E372" s="109">
        <v>5.9463122391461747</v>
      </c>
      <c r="F372" s="85" t="s">
        <v>231</v>
      </c>
    </row>
    <row r="373" spans="1:6" ht="15" customHeight="1" x14ac:dyDescent="0.25">
      <c r="A373" s="85">
        <v>9</v>
      </c>
      <c r="B373" s="114" t="s">
        <v>527</v>
      </c>
      <c r="C373" s="85" t="s">
        <v>528</v>
      </c>
      <c r="D373" s="85" t="s">
        <v>184</v>
      </c>
      <c r="E373" s="109">
        <v>37.840168794566559</v>
      </c>
      <c r="F373" s="85" t="s">
        <v>232</v>
      </c>
    </row>
    <row r="374" spans="1:6" ht="15" customHeight="1" x14ac:dyDescent="0.25">
      <c r="A374" s="85">
        <v>9</v>
      </c>
      <c r="B374" s="114" t="s">
        <v>527</v>
      </c>
      <c r="C374" s="85" t="s">
        <v>528</v>
      </c>
      <c r="D374" s="85" t="s">
        <v>184</v>
      </c>
      <c r="E374" s="109">
        <v>36.759021114721804</v>
      </c>
      <c r="F374" s="85" t="s">
        <v>232</v>
      </c>
    </row>
    <row r="375" spans="1:6" ht="15" customHeight="1" x14ac:dyDescent="0.25">
      <c r="A375" s="85">
        <v>9</v>
      </c>
      <c r="B375" s="114" t="s">
        <v>527</v>
      </c>
      <c r="C375" s="85" t="s">
        <v>528</v>
      </c>
      <c r="D375" s="85" t="s">
        <v>184</v>
      </c>
      <c r="E375" s="109">
        <v>1.0811476798447588</v>
      </c>
      <c r="F375" s="85" t="s">
        <v>233</v>
      </c>
    </row>
    <row r="376" spans="1:6" ht="15" customHeight="1" x14ac:dyDescent="0.25">
      <c r="A376" s="85">
        <v>9</v>
      </c>
      <c r="B376" s="114" t="s">
        <v>527</v>
      </c>
      <c r="C376" s="85" t="s">
        <v>528</v>
      </c>
      <c r="D376" s="85" t="s">
        <v>184</v>
      </c>
      <c r="E376" s="109">
        <v>0.5405738399223794</v>
      </c>
      <c r="F376" s="85" t="s">
        <v>233</v>
      </c>
    </row>
    <row r="377" spans="1:6" ht="15" customHeight="1" x14ac:dyDescent="0.25">
      <c r="A377" s="85">
        <v>9</v>
      </c>
      <c r="B377" s="114" t="s">
        <v>527</v>
      </c>
      <c r="C377" s="85" t="s">
        <v>528</v>
      </c>
      <c r="D377" s="85" t="s">
        <v>184</v>
      </c>
      <c r="E377" s="115">
        <v>3.0992900155549732</v>
      </c>
      <c r="F377" s="85" t="s">
        <v>234</v>
      </c>
    </row>
    <row r="378" spans="1:6" ht="15" customHeight="1" x14ac:dyDescent="0.25">
      <c r="A378" s="85">
        <v>9</v>
      </c>
      <c r="B378" s="114" t="s">
        <v>527</v>
      </c>
      <c r="C378" s="85" t="s">
        <v>528</v>
      </c>
      <c r="D378" s="85" t="s">
        <v>184</v>
      </c>
      <c r="E378" s="109">
        <v>10.81147679844759</v>
      </c>
      <c r="F378" s="85" t="s">
        <v>234</v>
      </c>
    </row>
    <row r="379" spans="1:6" ht="15" customHeight="1" x14ac:dyDescent="0.25">
      <c r="A379" s="85">
        <v>9</v>
      </c>
      <c r="B379" s="114" t="s">
        <v>527</v>
      </c>
      <c r="C379" s="85" t="s">
        <v>528</v>
      </c>
      <c r="D379" s="85" t="s">
        <v>184</v>
      </c>
      <c r="E379" s="109">
        <v>22.704101276739937</v>
      </c>
      <c r="F379" s="85" t="s">
        <v>235</v>
      </c>
    </row>
    <row r="380" spans="1:6" ht="15" customHeight="1" x14ac:dyDescent="0.25">
      <c r="A380" s="85">
        <v>9</v>
      </c>
      <c r="B380" s="114" t="s">
        <v>527</v>
      </c>
      <c r="C380" s="85" t="s">
        <v>528</v>
      </c>
      <c r="D380" s="85" t="s">
        <v>184</v>
      </c>
      <c r="E380" s="109">
        <v>11.892624478292349</v>
      </c>
      <c r="F380" s="85" t="s">
        <v>235</v>
      </c>
    </row>
    <row r="381" spans="1:6" ht="15" customHeight="1" x14ac:dyDescent="0.25">
      <c r="A381" s="85">
        <v>9</v>
      </c>
      <c r="B381" s="114" t="s">
        <v>527</v>
      </c>
      <c r="C381" s="85" t="s">
        <v>528</v>
      </c>
      <c r="D381" s="85" t="s">
        <v>184</v>
      </c>
      <c r="E381" s="109">
        <v>5.4057383992237948</v>
      </c>
      <c r="F381" s="85" t="s">
        <v>236</v>
      </c>
    </row>
    <row r="382" spans="1:6" ht="15" customHeight="1" x14ac:dyDescent="0.25">
      <c r="A382" s="85">
        <v>9</v>
      </c>
      <c r="B382" s="114" t="s">
        <v>527</v>
      </c>
      <c r="C382" s="85" t="s">
        <v>528</v>
      </c>
      <c r="D382" s="85" t="s">
        <v>184</v>
      </c>
      <c r="E382" s="109">
        <v>4.865164559301415</v>
      </c>
      <c r="F382" s="85" t="s">
        <v>236</v>
      </c>
    </row>
    <row r="383" spans="1:6" ht="15" customHeight="1" x14ac:dyDescent="0.25">
      <c r="A383" s="85">
        <v>9</v>
      </c>
      <c r="B383" s="114" t="s">
        <v>527</v>
      </c>
      <c r="C383" s="85" t="s">
        <v>528</v>
      </c>
      <c r="D383" s="85" t="s">
        <v>184</v>
      </c>
      <c r="E383" s="109">
        <v>35.137299594954669</v>
      </c>
      <c r="F383" s="85" t="s">
        <v>237</v>
      </c>
    </row>
    <row r="384" spans="1:6" ht="15" customHeight="1" x14ac:dyDescent="0.25">
      <c r="A384" s="85">
        <v>9</v>
      </c>
      <c r="B384" s="114" t="s">
        <v>527</v>
      </c>
      <c r="C384" s="85" t="s">
        <v>528</v>
      </c>
      <c r="D384" s="85" t="s">
        <v>184</v>
      </c>
      <c r="E384" s="109">
        <v>107.03362030463113</v>
      </c>
      <c r="F384" s="85" t="s">
        <v>237</v>
      </c>
    </row>
    <row r="385" spans="1:6" ht="15" customHeight="1" x14ac:dyDescent="0.25">
      <c r="A385" s="85">
        <v>9</v>
      </c>
      <c r="B385" s="114" t="s">
        <v>527</v>
      </c>
      <c r="C385" s="85" t="s">
        <v>528</v>
      </c>
      <c r="D385" s="85" t="s">
        <v>184</v>
      </c>
      <c r="E385" s="109">
        <v>11.892624478292349</v>
      </c>
      <c r="F385" s="85" t="s">
        <v>238</v>
      </c>
    </row>
    <row r="386" spans="1:6" ht="15" customHeight="1" x14ac:dyDescent="0.25">
      <c r="A386" s="85">
        <v>9</v>
      </c>
      <c r="B386" s="114" t="s">
        <v>527</v>
      </c>
      <c r="C386" s="85" t="s">
        <v>528</v>
      </c>
      <c r="D386" s="85" t="s">
        <v>184</v>
      </c>
      <c r="E386" s="109">
        <v>0.5405738399223794</v>
      </c>
      <c r="F386" s="85" t="s">
        <v>239</v>
      </c>
    </row>
    <row r="387" spans="1:6" ht="15" customHeight="1" x14ac:dyDescent="0.25">
      <c r="A387" s="85">
        <v>9</v>
      </c>
      <c r="B387" s="114" t="s">
        <v>527</v>
      </c>
      <c r="C387" s="85" t="s">
        <v>528</v>
      </c>
      <c r="D387" s="85" t="s">
        <v>184</v>
      </c>
      <c r="E387" s="109">
        <v>12.433198318214727</v>
      </c>
      <c r="F387" s="85" t="s">
        <v>239</v>
      </c>
    </row>
    <row r="388" spans="1:6" ht="15" customHeight="1" x14ac:dyDescent="0.25">
      <c r="A388" s="85">
        <v>9</v>
      </c>
      <c r="B388" s="114" t="s">
        <v>527</v>
      </c>
      <c r="C388" s="85" t="s">
        <v>528</v>
      </c>
      <c r="D388" s="85" t="s">
        <v>184</v>
      </c>
      <c r="E388" s="109">
        <v>13.514345998059484</v>
      </c>
      <c r="F388" s="85" t="s">
        <v>240</v>
      </c>
    </row>
    <row r="389" spans="1:6" ht="15" customHeight="1" x14ac:dyDescent="0.25">
      <c r="A389" s="85">
        <v>9</v>
      </c>
      <c r="B389" s="114" t="s">
        <v>527</v>
      </c>
      <c r="C389" s="85" t="s">
        <v>528</v>
      </c>
      <c r="D389" s="85" t="s">
        <v>184</v>
      </c>
      <c r="E389" s="109">
        <v>10.270902958525211</v>
      </c>
      <c r="F389" s="85" t="s">
        <v>240</v>
      </c>
    </row>
    <row r="390" spans="1:6" ht="15" customHeight="1" x14ac:dyDescent="0.25">
      <c r="A390" s="85">
        <v>9</v>
      </c>
      <c r="B390" s="114" t="s">
        <v>527</v>
      </c>
      <c r="C390" s="85" t="s">
        <v>528</v>
      </c>
      <c r="D390" s="85" t="s">
        <v>184</v>
      </c>
      <c r="E390" s="109">
        <v>24.325822796507076</v>
      </c>
      <c r="F390" s="85" t="s">
        <v>241</v>
      </c>
    </row>
    <row r="391" spans="1:6" ht="15" customHeight="1" x14ac:dyDescent="0.25">
      <c r="A391" s="85">
        <v>9</v>
      </c>
      <c r="B391" s="114" t="s">
        <v>527</v>
      </c>
      <c r="C391" s="85" t="s">
        <v>528</v>
      </c>
      <c r="D391" s="85" t="s">
        <v>184</v>
      </c>
      <c r="E391" s="109">
        <v>0.5405738399223794</v>
      </c>
      <c r="F391" s="85" t="s">
        <v>241</v>
      </c>
    </row>
    <row r="392" spans="1:6" ht="15" customHeight="1" x14ac:dyDescent="0.25">
      <c r="A392" s="85">
        <v>9</v>
      </c>
      <c r="B392" s="114" t="s">
        <v>527</v>
      </c>
      <c r="C392" s="85" t="s">
        <v>528</v>
      </c>
      <c r="D392" s="85" t="s">
        <v>184</v>
      </c>
      <c r="E392" s="109">
        <v>0.5405738399223794</v>
      </c>
      <c r="F392" s="85" t="s">
        <v>242</v>
      </c>
    </row>
    <row r="393" spans="1:6" ht="15" customHeight="1" x14ac:dyDescent="0.25">
      <c r="A393" s="85">
        <v>9</v>
      </c>
      <c r="B393" s="114" t="s">
        <v>527</v>
      </c>
      <c r="C393" s="85" t="s">
        <v>528</v>
      </c>
      <c r="D393" s="85" t="s">
        <v>184</v>
      </c>
      <c r="E393" s="109">
        <v>3.2434430395342768</v>
      </c>
      <c r="F393" s="85" t="s">
        <v>243</v>
      </c>
    </row>
    <row r="394" spans="1:6" ht="15" customHeight="1" x14ac:dyDescent="0.25">
      <c r="A394" s="85">
        <v>9</v>
      </c>
      <c r="B394" s="114" t="s">
        <v>527</v>
      </c>
      <c r="C394" s="85" t="s">
        <v>528</v>
      </c>
      <c r="D394" s="85" t="s">
        <v>184</v>
      </c>
      <c r="E394" s="109">
        <v>4.865164559301415</v>
      </c>
      <c r="F394" s="85" t="s">
        <v>244</v>
      </c>
    </row>
    <row r="395" spans="1:6" ht="15" customHeight="1" x14ac:dyDescent="0.25">
      <c r="A395" s="85">
        <v>9</v>
      </c>
      <c r="B395" s="114" t="s">
        <v>527</v>
      </c>
      <c r="C395" s="85" t="s">
        <v>528</v>
      </c>
      <c r="D395" s="85" t="s">
        <v>184</v>
      </c>
      <c r="E395" s="109">
        <v>7.5680337589133124</v>
      </c>
      <c r="F395" s="85" t="s">
        <v>244</v>
      </c>
    </row>
    <row r="396" spans="1:6" ht="15" customHeight="1" x14ac:dyDescent="0.25">
      <c r="A396" s="85">
        <v>9</v>
      </c>
      <c r="B396" s="114" t="s">
        <v>527</v>
      </c>
      <c r="C396" s="85" t="s">
        <v>528</v>
      </c>
      <c r="D396" s="85" t="s">
        <v>184</v>
      </c>
      <c r="E396" s="109">
        <v>85.41066670773597</v>
      </c>
      <c r="F396" s="85" t="s">
        <v>245</v>
      </c>
    </row>
    <row r="397" spans="1:6" ht="15" customHeight="1" x14ac:dyDescent="0.25">
      <c r="A397" s="85">
        <v>9</v>
      </c>
      <c r="B397" s="114" t="s">
        <v>527</v>
      </c>
      <c r="C397" s="85" t="s">
        <v>528</v>
      </c>
      <c r="D397" s="85" t="s">
        <v>184</v>
      </c>
      <c r="E397" s="109">
        <v>41.624185674023217</v>
      </c>
      <c r="F397" s="85" t="s">
        <v>245</v>
      </c>
    </row>
    <row r="398" spans="1:6" ht="15" customHeight="1" x14ac:dyDescent="0.25">
      <c r="A398" s="85">
        <v>9</v>
      </c>
      <c r="B398" s="114" t="s">
        <v>527</v>
      </c>
      <c r="C398" s="85" t="s">
        <v>528</v>
      </c>
      <c r="D398" s="85" t="s">
        <v>184</v>
      </c>
      <c r="E398" s="109">
        <v>24.866396636429453</v>
      </c>
      <c r="F398" s="85" t="s">
        <v>246</v>
      </c>
    </row>
    <row r="399" spans="1:6" ht="15" customHeight="1" x14ac:dyDescent="0.25">
      <c r="A399" s="85">
        <v>9</v>
      </c>
      <c r="B399" s="114" t="s">
        <v>527</v>
      </c>
      <c r="C399" s="85" t="s">
        <v>528</v>
      </c>
      <c r="D399" s="85" t="s">
        <v>184</v>
      </c>
      <c r="E399" s="109">
        <v>17.838936717438525</v>
      </c>
      <c r="F399" s="85" t="s">
        <v>246</v>
      </c>
    </row>
    <row r="400" spans="1:6" ht="15" customHeight="1" x14ac:dyDescent="0.25">
      <c r="A400" s="85">
        <v>9</v>
      </c>
      <c r="B400" s="114" t="s">
        <v>527</v>
      </c>
      <c r="C400" s="85" t="s">
        <v>528</v>
      </c>
      <c r="D400" s="85" t="s">
        <v>184</v>
      </c>
      <c r="E400" s="109">
        <v>10.270902958525211</v>
      </c>
      <c r="F400" s="85" t="s">
        <v>247</v>
      </c>
    </row>
    <row r="401" spans="1:6" ht="15" customHeight="1" x14ac:dyDescent="0.25">
      <c r="A401" s="85">
        <v>9</v>
      </c>
      <c r="B401" s="114" t="s">
        <v>527</v>
      </c>
      <c r="C401" s="85" t="s">
        <v>528</v>
      </c>
      <c r="D401" s="85" t="s">
        <v>184</v>
      </c>
      <c r="E401" s="109">
        <v>6.4868860790685536</v>
      </c>
      <c r="F401" s="85" t="s">
        <v>247</v>
      </c>
    </row>
    <row r="402" spans="1:6" ht="15" customHeight="1" x14ac:dyDescent="0.25">
      <c r="A402" s="85">
        <v>9</v>
      </c>
      <c r="B402" s="114" t="s">
        <v>527</v>
      </c>
      <c r="C402" s="85" t="s">
        <v>528</v>
      </c>
      <c r="D402" s="85" t="s">
        <v>184</v>
      </c>
      <c r="E402" s="109">
        <v>75.139763749210758</v>
      </c>
      <c r="F402" s="85" t="s">
        <v>248</v>
      </c>
    </row>
    <row r="403" spans="1:6" ht="15" customHeight="1" x14ac:dyDescent="0.25">
      <c r="A403" s="85">
        <v>9</v>
      </c>
      <c r="B403" s="114" t="s">
        <v>527</v>
      </c>
      <c r="C403" s="85" t="s">
        <v>528</v>
      </c>
      <c r="D403" s="85" t="s">
        <v>184</v>
      </c>
      <c r="E403" s="109">
        <v>50.813940952703675</v>
      </c>
      <c r="F403" s="85" t="s">
        <v>248</v>
      </c>
    </row>
    <row r="404" spans="1:6" ht="15" customHeight="1" x14ac:dyDescent="0.25">
      <c r="A404" s="85">
        <v>9</v>
      </c>
      <c r="B404" s="114" t="s">
        <v>527</v>
      </c>
      <c r="C404" s="85" t="s">
        <v>528</v>
      </c>
      <c r="D404" s="85" t="s">
        <v>184</v>
      </c>
      <c r="E404" s="109">
        <v>20.541805917050421</v>
      </c>
      <c r="F404" s="85" t="s">
        <v>249</v>
      </c>
    </row>
    <row r="405" spans="1:6" ht="15" customHeight="1" x14ac:dyDescent="0.25">
      <c r="A405" s="85">
        <v>9</v>
      </c>
      <c r="B405" s="114" t="s">
        <v>527</v>
      </c>
      <c r="C405" s="85" t="s">
        <v>528</v>
      </c>
      <c r="D405" s="85" t="s">
        <v>184</v>
      </c>
      <c r="E405" s="109">
        <v>65.950008470530292</v>
      </c>
      <c r="F405" s="85" t="s">
        <v>250</v>
      </c>
    </row>
    <row r="406" spans="1:6" ht="15" customHeight="1" x14ac:dyDescent="0.25">
      <c r="A406" s="85">
        <v>9</v>
      </c>
      <c r="B406" s="114" t="s">
        <v>527</v>
      </c>
      <c r="C406" s="85" t="s">
        <v>528</v>
      </c>
      <c r="D406" s="85" t="s">
        <v>184</v>
      </c>
      <c r="E406" s="109">
        <v>0.5405738399223794</v>
      </c>
      <c r="F406" s="85" t="s">
        <v>250</v>
      </c>
    </row>
    <row r="407" spans="1:6" ht="15" customHeight="1" x14ac:dyDescent="0.25">
      <c r="A407" s="85">
        <v>9</v>
      </c>
      <c r="B407" s="114" t="s">
        <v>527</v>
      </c>
      <c r="C407" s="85" t="s">
        <v>528</v>
      </c>
      <c r="D407" s="85" t="s">
        <v>184</v>
      </c>
      <c r="E407" s="109">
        <v>63.247139270918403</v>
      </c>
      <c r="F407" s="85" t="s">
        <v>251</v>
      </c>
    </row>
    <row r="408" spans="1:6" ht="15" customHeight="1" x14ac:dyDescent="0.25">
      <c r="A408" s="85">
        <v>9</v>
      </c>
      <c r="B408" s="114" t="s">
        <v>527</v>
      </c>
      <c r="C408" s="85" t="s">
        <v>528</v>
      </c>
      <c r="D408" s="85" t="s">
        <v>184</v>
      </c>
      <c r="E408" s="109">
        <v>179.47051485422998</v>
      </c>
      <c r="F408" s="85" t="s">
        <v>251</v>
      </c>
    </row>
    <row r="409" spans="1:6" ht="15" customHeight="1" x14ac:dyDescent="0.25">
      <c r="A409" s="85">
        <v>9</v>
      </c>
      <c r="B409" s="114" t="s">
        <v>527</v>
      </c>
      <c r="C409" s="85" t="s">
        <v>528</v>
      </c>
      <c r="D409" s="85" t="s">
        <v>184</v>
      </c>
      <c r="E409" s="109">
        <v>36.759021114721804</v>
      </c>
      <c r="F409" s="85" t="s">
        <v>252</v>
      </c>
    </row>
    <row r="410" spans="1:6" ht="15" customHeight="1" x14ac:dyDescent="0.25">
      <c r="A410" s="85">
        <v>9</v>
      </c>
      <c r="B410" s="114" t="s">
        <v>527</v>
      </c>
      <c r="C410" s="85" t="s">
        <v>528</v>
      </c>
      <c r="D410" s="85" t="s">
        <v>184</v>
      </c>
      <c r="E410" s="109">
        <v>23.244675116662314</v>
      </c>
      <c r="F410" s="85" t="s">
        <v>252</v>
      </c>
    </row>
    <row r="411" spans="1:6" ht="15" customHeight="1" x14ac:dyDescent="0.25">
      <c r="A411" s="85">
        <v>9</v>
      </c>
      <c r="B411" s="114" t="s">
        <v>527</v>
      </c>
      <c r="C411" s="85" t="s">
        <v>528</v>
      </c>
      <c r="D411" s="85" t="s">
        <v>184</v>
      </c>
      <c r="E411" s="109">
        <v>5.4057383992237948</v>
      </c>
      <c r="F411" s="85" t="s">
        <v>253</v>
      </c>
    </row>
    <row r="412" spans="1:6" ht="15" customHeight="1" x14ac:dyDescent="0.25">
      <c r="A412" s="85">
        <v>9</v>
      </c>
      <c r="B412" s="114" t="s">
        <v>527</v>
      </c>
      <c r="C412" s="85" t="s">
        <v>528</v>
      </c>
      <c r="D412" s="85" t="s">
        <v>184</v>
      </c>
      <c r="E412" s="109">
        <v>64.328286950763143</v>
      </c>
      <c r="F412" s="85" t="s">
        <v>254</v>
      </c>
    </row>
    <row r="413" spans="1:6" ht="15" customHeight="1" x14ac:dyDescent="0.25">
      <c r="A413" s="85">
        <v>9</v>
      </c>
      <c r="B413" s="114" t="s">
        <v>527</v>
      </c>
      <c r="C413" s="85" t="s">
        <v>528</v>
      </c>
      <c r="D413" s="85" t="s">
        <v>184</v>
      </c>
      <c r="E413" s="109">
        <v>52.976236312393198</v>
      </c>
      <c r="F413" s="85" t="s">
        <v>254</v>
      </c>
    </row>
    <row r="414" spans="1:6" ht="15" customHeight="1" x14ac:dyDescent="0.25">
      <c r="A414" s="85">
        <v>9</v>
      </c>
      <c r="B414" s="114" t="s">
        <v>527</v>
      </c>
      <c r="C414" s="85" t="s">
        <v>528</v>
      </c>
      <c r="D414" s="85" t="s">
        <v>184</v>
      </c>
      <c r="E414" s="109">
        <v>9.73032911860283</v>
      </c>
      <c r="F414" s="85" t="s">
        <v>255</v>
      </c>
    </row>
    <row r="415" spans="1:6" ht="15" customHeight="1" x14ac:dyDescent="0.25">
      <c r="A415" s="85">
        <v>9</v>
      </c>
      <c r="B415" s="114" t="s">
        <v>527</v>
      </c>
      <c r="C415" s="85" t="s">
        <v>528</v>
      </c>
      <c r="D415" s="85" t="s">
        <v>184</v>
      </c>
      <c r="E415" s="109">
        <v>20.541805917050421</v>
      </c>
      <c r="F415" s="85" t="s">
        <v>255</v>
      </c>
    </row>
    <row r="416" spans="1:6" ht="15" customHeight="1" x14ac:dyDescent="0.25">
      <c r="A416" s="85">
        <v>9</v>
      </c>
      <c r="B416" s="114" t="s">
        <v>527</v>
      </c>
      <c r="C416" s="85" t="s">
        <v>528</v>
      </c>
      <c r="D416" s="85" t="s">
        <v>184</v>
      </c>
      <c r="E416" s="109">
        <v>3.2434430395342768</v>
      </c>
      <c r="F416" s="85" t="s">
        <v>256</v>
      </c>
    </row>
    <row r="417" spans="1:6" ht="15" customHeight="1" x14ac:dyDescent="0.25">
      <c r="A417" s="85">
        <v>9</v>
      </c>
      <c r="B417" s="114" t="s">
        <v>527</v>
      </c>
      <c r="C417" s="85" t="s">
        <v>528</v>
      </c>
      <c r="D417" s="85" t="s">
        <v>184</v>
      </c>
      <c r="E417" s="109">
        <v>25.947544316274215</v>
      </c>
      <c r="F417" s="85" t="s">
        <v>257</v>
      </c>
    </row>
    <row r="418" spans="1:6" ht="15" customHeight="1" x14ac:dyDescent="0.25">
      <c r="A418" s="85">
        <v>9</v>
      </c>
      <c r="B418" s="114" t="s">
        <v>527</v>
      </c>
      <c r="C418" s="85" t="s">
        <v>528</v>
      </c>
      <c r="D418" s="85" t="s">
        <v>184</v>
      </c>
      <c r="E418" s="109">
        <v>12.973772158137107</v>
      </c>
      <c r="F418" s="85" t="s">
        <v>258</v>
      </c>
    </row>
    <row r="419" spans="1:6" ht="15" customHeight="1" x14ac:dyDescent="0.25">
      <c r="A419" s="85">
        <v>9</v>
      </c>
      <c r="B419" s="114" t="s">
        <v>527</v>
      </c>
      <c r="C419" s="85" t="s">
        <v>528</v>
      </c>
      <c r="D419" s="85" t="s">
        <v>184</v>
      </c>
      <c r="E419" s="109">
        <v>158.38813509725719</v>
      </c>
      <c r="F419" s="85" t="s">
        <v>259</v>
      </c>
    </row>
    <row r="420" spans="1:6" ht="15" customHeight="1" x14ac:dyDescent="0.25">
      <c r="A420" s="85">
        <v>9</v>
      </c>
      <c r="B420" s="114" t="s">
        <v>527</v>
      </c>
      <c r="C420" s="85" t="s">
        <v>528</v>
      </c>
      <c r="D420" s="85" t="s">
        <v>184</v>
      </c>
      <c r="E420" s="109">
        <v>99.465586545717812</v>
      </c>
      <c r="F420" s="85" t="s">
        <v>259</v>
      </c>
    </row>
    <row r="421" spans="1:6" ht="15" customHeight="1" x14ac:dyDescent="0.25">
      <c r="A421" s="85">
        <v>9</v>
      </c>
      <c r="B421" s="114" t="s">
        <v>527</v>
      </c>
      <c r="C421" s="85" t="s">
        <v>528</v>
      </c>
      <c r="D421" s="85" t="s">
        <v>184</v>
      </c>
      <c r="E421" s="109">
        <v>30.27213503565325</v>
      </c>
      <c r="F421" s="85" t="s">
        <v>260</v>
      </c>
    </row>
    <row r="422" spans="1:6" ht="15" customHeight="1" x14ac:dyDescent="0.25">
      <c r="A422" s="85">
        <v>9</v>
      </c>
      <c r="B422" s="114" t="s">
        <v>527</v>
      </c>
      <c r="C422" s="85" t="s">
        <v>528</v>
      </c>
      <c r="D422" s="85" t="s">
        <v>184</v>
      </c>
      <c r="E422" s="109">
        <v>42.164759513945597</v>
      </c>
      <c r="F422" s="85" t="s">
        <v>260</v>
      </c>
    </row>
    <row r="423" spans="1:6" ht="15" customHeight="1" x14ac:dyDescent="0.25">
      <c r="A423" s="85">
        <v>9</v>
      </c>
      <c r="B423" s="114" t="s">
        <v>527</v>
      </c>
      <c r="C423" s="85" t="s">
        <v>528</v>
      </c>
      <c r="D423" s="85" t="s">
        <v>184</v>
      </c>
      <c r="E423" s="109">
        <v>128.11600006160393</v>
      </c>
      <c r="F423" s="85" t="s">
        <v>261</v>
      </c>
    </row>
    <row r="424" spans="1:6" ht="15" customHeight="1" x14ac:dyDescent="0.25">
      <c r="A424" s="85">
        <v>9</v>
      </c>
      <c r="B424" s="114" t="s">
        <v>527</v>
      </c>
      <c r="C424" s="85" t="s">
        <v>528</v>
      </c>
      <c r="D424" s="85" t="s">
        <v>184</v>
      </c>
      <c r="E424" s="109">
        <v>25.406970476351837</v>
      </c>
      <c r="F424" s="85" t="s">
        <v>261</v>
      </c>
    </row>
    <row r="425" spans="1:6" ht="15" customHeight="1" x14ac:dyDescent="0.25">
      <c r="A425" s="85">
        <v>9</v>
      </c>
      <c r="B425" s="114" t="s">
        <v>527</v>
      </c>
      <c r="C425" s="85" t="s">
        <v>528</v>
      </c>
      <c r="D425" s="85" t="s">
        <v>184</v>
      </c>
      <c r="E425" s="109">
        <v>252.44798324375117</v>
      </c>
      <c r="F425" s="85" t="s">
        <v>262</v>
      </c>
    </row>
    <row r="426" spans="1:6" ht="15" customHeight="1" x14ac:dyDescent="0.25">
      <c r="A426" s="85">
        <v>9</v>
      </c>
      <c r="B426" s="114" t="s">
        <v>527</v>
      </c>
      <c r="C426" s="85" t="s">
        <v>528</v>
      </c>
      <c r="D426" s="85" t="s">
        <v>184</v>
      </c>
      <c r="E426" s="109">
        <v>193.52543469221189</v>
      </c>
      <c r="F426" s="85" t="s">
        <v>262</v>
      </c>
    </row>
    <row r="427" spans="1:6" ht="15" customHeight="1" x14ac:dyDescent="0.25">
      <c r="A427" s="85">
        <v>9</v>
      </c>
      <c r="B427" s="114" t="s">
        <v>527</v>
      </c>
      <c r="C427" s="85" t="s">
        <v>528</v>
      </c>
      <c r="D427" s="85" t="s">
        <v>184</v>
      </c>
      <c r="E427" s="109">
        <v>36.218447274799423</v>
      </c>
      <c r="F427" s="85" t="s">
        <v>263</v>
      </c>
    </row>
    <row r="428" spans="1:6" ht="15" customHeight="1" x14ac:dyDescent="0.25">
      <c r="A428" s="85">
        <v>9</v>
      </c>
      <c r="B428" s="114" t="s">
        <v>527</v>
      </c>
      <c r="C428" s="85" t="s">
        <v>528</v>
      </c>
      <c r="D428" s="85" t="s">
        <v>184</v>
      </c>
      <c r="E428" s="109">
        <v>81.626649828279312</v>
      </c>
      <c r="F428" s="85" t="s">
        <v>263</v>
      </c>
    </row>
    <row r="429" spans="1:6" ht="15" customHeight="1" x14ac:dyDescent="0.25">
      <c r="A429" s="85">
        <v>9</v>
      </c>
      <c r="B429" s="114" t="s">
        <v>527</v>
      </c>
      <c r="C429" s="85" t="s">
        <v>528</v>
      </c>
      <c r="D429" s="85" t="s">
        <v>184</v>
      </c>
      <c r="E429" s="109">
        <v>8.6491814387580703</v>
      </c>
      <c r="F429" s="85" t="s">
        <v>264</v>
      </c>
    </row>
    <row r="430" spans="1:6" ht="15" customHeight="1" x14ac:dyDescent="0.25">
      <c r="A430" s="85">
        <v>9</v>
      </c>
      <c r="B430" s="114" t="s">
        <v>527</v>
      </c>
      <c r="C430" s="85" t="s">
        <v>528</v>
      </c>
      <c r="D430" s="85" t="s">
        <v>184</v>
      </c>
      <c r="E430" s="109">
        <v>11.892624478292349</v>
      </c>
      <c r="F430" s="85" t="s">
        <v>265</v>
      </c>
    </row>
    <row r="431" spans="1:6" ht="15" customHeight="1" x14ac:dyDescent="0.25">
      <c r="A431" s="85">
        <v>9</v>
      </c>
      <c r="B431" s="114" t="s">
        <v>527</v>
      </c>
      <c r="C431" s="85" t="s">
        <v>528</v>
      </c>
      <c r="D431" s="85" t="s">
        <v>184</v>
      </c>
      <c r="E431" s="109">
        <v>5.9463122391461747</v>
      </c>
      <c r="F431" s="85" t="s">
        <v>265</v>
      </c>
    </row>
    <row r="432" spans="1:6" ht="15" customHeight="1" x14ac:dyDescent="0.25">
      <c r="A432" s="85">
        <v>9</v>
      </c>
      <c r="B432" s="114" t="s">
        <v>527</v>
      </c>
      <c r="C432" s="85" t="s">
        <v>528</v>
      </c>
      <c r="D432" s="85" t="s">
        <v>184</v>
      </c>
      <c r="E432" s="109">
        <v>28.650413515886111</v>
      </c>
      <c r="F432" s="85" t="s">
        <v>266</v>
      </c>
    </row>
    <row r="433" spans="1:6" ht="15" customHeight="1" x14ac:dyDescent="0.25">
      <c r="A433" s="85">
        <v>9</v>
      </c>
      <c r="B433" s="114" t="s">
        <v>527</v>
      </c>
      <c r="C433" s="85" t="s">
        <v>528</v>
      </c>
      <c r="D433" s="85" t="s">
        <v>184</v>
      </c>
      <c r="E433" s="109">
        <v>4.3245907193790352</v>
      </c>
      <c r="F433" s="85" t="s">
        <v>55</v>
      </c>
    </row>
    <row r="434" spans="1:6" ht="15" customHeight="1" x14ac:dyDescent="0.25">
      <c r="A434" s="85">
        <v>9</v>
      </c>
      <c r="B434" s="114" t="s">
        <v>527</v>
      </c>
      <c r="C434" s="85" t="s">
        <v>528</v>
      </c>
      <c r="D434" s="85" t="s">
        <v>184</v>
      </c>
      <c r="E434" s="109">
        <v>31.893856555420385</v>
      </c>
      <c r="F434" s="85" t="s">
        <v>55</v>
      </c>
    </row>
    <row r="435" spans="1:6" ht="15" customHeight="1" x14ac:dyDescent="0.25">
      <c r="A435" s="85">
        <v>9</v>
      </c>
      <c r="B435" s="114" t="s">
        <v>527</v>
      </c>
      <c r="C435" s="85" t="s">
        <v>528</v>
      </c>
      <c r="D435" s="85" t="s">
        <v>184</v>
      </c>
      <c r="E435" s="109">
        <v>3.2434430395342768</v>
      </c>
      <c r="F435" s="85" t="s">
        <v>144</v>
      </c>
    </row>
    <row r="436" spans="1:6" ht="15" customHeight="1" x14ac:dyDescent="0.25">
      <c r="A436" s="85">
        <v>9</v>
      </c>
      <c r="B436" s="114" t="s">
        <v>527</v>
      </c>
      <c r="C436" s="85" t="s">
        <v>528</v>
      </c>
      <c r="D436" s="85" t="s">
        <v>184</v>
      </c>
      <c r="E436" s="109">
        <v>39.461890314333701</v>
      </c>
      <c r="F436" s="85" t="s">
        <v>56</v>
      </c>
    </row>
    <row r="437" spans="1:6" ht="15" customHeight="1" x14ac:dyDescent="0.25">
      <c r="A437" s="85">
        <v>9</v>
      </c>
      <c r="B437" s="114" t="s">
        <v>527</v>
      </c>
      <c r="C437" s="85" t="s">
        <v>528</v>
      </c>
      <c r="D437" s="85" t="s">
        <v>184</v>
      </c>
      <c r="E437" s="109">
        <v>67.571729990297442</v>
      </c>
      <c r="F437" s="85" t="s">
        <v>56</v>
      </c>
    </row>
    <row r="438" spans="1:6" ht="15" customHeight="1" x14ac:dyDescent="0.25">
      <c r="A438" s="85">
        <v>9</v>
      </c>
      <c r="B438" s="114" t="s">
        <v>527</v>
      </c>
      <c r="C438" s="85" t="s">
        <v>528</v>
      </c>
      <c r="D438" s="85" t="s">
        <v>184</v>
      </c>
      <c r="E438" s="109">
        <v>49.732793272858906</v>
      </c>
      <c r="F438" s="85" t="s">
        <v>267</v>
      </c>
    </row>
    <row r="439" spans="1:6" ht="15" customHeight="1" x14ac:dyDescent="0.25">
      <c r="A439" s="85">
        <v>9</v>
      </c>
      <c r="B439" s="114" t="s">
        <v>527</v>
      </c>
      <c r="C439" s="85" t="s">
        <v>528</v>
      </c>
      <c r="D439" s="85" t="s">
        <v>184</v>
      </c>
      <c r="E439" s="109">
        <v>5.9463122391461747</v>
      </c>
      <c r="F439" s="85" t="s">
        <v>267</v>
      </c>
    </row>
    <row r="440" spans="1:6" ht="15" customHeight="1" x14ac:dyDescent="0.25">
      <c r="A440" s="85">
        <v>9</v>
      </c>
      <c r="B440" s="114" t="s">
        <v>527</v>
      </c>
      <c r="C440" s="85" t="s">
        <v>528</v>
      </c>
      <c r="D440" s="85" t="s">
        <v>184</v>
      </c>
      <c r="E440" s="109">
        <v>0.5405738399223794</v>
      </c>
      <c r="F440" s="85" t="s">
        <v>268</v>
      </c>
    </row>
    <row r="441" spans="1:6" ht="15" customHeight="1" x14ac:dyDescent="0.25">
      <c r="A441" s="85">
        <v>9</v>
      </c>
      <c r="B441" s="114" t="s">
        <v>527</v>
      </c>
      <c r="C441" s="85" t="s">
        <v>528</v>
      </c>
      <c r="D441" s="85" t="s">
        <v>184</v>
      </c>
      <c r="E441" s="109">
        <v>95.140995826338795</v>
      </c>
      <c r="F441" s="85" t="s">
        <v>269</v>
      </c>
    </row>
    <row r="442" spans="1:6" ht="15" customHeight="1" x14ac:dyDescent="0.25">
      <c r="A442" s="85">
        <v>9</v>
      </c>
      <c r="B442" s="114" t="s">
        <v>527</v>
      </c>
      <c r="C442" s="85" t="s">
        <v>528</v>
      </c>
      <c r="D442" s="85" t="s">
        <v>184</v>
      </c>
      <c r="E442" s="109">
        <v>27.028691996118969</v>
      </c>
      <c r="F442" s="85" t="s">
        <v>270</v>
      </c>
    </row>
    <row r="443" spans="1:6" ht="15" customHeight="1" x14ac:dyDescent="0.25">
      <c r="A443" s="85">
        <v>9</v>
      </c>
      <c r="B443" s="114" t="s">
        <v>527</v>
      </c>
      <c r="C443" s="85" t="s">
        <v>528</v>
      </c>
      <c r="D443" s="85" t="s">
        <v>184</v>
      </c>
      <c r="E443" s="109">
        <v>13.514345998059484</v>
      </c>
      <c r="F443" s="85" t="s">
        <v>270</v>
      </c>
    </row>
    <row r="444" spans="1:6" ht="15" customHeight="1" x14ac:dyDescent="0.25">
      <c r="A444" s="85">
        <v>9</v>
      </c>
      <c r="B444" s="114" t="s">
        <v>527</v>
      </c>
      <c r="C444" s="85" t="s">
        <v>528</v>
      </c>
      <c r="D444" s="85" t="s">
        <v>184</v>
      </c>
      <c r="E444" s="109">
        <v>9.73032911860283</v>
      </c>
      <c r="F444" s="85" t="s">
        <v>271</v>
      </c>
    </row>
    <row r="445" spans="1:6" ht="15" customHeight="1" x14ac:dyDescent="0.25">
      <c r="A445" s="85">
        <v>9</v>
      </c>
      <c r="B445" s="114" t="s">
        <v>527</v>
      </c>
      <c r="C445" s="85" t="s">
        <v>528</v>
      </c>
      <c r="D445" s="85" t="s">
        <v>184</v>
      </c>
      <c r="E445" s="109">
        <v>1.0811476798447588</v>
      </c>
      <c r="F445" s="85" t="s">
        <v>271</v>
      </c>
    </row>
    <row r="446" spans="1:6" ht="15" customHeight="1" x14ac:dyDescent="0.25">
      <c r="A446" s="85">
        <v>9</v>
      </c>
      <c r="B446" s="114" t="s">
        <v>527</v>
      </c>
      <c r="C446" s="85" t="s">
        <v>528</v>
      </c>
      <c r="D446" s="85" t="s">
        <v>184</v>
      </c>
      <c r="E446" s="109">
        <v>10.81147679844759</v>
      </c>
      <c r="F446" s="85" t="s">
        <v>272</v>
      </c>
    </row>
    <row r="447" spans="1:6" ht="15" customHeight="1" x14ac:dyDescent="0.25">
      <c r="A447" s="85">
        <v>9</v>
      </c>
      <c r="B447" s="114" t="s">
        <v>527</v>
      </c>
      <c r="C447" s="85" t="s">
        <v>528</v>
      </c>
      <c r="D447" s="85" t="s">
        <v>184</v>
      </c>
      <c r="E447" s="109">
        <v>17.298362877516141</v>
      </c>
      <c r="F447" s="85" t="s">
        <v>272</v>
      </c>
    </row>
    <row r="448" spans="1:6" ht="15" customHeight="1" x14ac:dyDescent="0.25">
      <c r="A448" s="85">
        <v>9</v>
      </c>
      <c r="B448" s="114" t="s">
        <v>527</v>
      </c>
      <c r="C448" s="85" t="s">
        <v>528</v>
      </c>
      <c r="D448" s="85" t="s">
        <v>184</v>
      </c>
      <c r="E448" s="109">
        <v>0.5405738399223794</v>
      </c>
      <c r="F448" s="85" t="s">
        <v>17</v>
      </c>
    </row>
    <row r="449" spans="1:6" ht="15" customHeight="1" x14ac:dyDescent="0.25">
      <c r="A449" s="85">
        <v>9</v>
      </c>
      <c r="B449" s="114" t="s">
        <v>527</v>
      </c>
      <c r="C449" s="85" t="s">
        <v>528</v>
      </c>
      <c r="D449" s="85" t="s">
        <v>184</v>
      </c>
      <c r="E449" s="109">
        <v>2.7028691996118974</v>
      </c>
      <c r="F449" s="85" t="s">
        <v>18</v>
      </c>
    </row>
    <row r="450" spans="1:6" ht="15" customHeight="1" x14ac:dyDescent="0.25">
      <c r="A450" s="85">
        <v>9</v>
      </c>
      <c r="B450" s="114" t="s">
        <v>527</v>
      </c>
      <c r="C450" s="85" t="s">
        <v>528</v>
      </c>
      <c r="D450" s="85" t="s">
        <v>184</v>
      </c>
      <c r="E450" s="109">
        <v>3.7840168794566562</v>
      </c>
      <c r="F450" s="85" t="s">
        <v>20</v>
      </c>
    </row>
    <row r="451" spans="1:6" ht="15" customHeight="1" x14ac:dyDescent="0.25">
      <c r="A451" s="85">
        <v>9</v>
      </c>
      <c r="B451" s="114" t="s">
        <v>527</v>
      </c>
      <c r="C451" s="85" t="s">
        <v>528</v>
      </c>
      <c r="D451" s="85" t="s">
        <v>184</v>
      </c>
      <c r="E451" s="109">
        <v>10.81147679844759</v>
      </c>
      <c r="F451" s="85" t="s">
        <v>22</v>
      </c>
    </row>
    <row r="452" spans="1:6" ht="15" customHeight="1" x14ac:dyDescent="0.25">
      <c r="A452" s="85">
        <v>9</v>
      </c>
      <c r="B452" s="114" t="s">
        <v>527</v>
      </c>
      <c r="C452" s="85" t="s">
        <v>528</v>
      </c>
      <c r="D452" s="85" t="s">
        <v>184</v>
      </c>
      <c r="E452" s="109">
        <v>117.8450971030787</v>
      </c>
      <c r="F452" s="85" t="s">
        <v>23</v>
      </c>
    </row>
    <row r="453" spans="1:6" ht="15" customHeight="1" x14ac:dyDescent="0.25">
      <c r="A453" s="85">
        <v>9</v>
      </c>
      <c r="B453" s="114" t="s">
        <v>527</v>
      </c>
      <c r="C453" s="85" t="s">
        <v>528</v>
      </c>
      <c r="D453" s="85" t="s">
        <v>184</v>
      </c>
      <c r="E453" s="109">
        <v>11.352050638369969</v>
      </c>
      <c r="F453" s="85" t="s">
        <v>25</v>
      </c>
    </row>
    <row r="454" spans="1:6" ht="15" customHeight="1" x14ac:dyDescent="0.25">
      <c r="A454" s="85">
        <v>9</v>
      </c>
      <c r="B454" s="114" t="s">
        <v>527</v>
      </c>
      <c r="C454" s="85" t="s">
        <v>528</v>
      </c>
      <c r="D454" s="85" t="s">
        <v>184</v>
      </c>
      <c r="E454" s="109">
        <v>5.9463122391461747</v>
      </c>
      <c r="F454" s="85" t="s">
        <v>35</v>
      </c>
    </row>
    <row r="455" spans="1:6" ht="15" customHeight="1" x14ac:dyDescent="0.25">
      <c r="A455" s="85">
        <v>9</v>
      </c>
      <c r="B455" s="114" t="s">
        <v>527</v>
      </c>
      <c r="C455" s="85" t="s">
        <v>528</v>
      </c>
      <c r="D455" s="85" t="s">
        <v>184</v>
      </c>
      <c r="E455" s="109">
        <v>18.920084397283279</v>
      </c>
      <c r="F455" s="85" t="s">
        <v>36</v>
      </c>
    </row>
    <row r="456" spans="1:6" ht="15" customHeight="1" x14ac:dyDescent="0.25">
      <c r="A456" s="85">
        <v>9</v>
      </c>
      <c r="B456" s="114" t="s">
        <v>527</v>
      </c>
      <c r="C456" s="85" t="s">
        <v>528</v>
      </c>
      <c r="D456" s="85" t="s">
        <v>184</v>
      </c>
      <c r="E456" s="109">
        <v>3.2434430395342768</v>
      </c>
      <c r="F456" s="85" t="s">
        <v>37</v>
      </c>
    </row>
    <row r="457" spans="1:6" ht="15" customHeight="1" x14ac:dyDescent="0.25">
      <c r="A457" s="85">
        <v>9</v>
      </c>
      <c r="B457" s="114" t="s">
        <v>527</v>
      </c>
      <c r="C457" s="85" t="s">
        <v>528</v>
      </c>
      <c r="D457" s="85" t="s">
        <v>184</v>
      </c>
      <c r="E457" s="109">
        <v>115.68280174338922</v>
      </c>
      <c r="F457" s="85" t="s">
        <v>40</v>
      </c>
    </row>
    <row r="458" spans="1:6" ht="15" customHeight="1" x14ac:dyDescent="0.25">
      <c r="A458" s="85">
        <v>9</v>
      </c>
      <c r="B458" s="114" t="s">
        <v>527</v>
      </c>
      <c r="C458" s="85" t="s">
        <v>528</v>
      </c>
      <c r="D458" s="85" t="s">
        <v>184</v>
      </c>
      <c r="E458" s="109">
        <v>7.5680337589133124</v>
      </c>
      <c r="F458" s="85" t="s">
        <v>274</v>
      </c>
    </row>
    <row r="459" spans="1:6" ht="15" customHeight="1" x14ac:dyDescent="0.25">
      <c r="A459" s="85">
        <v>9</v>
      </c>
      <c r="B459" s="114" t="s">
        <v>527</v>
      </c>
      <c r="C459" s="85" t="s">
        <v>528</v>
      </c>
      <c r="D459" s="85" t="s">
        <v>184</v>
      </c>
      <c r="E459" s="109">
        <v>3.2434430395342768</v>
      </c>
      <c r="F459" s="85" t="s">
        <v>44</v>
      </c>
    </row>
    <row r="460" spans="1:6" ht="15" customHeight="1" x14ac:dyDescent="0.25">
      <c r="A460" s="85">
        <v>9</v>
      </c>
      <c r="B460" s="114" t="s">
        <v>527</v>
      </c>
      <c r="C460" s="85" t="s">
        <v>528</v>
      </c>
      <c r="D460" s="85" t="s">
        <v>184</v>
      </c>
      <c r="E460" s="109">
        <v>1.0811476798447588</v>
      </c>
      <c r="F460" s="85" t="s">
        <v>45</v>
      </c>
    </row>
    <row r="461" spans="1:6" ht="15" customHeight="1" x14ac:dyDescent="0.25">
      <c r="A461" s="85">
        <v>9</v>
      </c>
      <c r="B461" s="114" t="s">
        <v>527</v>
      </c>
      <c r="C461" s="85" t="s">
        <v>528</v>
      </c>
      <c r="D461" s="85" t="s">
        <v>184</v>
      </c>
      <c r="E461" s="109">
        <v>94.059848146494019</v>
      </c>
      <c r="F461" s="85" t="s">
        <v>50</v>
      </c>
    </row>
    <row r="462" spans="1:6" ht="15" customHeight="1" x14ac:dyDescent="0.25">
      <c r="A462" s="85">
        <v>9</v>
      </c>
      <c r="B462" s="114" t="s">
        <v>527</v>
      </c>
      <c r="C462" s="85" t="s">
        <v>528</v>
      </c>
      <c r="D462" s="85" t="s">
        <v>184</v>
      </c>
      <c r="E462" s="109">
        <v>3.7840168794566562</v>
      </c>
      <c r="F462" s="85" t="s">
        <v>134</v>
      </c>
    </row>
    <row r="463" spans="1:6" ht="15" customHeight="1" x14ac:dyDescent="0.25">
      <c r="A463" s="85">
        <v>9</v>
      </c>
      <c r="B463" s="114" t="s">
        <v>527</v>
      </c>
      <c r="C463" s="85" t="s">
        <v>528</v>
      </c>
      <c r="D463" s="85" t="s">
        <v>184</v>
      </c>
      <c r="E463" s="109">
        <v>57.300827031772222</v>
      </c>
      <c r="F463" s="85" t="s">
        <v>275</v>
      </c>
    </row>
    <row r="464" spans="1:6" ht="15" customHeight="1" x14ac:dyDescent="0.25">
      <c r="A464" s="85">
        <v>9</v>
      </c>
      <c r="B464" s="114" t="s">
        <v>527</v>
      </c>
      <c r="C464" s="85" t="s">
        <v>528</v>
      </c>
      <c r="D464" s="85" t="s">
        <v>184</v>
      </c>
      <c r="E464" s="109">
        <v>12.433198318214727</v>
      </c>
      <c r="F464" s="85" t="s">
        <v>53</v>
      </c>
    </row>
    <row r="465" spans="1:6" ht="15" customHeight="1" x14ac:dyDescent="0.25">
      <c r="A465" s="85">
        <v>9</v>
      </c>
      <c r="B465" s="114" t="s">
        <v>527</v>
      </c>
      <c r="C465" s="85" t="s">
        <v>528</v>
      </c>
      <c r="D465" s="85" t="s">
        <v>184</v>
      </c>
      <c r="E465" s="109">
        <v>0.5405738399223794</v>
      </c>
      <c r="F465" s="85" t="s">
        <v>57</v>
      </c>
    </row>
    <row r="466" spans="1:6" ht="15" customHeight="1" x14ac:dyDescent="0.25">
      <c r="A466" s="85">
        <v>9</v>
      </c>
      <c r="B466" s="114" t="s">
        <v>527</v>
      </c>
      <c r="C466" s="85" t="s">
        <v>528</v>
      </c>
      <c r="D466" s="85" t="s">
        <v>184</v>
      </c>
      <c r="E466" s="109">
        <v>51.354514792626048</v>
      </c>
      <c r="F466" s="85" t="s">
        <v>65</v>
      </c>
    </row>
    <row r="467" spans="1:6" ht="15" customHeight="1" x14ac:dyDescent="0.25">
      <c r="A467" s="85">
        <v>9</v>
      </c>
      <c r="B467" s="114" t="s">
        <v>527</v>
      </c>
      <c r="C467" s="85" t="s">
        <v>528</v>
      </c>
      <c r="D467" s="85" t="s">
        <v>184</v>
      </c>
      <c r="E467" s="109">
        <v>2.7028691996118974</v>
      </c>
      <c r="F467" s="85" t="s">
        <v>20</v>
      </c>
    </row>
    <row r="468" spans="1:6" ht="15" customHeight="1" x14ac:dyDescent="0.25">
      <c r="A468" s="85">
        <v>9</v>
      </c>
      <c r="B468" s="114" t="s">
        <v>527</v>
      </c>
      <c r="C468" s="85" t="s">
        <v>528</v>
      </c>
      <c r="D468" s="85" t="s">
        <v>184</v>
      </c>
      <c r="E468" s="109">
        <v>48.651645593014152</v>
      </c>
      <c r="F468" s="85" t="s">
        <v>23</v>
      </c>
    </row>
    <row r="469" spans="1:6" ht="15" customHeight="1" x14ac:dyDescent="0.25">
      <c r="A469" s="85">
        <v>9</v>
      </c>
      <c r="B469" s="114" t="s">
        <v>527</v>
      </c>
      <c r="C469" s="85" t="s">
        <v>528</v>
      </c>
      <c r="D469" s="85" t="s">
        <v>184</v>
      </c>
      <c r="E469" s="109">
        <v>72.707181469560041</v>
      </c>
      <c r="F469" s="85" t="s">
        <v>25</v>
      </c>
    </row>
    <row r="470" spans="1:6" ht="15" customHeight="1" x14ac:dyDescent="0.25">
      <c r="A470" s="85">
        <v>9</v>
      </c>
      <c r="B470" s="114" t="s">
        <v>527</v>
      </c>
      <c r="C470" s="85" t="s">
        <v>528</v>
      </c>
      <c r="D470" s="85" t="s">
        <v>184</v>
      </c>
      <c r="E470" s="109">
        <v>2.1622953596895176</v>
      </c>
      <c r="F470" s="85" t="s">
        <v>29</v>
      </c>
    </row>
    <row r="471" spans="1:6" ht="15" customHeight="1" x14ac:dyDescent="0.25">
      <c r="A471" s="85">
        <v>9</v>
      </c>
      <c r="B471" s="114" t="s">
        <v>527</v>
      </c>
      <c r="C471" s="85" t="s">
        <v>528</v>
      </c>
      <c r="D471" s="85" t="s">
        <v>184</v>
      </c>
      <c r="E471" s="109">
        <v>2.7028691996118974</v>
      </c>
      <c r="F471" s="85" t="s">
        <v>35</v>
      </c>
    </row>
    <row r="472" spans="1:6" ht="15" customHeight="1" x14ac:dyDescent="0.25">
      <c r="A472" s="85">
        <v>9</v>
      </c>
      <c r="B472" s="114" t="s">
        <v>527</v>
      </c>
      <c r="C472" s="85" t="s">
        <v>528</v>
      </c>
      <c r="D472" s="85" t="s">
        <v>184</v>
      </c>
      <c r="E472" s="109">
        <v>17.838936717438525</v>
      </c>
      <c r="F472" s="85" t="s">
        <v>36</v>
      </c>
    </row>
    <row r="473" spans="1:6" ht="15" customHeight="1" x14ac:dyDescent="0.25">
      <c r="A473" s="85">
        <v>9</v>
      </c>
      <c r="B473" s="114" t="s">
        <v>527</v>
      </c>
      <c r="C473" s="85" t="s">
        <v>528</v>
      </c>
      <c r="D473" s="85" t="s">
        <v>184</v>
      </c>
      <c r="E473" s="109">
        <v>161.63157813679146</v>
      </c>
      <c r="F473" s="85" t="s">
        <v>40</v>
      </c>
    </row>
    <row r="474" spans="1:6" ht="15" customHeight="1" x14ac:dyDescent="0.25">
      <c r="A474" s="85">
        <v>9</v>
      </c>
      <c r="B474" s="114" t="s">
        <v>527</v>
      </c>
      <c r="C474" s="85" t="s">
        <v>528</v>
      </c>
      <c r="D474" s="85" t="s">
        <v>184</v>
      </c>
      <c r="E474" s="109">
        <v>2.1622953596895176</v>
      </c>
      <c r="F474" s="85" t="s">
        <v>274</v>
      </c>
    </row>
    <row r="475" spans="1:6" ht="15" customHeight="1" x14ac:dyDescent="0.25">
      <c r="A475" s="85">
        <v>9</v>
      </c>
      <c r="B475" s="114" t="s">
        <v>527</v>
      </c>
      <c r="C475" s="85" t="s">
        <v>528</v>
      </c>
      <c r="D475" s="85" t="s">
        <v>184</v>
      </c>
      <c r="E475" s="109">
        <v>1.0811476798447588</v>
      </c>
      <c r="F475" s="85" t="s">
        <v>50</v>
      </c>
    </row>
    <row r="476" spans="1:6" ht="15" customHeight="1" x14ac:dyDescent="0.25">
      <c r="A476" s="85">
        <v>9</v>
      </c>
      <c r="B476" s="114" t="s">
        <v>527</v>
      </c>
      <c r="C476" s="85" t="s">
        <v>528</v>
      </c>
      <c r="D476" s="85" t="s">
        <v>184</v>
      </c>
      <c r="E476" s="109">
        <v>44.32705487363512</v>
      </c>
      <c r="F476" s="85" t="s">
        <v>134</v>
      </c>
    </row>
    <row r="477" spans="1:6" ht="15" customHeight="1" x14ac:dyDescent="0.25">
      <c r="A477" s="85">
        <v>9</v>
      </c>
      <c r="B477" s="114" t="s">
        <v>527</v>
      </c>
      <c r="C477" s="85" t="s">
        <v>528</v>
      </c>
      <c r="D477" s="85" t="s">
        <v>184</v>
      </c>
      <c r="E477" s="109">
        <v>77.302059108900266</v>
      </c>
      <c r="F477" s="85" t="s">
        <v>275</v>
      </c>
    </row>
    <row r="478" spans="1:6" ht="15" customHeight="1" x14ac:dyDescent="0.25">
      <c r="A478" s="85">
        <v>9</v>
      </c>
      <c r="B478" s="114" t="s">
        <v>527</v>
      </c>
      <c r="C478" s="85" t="s">
        <v>528</v>
      </c>
      <c r="D478" s="85" t="s">
        <v>184</v>
      </c>
      <c r="E478" s="109">
        <v>8.1086075988356932</v>
      </c>
      <c r="F478" s="85" t="s">
        <v>53</v>
      </c>
    </row>
    <row r="479" spans="1:6" ht="15" customHeight="1" x14ac:dyDescent="0.25">
      <c r="A479" s="85">
        <v>9</v>
      </c>
      <c r="B479" s="114" t="s">
        <v>527</v>
      </c>
      <c r="C479" s="85" t="s">
        <v>528</v>
      </c>
      <c r="D479" s="85" t="s">
        <v>184</v>
      </c>
      <c r="E479" s="109">
        <v>1.0811476798447588</v>
      </c>
      <c r="F479" s="85" t="s">
        <v>56</v>
      </c>
    </row>
    <row r="480" spans="1:6" ht="15" customHeight="1" x14ac:dyDescent="0.25">
      <c r="A480" s="85">
        <v>9</v>
      </c>
      <c r="B480" s="114" t="s">
        <v>527</v>
      </c>
      <c r="C480" s="85" t="s">
        <v>528</v>
      </c>
      <c r="D480" s="85" t="s">
        <v>184</v>
      </c>
      <c r="E480" s="109">
        <v>0.5405738399223794</v>
      </c>
      <c r="F480" s="85" t="s">
        <v>57</v>
      </c>
    </row>
    <row r="481" spans="1:6" ht="15" customHeight="1" x14ac:dyDescent="0.25">
      <c r="A481" s="85">
        <v>9</v>
      </c>
      <c r="B481" s="114" t="s">
        <v>527</v>
      </c>
      <c r="C481" s="85" t="s">
        <v>528</v>
      </c>
      <c r="D481" s="85" t="s">
        <v>184</v>
      </c>
      <c r="E481" s="109">
        <v>1.6217215197671384</v>
      </c>
      <c r="F481" s="85" t="s">
        <v>65</v>
      </c>
    </row>
    <row r="482" spans="1:6" ht="15" customHeight="1" x14ac:dyDescent="0.25">
      <c r="A482" s="85"/>
      <c r="B482" s="85"/>
      <c r="C482" s="85"/>
      <c r="D482" s="85"/>
      <c r="E482" s="116">
        <v>5850.0000000000018</v>
      </c>
      <c r="F482" s="111"/>
    </row>
    <row r="483" spans="1:6" ht="15" customHeight="1" x14ac:dyDescent="0.25">
      <c r="A483" s="85">
        <v>10</v>
      </c>
      <c r="B483" s="114" t="s">
        <v>529</v>
      </c>
      <c r="C483" s="85" t="s">
        <v>492</v>
      </c>
      <c r="D483" s="85" t="s">
        <v>184</v>
      </c>
      <c r="E483" s="109">
        <v>1.8015012510425359</v>
      </c>
      <c r="F483" s="85" t="s">
        <v>196</v>
      </c>
    </row>
    <row r="484" spans="1:6" ht="15" customHeight="1" x14ac:dyDescent="0.25">
      <c r="A484" s="85">
        <v>10</v>
      </c>
      <c r="B484" s="114" t="s">
        <v>529</v>
      </c>
      <c r="C484" s="85" t="s">
        <v>492</v>
      </c>
      <c r="D484" s="85" t="s">
        <v>184</v>
      </c>
      <c r="E484" s="109">
        <v>1.3511259382819021</v>
      </c>
      <c r="F484" s="85" t="s">
        <v>197</v>
      </c>
    </row>
    <row r="485" spans="1:6" ht="15" customHeight="1" x14ac:dyDescent="0.25">
      <c r="A485" s="85">
        <v>10</v>
      </c>
      <c r="B485" s="114" t="s">
        <v>529</v>
      </c>
      <c r="C485" s="85" t="s">
        <v>492</v>
      </c>
      <c r="D485" s="85" t="s">
        <v>184</v>
      </c>
      <c r="E485" s="109">
        <v>6.3052543786488755</v>
      </c>
      <c r="F485" s="85" t="s">
        <v>198</v>
      </c>
    </row>
    <row r="486" spans="1:6" ht="15" customHeight="1" x14ac:dyDescent="0.25">
      <c r="A486" s="85">
        <v>10</v>
      </c>
      <c r="B486" s="114" t="s">
        <v>529</v>
      </c>
      <c r="C486" s="85" t="s">
        <v>492</v>
      </c>
      <c r="D486" s="85" t="s">
        <v>184</v>
      </c>
      <c r="E486" s="109">
        <v>5.854879065888241</v>
      </c>
      <c r="F486" s="85" t="s">
        <v>200</v>
      </c>
    </row>
    <row r="487" spans="1:6" ht="15" customHeight="1" x14ac:dyDescent="0.25">
      <c r="A487" s="85">
        <v>10</v>
      </c>
      <c r="B487" s="114" t="s">
        <v>529</v>
      </c>
      <c r="C487" s="85" t="s">
        <v>492</v>
      </c>
      <c r="D487" s="85" t="s">
        <v>184</v>
      </c>
      <c r="E487" s="109">
        <v>1.8015012510425359</v>
      </c>
      <c r="F487" s="85" t="s">
        <v>200</v>
      </c>
    </row>
    <row r="488" spans="1:6" ht="15" customHeight="1" x14ac:dyDescent="0.25">
      <c r="A488" s="85">
        <v>10</v>
      </c>
      <c r="B488" s="114" t="s">
        <v>529</v>
      </c>
      <c r="C488" s="85" t="s">
        <v>492</v>
      </c>
      <c r="D488" s="85" t="s">
        <v>184</v>
      </c>
      <c r="E488" s="109">
        <v>47</v>
      </c>
      <c r="F488" s="85" t="s">
        <v>201</v>
      </c>
    </row>
    <row r="489" spans="1:6" ht="15" customHeight="1" x14ac:dyDescent="0.25">
      <c r="A489" s="85">
        <v>10</v>
      </c>
      <c r="B489" s="114" t="s">
        <v>529</v>
      </c>
      <c r="C489" s="85" t="s">
        <v>492</v>
      </c>
      <c r="D489" s="85" t="s">
        <v>184</v>
      </c>
      <c r="E489" s="109">
        <v>5.854879065888241</v>
      </c>
      <c r="F489" s="85" t="s">
        <v>202</v>
      </c>
    </row>
    <row r="490" spans="1:6" ht="15" customHeight="1" x14ac:dyDescent="0.25">
      <c r="A490" s="85">
        <v>10</v>
      </c>
      <c r="B490" s="114" t="s">
        <v>529</v>
      </c>
      <c r="C490" s="85" t="s">
        <v>492</v>
      </c>
      <c r="D490" s="85" t="s">
        <v>184</v>
      </c>
      <c r="E490" s="109">
        <v>0.45037531276063397</v>
      </c>
      <c r="F490" s="85" t="s">
        <v>202</v>
      </c>
    </row>
    <row r="491" spans="1:6" ht="15" customHeight="1" x14ac:dyDescent="0.25">
      <c r="A491" s="85">
        <v>10</v>
      </c>
      <c r="B491" s="114" t="s">
        <v>529</v>
      </c>
      <c r="C491" s="85" t="s">
        <v>492</v>
      </c>
      <c r="D491" s="85" t="s">
        <v>184</v>
      </c>
      <c r="E491" s="109">
        <v>1.3511259382819021</v>
      </c>
      <c r="F491" s="85" t="s">
        <v>204</v>
      </c>
    </row>
    <row r="492" spans="1:6" ht="15" customHeight="1" x14ac:dyDescent="0.25">
      <c r="A492" s="85">
        <v>10</v>
      </c>
      <c r="B492" s="114" t="s">
        <v>529</v>
      </c>
      <c r="C492" s="85" t="s">
        <v>492</v>
      </c>
      <c r="D492" s="85" t="s">
        <v>184</v>
      </c>
      <c r="E492" s="109">
        <v>9.4578815679733133</v>
      </c>
      <c r="F492" s="85" t="s">
        <v>279</v>
      </c>
    </row>
    <row r="493" spans="1:6" ht="15" customHeight="1" x14ac:dyDescent="0.25">
      <c r="A493" s="85">
        <v>10</v>
      </c>
      <c r="B493" s="114" t="s">
        <v>529</v>
      </c>
      <c r="C493" s="85" t="s">
        <v>492</v>
      </c>
      <c r="D493" s="85" t="s">
        <v>184</v>
      </c>
      <c r="E493" s="109">
        <v>0.90075062552126794</v>
      </c>
      <c r="F493" s="85" t="s">
        <v>279</v>
      </c>
    </row>
    <row r="494" spans="1:6" ht="15" customHeight="1" x14ac:dyDescent="0.25">
      <c r="A494" s="85">
        <v>10</v>
      </c>
      <c r="B494" s="114" t="s">
        <v>529</v>
      </c>
      <c r="C494" s="85" t="s">
        <v>492</v>
      </c>
      <c r="D494" s="85" t="s">
        <v>184</v>
      </c>
      <c r="E494" s="109">
        <v>12.610508757297751</v>
      </c>
      <c r="F494" s="85" t="s">
        <v>206</v>
      </c>
    </row>
    <row r="495" spans="1:6" ht="15" customHeight="1" x14ac:dyDescent="0.25">
      <c r="A495" s="85">
        <v>10</v>
      </c>
      <c r="B495" s="114" t="s">
        <v>529</v>
      </c>
      <c r="C495" s="85" t="s">
        <v>492</v>
      </c>
      <c r="D495" s="85" t="s">
        <v>184</v>
      </c>
      <c r="E495" s="109">
        <v>4.5037531276063403</v>
      </c>
      <c r="F495" s="85" t="s">
        <v>206</v>
      </c>
    </row>
    <row r="496" spans="1:6" ht="15" customHeight="1" x14ac:dyDescent="0.25">
      <c r="A496" s="85">
        <v>10</v>
      </c>
      <c r="B496" s="114" t="s">
        <v>529</v>
      </c>
      <c r="C496" s="85" t="s">
        <v>492</v>
      </c>
      <c r="D496" s="85" t="s">
        <v>184</v>
      </c>
      <c r="E496" s="109">
        <v>1.8015012510425359</v>
      </c>
      <c r="F496" s="85" t="s">
        <v>280</v>
      </c>
    </row>
    <row r="497" spans="1:6" ht="15" customHeight="1" x14ac:dyDescent="0.25">
      <c r="A497" s="85">
        <v>10</v>
      </c>
      <c r="B497" s="114" t="s">
        <v>529</v>
      </c>
      <c r="C497" s="85" t="s">
        <v>492</v>
      </c>
      <c r="D497" s="85" t="s">
        <v>184</v>
      </c>
      <c r="E497" s="109">
        <v>7.2060050041701436</v>
      </c>
      <c r="F497" s="85" t="s">
        <v>207</v>
      </c>
    </row>
    <row r="498" spans="1:6" ht="15" customHeight="1" x14ac:dyDescent="0.25">
      <c r="A498" s="85">
        <v>10</v>
      </c>
      <c r="B498" s="114" t="s">
        <v>529</v>
      </c>
      <c r="C498" s="85" t="s">
        <v>492</v>
      </c>
      <c r="D498" s="85" t="s">
        <v>184</v>
      </c>
      <c r="E498" s="109">
        <v>3.6030025020850718</v>
      </c>
      <c r="F498" s="85" t="s">
        <v>208</v>
      </c>
    </row>
    <row r="499" spans="1:6" ht="15" customHeight="1" x14ac:dyDescent="0.25">
      <c r="A499" s="85">
        <v>10</v>
      </c>
      <c r="B499" s="114" t="s">
        <v>529</v>
      </c>
      <c r="C499" s="85" t="s">
        <v>492</v>
      </c>
      <c r="D499" s="85" t="s">
        <v>184</v>
      </c>
      <c r="E499" s="109">
        <v>2.2518765638031701</v>
      </c>
      <c r="F499" s="85" t="s">
        <v>208</v>
      </c>
    </row>
    <row r="500" spans="1:6" ht="15" customHeight="1" x14ac:dyDescent="0.25">
      <c r="A500" s="85">
        <v>10</v>
      </c>
      <c r="B500" s="114" t="s">
        <v>529</v>
      </c>
      <c r="C500" s="85" t="s">
        <v>492</v>
      </c>
      <c r="D500" s="85" t="s">
        <v>184</v>
      </c>
      <c r="E500" s="109">
        <v>10.35863219349458</v>
      </c>
      <c r="F500" s="85" t="s">
        <v>281</v>
      </c>
    </row>
    <row r="501" spans="1:6" ht="15" customHeight="1" x14ac:dyDescent="0.25">
      <c r="A501" s="85">
        <v>10</v>
      </c>
      <c r="B501" s="114" t="s">
        <v>529</v>
      </c>
      <c r="C501" s="85" t="s">
        <v>492</v>
      </c>
      <c r="D501" s="85" t="s">
        <v>184</v>
      </c>
      <c r="E501" s="109">
        <v>3.6030025020850718</v>
      </c>
      <c r="F501" s="85" t="s">
        <v>281</v>
      </c>
    </row>
    <row r="502" spans="1:6" ht="15" customHeight="1" x14ac:dyDescent="0.25">
      <c r="A502" s="85">
        <v>10</v>
      </c>
      <c r="B502" s="114" t="s">
        <v>529</v>
      </c>
      <c r="C502" s="85" t="s">
        <v>492</v>
      </c>
      <c r="D502" s="85" t="s">
        <v>184</v>
      </c>
      <c r="E502" s="109">
        <v>10.809007506255217</v>
      </c>
      <c r="F502" s="85" t="s">
        <v>210</v>
      </c>
    </row>
    <row r="503" spans="1:6" ht="15" customHeight="1" x14ac:dyDescent="0.25">
      <c r="A503" s="85">
        <v>10</v>
      </c>
      <c r="B503" s="114" t="s">
        <v>529</v>
      </c>
      <c r="C503" s="85" t="s">
        <v>492</v>
      </c>
      <c r="D503" s="85" t="s">
        <v>184</v>
      </c>
      <c r="E503" s="109">
        <v>0.45037531276063397</v>
      </c>
      <c r="F503" s="85" t="s">
        <v>210</v>
      </c>
    </row>
    <row r="504" spans="1:6" ht="15" customHeight="1" x14ac:dyDescent="0.25">
      <c r="A504" s="85">
        <v>10</v>
      </c>
      <c r="B504" s="114" t="s">
        <v>529</v>
      </c>
      <c r="C504" s="85" t="s">
        <v>492</v>
      </c>
      <c r="D504" s="85" t="s">
        <v>184</v>
      </c>
      <c r="E504" s="109">
        <v>2.2518765638031701</v>
      </c>
      <c r="F504" s="85" t="s">
        <v>215</v>
      </c>
    </row>
    <row r="505" spans="1:6" ht="15" customHeight="1" x14ac:dyDescent="0.25">
      <c r="A505" s="85">
        <v>10</v>
      </c>
      <c r="B505" s="114" t="s">
        <v>529</v>
      </c>
      <c r="C505" s="85" t="s">
        <v>492</v>
      </c>
      <c r="D505" s="85" t="s">
        <v>184</v>
      </c>
      <c r="E505" s="109">
        <v>2.2518765638031701</v>
      </c>
      <c r="F505" s="85" t="s">
        <v>219</v>
      </c>
    </row>
    <row r="506" spans="1:6" ht="15" customHeight="1" x14ac:dyDescent="0.25">
      <c r="A506" s="85">
        <v>10</v>
      </c>
      <c r="B506" s="114" t="s">
        <v>529</v>
      </c>
      <c r="C506" s="85" t="s">
        <v>492</v>
      </c>
      <c r="D506" s="85" t="s">
        <v>184</v>
      </c>
      <c r="E506" s="109">
        <v>17.564637197664727</v>
      </c>
      <c r="F506" s="85" t="s">
        <v>221</v>
      </c>
    </row>
    <row r="507" spans="1:6" ht="15" customHeight="1" x14ac:dyDescent="0.25">
      <c r="A507" s="85">
        <v>10</v>
      </c>
      <c r="B507" s="114" t="s">
        <v>529</v>
      </c>
      <c r="C507" s="85" t="s">
        <v>492</v>
      </c>
      <c r="D507" s="85" t="s">
        <v>184</v>
      </c>
      <c r="E507" s="109">
        <v>7.2060050041701436</v>
      </c>
      <c r="F507" s="85" t="s">
        <v>221</v>
      </c>
    </row>
    <row r="508" spans="1:6" ht="15" customHeight="1" x14ac:dyDescent="0.25">
      <c r="A508" s="85">
        <v>10</v>
      </c>
      <c r="B508" s="114" t="s">
        <v>529</v>
      </c>
      <c r="C508" s="85" t="s">
        <v>492</v>
      </c>
      <c r="D508" s="85" t="s">
        <v>184</v>
      </c>
      <c r="E508" s="109">
        <v>1.8015012510425359</v>
      </c>
      <c r="F508" s="85" t="s">
        <v>222</v>
      </c>
    </row>
    <row r="509" spans="1:6" ht="15" customHeight="1" x14ac:dyDescent="0.25">
      <c r="A509" s="85">
        <v>10</v>
      </c>
      <c r="B509" s="114" t="s">
        <v>529</v>
      </c>
      <c r="C509" s="85" t="s">
        <v>492</v>
      </c>
      <c r="D509" s="85" t="s">
        <v>184</v>
      </c>
      <c r="E509" s="109">
        <v>1.8015012510425359</v>
      </c>
      <c r="F509" s="85" t="s">
        <v>225</v>
      </c>
    </row>
    <row r="510" spans="1:6" ht="15" customHeight="1" x14ac:dyDescent="0.25">
      <c r="A510" s="85">
        <v>10</v>
      </c>
      <c r="B510" s="114" t="s">
        <v>529</v>
      </c>
      <c r="C510" s="85" t="s">
        <v>492</v>
      </c>
      <c r="D510" s="85" t="s">
        <v>184</v>
      </c>
      <c r="E510" s="109">
        <v>1</v>
      </c>
      <c r="F510" s="85" t="s">
        <v>282</v>
      </c>
    </row>
    <row r="511" spans="1:6" ht="15" customHeight="1" x14ac:dyDescent="0.25">
      <c r="A511" s="85">
        <v>10</v>
      </c>
      <c r="B511" s="114" t="s">
        <v>529</v>
      </c>
      <c r="C511" s="85" t="s">
        <v>492</v>
      </c>
      <c r="D511" s="85" t="s">
        <v>184</v>
      </c>
      <c r="E511" s="109">
        <v>9.0075062552126806</v>
      </c>
      <c r="F511" s="85" t="s">
        <v>227</v>
      </c>
    </row>
    <row r="512" spans="1:6" ht="15" customHeight="1" x14ac:dyDescent="0.25">
      <c r="A512" s="85">
        <v>10</v>
      </c>
      <c r="B512" s="114" t="s">
        <v>529</v>
      </c>
      <c r="C512" s="85" t="s">
        <v>492</v>
      </c>
      <c r="D512" s="85" t="s">
        <v>184</v>
      </c>
      <c r="E512" s="109">
        <v>13.961634695579653</v>
      </c>
      <c r="F512" s="85" t="s">
        <v>229</v>
      </c>
    </row>
    <row r="513" spans="1:6" ht="15" customHeight="1" x14ac:dyDescent="0.25">
      <c r="A513" s="85">
        <v>10</v>
      </c>
      <c r="B513" s="114" t="s">
        <v>529</v>
      </c>
      <c r="C513" s="85" t="s">
        <v>492</v>
      </c>
      <c r="D513" s="85" t="s">
        <v>184</v>
      </c>
      <c r="E513" s="109">
        <v>7.6563803169307771</v>
      </c>
      <c r="F513" s="85" t="s">
        <v>229</v>
      </c>
    </row>
    <row r="514" spans="1:6" ht="15" customHeight="1" x14ac:dyDescent="0.25">
      <c r="A514" s="85">
        <v>10</v>
      </c>
      <c r="B514" s="114" t="s">
        <v>529</v>
      </c>
      <c r="C514" s="85" t="s">
        <v>492</v>
      </c>
      <c r="D514" s="85" t="s">
        <v>184</v>
      </c>
      <c r="E514" s="109">
        <v>4.5037531276063403</v>
      </c>
      <c r="F514" s="85" t="s">
        <v>231</v>
      </c>
    </row>
    <row r="515" spans="1:6" ht="15" customHeight="1" x14ac:dyDescent="0.25">
      <c r="A515" s="85">
        <v>10</v>
      </c>
      <c r="B515" s="114" t="s">
        <v>529</v>
      </c>
      <c r="C515" s="85" t="s">
        <v>492</v>
      </c>
      <c r="D515" s="85" t="s">
        <v>184</v>
      </c>
      <c r="E515" s="109">
        <v>1.3511259382819021</v>
      </c>
      <c r="F515" s="85" t="s">
        <v>233</v>
      </c>
    </row>
    <row r="516" spans="1:6" ht="15" customHeight="1" x14ac:dyDescent="0.25">
      <c r="A516" s="85">
        <v>10</v>
      </c>
      <c r="B516" s="114" t="s">
        <v>529</v>
      </c>
      <c r="C516" s="85" t="s">
        <v>492</v>
      </c>
      <c r="D516" s="85" t="s">
        <v>184</v>
      </c>
      <c r="E516" s="109">
        <v>2.7022518765638042</v>
      </c>
      <c r="F516" s="85" t="s">
        <v>233</v>
      </c>
    </row>
    <row r="517" spans="1:6" ht="15" customHeight="1" x14ac:dyDescent="0.25">
      <c r="A517" s="85">
        <v>10</v>
      </c>
      <c r="B517" s="114" t="s">
        <v>529</v>
      </c>
      <c r="C517" s="85" t="s">
        <v>492</v>
      </c>
      <c r="D517" s="85" t="s">
        <v>184</v>
      </c>
      <c r="E517" s="109">
        <v>13.060884070058387</v>
      </c>
      <c r="F517" s="85" t="s">
        <v>234</v>
      </c>
    </row>
    <row r="518" spans="1:6" ht="15" customHeight="1" x14ac:dyDescent="0.25">
      <c r="A518" s="85">
        <v>10</v>
      </c>
      <c r="B518" s="114" t="s">
        <v>529</v>
      </c>
      <c r="C518" s="85" t="s">
        <v>492</v>
      </c>
      <c r="D518" s="85" t="s">
        <v>184</v>
      </c>
      <c r="E518" s="109">
        <v>29.274395329441209</v>
      </c>
      <c r="F518" s="85" t="s">
        <v>237</v>
      </c>
    </row>
    <row r="519" spans="1:6" ht="15" customHeight="1" x14ac:dyDescent="0.25">
      <c r="A519" s="85">
        <v>10</v>
      </c>
      <c r="B519" s="114" t="s">
        <v>529</v>
      </c>
      <c r="C519" s="85" t="s">
        <v>492</v>
      </c>
      <c r="D519" s="85" t="s">
        <v>184</v>
      </c>
      <c r="E519" s="109">
        <v>17.564637197664727</v>
      </c>
      <c r="F519" s="85" t="s">
        <v>237</v>
      </c>
    </row>
    <row r="520" spans="1:6" ht="15" customHeight="1" x14ac:dyDescent="0.25">
      <c r="A520" s="85">
        <v>10</v>
      </c>
      <c r="B520" s="114" t="s">
        <v>529</v>
      </c>
      <c r="C520" s="85" t="s">
        <v>492</v>
      </c>
      <c r="D520" s="85" t="s">
        <v>184</v>
      </c>
      <c r="E520" s="109">
        <v>4.5037531276063403</v>
      </c>
      <c r="F520" s="85" t="s">
        <v>238</v>
      </c>
    </row>
    <row r="521" spans="1:6" ht="15" customHeight="1" x14ac:dyDescent="0.25">
      <c r="A521" s="85">
        <v>10</v>
      </c>
      <c r="B521" s="114" t="s">
        <v>529</v>
      </c>
      <c r="C521" s="85" t="s">
        <v>492</v>
      </c>
      <c r="D521" s="85" t="s">
        <v>184</v>
      </c>
      <c r="E521" s="109">
        <v>14.412010008340287</v>
      </c>
      <c r="F521" s="85" t="s">
        <v>239</v>
      </c>
    </row>
    <row r="522" spans="1:6" ht="15" customHeight="1" x14ac:dyDescent="0.25">
      <c r="A522" s="85">
        <v>10</v>
      </c>
      <c r="B522" s="114" t="s">
        <v>529</v>
      </c>
      <c r="C522" s="85" t="s">
        <v>492</v>
      </c>
      <c r="D522" s="85" t="s">
        <v>184</v>
      </c>
      <c r="E522" s="109">
        <v>0.45037531276063397</v>
      </c>
      <c r="F522" s="85" t="s">
        <v>239</v>
      </c>
    </row>
    <row r="523" spans="1:6" ht="15" customHeight="1" x14ac:dyDescent="0.25">
      <c r="A523" s="85">
        <v>10</v>
      </c>
      <c r="B523" s="114" t="s">
        <v>529</v>
      </c>
      <c r="C523" s="85" t="s">
        <v>492</v>
      </c>
      <c r="D523" s="85" t="s">
        <v>184</v>
      </c>
      <c r="E523" s="109">
        <v>7.6563803169307771</v>
      </c>
      <c r="F523" s="85" t="s">
        <v>240</v>
      </c>
    </row>
    <row r="524" spans="1:6" ht="15" customHeight="1" x14ac:dyDescent="0.25">
      <c r="A524" s="85">
        <v>10</v>
      </c>
      <c r="B524" s="114" t="s">
        <v>529</v>
      </c>
      <c r="C524" s="85" t="s">
        <v>492</v>
      </c>
      <c r="D524" s="85" t="s">
        <v>184</v>
      </c>
      <c r="E524" s="109">
        <v>2.2518765638031701</v>
      </c>
      <c r="F524" s="85" t="s">
        <v>240</v>
      </c>
    </row>
    <row r="525" spans="1:6" ht="15" customHeight="1" x14ac:dyDescent="0.25">
      <c r="A525" s="85">
        <v>10</v>
      </c>
      <c r="B525" s="114" t="s">
        <v>529</v>
      </c>
      <c r="C525" s="85" t="s">
        <v>492</v>
      </c>
      <c r="D525" s="85" t="s">
        <v>184</v>
      </c>
      <c r="E525" s="109">
        <v>2.2518765638031701</v>
      </c>
      <c r="F525" s="85" t="s">
        <v>245</v>
      </c>
    </row>
    <row r="526" spans="1:6" ht="15" customHeight="1" x14ac:dyDescent="0.25">
      <c r="A526" s="85">
        <v>10</v>
      </c>
      <c r="B526" s="114" t="s">
        <v>529</v>
      </c>
      <c r="C526" s="85" t="s">
        <v>492</v>
      </c>
      <c r="D526" s="85" t="s">
        <v>184</v>
      </c>
      <c r="E526" s="109">
        <v>4.0533778148457058</v>
      </c>
      <c r="F526" s="85" t="s">
        <v>245</v>
      </c>
    </row>
    <row r="527" spans="1:6" ht="15" customHeight="1" x14ac:dyDescent="0.25">
      <c r="A527" s="85">
        <v>10</v>
      </c>
      <c r="B527" s="114" t="s">
        <v>529</v>
      </c>
      <c r="C527" s="85" t="s">
        <v>492</v>
      </c>
      <c r="D527" s="85" t="s">
        <v>184</v>
      </c>
      <c r="E527" s="109">
        <v>12.160133444537118</v>
      </c>
      <c r="F527" s="85" t="s">
        <v>246</v>
      </c>
    </row>
    <row r="528" spans="1:6" ht="15" customHeight="1" x14ac:dyDescent="0.25">
      <c r="A528" s="85">
        <v>10</v>
      </c>
      <c r="B528" s="114" t="s">
        <v>529</v>
      </c>
      <c r="C528" s="85" t="s">
        <v>492</v>
      </c>
      <c r="D528" s="85" t="s">
        <v>184</v>
      </c>
      <c r="E528" s="109">
        <v>3.1526271893244378</v>
      </c>
      <c r="F528" s="85" t="s">
        <v>246</v>
      </c>
    </row>
    <row r="529" spans="1:6" ht="15" customHeight="1" x14ac:dyDescent="0.25">
      <c r="A529" s="85">
        <v>10</v>
      </c>
      <c r="B529" s="114" t="s">
        <v>529</v>
      </c>
      <c r="C529" s="85" t="s">
        <v>492</v>
      </c>
      <c r="D529" s="85" t="s">
        <v>184</v>
      </c>
      <c r="E529" s="109">
        <v>9.9082568807339477</v>
      </c>
      <c r="F529" s="85" t="s">
        <v>248</v>
      </c>
    </row>
    <row r="530" spans="1:6" ht="15" customHeight="1" x14ac:dyDescent="0.25">
      <c r="A530" s="85">
        <v>10</v>
      </c>
      <c r="B530" s="114" t="s">
        <v>529</v>
      </c>
      <c r="C530" s="85" t="s">
        <v>492</v>
      </c>
      <c r="D530" s="85" t="s">
        <v>184</v>
      </c>
      <c r="E530" s="109">
        <v>4.5037531276063403</v>
      </c>
      <c r="F530" s="85" t="s">
        <v>248</v>
      </c>
    </row>
    <row r="531" spans="1:6" ht="15" customHeight="1" x14ac:dyDescent="0.25">
      <c r="A531" s="85">
        <v>10</v>
      </c>
      <c r="B531" s="114" t="s">
        <v>529</v>
      </c>
      <c r="C531" s="85" t="s">
        <v>492</v>
      </c>
      <c r="D531" s="85" t="s">
        <v>184</v>
      </c>
      <c r="E531" s="109">
        <v>2.2518765638031701</v>
      </c>
      <c r="F531" s="85" t="s">
        <v>250</v>
      </c>
    </row>
    <row r="532" spans="1:6" ht="15" customHeight="1" x14ac:dyDescent="0.25">
      <c r="A532" s="85">
        <v>10</v>
      </c>
      <c r="B532" s="114" t="s">
        <v>529</v>
      </c>
      <c r="C532" s="85" t="s">
        <v>492</v>
      </c>
      <c r="D532" s="85" t="s">
        <v>184</v>
      </c>
      <c r="E532" s="109">
        <v>2.2518765638031701</v>
      </c>
      <c r="F532" s="85" t="s">
        <v>252</v>
      </c>
    </row>
    <row r="533" spans="1:6" ht="15" customHeight="1" x14ac:dyDescent="0.25">
      <c r="A533" s="85">
        <v>10</v>
      </c>
      <c r="B533" s="114" t="s">
        <v>529</v>
      </c>
      <c r="C533" s="85" t="s">
        <v>492</v>
      </c>
      <c r="D533" s="85" t="s">
        <v>184</v>
      </c>
      <c r="E533" s="109">
        <v>2.7022518765638042</v>
      </c>
      <c r="F533" s="85" t="s">
        <v>254</v>
      </c>
    </row>
    <row r="534" spans="1:6" ht="15" customHeight="1" x14ac:dyDescent="0.25">
      <c r="A534" s="85">
        <v>10</v>
      </c>
      <c r="B534" s="114" t="s">
        <v>529</v>
      </c>
      <c r="C534" s="85" t="s">
        <v>492</v>
      </c>
      <c r="D534" s="85" t="s">
        <v>184</v>
      </c>
      <c r="E534" s="109">
        <v>6.3052543786488755</v>
      </c>
      <c r="F534" s="85" t="s">
        <v>283</v>
      </c>
    </row>
    <row r="535" spans="1:6" ht="15" customHeight="1" x14ac:dyDescent="0.25">
      <c r="A535" s="85">
        <v>10</v>
      </c>
      <c r="B535" s="114" t="s">
        <v>529</v>
      </c>
      <c r="C535" s="85" t="s">
        <v>492</v>
      </c>
      <c r="D535" s="85" t="s">
        <v>184</v>
      </c>
      <c r="E535" s="109">
        <v>24.320266889074237</v>
      </c>
      <c r="F535" s="85" t="s">
        <v>259</v>
      </c>
    </row>
    <row r="536" spans="1:6" ht="15" customHeight="1" x14ac:dyDescent="0.25">
      <c r="A536" s="85">
        <v>10</v>
      </c>
      <c r="B536" s="114" t="s">
        <v>529</v>
      </c>
      <c r="C536" s="85" t="s">
        <v>492</v>
      </c>
      <c r="D536" s="85" t="s">
        <v>184</v>
      </c>
      <c r="E536" s="109">
        <v>8.1067556296914116</v>
      </c>
      <c r="F536" s="85" t="s">
        <v>259</v>
      </c>
    </row>
    <row r="537" spans="1:6" ht="15" customHeight="1" x14ac:dyDescent="0.25">
      <c r="A537" s="85">
        <v>10</v>
      </c>
      <c r="B537" s="114" t="s">
        <v>529</v>
      </c>
      <c r="C537" s="85" t="s">
        <v>492</v>
      </c>
      <c r="D537" s="85" t="s">
        <v>184</v>
      </c>
      <c r="E537" s="109">
        <v>29.274395329441209</v>
      </c>
      <c r="F537" s="85" t="s">
        <v>260</v>
      </c>
    </row>
    <row r="538" spans="1:6" ht="15" customHeight="1" x14ac:dyDescent="0.25">
      <c r="A538" s="85">
        <v>10</v>
      </c>
      <c r="B538" s="114" t="s">
        <v>529</v>
      </c>
      <c r="C538" s="85" t="s">
        <v>492</v>
      </c>
      <c r="D538" s="85" t="s">
        <v>184</v>
      </c>
      <c r="E538" s="109">
        <v>32.427022518765646</v>
      </c>
      <c r="F538" s="85" t="s">
        <v>261</v>
      </c>
    </row>
    <row r="539" spans="1:6" ht="15" customHeight="1" x14ac:dyDescent="0.25">
      <c r="A539" s="85">
        <v>10</v>
      </c>
      <c r="B539" s="114" t="s">
        <v>529</v>
      </c>
      <c r="C539" s="85" t="s">
        <v>492</v>
      </c>
      <c r="D539" s="85" t="s">
        <v>184</v>
      </c>
      <c r="E539" s="109">
        <v>0.90075062552126794</v>
      </c>
      <c r="F539" s="85" t="s">
        <v>262</v>
      </c>
    </row>
    <row r="540" spans="1:6" ht="15" customHeight="1" x14ac:dyDescent="0.25">
      <c r="A540" s="85">
        <v>10</v>
      </c>
      <c r="B540" s="114" t="s">
        <v>529</v>
      </c>
      <c r="C540" s="85" t="s">
        <v>492</v>
      </c>
      <c r="D540" s="85" t="s">
        <v>184</v>
      </c>
      <c r="E540" s="109">
        <v>0.45037531276063397</v>
      </c>
      <c r="F540" s="85" t="s">
        <v>262</v>
      </c>
    </row>
    <row r="541" spans="1:6" ht="15" customHeight="1" x14ac:dyDescent="0.25">
      <c r="A541" s="85">
        <v>10</v>
      </c>
      <c r="B541" s="114" t="s">
        <v>529</v>
      </c>
      <c r="C541" s="85" t="s">
        <v>492</v>
      </c>
      <c r="D541" s="85" t="s">
        <v>184</v>
      </c>
      <c r="E541" s="109">
        <v>5.4045037531276083</v>
      </c>
      <c r="F541" s="85" t="s">
        <v>263</v>
      </c>
    </row>
    <row r="542" spans="1:6" ht="15" customHeight="1" x14ac:dyDescent="0.25">
      <c r="A542" s="85">
        <v>10</v>
      </c>
      <c r="B542" s="114" t="s">
        <v>529</v>
      </c>
      <c r="C542" s="85" t="s">
        <v>492</v>
      </c>
      <c r="D542" s="85" t="s">
        <v>184</v>
      </c>
      <c r="E542" s="109">
        <v>5.854879065888241</v>
      </c>
      <c r="F542" s="85" t="s">
        <v>263</v>
      </c>
    </row>
    <row r="543" spans="1:6" ht="15" customHeight="1" x14ac:dyDescent="0.25">
      <c r="A543" s="85">
        <v>10</v>
      </c>
      <c r="B543" s="114" t="s">
        <v>529</v>
      </c>
      <c r="C543" s="85" t="s">
        <v>492</v>
      </c>
      <c r="D543" s="85" t="s">
        <v>184</v>
      </c>
      <c r="E543" s="109">
        <v>0.90075062552126794</v>
      </c>
      <c r="F543" s="85" t="s">
        <v>266</v>
      </c>
    </row>
    <row r="544" spans="1:6" ht="15" customHeight="1" x14ac:dyDescent="0.25">
      <c r="A544" s="85">
        <v>10</v>
      </c>
      <c r="B544" s="114" t="s">
        <v>529</v>
      </c>
      <c r="C544" s="85" t="s">
        <v>492</v>
      </c>
      <c r="D544" s="85" t="s">
        <v>184</v>
      </c>
      <c r="E544" s="109">
        <v>2.2518765638031701</v>
      </c>
      <c r="F544" s="85" t="s">
        <v>55</v>
      </c>
    </row>
    <row r="545" spans="1:6" ht="15" customHeight="1" x14ac:dyDescent="0.25">
      <c r="A545" s="85">
        <v>10</v>
      </c>
      <c r="B545" s="114" t="s">
        <v>529</v>
      </c>
      <c r="C545" s="85" t="s">
        <v>492</v>
      </c>
      <c r="D545" s="85" t="s">
        <v>184</v>
      </c>
      <c r="E545" s="109">
        <v>1.8015012510425359</v>
      </c>
      <c r="F545" s="85" t="s">
        <v>55</v>
      </c>
    </row>
    <row r="546" spans="1:6" ht="15" customHeight="1" x14ac:dyDescent="0.25">
      <c r="A546" s="85">
        <v>10</v>
      </c>
      <c r="B546" s="114" t="s">
        <v>529</v>
      </c>
      <c r="C546" s="85" t="s">
        <v>492</v>
      </c>
      <c r="D546" s="85" t="s">
        <v>184</v>
      </c>
      <c r="E546" s="109">
        <v>0.90075062552126794</v>
      </c>
      <c r="F546" s="85" t="s">
        <v>144</v>
      </c>
    </row>
    <row r="547" spans="1:6" ht="15" customHeight="1" x14ac:dyDescent="0.25">
      <c r="A547" s="85">
        <v>10</v>
      </c>
      <c r="B547" s="114" t="s">
        <v>529</v>
      </c>
      <c r="C547" s="85" t="s">
        <v>492</v>
      </c>
      <c r="D547" s="85" t="s">
        <v>184</v>
      </c>
      <c r="E547" s="109">
        <v>0.45037531276063397</v>
      </c>
      <c r="F547" s="85" t="s">
        <v>144</v>
      </c>
    </row>
    <row r="548" spans="1:6" ht="15" customHeight="1" x14ac:dyDescent="0.25">
      <c r="A548" s="85">
        <v>10</v>
      </c>
      <c r="B548" s="114" t="s">
        <v>529</v>
      </c>
      <c r="C548" s="85" t="s">
        <v>492</v>
      </c>
      <c r="D548" s="85" t="s">
        <v>184</v>
      </c>
      <c r="E548" s="109">
        <v>22.068390325271068</v>
      </c>
      <c r="F548" s="85" t="s">
        <v>56</v>
      </c>
    </row>
    <row r="549" spans="1:6" ht="15" customHeight="1" x14ac:dyDescent="0.25">
      <c r="A549" s="85">
        <v>10</v>
      </c>
      <c r="B549" s="114" t="s">
        <v>529</v>
      </c>
      <c r="C549" s="85" t="s">
        <v>492</v>
      </c>
      <c r="D549" s="85" t="s">
        <v>184</v>
      </c>
      <c r="E549" s="109">
        <v>1.8015012510425359</v>
      </c>
      <c r="F549" s="85" t="s">
        <v>56</v>
      </c>
    </row>
    <row r="550" spans="1:6" ht="15" customHeight="1" x14ac:dyDescent="0.25">
      <c r="A550" s="85">
        <v>10</v>
      </c>
      <c r="B550" s="114" t="s">
        <v>529</v>
      </c>
      <c r="C550" s="85" t="s">
        <v>492</v>
      </c>
      <c r="D550" s="85" t="s">
        <v>184</v>
      </c>
      <c r="E550" s="109">
        <v>11.259382819015848</v>
      </c>
      <c r="F550" s="85" t="s">
        <v>267</v>
      </c>
    </row>
    <row r="551" spans="1:6" ht="15" customHeight="1" x14ac:dyDescent="0.25">
      <c r="A551" s="85">
        <v>10</v>
      </c>
      <c r="B551" s="114" t="s">
        <v>529</v>
      </c>
      <c r="C551" s="85" t="s">
        <v>492</v>
      </c>
      <c r="D551" s="85" t="s">
        <v>184</v>
      </c>
      <c r="E551" s="109">
        <v>4.9541284403669739</v>
      </c>
      <c r="F551" s="85" t="s">
        <v>267</v>
      </c>
    </row>
    <row r="552" spans="1:6" ht="15" customHeight="1" x14ac:dyDescent="0.25">
      <c r="A552" s="85">
        <v>10</v>
      </c>
      <c r="B552" s="114" t="s">
        <v>529</v>
      </c>
      <c r="C552" s="85" t="s">
        <v>492</v>
      </c>
      <c r="D552" s="85" t="s">
        <v>184</v>
      </c>
      <c r="E552" s="109">
        <v>9.9082568807339477</v>
      </c>
      <c r="F552" s="85" t="s">
        <v>36</v>
      </c>
    </row>
    <row r="553" spans="1:6" ht="15" customHeight="1" x14ac:dyDescent="0.25">
      <c r="A553" s="85">
        <v>10</v>
      </c>
      <c r="B553" s="114" t="s">
        <v>529</v>
      </c>
      <c r="C553" s="85" t="s">
        <v>492</v>
      </c>
      <c r="D553" s="85" t="s">
        <v>184</v>
      </c>
      <c r="E553" s="109">
        <v>1</v>
      </c>
      <c r="F553" s="85" t="s">
        <v>43</v>
      </c>
    </row>
    <row r="554" spans="1:6" ht="15" customHeight="1" x14ac:dyDescent="0.25">
      <c r="A554" s="85">
        <v>10</v>
      </c>
      <c r="B554" s="114" t="s">
        <v>529</v>
      </c>
      <c r="C554" s="85" t="s">
        <v>492</v>
      </c>
      <c r="D554" s="85" t="s">
        <v>184</v>
      </c>
      <c r="E554" s="109">
        <v>12.160133444537118</v>
      </c>
      <c r="F554" s="85" t="s">
        <v>134</v>
      </c>
    </row>
    <row r="555" spans="1:6" ht="15" customHeight="1" x14ac:dyDescent="0.25">
      <c r="A555" s="85">
        <v>10</v>
      </c>
      <c r="B555" s="114" t="s">
        <v>529</v>
      </c>
      <c r="C555" s="85" t="s">
        <v>492</v>
      </c>
      <c r="D555" s="85" t="s">
        <v>184</v>
      </c>
      <c r="E555" s="109">
        <v>12.160133444537118</v>
      </c>
      <c r="F555" s="85" t="s">
        <v>275</v>
      </c>
    </row>
    <row r="556" spans="1:6" ht="15" customHeight="1" x14ac:dyDescent="0.25">
      <c r="A556" s="85">
        <v>10</v>
      </c>
      <c r="B556" s="114" t="s">
        <v>529</v>
      </c>
      <c r="C556" s="85" t="s">
        <v>492</v>
      </c>
      <c r="D556" s="85" t="s">
        <v>184</v>
      </c>
      <c r="E556" s="109">
        <v>1</v>
      </c>
      <c r="F556" s="85" t="s">
        <v>53</v>
      </c>
    </row>
    <row r="557" spans="1:6" ht="15" customHeight="1" x14ac:dyDescent="0.25">
      <c r="A557" s="85"/>
      <c r="B557" s="85"/>
      <c r="C557" s="85"/>
      <c r="D557" s="85"/>
      <c r="E557" s="116">
        <v>540.45871559633042</v>
      </c>
      <c r="F557" s="111"/>
    </row>
    <row r="558" spans="1:6" ht="15" customHeight="1" x14ac:dyDescent="0.25">
      <c r="A558" s="85">
        <v>11</v>
      </c>
      <c r="B558" s="114" t="s">
        <v>530</v>
      </c>
      <c r="C558" s="85" t="s">
        <v>531</v>
      </c>
      <c r="D558" s="85" t="s">
        <v>184</v>
      </c>
      <c r="E558" s="109">
        <v>1</v>
      </c>
      <c r="F558" s="85" t="s">
        <v>188</v>
      </c>
    </row>
    <row r="559" spans="1:6" ht="15" customHeight="1" x14ac:dyDescent="0.25">
      <c r="A559" s="85">
        <v>11</v>
      </c>
      <c r="B559" s="114" t="s">
        <v>530</v>
      </c>
      <c r="C559" s="85" t="s">
        <v>531</v>
      </c>
      <c r="D559" s="85" t="s">
        <v>184</v>
      </c>
      <c r="E559" s="109">
        <v>2.2010869565217388</v>
      </c>
      <c r="F559" s="85" t="s">
        <v>198</v>
      </c>
    </row>
    <row r="560" spans="1:6" ht="15" customHeight="1" x14ac:dyDescent="0.25">
      <c r="A560" s="85">
        <v>11</v>
      </c>
      <c r="B560" s="114" t="s">
        <v>530</v>
      </c>
      <c r="C560" s="85" t="s">
        <v>531</v>
      </c>
      <c r="D560" s="85" t="s">
        <v>184</v>
      </c>
      <c r="E560" s="109">
        <v>5</v>
      </c>
      <c r="F560" s="85" t="s">
        <v>199</v>
      </c>
    </row>
    <row r="561" spans="1:6" ht="15" customHeight="1" x14ac:dyDescent="0.25">
      <c r="A561" s="85">
        <v>11</v>
      </c>
      <c r="B561" s="114" t="s">
        <v>530</v>
      </c>
      <c r="C561" s="85" t="s">
        <v>531</v>
      </c>
      <c r="D561" s="85" t="s">
        <v>184</v>
      </c>
      <c r="E561" s="109">
        <v>1.7119565217391306</v>
      </c>
      <c r="F561" s="85" t="s">
        <v>200</v>
      </c>
    </row>
    <row r="562" spans="1:6" ht="15" customHeight="1" x14ac:dyDescent="0.25">
      <c r="A562" s="85">
        <v>11</v>
      </c>
      <c r="B562" s="114" t="s">
        <v>530</v>
      </c>
      <c r="C562" s="85" t="s">
        <v>531</v>
      </c>
      <c r="D562" s="85" t="s">
        <v>184</v>
      </c>
      <c r="E562" s="109">
        <v>1</v>
      </c>
      <c r="F562" s="85" t="s">
        <v>204</v>
      </c>
    </row>
    <row r="563" spans="1:6" ht="15" customHeight="1" x14ac:dyDescent="0.25">
      <c r="A563" s="85">
        <v>11</v>
      </c>
      <c r="B563" s="114" t="s">
        <v>530</v>
      </c>
      <c r="C563" s="85" t="s">
        <v>531</v>
      </c>
      <c r="D563" s="85" t="s">
        <v>184</v>
      </c>
      <c r="E563" s="109">
        <v>1</v>
      </c>
      <c r="F563" s="85" t="s">
        <v>206</v>
      </c>
    </row>
    <row r="564" spans="1:6" ht="15" customHeight="1" x14ac:dyDescent="0.25">
      <c r="A564" s="85">
        <v>11</v>
      </c>
      <c r="B564" s="114" t="s">
        <v>530</v>
      </c>
      <c r="C564" s="85" t="s">
        <v>531</v>
      </c>
      <c r="D564" s="85" t="s">
        <v>184</v>
      </c>
      <c r="E564" s="109">
        <v>1</v>
      </c>
      <c r="F564" s="85" t="s">
        <v>281</v>
      </c>
    </row>
    <row r="565" spans="1:6" ht="15" customHeight="1" x14ac:dyDescent="0.25">
      <c r="A565" s="85">
        <v>11</v>
      </c>
      <c r="B565" s="114" t="s">
        <v>530</v>
      </c>
      <c r="C565" s="85" t="s">
        <v>531</v>
      </c>
      <c r="D565" s="85" t="s">
        <v>184</v>
      </c>
      <c r="E565" s="109">
        <v>4</v>
      </c>
      <c r="F565" s="85" t="s">
        <v>215</v>
      </c>
    </row>
    <row r="566" spans="1:6" ht="15" customHeight="1" x14ac:dyDescent="0.25">
      <c r="A566" s="85">
        <v>11</v>
      </c>
      <c r="B566" s="114" t="s">
        <v>530</v>
      </c>
      <c r="C566" s="85" t="s">
        <v>531</v>
      </c>
      <c r="D566" s="85" t="s">
        <v>184</v>
      </c>
      <c r="E566" s="109">
        <v>0.97826086956521741</v>
      </c>
      <c r="F566" s="85" t="s">
        <v>286</v>
      </c>
    </row>
    <row r="567" spans="1:6" ht="15" customHeight="1" x14ac:dyDescent="0.25">
      <c r="A567" s="85">
        <v>11</v>
      </c>
      <c r="B567" s="114" t="s">
        <v>530</v>
      </c>
      <c r="C567" s="85" t="s">
        <v>531</v>
      </c>
      <c r="D567" s="85" t="s">
        <v>184</v>
      </c>
      <c r="E567" s="109">
        <v>1</v>
      </c>
      <c r="F567" s="85" t="s">
        <v>218</v>
      </c>
    </row>
    <row r="568" spans="1:6" ht="15" customHeight="1" x14ac:dyDescent="0.25">
      <c r="A568" s="85">
        <v>11</v>
      </c>
      <c r="B568" s="114" t="s">
        <v>530</v>
      </c>
      <c r="C568" s="85" t="s">
        <v>531</v>
      </c>
      <c r="D568" s="85" t="s">
        <v>184</v>
      </c>
      <c r="E568" s="109">
        <v>1</v>
      </c>
      <c r="F568" s="85" t="s">
        <v>220</v>
      </c>
    </row>
    <row r="569" spans="1:6" ht="15" customHeight="1" x14ac:dyDescent="0.25">
      <c r="A569" s="85">
        <v>11</v>
      </c>
      <c r="B569" s="114" t="s">
        <v>530</v>
      </c>
      <c r="C569" s="85" t="s">
        <v>531</v>
      </c>
      <c r="D569" s="85" t="s">
        <v>184</v>
      </c>
      <c r="E569" s="109">
        <v>3.9130434782608696</v>
      </c>
      <c r="F569" s="85" t="s">
        <v>221</v>
      </c>
    </row>
    <row r="570" spans="1:6" ht="15" customHeight="1" x14ac:dyDescent="0.25">
      <c r="A570" s="85">
        <v>11</v>
      </c>
      <c r="B570" s="114" t="s">
        <v>530</v>
      </c>
      <c r="C570" s="85" t="s">
        <v>531</v>
      </c>
      <c r="D570" s="85" t="s">
        <v>184</v>
      </c>
      <c r="E570" s="109">
        <v>1</v>
      </c>
      <c r="F570" s="85" t="s">
        <v>233</v>
      </c>
    </row>
    <row r="571" spans="1:6" ht="15" customHeight="1" x14ac:dyDescent="0.25">
      <c r="A571" s="85">
        <v>11</v>
      </c>
      <c r="B571" s="114" t="s">
        <v>530</v>
      </c>
      <c r="C571" s="85" t="s">
        <v>531</v>
      </c>
      <c r="D571" s="85" t="s">
        <v>184</v>
      </c>
      <c r="E571" s="109">
        <v>1</v>
      </c>
      <c r="F571" s="85" t="s">
        <v>234</v>
      </c>
    </row>
    <row r="572" spans="1:6" ht="15" customHeight="1" x14ac:dyDescent="0.25">
      <c r="A572" s="85">
        <v>11</v>
      </c>
      <c r="B572" s="114" t="s">
        <v>530</v>
      </c>
      <c r="C572" s="85" t="s">
        <v>531</v>
      </c>
      <c r="D572" s="85" t="s">
        <v>184</v>
      </c>
      <c r="E572" s="109">
        <v>8</v>
      </c>
      <c r="F572" s="85" t="s">
        <v>241</v>
      </c>
    </row>
    <row r="573" spans="1:6" ht="15" customHeight="1" x14ac:dyDescent="0.25">
      <c r="A573" s="85">
        <v>11</v>
      </c>
      <c r="B573" s="114" t="s">
        <v>530</v>
      </c>
      <c r="C573" s="85" t="s">
        <v>531</v>
      </c>
      <c r="D573" s="85" t="s">
        <v>184</v>
      </c>
      <c r="E573" s="109">
        <v>1.2228260869565217</v>
      </c>
      <c r="F573" s="85" t="s">
        <v>248</v>
      </c>
    </row>
    <row r="574" spans="1:6" ht="15" customHeight="1" x14ac:dyDescent="0.25">
      <c r="A574" s="85">
        <v>11</v>
      </c>
      <c r="B574" s="114" t="s">
        <v>530</v>
      </c>
      <c r="C574" s="85" t="s">
        <v>531</v>
      </c>
      <c r="D574" s="85" t="s">
        <v>184</v>
      </c>
      <c r="E574" s="109">
        <v>1.7119565217391306</v>
      </c>
      <c r="F574" s="85" t="s">
        <v>254</v>
      </c>
    </row>
    <row r="575" spans="1:6" ht="15" customHeight="1" x14ac:dyDescent="0.25">
      <c r="A575" s="85">
        <v>11</v>
      </c>
      <c r="B575" s="114" t="s">
        <v>530</v>
      </c>
      <c r="C575" s="85" t="s">
        <v>531</v>
      </c>
      <c r="D575" s="85" t="s">
        <v>184</v>
      </c>
      <c r="E575" s="109">
        <v>14</v>
      </c>
      <c r="F575" s="85" t="s">
        <v>259</v>
      </c>
    </row>
    <row r="576" spans="1:6" ht="15" customHeight="1" x14ac:dyDescent="0.25">
      <c r="A576" s="85">
        <v>11</v>
      </c>
      <c r="B576" s="114" t="s">
        <v>530</v>
      </c>
      <c r="C576" s="85" t="s">
        <v>531</v>
      </c>
      <c r="D576" s="85" t="s">
        <v>184</v>
      </c>
      <c r="E576" s="109">
        <v>2.2010869565217388</v>
      </c>
      <c r="F576" s="85" t="s">
        <v>261</v>
      </c>
    </row>
    <row r="577" spans="1:6" ht="15" customHeight="1" x14ac:dyDescent="0.25">
      <c r="A577" s="85">
        <v>11</v>
      </c>
      <c r="B577" s="114" t="s">
        <v>530</v>
      </c>
      <c r="C577" s="85" t="s">
        <v>531</v>
      </c>
      <c r="D577" s="85" t="s">
        <v>184</v>
      </c>
      <c r="E577" s="109">
        <v>2.6902173913043481</v>
      </c>
      <c r="F577" s="85" t="s">
        <v>262</v>
      </c>
    </row>
    <row r="578" spans="1:6" ht="15" customHeight="1" x14ac:dyDescent="0.25">
      <c r="A578" s="85">
        <v>11</v>
      </c>
      <c r="B578" s="114" t="s">
        <v>530</v>
      </c>
      <c r="C578" s="85" t="s">
        <v>531</v>
      </c>
      <c r="D578" s="85" t="s">
        <v>184</v>
      </c>
      <c r="E578" s="109">
        <v>8</v>
      </c>
      <c r="F578" s="85" t="s">
        <v>269</v>
      </c>
    </row>
    <row r="579" spans="1:6" ht="15" customHeight="1" x14ac:dyDescent="0.25">
      <c r="A579" s="85">
        <v>11</v>
      </c>
      <c r="B579" s="114" t="s">
        <v>530</v>
      </c>
      <c r="C579" s="85" t="s">
        <v>531</v>
      </c>
      <c r="D579" s="85" t="s">
        <v>184</v>
      </c>
      <c r="E579" s="109">
        <v>23</v>
      </c>
      <c r="F579" s="85" t="s">
        <v>17</v>
      </c>
    </row>
    <row r="580" spans="1:6" ht="15" customHeight="1" x14ac:dyDescent="0.25">
      <c r="A580" s="85">
        <v>11</v>
      </c>
      <c r="B580" s="114" t="s">
        <v>530</v>
      </c>
      <c r="C580" s="85" t="s">
        <v>531</v>
      </c>
      <c r="D580" s="85" t="s">
        <v>184</v>
      </c>
      <c r="E580" s="109">
        <v>1.2228260869565217</v>
      </c>
      <c r="F580" s="85" t="s">
        <v>134</v>
      </c>
    </row>
    <row r="581" spans="1:6" ht="15" customHeight="1" x14ac:dyDescent="0.25">
      <c r="A581" s="85">
        <v>11</v>
      </c>
      <c r="B581" s="114" t="s">
        <v>530</v>
      </c>
      <c r="C581" s="85" t="s">
        <v>531</v>
      </c>
      <c r="D581" s="85" t="s">
        <v>184</v>
      </c>
      <c r="E581" s="109">
        <v>1</v>
      </c>
      <c r="F581" s="85" t="s">
        <v>53</v>
      </c>
    </row>
    <row r="582" spans="1:6" ht="15" customHeight="1" x14ac:dyDescent="0.25">
      <c r="A582" s="85">
        <v>11</v>
      </c>
      <c r="B582" s="114" t="s">
        <v>530</v>
      </c>
      <c r="C582" s="85" t="s">
        <v>531</v>
      </c>
      <c r="D582" s="85" t="s">
        <v>184</v>
      </c>
      <c r="E582" s="109">
        <v>1</v>
      </c>
      <c r="F582" s="85" t="s">
        <v>57</v>
      </c>
    </row>
    <row r="583" spans="1:6" x14ac:dyDescent="0.25">
      <c r="A583" s="85"/>
      <c r="B583" s="85"/>
      <c r="C583" s="85"/>
      <c r="D583" s="85"/>
      <c r="E583" s="116">
        <v>89.853260869565219</v>
      </c>
      <c r="F583" s="111"/>
    </row>
    <row r="584" spans="1:6" x14ac:dyDescent="0.25">
      <c r="A584" s="81" t="s">
        <v>498</v>
      </c>
      <c r="B584" s="81" t="s">
        <v>180</v>
      </c>
      <c r="C584" s="81" t="s">
        <v>483</v>
      </c>
      <c r="D584" s="81" t="s">
        <v>14</v>
      </c>
      <c r="E584" s="105">
        <v>4.8</v>
      </c>
      <c r="F584" s="81" t="s">
        <v>18</v>
      </c>
    </row>
    <row r="585" spans="1:6" x14ac:dyDescent="0.25">
      <c r="A585" s="81" t="s">
        <v>498</v>
      </c>
      <c r="B585" s="81" t="s">
        <v>180</v>
      </c>
      <c r="C585" s="81" t="s">
        <v>483</v>
      </c>
      <c r="D585" s="81" t="s">
        <v>14</v>
      </c>
      <c r="E585" s="105">
        <v>8</v>
      </c>
      <c r="F585" s="81" t="s">
        <v>21</v>
      </c>
    </row>
    <row r="586" spans="1:6" x14ac:dyDescent="0.25">
      <c r="A586" s="81" t="s">
        <v>498</v>
      </c>
      <c r="B586" s="81" t="s">
        <v>180</v>
      </c>
      <c r="C586" s="81" t="s">
        <v>483</v>
      </c>
      <c r="D586" s="81" t="s">
        <v>14</v>
      </c>
      <c r="E586" s="105">
        <v>19.999999999999996</v>
      </c>
      <c r="F586" s="81" t="s">
        <v>22</v>
      </c>
    </row>
    <row r="587" spans="1:6" x14ac:dyDescent="0.25">
      <c r="A587" s="81" t="s">
        <v>498</v>
      </c>
      <c r="B587" s="81" t="s">
        <v>180</v>
      </c>
      <c r="C587" s="81" t="s">
        <v>483</v>
      </c>
      <c r="D587" s="81" t="s">
        <v>14</v>
      </c>
      <c r="E587" s="105">
        <v>21.599999999999998</v>
      </c>
      <c r="F587" s="81" t="s">
        <v>23</v>
      </c>
    </row>
    <row r="588" spans="1:6" x14ac:dyDescent="0.25">
      <c r="A588" s="81" t="s">
        <v>498</v>
      </c>
      <c r="B588" s="81" t="s">
        <v>180</v>
      </c>
      <c r="C588" s="81" t="s">
        <v>483</v>
      </c>
      <c r="D588" s="81" t="s">
        <v>14</v>
      </c>
      <c r="E588" s="105">
        <v>19.2</v>
      </c>
      <c r="F588" s="81" t="s">
        <v>24</v>
      </c>
    </row>
    <row r="589" spans="1:6" x14ac:dyDescent="0.25">
      <c r="A589" s="81" t="s">
        <v>498</v>
      </c>
      <c r="B589" s="81" t="s">
        <v>180</v>
      </c>
      <c r="C589" s="81" t="s">
        <v>483</v>
      </c>
      <c r="D589" s="81" t="s">
        <v>14</v>
      </c>
      <c r="E589" s="105">
        <v>41.599999999999994</v>
      </c>
      <c r="F589" s="81" t="s">
        <v>25</v>
      </c>
    </row>
    <row r="590" spans="1:6" x14ac:dyDescent="0.25">
      <c r="A590" s="81" t="s">
        <v>498</v>
      </c>
      <c r="B590" s="81" t="s">
        <v>180</v>
      </c>
      <c r="C590" s="81" t="s">
        <v>483</v>
      </c>
      <c r="D590" s="81" t="s">
        <v>14</v>
      </c>
      <c r="E590" s="105">
        <v>4.8</v>
      </c>
      <c r="F590" s="81" t="s">
        <v>53</v>
      </c>
    </row>
    <row r="591" spans="1:6" x14ac:dyDescent="0.25">
      <c r="A591" s="81"/>
      <c r="B591" s="81"/>
      <c r="C591" s="81"/>
      <c r="D591" s="81"/>
      <c r="E591" s="106">
        <v>119.99999999999999</v>
      </c>
      <c r="F591" s="87"/>
    </row>
    <row r="592" spans="1:6" x14ac:dyDescent="0.25">
      <c r="A592" s="81" t="s">
        <v>495</v>
      </c>
      <c r="B592" s="81" t="s">
        <v>501</v>
      </c>
      <c r="C592" s="81" t="s">
        <v>494</v>
      </c>
      <c r="D592" s="81" t="s">
        <v>14</v>
      </c>
      <c r="E592" s="105">
        <v>2026.8217863314148</v>
      </c>
      <c r="F592" s="81" t="s">
        <v>18</v>
      </c>
    </row>
    <row r="593" spans="1:6" x14ac:dyDescent="0.25">
      <c r="A593" s="81" t="s">
        <v>495</v>
      </c>
      <c r="B593" s="81" t="s">
        <v>501</v>
      </c>
      <c r="C593" s="81" t="s">
        <v>494</v>
      </c>
      <c r="D593" s="81" t="s">
        <v>14</v>
      </c>
      <c r="E593" s="105">
        <v>544.75842478472805</v>
      </c>
      <c r="F593" s="81" t="s">
        <v>20</v>
      </c>
    </row>
    <row r="594" spans="1:6" x14ac:dyDescent="0.25">
      <c r="A594" s="81" t="s">
        <v>495</v>
      </c>
      <c r="B594" s="81" t="s">
        <v>501</v>
      </c>
      <c r="C594" s="81" t="s">
        <v>494</v>
      </c>
      <c r="D594" s="81" t="s">
        <v>14</v>
      </c>
      <c r="E594" s="105">
        <v>704.98149089788342</v>
      </c>
      <c r="F594" s="81" t="s">
        <v>22</v>
      </c>
    </row>
    <row r="595" spans="1:6" x14ac:dyDescent="0.25">
      <c r="A595" s="81" t="s">
        <v>495</v>
      </c>
      <c r="B595" s="81" t="s">
        <v>501</v>
      </c>
      <c r="C595" s="81" t="s">
        <v>494</v>
      </c>
      <c r="D595" s="81" t="s">
        <v>14</v>
      </c>
      <c r="E595" s="105">
        <v>1489.0731206891373</v>
      </c>
      <c r="F595" s="81" t="s">
        <v>23</v>
      </c>
    </row>
    <row r="596" spans="1:6" x14ac:dyDescent="0.25">
      <c r="A596" s="81" t="s">
        <v>495</v>
      </c>
      <c r="B596" s="81" t="s">
        <v>501</v>
      </c>
      <c r="C596" s="81" t="s">
        <v>494</v>
      </c>
      <c r="D596" s="81" t="s">
        <v>14</v>
      </c>
      <c r="E596" s="105">
        <v>4985.9415386087512</v>
      </c>
      <c r="F596" s="81" t="s">
        <v>25</v>
      </c>
    </row>
    <row r="597" spans="1:6" x14ac:dyDescent="0.25">
      <c r="A597" s="81" t="s">
        <v>495</v>
      </c>
      <c r="B597" s="81" t="s">
        <v>501</v>
      </c>
      <c r="C597" s="81" t="s">
        <v>494</v>
      </c>
      <c r="D597" s="81" t="s">
        <v>14</v>
      </c>
      <c r="E597" s="105">
        <v>229.31926337445353</v>
      </c>
      <c r="F597" s="81" t="s">
        <v>27</v>
      </c>
    </row>
    <row r="598" spans="1:6" x14ac:dyDescent="0.25">
      <c r="A598" s="81" t="s">
        <v>495</v>
      </c>
      <c r="B598" s="81" t="s">
        <v>501</v>
      </c>
      <c r="C598" s="81" t="s">
        <v>494</v>
      </c>
      <c r="D598" s="81" t="s">
        <v>14</v>
      </c>
      <c r="E598" s="105">
        <v>327.45589136876117</v>
      </c>
      <c r="F598" s="81" t="s">
        <v>29</v>
      </c>
    </row>
    <row r="599" spans="1:6" x14ac:dyDescent="0.25">
      <c r="A599" s="81" t="s">
        <v>495</v>
      </c>
      <c r="B599" s="81" t="s">
        <v>501</v>
      </c>
      <c r="C599" s="81" t="s">
        <v>494</v>
      </c>
      <c r="D599" s="81" t="s">
        <v>14</v>
      </c>
      <c r="E599" s="105">
        <v>60.083649792433249</v>
      </c>
      <c r="F599" s="81" t="s">
        <v>30</v>
      </c>
    </row>
    <row r="600" spans="1:6" x14ac:dyDescent="0.25">
      <c r="A600" s="81" t="s">
        <v>495</v>
      </c>
      <c r="B600" s="81" t="s">
        <v>501</v>
      </c>
      <c r="C600" s="81" t="s">
        <v>494</v>
      </c>
      <c r="D600" s="81" t="s">
        <v>14</v>
      </c>
      <c r="E600" s="105">
        <v>6075.4583881782082</v>
      </c>
      <c r="F600" s="81" t="s">
        <v>31</v>
      </c>
    </row>
    <row r="601" spans="1:6" x14ac:dyDescent="0.25">
      <c r="A601" s="81" t="s">
        <v>495</v>
      </c>
      <c r="B601" s="81" t="s">
        <v>501</v>
      </c>
      <c r="C601" s="81" t="s">
        <v>494</v>
      </c>
      <c r="D601" s="81" t="s">
        <v>14</v>
      </c>
      <c r="E601" s="105">
        <v>1526.1247047278046</v>
      </c>
      <c r="F601" s="81" t="s">
        <v>32</v>
      </c>
    </row>
    <row r="602" spans="1:6" x14ac:dyDescent="0.25">
      <c r="A602" s="81" t="s">
        <v>495</v>
      </c>
      <c r="B602" s="81" t="s">
        <v>501</v>
      </c>
      <c r="C602" s="81" t="s">
        <v>494</v>
      </c>
      <c r="D602" s="81" t="s">
        <v>14</v>
      </c>
      <c r="E602" s="105">
        <v>753.04841073183002</v>
      </c>
      <c r="F602" s="81" t="s">
        <v>33</v>
      </c>
    </row>
    <row r="603" spans="1:6" x14ac:dyDescent="0.25">
      <c r="A603" s="81" t="s">
        <v>495</v>
      </c>
      <c r="B603" s="81" t="s">
        <v>501</v>
      </c>
      <c r="C603" s="81" t="s">
        <v>494</v>
      </c>
      <c r="D603" s="81" t="s">
        <v>14</v>
      </c>
      <c r="E603" s="105">
        <v>50.069708160361031</v>
      </c>
      <c r="F603" s="81" t="s">
        <v>35</v>
      </c>
    </row>
    <row r="604" spans="1:6" x14ac:dyDescent="0.25">
      <c r="A604" s="81" t="s">
        <v>495</v>
      </c>
      <c r="B604" s="81" t="s">
        <v>501</v>
      </c>
      <c r="C604" s="81" t="s">
        <v>494</v>
      </c>
      <c r="D604" s="81" t="s">
        <v>14</v>
      </c>
      <c r="E604" s="105">
        <v>4050.6393901732081</v>
      </c>
      <c r="F604" s="81" t="s">
        <v>36</v>
      </c>
    </row>
    <row r="605" spans="1:6" x14ac:dyDescent="0.25">
      <c r="A605" s="81" t="s">
        <v>495</v>
      </c>
      <c r="B605" s="81" t="s">
        <v>501</v>
      </c>
      <c r="C605" s="81" t="s">
        <v>494</v>
      </c>
      <c r="D605" s="81" t="s">
        <v>14</v>
      </c>
      <c r="E605" s="105">
        <v>1706.3756541051041</v>
      </c>
      <c r="F605" s="81" t="s">
        <v>39</v>
      </c>
    </row>
    <row r="606" spans="1:6" x14ac:dyDescent="0.25">
      <c r="A606" s="81" t="s">
        <v>495</v>
      </c>
      <c r="B606" s="81" t="s">
        <v>501</v>
      </c>
      <c r="C606" s="81" t="s">
        <v>494</v>
      </c>
      <c r="D606" s="81" t="s">
        <v>14</v>
      </c>
      <c r="E606" s="105">
        <v>390.5437236508161</v>
      </c>
      <c r="F606" s="81" t="s">
        <v>40</v>
      </c>
    </row>
    <row r="607" spans="1:6" x14ac:dyDescent="0.25">
      <c r="A607" s="81" t="s">
        <v>495</v>
      </c>
      <c r="B607" s="81" t="s">
        <v>501</v>
      </c>
      <c r="C607" s="81" t="s">
        <v>494</v>
      </c>
      <c r="D607" s="81" t="s">
        <v>14</v>
      </c>
      <c r="E607" s="105">
        <v>825.14879048274997</v>
      </c>
      <c r="F607" s="81" t="s">
        <v>41</v>
      </c>
    </row>
    <row r="608" spans="1:6" x14ac:dyDescent="0.25">
      <c r="A608" s="81" t="s">
        <v>495</v>
      </c>
      <c r="B608" s="81" t="s">
        <v>501</v>
      </c>
      <c r="C608" s="81" t="s">
        <v>494</v>
      </c>
      <c r="D608" s="81" t="s">
        <v>14</v>
      </c>
      <c r="E608" s="105">
        <v>32153.765186420653</v>
      </c>
      <c r="F608" s="81" t="s">
        <v>42</v>
      </c>
    </row>
    <row r="609" spans="1:6" x14ac:dyDescent="0.25">
      <c r="A609" s="81" t="s">
        <v>495</v>
      </c>
      <c r="B609" s="81" t="s">
        <v>501</v>
      </c>
      <c r="C609" s="81" t="s">
        <v>494</v>
      </c>
      <c r="D609" s="81" t="s">
        <v>14</v>
      </c>
      <c r="E609" s="105">
        <v>20.027883264144414</v>
      </c>
      <c r="F609" s="81" t="s">
        <v>43</v>
      </c>
    </row>
    <row r="610" spans="1:6" x14ac:dyDescent="0.25">
      <c r="A610" s="81" t="s">
        <v>495</v>
      </c>
      <c r="B610" s="81" t="s">
        <v>501</v>
      </c>
      <c r="C610" s="81" t="s">
        <v>494</v>
      </c>
      <c r="D610" s="81" t="s">
        <v>14</v>
      </c>
      <c r="E610" s="105">
        <v>716.99822085637004</v>
      </c>
      <c r="F610" s="81" t="s">
        <v>44</v>
      </c>
    </row>
    <row r="611" spans="1:6" x14ac:dyDescent="0.25">
      <c r="A611" s="81" t="s">
        <v>495</v>
      </c>
      <c r="B611" s="81" t="s">
        <v>501</v>
      </c>
      <c r="C611" s="81" t="s">
        <v>494</v>
      </c>
      <c r="D611" s="81" t="s">
        <v>14</v>
      </c>
      <c r="E611" s="105">
        <v>1443.0089891816053</v>
      </c>
      <c r="F611" s="81" t="s">
        <v>45</v>
      </c>
    </row>
    <row r="612" spans="1:6" x14ac:dyDescent="0.25">
      <c r="A612" s="81" t="s">
        <v>495</v>
      </c>
      <c r="B612" s="81" t="s">
        <v>501</v>
      </c>
      <c r="C612" s="81" t="s">
        <v>494</v>
      </c>
      <c r="D612" s="81" t="s">
        <v>14</v>
      </c>
      <c r="E612" s="105">
        <v>1879.6168443399531</v>
      </c>
      <c r="F612" s="81" t="s">
        <v>46</v>
      </c>
    </row>
    <row r="613" spans="1:6" x14ac:dyDescent="0.25">
      <c r="A613" s="81" t="s">
        <v>495</v>
      </c>
      <c r="B613" s="81" t="s">
        <v>501</v>
      </c>
      <c r="C613" s="81" t="s">
        <v>494</v>
      </c>
      <c r="D613" s="81" t="s">
        <v>14</v>
      </c>
      <c r="E613" s="105">
        <v>13.018124121693868</v>
      </c>
      <c r="F613" s="81" t="s">
        <v>47</v>
      </c>
    </row>
    <row r="614" spans="1:6" x14ac:dyDescent="0.25">
      <c r="A614" s="81" t="s">
        <v>495</v>
      </c>
      <c r="B614" s="81" t="s">
        <v>501</v>
      </c>
      <c r="C614" s="81" t="s">
        <v>494</v>
      </c>
      <c r="D614" s="81" t="s">
        <v>14</v>
      </c>
      <c r="E614" s="105">
        <v>251.34993496501241</v>
      </c>
      <c r="F614" s="81" t="s">
        <v>48</v>
      </c>
    </row>
    <row r="615" spans="1:6" x14ac:dyDescent="0.25">
      <c r="A615" s="81" t="s">
        <v>495</v>
      </c>
      <c r="B615" s="81" t="s">
        <v>501</v>
      </c>
      <c r="C615" s="81" t="s">
        <v>494</v>
      </c>
      <c r="D615" s="81" t="s">
        <v>14</v>
      </c>
      <c r="E615" s="105">
        <v>1721.3965665532123</v>
      </c>
      <c r="F615" s="81" t="s">
        <v>68</v>
      </c>
    </row>
    <row r="616" spans="1:6" x14ac:dyDescent="0.25">
      <c r="A616" s="81" t="s">
        <v>495</v>
      </c>
      <c r="B616" s="81" t="s">
        <v>501</v>
      </c>
      <c r="C616" s="81" t="s">
        <v>494</v>
      </c>
      <c r="D616" s="81" t="s">
        <v>14</v>
      </c>
      <c r="E616" s="105">
        <v>10.013941632072207</v>
      </c>
      <c r="F616" s="81" t="s">
        <v>49</v>
      </c>
    </row>
    <row r="617" spans="1:6" x14ac:dyDescent="0.25">
      <c r="A617" s="81" t="s">
        <v>495</v>
      </c>
      <c r="B617" s="81" t="s">
        <v>501</v>
      </c>
      <c r="C617" s="81" t="s">
        <v>494</v>
      </c>
      <c r="D617" s="81" t="s">
        <v>14</v>
      </c>
      <c r="E617" s="105">
        <v>2761.845102125515</v>
      </c>
      <c r="F617" s="81" t="s">
        <v>51</v>
      </c>
    </row>
    <row r="618" spans="1:6" x14ac:dyDescent="0.25">
      <c r="A618" s="81" t="s">
        <v>495</v>
      </c>
      <c r="B618" s="81" t="s">
        <v>501</v>
      </c>
      <c r="C618" s="81" t="s">
        <v>494</v>
      </c>
      <c r="D618" s="81" t="s">
        <v>14</v>
      </c>
      <c r="E618" s="105">
        <v>13.018124121693868</v>
      </c>
      <c r="F618" s="81" t="s">
        <v>52</v>
      </c>
    </row>
    <row r="619" spans="1:6" x14ac:dyDescent="0.25">
      <c r="A619" s="81" t="s">
        <v>495</v>
      </c>
      <c r="B619" s="81" t="s">
        <v>501</v>
      </c>
      <c r="C619" s="81" t="s">
        <v>494</v>
      </c>
      <c r="D619" s="81" t="s">
        <v>14</v>
      </c>
      <c r="E619" s="105">
        <v>70.097591424505453</v>
      </c>
      <c r="F619" s="81" t="s">
        <v>55</v>
      </c>
    </row>
    <row r="620" spans="1:6" x14ac:dyDescent="0.25">
      <c r="A620" s="81" t="s">
        <v>495</v>
      </c>
      <c r="B620" s="81" t="s">
        <v>501</v>
      </c>
      <c r="C620" s="81" t="s">
        <v>494</v>
      </c>
      <c r="D620" s="81" t="s">
        <v>14</v>
      </c>
      <c r="E620" s="105">
        <v>1592.2167194994811</v>
      </c>
      <c r="F620" s="81" t="s">
        <v>56</v>
      </c>
    </row>
    <row r="621" spans="1:6" x14ac:dyDescent="0.25">
      <c r="A621" s="81" t="s">
        <v>495</v>
      </c>
      <c r="B621" s="81" t="s">
        <v>501</v>
      </c>
      <c r="C621" s="81" t="s">
        <v>494</v>
      </c>
      <c r="D621" s="81" t="s">
        <v>14</v>
      </c>
      <c r="E621" s="105">
        <v>53.073890649982708</v>
      </c>
      <c r="F621" s="81" t="s">
        <v>57</v>
      </c>
    </row>
    <row r="622" spans="1:6" x14ac:dyDescent="0.25">
      <c r="A622" s="81" t="s">
        <v>495</v>
      </c>
      <c r="B622" s="81" t="s">
        <v>501</v>
      </c>
      <c r="C622" s="81" t="s">
        <v>494</v>
      </c>
      <c r="D622" s="81" t="s">
        <v>14</v>
      </c>
      <c r="E622" s="105">
        <v>1493.0786973419661</v>
      </c>
      <c r="F622" s="81" t="s">
        <v>65</v>
      </c>
    </row>
    <row r="623" spans="1:6" x14ac:dyDescent="0.25">
      <c r="A623" s="81" t="s">
        <v>495</v>
      </c>
      <c r="B623" s="81" t="s">
        <v>501</v>
      </c>
      <c r="C623" s="81" t="s">
        <v>494</v>
      </c>
      <c r="D623" s="81" t="s">
        <v>14</v>
      </c>
      <c r="E623" s="105">
        <v>10.013941632072207</v>
      </c>
      <c r="F623" s="81" t="s">
        <v>25</v>
      </c>
    </row>
    <row r="624" spans="1:6" x14ac:dyDescent="0.25">
      <c r="A624" s="81" t="s">
        <v>495</v>
      </c>
      <c r="B624" s="81" t="s">
        <v>501</v>
      </c>
      <c r="C624" s="81" t="s">
        <v>494</v>
      </c>
      <c r="D624" s="81" t="s">
        <v>14</v>
      </c>
      <c r="E624" s="105">
        <v>8.011153305657766</v>
      </c>
      <c r="F624" s="81" t="s">
        <v>29</v>
      </c>
    </row>
    <row r="625" spans="1:6" x14ac:dyDescent="0.25">
      <c r="A625" s="81" t="s">
        <v>495</v>
      </c>
      <c r="B625" s="81" t="s">
        <v>501</v>
      </c>
      <c r="C625" s="81" t="s">
        <v>494</v>
      </c>
      <c r="D625" s="81" t="s">
        <v>14</v>
      </c>
      <c r="E625" s="105">
        <v>518.72217654134045</v>
      </c>
      <c r="F625" s="81" t="s">
        <v>31</v>
      </c>
    </row>
    <row r="626" spans="1:6" x14ac:dyDescent="0.25">
      <c r="A626" s="81" t="s">
        <v>495</v>
      </c>
      <c r="B626" s="81" t="s">
        <v>501</v>
      </c>
      <c r="C626" s="81" t="s">
        <v>494</v>
      </c>
      <c r="D626" s="81" t="s">
        <v>14</v>
      </c>
      <c r="E626" s="105">
        <v>3.004182489621662</v>
      </c>
      <c r="F626" s="81" t="s">
        <v>41</v>
      </c>
    </row>
    <row r="627" spans="1:6" x14ac:dyDescent="0.25">
      <c r="A627" s="81" t="s">
        <v>495</v>
      </c>
      <c r="B627" s="81" t="s">
        <v>501</v>
      </c>
      <c r="C627" s="81" t="s">
        <v>494</v>
      </c>
      <c r="D627" s="81" t="s">
        <v>14</v>
      </c>
      <c r="E627" s="105">
        <v>1233.7176090712958</v>
      </c>
      <c r="F627" s="81" t="s">
        <v>46</v>
      </c>
    </row>
    <row r="628" spans="1:6" x14ac:dyDescent="0.25">
      <c r="A628" s="81" t="s">
        <v>495</v>
      </c>
      <c r="B628" s="81" t="s">
        <v>501</v>
      </c>
      <c r="C628" s="81" t="s">
        <v>494</v>
      </c>
      <c r="D628" s="81" t="s">
        <v>14</v>
      </c>
      <c r="E628" s="105">
        <v>24.033459916973296</v>
      </c>
      <c r="F628" s="81" t="s">
        <v>68</v>
      </c>
    </row>
    <row r="629" spans="1:6" x14ac:dyDescent="0.25">
      <c r="A629" s="81" t="s">
        <v>495</v>
      </c>
      <c r="B629" s="81" t="s">
        <v>501</v>
      </c>
      <c r="C629" s="81" t="s">
        <v>494</v>
      </c>
      <c r="D629" s="81" t="s">
        <v>14</v>
      </c>
      <c r="E629" s="105">
        <v>37.051584038667166</v>
      </c>
      <c r="F629" s="81" t="s">
        <v>51</v>
      </c>
    </row>
    <row r="630" spans="1:6" x14ac:dyDescent="0.25">
      <c r="A630" s="81" t="s">
        <v>495</v>
      </c>
      <c r="B630" s="81" t="s">
        <v>501</v>
      </c>
      <c r="C630" s="81" t="s">
        <v>494</v>
      </c>
      <c r="D630" s="81" t="s">
        <v>14</v>
      </c>
      <c r="E630" s="105">
        <v>29.80149029704689</v>
      </c>
      <c r="F630" s="81" t="s">
        <v>52</v>
      </c>
    </row>
    <row r="631" spans="1:6" x14ac:dyDescent="0.25">
      <c r="A631" s="81" t="s">
        <v>495</v>
      </c>
      <c r="B631" s="81" t="s">
        <v>501</v>
      </c>
      <c r="C631" s="81" t="s">
        <v>494</v>
      </c>
      <c r="D631" s="81" t="s">
        <v>14</v>
      </c>
      <c r="E631" s="105">
        <v>194.27046766220084</v>
      </c>
      <c r="F631" s="81" t="s">
        <v>54</v>
      </c>
    </row>
    <row r="632" spans="1:6" x14ac:dyDescent="0.25">
      <c r="A632" s="91" t="s">
        <v>495</v>
      </c>
      <c r="B632" s="81" t="s">
        <v>501</v>
      </c>
      <c r="C632" s="91" t="s">
        <v>494</v>
      </c>
      <c r="D632" s="91" t="s">
        <v>170</v>
      </c>
      <c r="E632" s="107">
        <v>3.004182489621662</v>
      </c>
      <c r="F632" s="91" t="s">
        <v>46</v>
      </c>
    </row>
    <row r="633" spans="1:6" x14ac:dyDescent="0.25">
      <c r="A633" s="81"/>
      <c r="B633" s="81"/>
      <c r="C633" s="81"/>
      <c r="D633" s="81"/>
      <c r="E633" s="106">
        <v>71999.999999999971</v>
      </c>
      <c r="F633" s="87"/>
    </row>
    <row r="634" spans="1:6" x14ac:dyDescent="0.25">
      <c r="A634" s="91" t="s">
        <v>496</v>
      </c>
      <c r="B634" s="91" t="s">
        <v>502</v>
      </c>
      <c r="C634" s="91" t="s">
        <v>497</v>
      </c>
      <c r="D634" s="91" t="s">
        <v>14</v>
      </c>
      <c r="E634" s="107">
        <v>20.552966135562794</v>
      </c>
      <c r="F634" s="91" t="s">
        <v>40</v>
      </c>
    </row>
    <row r="635" spans="1:6" x14ac:dyDescent="0.25">
      <c r="A635" s="91" t="s">
        <v>496</v>
      </c>
      <c r="B635" s="91" t="s">
        <v>502</v>
      </c>
      <c r="C635" s="91" t="s">
        <v>497</v>
      </c>
      <c r="D635" s="91" t="s">
        <v>14</v>
      </c>
      <c r="E635" s="107">
        <v>0.26033757105046212</v>
      </c>
      <c r="F635" s="91" t="s">
        <v>53</v>
      </c>
    </row>
    <row r="636" spans="1:6" x14ac:dyDescent="0.25">
      <c r="A636" s="91" t="s">
        <v>496</v>
      </c>
      <c r="B636" s="91" t="s">
        <v>502</v>
      </c>
      <c r="C636" s="91" t="s">
        <v>497</v>
      </c>
      <c r="D636" s="91" t="s">
        <v>14</v>
      </c>
      <c r="E636" s="107">
        <v>8.2211864542251192</v>
      </c>
      <c r="F636" s="91" t="s">
        <v>54</v>
      </c>
    </row>
    <row r="637" spans="1:6" x14ac:dyDescent="0.25">
      <c r="A637" s="91" t="s">
        <v>496</v>
      </c>
      <c r="B637" s="91" t="s">
        <v>502</v>
      </c>
      <c r="C637" s="91" t="s">
        <v>497</v>
      </c>
      <c r="D637" s="81" t="s">
        <v>14</v>
      </c>
      <c r="E637" s="105">
        <v>37.694139892622168</v>
      </c>
      <c r="F637" s="81" t="s">
        <v>18</v>
      </c>
    </row>
    <row r="638" spans="1:6" x14ac:dyDescent="0.25">
      <c r="A638" s="91" t="s">
        <v>496</v>
      </c>
      <c r="B638" s="91" t="s">
        <v>502</v>
      </c>
      <c r="C638" s="91" t="s">
        <v>497</v>
      </c>
      <c r="D638" s="81" t="s">
        <v>14</v>
      </c>
      <c r="E638" s="105">
        <v>913.91641337038948</v>
      </c>
      <c r="F638" s="81" t="s">
        <v>20</v>
      </c>
    </row>
    <row r="639" spans="1:6" x14ac:dyDescent="0.25">
      <c r="A639" s="91" t="s">
        <v>496</v>
      </c>
      <c r="B639" s="91" t="s">
        <v>502</v>
      </c>
      <c r="C639" s="91" t="s">
        <v>497</v>
      </c>
      <c r="D639" s="81" t="s">
        <v>14</v>
      </c>
      <c r="E639" s="105">
        <v>678.07934815126066</v>
      </c>
      <c r="F639" s="81" t="s">
        <v>22</v>
      </c>
    </row>
    <row r="640" spans="1:6" x14ac:dyDescent="0.25">
      <c r="A640" s="91" t="s">
        <v>496</v>
      </c>
      <c r="B640" s="91" t="s">
        <v>502</v>
      </c>
      <c r="C640" s="91" t="s">
        <v>497</v>
      </c>
      <c r="D640" s="81" t="s">
        <v>14</v>
      </c>
      <c r="E640" s="105">
        <v>507.1704731521171</v>
      </c>
      <c r="F640" s="81" t="s">
        <v>23</v>
      </c>
    </row>
    <row r="641" spans="1:6" x14ac:dyDescent="0.25">
      <c r="A641" s="91" t="s">
        <v>496</v>
      </c>
      <c r="B641" s="91" t="s">
        <v>502</v>
      </c>
      <c r="C641" s="91" t="s">
        <v>497</v>
      </c>
      <c r="D641" s="81" t="s">
        <v>14</v>
      </c>
      <c r="E641" s="105">
        <v>17.81257065082109</v>
      </c>
      <c r="F641" s="81" t="s">
        <v>25</v>
      </c>
    </row>
    <row r="642" spans="1:6" x14ac:dyDescent="0.25">
      <c r="A642" s="91" t="s">
        <v>496</v>
      </c>
      <c r="B642" s="91" t="s">
        <v>502</v>
      </c>
      <c r="C642" s="91" t="s">
        <v>497</v>
      </c>
      <c r="D642" s="81" t="s">
        <v>14</v>
      </c>
      <c r="E642" s="105">
        <v>146.37411422425114</v>
      </c>
      <c r="F642" s="81" t="s">
        <v>28</v>
      </c>
    </row>
    <row r="643" spans="1:6" x14ac:dyDescent="0.25">
      <c r="A643" s="91" t="s">
        <v>496</v>
      </c>
      <c r="B643" s="91" t="s">
        <v>502</v>
      </c>
      <c r="C643" s="91" t="s">
        <v>497</v>
      </c>
      <c r="D643" s="81" t="s">
        <v>14</v>
      </c>
      <c r="E643" s="105">
        <v>77.621702105308827</v>
      </c>
      <c r="F643" s="81" t="s">
        <v>30</v>
      </c>
    </row>
    <row r="644" spans="1:6" x14ac:dyDescent="0.25">
      <c r="A644" s="91" t="s">
        <v>496</v>
      </c>
      <c r="B644" s="91" t="s">
        <v>502</v>
      </c>
      <c r="C644" s="91" t="s">
        <v>497</v>
      </c>
      <c r="D644" s="81" t="s">
        <v>14</v>
      </c>
      <c r="E644" s="105">
        <v>24.512837611014564</v>
      </c>
      <c r="F644" s="81" t="s">
        <v>62</v>
      </c>
    </row>
    <row r="645" spans="1:6" x14ac:dyDescent="0.25">
      <c r="A645" s="91" t="s">
        <v>496</v>
      </c>
      <c r="B645" s="91" t="s">
        <v>502</v>
      </c>
      <c r="C645" s="91" t="s">
        <v>497</v>
      </c>
      <c r="D645" s="81" t="s">
        <v>14</v>
      </c>
      <c r="E645" s="105">
        <v>207.57125599176055</v>
      </c>
      <c r="F645" s="81" t="s">
        <v>34</v>
      </c>
    </row>
    <row r="646" spans="1:6" x14ac:dyDescent="0.25">
      <c r="A646" s="91" t="s">
        <v>496</v>
      </c>
      <c r="B646" s="91" t="s">
        <v>502</v>
      </c>
      <c r="C646" s="91" t="s">
        <v>497</v>
      </c>
      <c r="D646" s="81" t="s">
        <v>14</v>
      </c>
      <c r="E646" s="105">
        <v>101.39463293544311</v>
      </c>
      <c r="F646" s="81" t="s">
        <v>35</v>
      </c>
    </row>
    <row r="647" spans="1:6" x14ac:dyDescent="0.25">
      <c r="A647" s="91" t="s">
        <v>496</v>
      </c>
      <c r="B647" s="91" t="s">
        <v>502</v>
      </c>
      <c r="C647" s="91" t="s">
        <v>497</v>
      </c>
      <c r="D647" s="81" t="s">
        <v>14</v>
      </c>
      <c r="E647" s="105">
        <v>286.04933168605112</v>
      </c>
      <c r="F647" s="81" t="s">
        <v>37</v>
      </c>
    </row>
    <row r="648" spans="1:6" x14ac:dyDescent="0.25">
      <c r="A648" s="91" t="s">
        <v>496</v>
      </c>
      <c r="B648" s="91" t="s">
        <v>502</v>
      </c>
      <c r="C648" s="91" t="s">
        <v>497</v>
      </c>
      <c r="D648" s="81" t="s">
        <v>14</v>
      </c>
      <c r="E648" s="105">
        <v>43.8463277558673</v>
      </c>
      <c r="F648" s="81" t="s">
        <v>38</v>
      </c>
    </row>
    <row r="649" spans="1:6" x14ac:dyDescent="0.25">
      <c r="A649" s="91" t="s">
        <v>496</v>
      </c>
      <c r="B649" s="91" t="s">
        <v>502</v>
      </c>
      <c r="C649" s="91" t="s">
        <v>497</v>
      </c>
      <c r="D649" s="81" t="s">
        <v>14</v>
      </c>
      <c r="E649" s="105">
        <v>15.072175166079385</v>
      </c>
      <c r="F649" s="81" t="s">
        <v>39</v>
      </c>
    </row>
    <row r="650" spans="1:6" x14ac:dyDescent="0.25">
      <c r="A650" s="91" t="s">
        <v>496</v>
      </c>
      <c r="B650" s="91" t="s">
        <v>502</v>
      </c>
      <c r="C650" s="91" t="s">
        <v>497</v>
      </c>
      <c r="D650" s="81" t="s">
        <v>14</v>
      </c>
      <c r="E650" s="105">
        <v>104.17613435245595</v>
      </c>
      <c r="F650" s="81" t="s">
        <v>40</v>
      </c>
    </row>
    <row r="651" spans="1:6" x14ac:dyDescent="0.25">
      <c r="A651" s="91" t="s">
        <v>496</v>
      </c>
      <c r="B651" s="91" t="s">
        <v>502</v>
      </c>
      <c r="C651" s="91" t="s">
        <v>497</v>
      </c>
      <c r="D651" s="81" t="s">
        <v>14</v>
      </c>
      <c r="E651" s="105">
        <v>315.91005108553912</v>
      </c>
      <c r="F651" s="81" t="s">
        <v>41</v>
      </c>
    </row>
    <row r="652" spans="1:6" x14ac:dyDescent="0.25">
      <c r="A652" s="91" t="s">
        <v>496</v>
      </c>
      <c r="B652" s="91" t="s">
        <v>502</v>
      </c>
      <c r="C652" s="91" t="s">
        <v>497</v>
      </c>
      <c r="D652" s="81" t="s">
        <v>14</v>
      </c>
      <c r="E652" s="107">
        <v>48.962646125880063</v>
      </c>
      <c r="F652" s="81" t="s">
        <v>43</v>
      </c>
    </row>
    <row r="653" spans="1:6" x14ac:dyDescent="0.25">
      <c r="A653" s="91" t="s">
        <v>496</v>
      </c>
      <c r="B653" s="91" t="s">
        <v>502</v>
      </c>
      <c r="C653" s="91" t="s">
        <v>497</v>
      </c>
      <c r="D653" s="81" t="s">
        <v>14</v>
      </c>
      <c r="E653" s="107">
        <v>8.2211864542251192</v>
      </c>
      <c r="F653" s="81" t="s">
        <v>44</v>
      </c>
    </row>
    <row r="654" spans="1:6" x14ac:dyDescent="0.25">
      <c r="A654" s="91" t="s">
        <v>496</v>
      </c>
      <c r="B654" s="91" t="s">
        <v>502</v>
      </c>
      <c r="C654" s="91" t="s">
        <v>497</v>
      </c>
      <c r="D654" s="81" t="s">
        <v>14</v>
      </c>
      <c r="E654" s="107">
        <v>119.79364821999894</v>
      </c>
      <c r="F654" s="81" t="s">
        <v>45</v>
      </c>
    </row>
    <row r="655" spans="1:6" x14ac:dyDescent="0.25">
      <c r="A655" s="91" t="s">
        <v>496</v>
      </c>
      <c r="B655" s="91" t="s">
        <v>502</v>
      </c>
      <c r="C655" s="91" t="s">
        <v>497</v>
      </c>
      <c r="D655" s="81" t="s">
        <v>14</v>
      </c>
      <c r="E655" s="107">
        <v>248.18117668014784</v>
      </c>
      <c r="F655" s="81" t="s">
        <v>47</v>
      </c>
    </row>
    <row r="656" spans="1:6" x14ac:dyDescent="0.25">
      <c r="A656" s="91" t="s">
        <v>496</v>
      </c>
      <c r="B656" s="91" t="s">
        <v>502</v>
      </c>
      <c r="C656" s="91" t="s">
        <v>497</v>
      </c>
      <c r="D656" s="81" t="s">
        <v>14</v>
      </c>
      <c r="E656" s="107">
        <v>12.331779681337677</v>
      </c>
      <c r="F656" s="81" t="s">
        <v>63</v>
      </c>
    </row>
    <row r="657" spans="1:6" x14ac:dyDescent="0.25">
      <c r="A657" s="91" t="s">
        <v>496</v>
      </c>
      <c r="B657" s="91" t="s">
        <v>502</v>
      </c>
      <c r="C657" s="91" t="s">
        <v>497</v>
      </c>
      <c r="D657" s="81" t="s">
        <v>14</v>
      </c>
      <c r="E657" s="107">
        <v>106.5246532828796</v>
      </c>
      <c r="F657" s="81" t="s">
        <v>48</v>
      </c>
    </row>
    <row r="658" spans="1:6" x14ac:dyDescent="0.25">
      <c r="A658" s="91" t="s">
        <v>496</v>
      </c>
      <c r="B658" s="91" t="s">
        <v>502</v>
      </c>
      <c r="C658" s="91" t="s">
        <v>497</v>
      </c>
      <c r="D658" s="81" t="s">
        <v>14</v>
      </c>
      <c r="E658" s="107">
        <v>2.0498158225867962</v>
      </c>
      <c r="F658" s="81" t="s">
        <v>68</v>
      </c>
    </row>
    <row r="659" spans="1:6" x14ac:dyDescent="0.25">
      <c r="A659" s="91" t="s">
        <v>496</v>
      </c>
      <c r="B659" s="91" t="s">
        <v>502</v>
      </c>
      <c r="C659" s="91" t="s">
        <v>497</v>
      </c>
      <c r="D659" s="81" t="s">
        <v>14</v>
      </c>
      <c r="E659" s="105">
        <v>235.6740116877867</v>
      </c>
      <c r="F659" s="81" t="s">
        <v>49</v>
      </c>
    </row>
    <row r="660" spans="1:6" x14ac:dyDescent="0.25">
      <c r="A660" s="91" t="s">
        <v>496</v>
      </c>
      <c r="B660" s="91" t="s">
        <v>502</v>
      </c>
      <c r="C660" s="91" t="s">
        <v>497</v>
      </c>
      <c r="D660" s="81" t="s">
        <v>14</v>
      </c>
      <c r="E660" s="105">
        <v>86.322457769363751</v>
      </c>
      <c r="F660" s="81" t="s">
        <v>50</v>
      </c>
    </row>
    <row r="661" spans="1:6" x14ac:dyDescent="0.25">
      <c r="A661" s="91" t="s">
        <v>496</v>
      </c>
      <c r="B661" s="91" t="s">
        <v>502</v>
      </c>
      <c r="C661" s="91" t="s">
        <v>497</v>
      </c>
      <c r="D661" s="81" t="s">
        <v>14</v>
      </c>
      <c r="E661" s="105">
        <v>36.995339044013029</v>
      </c>
      <c r="F661" s="81" t="s">
        <v>51</v>
      </c>
    </row>
    <row r="662" spans="1:6" x14ac:dyDescent="0.25">
      <c r="A662" s="91" t="s">
        <v>496</v>
      </c>
      <c r="B662" s="91" t="s">
        <v>502</v>
      </c>
      <c r="C662" s="91" t="s">
        <v>497</v>
      </c>
      <c r="D662" s="81" t="s">
        <v>14</v>
      </c>
      <c r="E662" s="105">
        <v>186.33319098501232</v>
      </c>
      <c r="F662" s="81" t="s">
        <v>53</v>
      </c>
    </row>
    <row r="663" spans="1:6" x14ac:dyDescent="0.25">
      <c r="A663" s="91" t="s">
        <v>496</v>
      </c>
      <c r="B663" s="91" t="s">
        <v>502</v>
      </c>
      <c r="C663" s="91" t="s">
        <v>497</v>
      </c>
      <c r="D663" s="81" t="s">
        <v>14</v>
      </c>
      <c r="E663" s="105">
        <v>2.7403954847417062</v>
      </c>
      <c r="F663" s="81" t="s">
        <v>54</v>
      </c>
    </row>
    <row r="664" spans="1:6" x14ac:dyDescent="0.25">
      <c r="A664" s="91" t="s">
        <v>496</v>
      </c>
      <c r="B664" s="91" t="s">
        <v>502</v>
      </c>
      <c r="C664" s="91" t="s">
        <v>497</v>
      </c>
      <c r="D664" s="81" t="s">
        <v>14</v>
      </c>
      <c r="E664" s="105">
        <v>136.44977197625906</v>
      </c>
      <c r="F664" s="81" t="s">
        <v>55</v>
      </c>
    </row>
    <row r="665" spans="1:6" x14ac:dyDescent="0.25">
      <c r="A665" s="91" t="s">
        <v>496</v>
      </c>
      <c r="B665" s="91" t="s">
        <v>502</v>
      </c>
      <c r="C665" s="91" t="s">
        <v>497</v>
      </c>
      <c r="D665" s="81" t="s">
        <v>14</v>
      </c>
      <c r="E665" s="105">
        <v>406.94872948414337</v>
      </c>
      <c r="F665" s="81" t="s">
        <v>56</v>
      </c>
    </row>
    <row r="666" spans="1:6" x14ac:dyDescent="0.25">
      <c r="A666" s="91" t="s">
        <v>496</v>
      </c>
      <c r="B666" s="91" t="s">
        <v>502</v>
      </c>
      <c r="C666" s="91" t="s">
        <v>497</v>
      </c>
      <c r="D666" s="81" t="s">
        <v>14</v>
      </c>
      <c r="E666" s="105">
        <v>219.91673765052192</v>
      </c>
      <c r="F666" s="81" t="s">
        <v>20</v>
      </c>
    </row>
    <row r="667" spans="1:6" x14ac:dyDescent="0.25">
      <c r="A667" s="91" t="s">
        <v>496</v>
      </c>
      <c r="B667" s="91" t="s">
        <v>502</v>
      </c>
      <c r="C667" s="91" t="s">
        <v>497</v>
      </c>
      <c r="D667" s="81" t="s">
        <v>14</v>
      </c>
      <c r="E667" s="105">
        <v>205.58309906758041</v>
      </c>
      <c r="F667" s="81" t="s">
        <v>22</v>
      </c>
    </row>
    <row r="668" spans="1:6" x14ac:dyDescent="0.25">
      <c r="A668" s="91" t="s">
        <v>496</v>
      </c>
      <c r="B668" s="91" t="s">
        <v>502</v>
      </c>
      <c r="C668" s="91" t="s">
        <v>497</v>
      </c>
      <c r="D668" s="81" t="s">
        <v>14</v>
      </c>
      <c r="E668" s="105">
        <v>417.47869913426337</v>
      </c>
      <c r="F668" s="81" t="s">
        <v>23</v>
      </c>
    </row>
    <row r="669" spans="1:6" x14ac:dyDescent="0.25">
      <c r="A669" s="91" t="s">
        <v>496</v>
      </c>
      <c r="B669" s="91" t="s">
        <v>502</v>
      </c>
      <c r="C669" s="91" t="s">
        <v>497</v>
      </c>
      <c r="D669" s="81" t="s">
        <v>14</v>
      </c>
      <c r="E669" s="105">
        <v>2.7403954847417062</v>
      </c>
      <c r="F669" s="81" t="s">
        <v>27</v>
      </c>
    </row>
    <row r="670" spans="1:6" x14ac:dyDescent="0.25">
      <c r="A670" s="91" t="s">
        <v>496</v>
      </c>
      <c r="B670" s="91" t="s">
        <v>502</v>
      </c>
      <c r="C670" s="91" t="s">
        <v>497</v>
      </c>
      <c r="D670" s="81" t="s">
        <v>14</v>
      </c>
      <c r="E670" s="105">
        <v>134.99188157837642</v>
      </c>
      <c r="F670" s="81" t="s">
        <v>28</v>
      </c>
    </row>
    <row r="671" spans="1:6" x14ac:dyDescent="0.25">
      <c r="A671" s="91" t="s">
        <v>496</v>
      </c>
      <c r="B671" s="91" t="s">
        <v>502</v>
      </c>
      <c r="C671" s="91" t="s">
        <v>497</v>
      </c>
      <c r="D671" s="81" t="s">
        <v>14</v>
      </c>
      <c r="E671" s="105">
        <v>33.980904010797154</v>
      </c>
      <c r="F671" s="81" t="s">
        <v>30</v>
      </c>
    </row>
    <row r="672" spans="1:6" x14ac:dyDescent="0.25">
      <c r="A672" s="91" t="s">
        <v>496</v>
      </c>
      <c r="B672" s="91" t="s">
        <v>502</v>
      </c>
      <c r="C672" s="91" t="s">
        <v>497</v>
      </c>
      <c r="D672" s="81" t="s">
        <v>14</v>
      </c>
      <c r="E672" s="105">
        <v>24.149735209286284</v>
      </c>
      <c r="F672" s="81" t="s">
        <v>62</v>
      </c>
    </row>
    <row r="673" spans="1:6" x14ac:dyDescent="0.25">
      <c r="A673" s="91" t="s">
        <v>496</v>
      </c>
      <c r="B673" s="91" t="s">
        <v>502</v>
      </c>
      <c r="C673" s="91" t="s">
        <v>497</v>
      </c>
      <c r="D673" s="81" t="s">
        <v>14</v>
      </c>
      <c r="E673" s="105">
        <v>315.14548074529625</v>
      </c>
      <c r="F673" s="81" t="s">
        <v>35</v>
      </c>
    </row>
    <row r="674" spans="1:6" x14ac:dyDescent="0.25">
      <c r="A674" s="91" t="s">
        <v>496</v>
      </c>
      <c r="B674" s="91" t="s">
        <v>502</v>
      </c>
      <c r="C674" s="91" t="s">
        <v>497</v>
      </c>
      <c r="D674" s="81" t="s">
        <v>14</v>
      </c>
      <c r="E674" s="105">
        <v>217.29965996259361</v>
      </c>
      <c r="F674" s="81" t="s">
        <v>36</v>
      </c>
    </row>
    <row r="675" spans="1:6" x14ac:dyDescent="0.25">
      <c r="A675" s="91" t="s">
        <v>496</v>
      </c>
      <c r="B675" s="91" t="s">
        <v>502</v>
      </c>
      <c r="C675" s="91" t="s">
        <v>497</v>
      </c>
      <c r="D675" s="81" t="s">
        <v>14</v>
      </c>
      <c r="E675" s="105">
        <v>85.585291383968226</v>
      </c>
      <c r="F675" s="81" t="s">
        <v>37</v>
      </c>
    </row>
    <row r="676" spans="1:6" x14ac:dyDescent="0.25">
      <c r="A676" s="91" t="s">
        <v>496</v>
      </c>
      <c r="B676" s="91" t="s">
        <v>502</v>
      </c>
      <c r="C676" s="91" t="s">
        <v>497</v>
      </c>
      <c r="D676" s="81" t="s">
        <v>14</v>
      </c>
      <c r="E676" s="105">
        <v>187.71709070480688</v>
      </c>
      <c r="F676" s="81" t="s">
        <v>38</v>
      </c>
    </row>
    <row r="677" spans="1:6" x14ac:dyDescent="0.25">
      <c r="A677" s="91" t="s">
        <v>496</v>
      </c>
      <c r="B677" s="91" t="s">
        <v>502</v>
      </c>
      <c r="C677" s="91" t="s">
        <v>497</v>
      </c>
      <c r="D677" s="81" t="s">
        <v>14</v>
      </c>
      <c r="E677" s="105">
        <v>42.476130013496444</v>
      </c>
      <c r="F677" s="81" t="s">
        <v>39</v>
      </c>
    </row>
    <row r="678" spans="1:6" x14ac:dyDescent="0.25">
      <c r="A678" s="91" t="s">
        <v>496</v>
      </c>
      <c r="B678" s="91" t="s">
        <v>502</v>
      </c>
      <c r="C678" s="91" t="s">
        <v>497</v>
      </c>
      <c r="D678" s="81" t="s">
        <v>14</v>
      </c>
      <c r="E678" s="105">
        <v>335.69844688085897</v>
      </c>
      <c r="F678" s="81" t="s">
        <v>40</v>
      </c>
    </row>
    <row r="679" spans="1:6" x14ac:dyDescent="0.25">
      <c r="A679" s="91" t="s">
        <v>496</v>
      </c>
      <c r="B679" s="91" t="s">
        <v>502</v>
      </c>
      <c r="C679" s="91" t="s">
        <v>497</v>
      </c>
      <c r="D679" s="81" t="s">
        <v>14</v>
      </c>
      <c r="E679" s="105">
        <v>253.59619815799752</v>
      </c>
      <c r="F679" s="81" t="s">
        <v>41</v>
      </c>
    </row>
    <row r="680" spans="1:6" x14ac:dyDescent="0.25">
      <c r="A680" s="91" t="s">
        <v>496</v>
      </c>
      <c r="B680" s="91" t="s">
        <v>502</v>
      </c>
      <c r="C680" s="91" t="s">
        <v>497</v>
      </c>
      <c r="D680" s="81" t="s">
        <v>14</v>
      </c>
      <c r="E680" s="107">
        <v>14.195248610962036</v>
      </c>
      <c r="F680" s="81" t="s">
        <v>43</v>
      </c>
    </row>
    <row r="681" spans="1:6" x14ac:dyDescent="0.25">
      <c r="A681" s="91" t="s">
        <v>496</v>
      </c>
      <c r="B681" s="91" t="s">
        <v>502</v>
      </c>
      <c r="C681" s="91" t="s">
        <v>497</v>
      </c>
      <c r="D681" s="81" t="s">
        <v>14</v>
      </c>
      <c r="E681" s="105">
        <v>166.79417117880394</v>
      </c>
      <c r="F681" s="81" t="s">
        <v>47</v>
      </c>
    </row>
    <row r="682" spans="1:6" x14ac:dyDescent="0.25">
      <c r="A682" s="91" t="s">
        <v>496</v>
      </c>
      <c r="B682" s="91" t="s">
        <v>502</v>
      </c>
      <c r="C682" s="91" t="s">
        <v>497</v>
      </c>
      <c r="D682" s="81" t="s">
        <v>14</v>
      </c>
      <c r="E682" s="105">
        <v>132.90918100997277</v>
      </c>
      <c r="F682" s="81" t="s">
        <v>63</v>
      </c>
    </row>
    <row r="683" spans="1:6" x14ac:dyDescent="0.25">
      <c r="A683" s="91" t="s">
        <v>496</v>
      </c>
      <c r="B683" s="91" t="s">
        <v>502</v>
      </c>
      <c r="C683" s="91" t="s">
        <v>497</v>
      </c>
      <c r="D683" s="81" t="s">
        <v>14</v>
      </c>
      <c r="E683" s="105">
        <v>35.830670962997807</v>
      </c>
      <c r="F683" s="81" t="s">
        <v>48</v>
      </c>
    </row>
    <row r="684" spans="1:6" x14ac:dyDescent="0.25">
      <c r="A684" s="91" t="s">
        <v>496</v>
      </c>
      <c r="B684" s="91" t="s">
        <v>502</v>
      </c>
      <c r="C684" s="91" t="s">
        <v>497</v>
      </c>
      <c r="D684" s="81" t="s">
        <v>14</v>
      </c>
      <c r="E684" s="105">
        <v>64.399293891430091</v>
      </c>
      <c r="F684" s="81" t="s">
        <v>49</v>
      </c>
    </row>
    <row r="685" spans="1:6" x14ac:dyDescent="0.25">
      <c r="A685" s="91" t="s">
        <v>496</v>
      </c>
      <c r="B685" s="91" t="s">
        <v>502</v>
      </c>
      <c r="C685" s="91" t="s">
        <v>497</v>
      </c>
      <c r="D685" s="81" t="s">
        <v>14</v>
      </c>
      <c r="E685" s="105">
        <v>89.062853254105448</v>
      </c>
      <c r="F685" s="81" t="s">
        <v>50</v>
      </c>
    </row>
    <row r="686" spans="1:6" x14ac:dyDescent="0.25">
      <c r="A686" s="91" t="s">
        <v>496</v>
      </c>
      <c r="B686" s="91" t="s">
        <v>502</v>
      </c>
      <c r="C686" s="91" t="s">
        <v>497</v>
      </c>
      <c r="D686" s="81" t="s">
        <v>14</v>
      </c>
      <c r="E686" s="105">
        <v>440.95703744978789</v>
      </c>
      <c r="F686" s="81" t="s">
        <v>52</v>
      </c>
    </row>
    <row r="687" spans="1:6" x14ac:dyDescent="0.25">
      <c r="A687" s="91" t="s">
        <v>496</v>
      </c>
      <c r="B687" s="91" t="s">
        <v>502</v>
      </c>
      <c r="C687" s="91" t="s">
        <v>497</v>
      </c>
      <c r="D687" s="81" t="s">
        <v>14</v>
      </c>
      <c r="E687" s="105">
        <v>93.173446481217994</v>
      </c>
      <c r="F687" s="81" t="s">
        <v>55</v>
      </c>
    </row>
    <row r="688" spans="1:6" x14ac:dyDescent="0.25">
      <c r="A688" s="91" t="s">
        <v>496</v>
      </c>
      <c r="B688" s="91" t="s">
        <v>502</v>
      </c>
      <c r="C688" s="91" t="s">
        <v>497</v>
      </c>
      <c r="D688" s="81" t="s">
        <v>14</v>
      </c>
      <c r="E688" s="105">
        <v>109.61581938966826</v>
      </c>
      <c r="F688" s="81" t="s">
        <v>56</v>
      </c>
    </row>
    <row r="689" spans="1:6" x14ac:dyDescent="0.25">
      <c r="A689" s="91" t="s">
        <v>496</v>
      </c>
      <c r="B689" s="91" t="s">
        <v>502</v>
      </c>
      <c r="C689" s="91" t="s">
        <v>497</v>
      </c>
      <c r="D689" s="81" t="s">
        <v>14</v>
      </c>
      <c r="E689" s="105">
        <v>232.93772679627213</v>
      </c>
      <c r="F689" s="81" t="s">
        <v>57</v>
      </c>
    </row>
    <row r="690" spans="1:6" x14ac:dyDescent="0.25">
      <c r="A690" s="81"/>
      <c r="B690" s="81"/>
      <c r="C690" s="81"/>
      <c r="D690" s="81"/>
      <c r="E690" s="112">
        <v>8999.9999999999982</v>
      </c>
      <c r="F690" s="87"/>
    </row>
    <row r="691" spans="1:6" x14ac:dyDescent="0.25">
      <c r="A691" s="81" t="s">
        <v>499</v>
      </c>
      <c r="B691" s="81" t="s">
        <v>306</v>
      </c>
      <c r="C691" s="81" t="s">
        <v>500</v>
      </c>
      <c r="D691" s="81" t="s">
        <v>14</v>
      </c>
      <c r="E691" s="105">
        <v>4.0632512782311316</v>
      </c>
      <c r="F691" s="81" t="s">
        <v>53</v>
      </c>
    </row>
    <row r="692" spans="1:6" x14ac:dyDescent="0.25">
      <c r="A692" s="81" t="s">
        <v>499</v>
      </c>
      <c r="B692" s="81" t="s">
        <v>306</v>
      </c>
      <c r="C692" s="81" t="s">
        <v>500</v>
      </c>
      <c r="D692" s="81" t="s">
        <v>14</v>
      </c>
      <c r="E692" s="105">
        <v>386.55063826905496</v>
      </c>
      <c r="F692" s="81" t="s">
        <v>25</v>
      </c>
    </row>
    <row r="693" spans="1:6" x14ac:dyDescent="0.25">
      <c r="A693" s="81" t="s">
        <v>499</v>
      </c>
      <c r="B693" s="81" t="s">
        <v>306</v>
      </c>
      <c r="C693" s="81" t="s">
        <v>500</v>
      </c>
      <c r="D693" s="81" t="s">
        <v>14</v>
      </c>
      <c r="E693" s="105">
        <v>5.4176683709748419</v>
      </c>
      <c r="F693" s="81" t="s">
        <v>34</v>
      </c>
    </row>
    <row r="694" spans="1:6" x14ac:dyDescent="0.25">
      <c r="A694" s="81" t="s">
        <v>499</v>
      </c>
      <c r="B694" s="81" t="s">
        <v>306</v>
      </c>
      <c r="C694" s="81" t="s">
        <v>500</v>
      </c>
      <c r="D694" s="81" t="s">
        <v>14</v>
      </c>
      <c r="E694" s="105">
        <v>25.733924762130499</v>
      </c>
      <c r="F694" s="81" t="s">
        <v>37</v>
      </c>
    </row>
    <row r="695" spans="1:6" x14ac:dyDescent="0.25">
      <c r="A695" s="81" t="s">
        <v>499</v>
      </c>
      <c r="B695" s="81" t="s">
        <v>306</v>
      </c>
      <c r="C695" s="81" t="s">
        <v>500</v>
      </c>
      <c r="D695" s="81" t="s">
        <v>14</v>
      </c>
      <c r="E695" s="105">
        <v>4.0632512782311316</v>
      </c>
      <c r="F695" s="81" t="s">
        <v>40</v>
      </c>
    </row>
    <row r="696" spans="1:6" x14ac:dyDescent="0.25">
      <c r="A696" s="81" t="s">
        <v>499</v>
      </c>
      <c r="B696" s="81" t="s">
        <v>306</v>
      </c>
      <c r="C696" s="81" t="s">
        <v>500</v>
      </c>
      <c r="D696" s="81" t="s">
        <v>14</v>
      </c>
      <c r="E696" s="105">
        <v>36.569261504080181</v>
      </c>
      <c r="F696" s="81" t="s">
        <v>43</v>
      </c>
    </row>
    <row r="697" spans="1:6" x14ac:dyDescent="0.25">
      <c r="A697" s="81" t="s">
        <v>499</v>
      </c>
      <c r="B697" s="81" t="s">
        <v>306</v>
      </c>
      <c r="C697" s="81" t="s">
        <v>500</v>
      </c>
      <c r="D697" s="81" t="s">
        <v>14</v>
      </c>
      <c r="E697" s="105">
        <v>598.65235499272012</v>
      </c>
      <c r="F697" s="81" t="s">
        <v>45</v>
      </c>
    </row>
    <row r="698" spans="1:6" x14ac:dyDescent="0.25">
      <c r="A698" s="81" t="s">
        <v>499</v>
      </c>
      <c r="B698" s="81" t="s">
        <v>306</v>
      </c>
      <c r="C698" s="81" t="s">
        <v>500</v>
      </c>
      <c r="D698" s="81" t="s">
        <v>14</v>
      </c>
      <c r="E698" s="105">
        <v>117.83428706870282</v>
      </c>
      <c r="F698" s="81" t="s">
        <v>46</v>
      </c>
    </row>
    <row r="699" spans="1:6" x14ac:dyDescent="0.25">
      <c r="A699" s="81" t="s">
        <v>499</v>
      </c>
      <c r="B699" s="81" t="s">
        <v>306</v>
      </c>
      <c r="C699" s="81" t="s">
        <v>500</v>
      </c>
      <c r="D699" s="81" t="s">
        <v>14</v>
      </c>
      <c r="E699" s="105">
        <v>12.189753834693393</v>
      </c>
      <c r="F699" s="81" t="s">
        <v>47</v>
      </c>
    </row>
    <row r="700" spans="1:6" x14ac:dyDescent="0.25">
      <c r="A700" s="81" t="s">
        <v>499</v>
      </c>
      <c r="B700" s="81" t="s">
        <v>306</v>
      </c>
      <c r="C700" s="81" t="s">
        <v>500</v>
      </c>
      <c r="D700" s="81" t="s">
        <v>14</v>
      </c>
      <c r="E700" s="105">
        <v>65.012020451698106</v>
      </c>
      <c r="F700" s="81" t="s">
        <v>49</v>
      </c>
    </row>
    <row r="701" spans="1:6" x14ac:dyDescent="0.25">
      <c r="A701" s="81" t="s">
        <v>499</v>
      </c>
      <c r="B701" s="81" t="s">
        <v>306</v>
      </c>
      <c r="C701" s="81" t="s">
        <v>500</v>
      </c>
      <c r="D701" s="81" t="s">
        <v>14</v>
      </c>
      <c r="E701" s="105">
        <v>5.4176683709748419</v>
      </c>
      <c r="F701" s="81" t="s">
        <v>53</v>
      </c>
    </row>
    <row r="702" spans="1:6" x14ac:dyDescent="0.25">
      <c r="A702" s="81" t="s">
        <v>499</v>
      </c>
      <c r="B702" s="81" t="s">
        <v>306</v>
      </c>
      <c r="C702" s="81" t="s">
        <v>500</v>
      </c>
      <c r="D702" s="81" t="s">
        <v>14</v>
      </c>
      <c r="E702" s="105">
        <v>24.379507669386786</v>
      </c>
      <c r="F702" s="81" t="s">
        <v>54</v>
      </c>
    </row>
    <row r="703" spans="1:6" x14ac:dyDescent="0.25">
      <c r="A703" s="81" t="s">
        <v>499</v>
      </c>
      <c r="B703" s="81" t="s">
        <v>306</v>
      </c>
      <c r="C703" s="81" t="s">
        <v>500</v>
      </c>
      <c r="D703" s="81" t="s">
        <v>14</v>
      </c>
      <c r="E703" s="105">
        <v>1.3544170927437105</v>
      </c>
      <c r="F703" s="81" t="s">
        <v>65</v>
      </c>
    </row>
    <row r="704" spans="1:6" x14ac:dyDescent="0.25">
      <c r="A704" s="81" t="s">
        <v>499</v>
      </c>
      <c r="B704" s="81" t="s">
        <v>306</v>
      </c>
      <c r="C704" s="81" t="s">
        <v>500</v>
      </c>
      <c r="D704" s="81" t="s">
        <v>14</v>
      </c>
      <c r="E704" s="105">
        <v>1350.3538414654793</v>
      </c>
      <c r="F704" s="81" t="s">
        <v>16</v>
      </c>
    </row>
    <row r="705" spans="1:6" x14ac:dyDescent="0.25">
      <c r="A705" s="81" t="s">
        <v>499</v>
      </c>
      <c r="B705" s="81" t="s">
        <v>306</v>
      </c>
      <c r="C705" s="81" t="s">
        <v>500</v>
      </c>
      <c r="D705" s="81" t="s">
        <v>14</v>
      </c>
      <c r="E705" s="105">
        <v>709.71455659770425</v>
      </c>
      <c r="F705" s="81" t="s">
        <v>18</v>
      </c>
    </row>
    <row r="706" spans="1:6" x14ac:dyDescent="0.25">
      <c r="A706" s="81" t="s">
        <v>499</v>
      </c>
      <c r="B706" s="81" t="s">
        <v>306</v>
      </c>
      <c r="C706" s="81" t="s">
        <v>500</v>
      </c>
      <c r="D706" s="81" t="s">
        <v>14</v>
      </c>
      <c r="E706" s="105">
        <v>90.745945213828605</v>
      </c>
      <c r="F706" s="81" t="s">
        <v>20</v>
      </c>
    </row>
    <row r="707" spans="1:6" x14ac:dyDescent="0.25">
      <c r="A707" s="81" t="s">
        <v>499</v>
      </c>
      <c r="B707" s="81" t="s">
        <v>306</v>
      </c>
      <c r="C707" s="81" t="s">
        <v>500</v>
      </c>
      <c r="D707" s="81" t="s">
        <v>14</v>
      </c>
      <c r="E707" s="105">
        <v>1197.3047099854402</v>
      </c>
      <c r="F707" s="81" t="s">
        <v>22</v>
      </c>
    </row>
    <row r="708" spans="1:6" x14ac:dyDescent="0.25">
      <c r="A708" s="81" t="s">
        <v>499</v>
      </c>
      <c r="B708" s="81" t="s">
        <v>306</v>
      </c>
      <c r="C708" s="81" t="s">
        <v>500</v>
      </c>
      <c r="D708" s="81" t="s">
        <v>14</v>
      </c>
      <c r="E708" s="105">
        <v>1139.0647749974603</v>
      </c>
      <c r="F708" s="81" t="s">
        <v>23</v>
      </c>
    </row>
    <row r="709" spans="1:6" x14ac:dyDescent="0.25">
      <c r="A709" s="81" t="s">
        <v>499</v>
      </c>
      <c r="B709" s="81" t="s">
        <v>306</v>
      </c>
      <c r="C709" s="81" t="s">
        <v>500</v>
      </c>
      <c r="D709" s="81" t="s">
        <v>14</v>
      </c>
      <c r="E709" s="105">
        <v>2422.3749703721264</v>
      </c>
      <c r="F709" s="81" t="s">
        <v>25</v>
      </c>
    </row>
    <row r="710" spans="1:6" x14ac:dyDescent="0.25">
      <c r="A710" s="81" t="s">
        <v>499</v>
      </c>
      <c r="B710" s="81" t="s">
        <v>306</v>
      </c>
      <c r="C710" s="81" t="s">
        <v>500</v>
      </c>
      <c r="D710" s="81" t="s">
        <v>14</v>
      </c>
      <c r="E710" s="105">
        <v>73.138523008160362</v>
      </c>
      <c r="F710" s="81" t="s">
        <v>27</v>
      </c>
    </row>
    <row r="711" spans="1:6" x14ac:dyDescent="0.25">
      <c r="A711" s="81" t="s">
        <v>499</v>
      </c>
      <c r="B711" s="81" t="s">
        <v>306</v>
      </c>
      <c r="C711" s="81" t="s">
        <v>500</v>
      </c>
      <c r="D711" s="81" t="s">
        <v>14</v>
      </c>
      <c r="E711" s="105">
        <v>85.328276842853754</v>
      </c>
      <c r="F711" s="81" t="s">
        <v>28</v>
      </c>
    </row>
    <row r="712" spans="1:6" x14ac:dyDescent="0.25">
      <c r="A712" s="81" t="s">
        <v>499</v>
      </c>
      <c r="B712" s="81" t="s">
        <v>306</v>
      </c>
      <c r="C712" s="81" t="s">
        <v>500</v>
      </c>
      <c r="D712" s="81" t="s">
        <v>14</v>
      </c>
      <c r="E712" s="105">
        <v>56.885517895235843</v>
      </c>
      <c r="F712" s="81" t="s">
        <v>29</v>
      </c>
    </row>
    <row r="713" spans="1:6" x14ac:dyDescent="0.25">
      <c r="A713" s="81" t="s">
        <v>499</v>
      </c>
      <c r="B713" s="81" t="s">
        <v>306</v>
      </c>
      <c r="C713" s="81" t="s">
        <v>500</v>
      </c>
      <c r="D713" s="81" t="s">
        <v>14</v>
      </c>
      <c r="E713" s="105">
        <v>197.74489554058172</v>
      </c>
      <c r="F713" s="81" t="s">
        <v>30</v>
      </c>
    </row>
    <row r="714" spans="1:6" x14ac:dyDescent="0.25">
      <c r="A714" s="81" t="s">
        <v>499</v>
      </c>
      <c r="B714" s="81" t="s">
        <v>306</v>
      </c>
      <c r="C714" s="81" t="s">
        <v>500</v>
      </c>
      <c r="D714" s="81" t="s">
        <v>14</v>
      </c>
      <c r="E714" s="105">
        <v>549.89333965394655</v>
      </c>
      <c r="F714" s="81" t="s">
        <v>31</v>
      </c>
    </row>
    <row r="715" spans="1:6" x14ac:dyDescent="0.25">
      <c r="A715" s="81" t="s">
        <v>499</v>
      </c>
      <c r="B715" s="81" t="s">
        <v>306</v>
      </c>
      <c r="C715" s="81" t="s">
        <v>500</v>
      </c>
      <c r="D715" s="81" t="s">
        <v>14</v>
      </c>
      <c r="E715" s="105">
        <v>75.847357193647795</v>
      </c>
      <c r="F715" s="81" t="s">
        <v>62</v>
      </c>
    </row>
    <row r="716" spans="1:6" x14ac:dyDescent="0.25">
      <c r="A716" s="81" t="s">
        <v>499</v>
      </c>
      <c r="B716" s="81" t="s">
        <v>306</v>
      </c>
      <c r="C716" s="81" t="s">
        <v>500</v>
      </c>
      <c r="D716" s="81" t="s">
        <v>14</v>
      </c>
      <c r="E716" s="105">
        <v>451.02089188365557</v>
      </c>
      <c r="F716" s="81" t="s">
        <v>34</v>
      </c>
    </row>
    <row r="717" spans="1:6" x14ac:dyDescent="0.25">
      <c r="A717" s="81" t="s">
        <v>499</v>
      </c>
      <c r="B717" s="81" t="s">
        <v>306</v>
      </c>
      <c r="C717" s="81" t="s">
        <v>500</v>
      </c>
      <c r="D717" s="81" t="s">
        <v>14</v>
      </c>
      <c r="E717" s="105">
        <v>503.84315850066031</v>
      </c>
      <c r="F717" s="81" t="s">
        <v>35</v>
      </c>
    </row>
    <row r="718" spans="1:6" x14ac:dyDescent="0.25">
      <c r="A718" s="81" t="s">
        <v>499</v>
      </c>
      <c r="B718" s="81" t="s">
        <v>306</v>
      </c>
      <c r="C718" s="81" t="s">
        <v>500</v>
      </c>
      <c r="D718" s="81" t="s">
        <v>14</v>
      </c>
      <c r="E718" s="105">
        <v>560.72867639589617</v>
      </c>
      <c r="F718" s="81" t="s">
        <v>36</v>
      </c>
    </row>
    <row r="719" spans="1:6" x14ac:dyDescent="0.25">
      <c r="A719" s="81" t="s">
        <v>499</v>
      </c>
      <c r="B719" s="81" t="s">
        <v>306</v>
      </c>
      <c r="C719" s="81" t="s">
        <v>500</v>
      </c>
      <c r="D719" s="81" t="s">
        <v>14</v>
      </c>
      <c r="E719" s="105">
        <v>1151.2545288321539</v>
      </c>
      <c r="F719" s="81" t="s">
        <v>37</v>
      </c>
    </row>
    <row r="720" spans="1:6" x14ac:dyDescent="0.25">
      <c r="A720" s="81" t="s">
        <v>499</v>
      </c>
      <c r="B720" s="81" t="s">
        <v>306</v>
      </c>
      <c r="C720" s="81" t="s">
        <v>500</v>
      </c>
      <c r="D720" s="81" t="s">
        <v>14</v>
      </c>
      <c r="E720" s="105">
        <v>269.52900145599835</v>
      </c>
      <c r="F720" s="81" t="s">
        <v>39</v>
      </c>
    </row>
    <row r="721" spans="1:6" x14ac:dyDescent="0.25">
      <c r="A721" s="81" t="s">
        <v>499</v>
      </c>
      <c r="B721" s="81" t="s">
        <v>306</v>
      </c>
      <c r="C721" s="81" t="s">
        <v>500</v>
      </c>
      <c r="D721" s="81" t="s">
        <v>14</v>
      </c>
      <c r="E721" s="105">
        <v>362.98378085531442</v>
      </c>
      <c r="F721" s="81" t="s">
        <v>40</v>
      </c>
    </row>
    <row r="722" spans="1:6" x14ac:dyDescent="0.25">
      <c r="A722" s="81" t="s">
        <v>499</v>
      </c>
      <c r="B722" s="81" t="s">
        <v>306</v>
      </c>
      <c r="C722" s="81" t="s">
        <v>500</v>
      </c>
      <c r="D722" s="81" t="s">
        <v>14</v>
      </c>
      <c r="E722" s="105">
        <v>1778.3496427724917</v>
      </c>
      <c r="F722" s="81" t="s">
        <v>41</v>
      </c>
    </row>
    <row r="723" spans="1:6" x14ac:dyDescent="0.25">
      <c r="A723" s="81" t="s">
        <v>499</v>
      </c>
      <c r="B723" s="81" t="s">
        <v>306</v>
      </c>
      <c r="C723" s="81" t="s">
        <v>500</v>
      </c>
      <c r="D723" s="81" t="s">
        <v>14</v>
      </c>
      <c r="E723" s="105">
        <v>656.8922899806995</v>
      </c>
      <c r="F723" s="81" t="s">
        <v>42</v>
      </c>
    </row>
    <row r="724" spans="1:6" x14ac:dyDescent="0.25">
      <c r="A724" s="81" t="s">
        <v>499</v>
      </c>
      <c r="B724" s="81" t="s">
        <v>306</v>
      </c>
      <c r="C724" s="81" t="s">
        <v>500</v>
      </c>
      <c r="D724" s="81" t="s">
        <v>14</v>
      </c>
      <c r="E724" s="105">
        <v>17.607422205668236</v>
      </c>
      <c r="F724" s="81" t="s">
        <v>43</v>
      </c>
    </row>
    <row r="725" spans="1:6" x14ac:dyDescent="0.25">
      <c r="A725" s="81" t="s">
        <v>499</v>
      </c>
      <c r="B725" s="81" t="s">
        <v>306</v>
      </c>
      <c r="C725" s="81" t="s">
        <v>500</v>
      </c>
      <c r="D725" s="81" t="s">
        <v>14</v>
      </c>
      <c r="E725" s="105">
        <v>201.80814681881287</v>
      </c>
      <c r="F725" s="81" t="s">
        <v>44</v>
      </c>
    </row>
    <row r="726" spans="1:6" x14ac:dyDescent="0.25">
      <c r="A726" s="81" t="s">
        <v>499</v>
      </c>
      <c r="B726" s="81" t="s">
        <v>306</v>
      </c>
      <c r="C726" s="81" t="s">
        <v>500</v>
      </c>
      <c r="D726" s="81" t="s">
        <v>14</v>
      </c>
      <c r="E726" s="105">
        <v>585.1081840652829</v>
      </c>
      <c r="F726" s="81" t="s">
        <v>47</v>
      </c>
    </row>
    <row r="727" spans="1:6" x14ac:dyDescent="0.25">
      <c r="A727" s="81" t="s">
        <v>499</v>
      </c>
      <c r="B727" s="81" t="s">
        <v>306</v>
      </c>
      <c r="C727" s="81" t="s">
        <v>500</v>
      </c>
      <c r="D727" s="81" t="s">
        <v>14</v>
      </c>
      <c r="E727" s="105">
        <v>232.95973995191821</v>
      </c>
      <c r="F727" s="81" t="s">
        <v>48</v>
      </c>
    </row>
    <row r="728" spans="1:6" x14ac:dyDescent="0.25">
      <c r="A728" s="81" t="s">
        <v>499</v>
      </c>
      <c r="B728" s="81" t="s">
        <v>306</v>
      </c>
      <c r="C728" s="81" t="s">
        <v>500</v>
      </c>
      <c r="D728" s="81" t="s">
        <v>14</v>
      </c>
      <c r="E728" s="105">
        <v>333.11888396031554</v>
      </c>
      <c r="F728" s="81" t="s">
        <v>52</v>
      </c>
    </row>
    <row r="729" spans="1:6" x14ac:dyDescent="0.25">
      <c r="A729" s="81" t="s">
        <v>499</v>
      </c>
      <c r="B729" s="81" t="s">
        <v>306</v>
      </c>
      <c r="C729" s="81" t="s">
        <v>500</v>
      </c>
      <c r="D729" s="81" t="s">
        <v>14</v>
      </c>
      <c r="E729" s="105">
        <v>469.98273118206754</v>
      </c>
      <c r="F729" s="81" t="s">
        <v>64</v>
      </c>
    </row>
    <row r="730" spans="1:6" x14ac:dyDescent="0.25">
      <c r="A730" s="81" t="s">
        <v>499</v>
      </c>
      <c r="B730" s="81" t="s">
        <v>306</v>
      </c>
      <c r="C730" s="81" t="s">
        <v>500</v>
      </c>
      <c r="D730" s="81" t="s">
        <v>14</v>
      </c>
      <c r="E730" s="105">
        <v>700.23363694849832</v>
      </c>
      <c r="F730" s="81" t="s">
        <v>56</v>
      </c>
    </row>
    <row r="731" spans="1:6" x14ac:dyDescent="0.25">
      <c r="A731" s="81" t="s">
        <v>499</v>
      </c>
      <c r="B731" s="81" t="s">
        <v>306</v>
      </c>
      <c r="C731" s="81" t="s">
        <v>500</v>
      </c>
      <c r="D731" s="81" t="s">
        <v>14</v>
      </c>
      <c r="E731" s="105">
        <v>85.328276842853754</v>
      </c>
      <c r="F731" s="81" t="s">
        <v>65</v>
      </c>
    </row>
    <row r="732" spans="1:6" x14ac:dyDescent="0.25">
      <c r="A732" s="81" t="s">
        <v>499</v>
      </c>
      <c r="B732" s="81" t="s">
        <v>306</v>
      </c>
      <c r="C732" s="81" t="s">
        <v>500</v>
      </c>
      <c r="D732" s="81" t="s">
        <v>14</v>
      </c>
      <c r="E732" s="105">
        <v>81.265025564622633</v>
      </c>
      <c r="F732" s="81" t="s">
        <v>37</v>
      </c>
    </row>
    <row r="733" spans="1:6" x14ac:dyDescent="0.25">
      <c r="A733" s="81" t="s">
        <v>499</v>
      </c>
      <c r="B733" s="81" t="s">
        <v>306</v>
      </c>
      <c r="C733" s="81" t="s">
        <v>500</v>
      </c>
      <c r="D733" s="81" t="s">
        <v>14</v>
      </c>
      <c r="E733" s="105">
        <v>2.7088341854874209</v>
      </c>
      <c r="F733" s="81" t="s">
        <v>38</v>
      </c>
    </row>
    <row r="734" spans="1:6" x14ac:dyDescent="0.25">
      <c r="A734" s="81" t="s">
        <v>499</v>
      </c>
      <c r="B734" s="81" t="s">
        <v>306</v>
      </c>
      <c r="C734" s="81" t="s">
        <v>500</v>
      </c>
      <c r="D734" s="81" t="s">
        <v>14</v>
      </c>
      <c r="E734" s="105">
        <v>4.0632512782311316</v>
      </c>
      <c r="F734" s="81" t="s">
        <v>40</v>
      </c>
    </row>
    <row r="735" spans="1:6" x14ac:dyDescent="0.25">
      <c r="A735" s="81" t="s">
        <v>499</v>
      </c>
      <c r="B735" s="81" t="s">
        <v>306</v>
      </c>
      <c r="C735" s="81" t="s">
        <v>500</v>
      </c>
      <c r="D735" s="81" t="s">
        <v>14</v>
      </c>
      <c r="E735" s="105">
        <v>5.4176683709748419</v>
      </c>
      <c r="F735" s="81" t="s">
        <v>43</v>
      </c>
    </row>
    <row r="736" spans="1:6" x14ac:dyDescent="0.25">
      <c r="A736" s="81" t="s">
        <v>499</v>
      </c>
      <c r="B736" s="81" t="s">
        <v>306</v>
      </c>
      <c r="C736" s="81" t="s">
        <v>500</v>
      </c>
      <c r="D736" s="81" t="s">
        <v>14</v>
      </c>
      <c r="E736" s="105">
        <v>13.544170927437104</v>
      </c>
      <c r="F736" s="81" t="s">
        <v>64</v>
      </c>
    </row>
    <row r="737" spans="1:6" x14ac:dyDescent="0.25">
      <c r="A737" s="81" t="s">
        <v>499</v>
      </c>
      <c r="B737" s="81" t="s">
        <v>306</v>
      </c>
      <c r="C737" s="81" t="s">
        <v>500</v>
      </c>
      <c r="D737" s="81" t="s">
        <v>14</v>
      </c>
      <c r="E737" s="105">
        <v>296.61734331087257</v>
      </c>
      <c r="F737" s="81" t="s">
        <v>54</v>
      </c>
    </row>
    <row r="738" spans="1:6" x14ac:dyDescent="0.25">
      <c r="A738" s="81"/>
      <c r="B738" s="81"/>
      <c r="C738" s="81"/>
      <c r="D738" s="81"/>
      <c r="E738" s="110">
        <v>18000.000000000004</v>
      </c>
      <c r="F738" s="81"/>
    </row>
    <row r="739" spans="1:6" x14ac:dyDescent="0.25">
      <c r="A739" s="81" t="s">
        <v>499</v>
      </c>
      <c r="B739" s="81" t="s">
        <v>306</v>
      </c>
      <c r="C739" s="81" t="s">
        <v>485</v>
      </c>
      <c r="D739" s="81" t="s">
        <v>14</v>
      </c>
      <c r="E739" s="105">
        <v>3.4438528133558659</v>
      </c>
      <c r="F739" s="81" t="s">
        <v>49</v>
      </c>
    </row>
    <row r="740" spans="1:6" x14ac:dyDescent="0.25">
      <c r="A740" s="81" t="s">
        <v>499</v>
      </c>
      <c r="B740" s="81" t="s">
        <v>306</v>
      </c>
      <c r="C740" s="81" t="s">
        <v>485</v>
      </c>
      <c r="D740" s="81" t="s">
        <v>14</v>
      </c>
      <c r="E740" s="105">
        <v>28.124797975739572</v>
      </c>
      <c r="F740" s="81" t="s">
        <v>53</v>
      </c>
    </row>
    <row r="741" spans="1:6" x14ac:dyDescent="0.25">
      <c r="A741" s="81" t="s">
        <v>499</v>
      </c>
      <c r="B741" s="81" t="s">
        <v>306</v>
      </c>
      <c r="C741" s="81" t="s">
        <v>485</v>
      </c>
      <c r="D741" s="81" t="s">
        <v>14</v>
      </c>
      <c r="E741" s="105">
        <v>1891.8231454701559</v>
      </c>
      <c r="F741" s="81" t="s">
        <v>16</v>
      </c>
    </row>
    <row r="742" spans="1:6" x14ac:dyDescent="0.25">
      <c r="A742" s="81" t="s">
        <v>499</v>
      </c>
      <c r="B742" s="81" t="s">
        <v>306</v>
      </c>
      <c r="C742" s="81" t="s">
        <v>485</v>
      </c>
      <c r="D742" s="81" t="s">
        <v>14</v>
      </c>
      <c r="E742" s="105">
        <v>784.05049050735215</v>
      </c>
      <c r="F742" s="81" t="s">
        <v>18</v>
      </c>
    </row>
    <row r="743" spans="1:6" x14ac:dyDescent="0.25">
      <c r="A743" s="81" t="s">
        <v>499</v>
      </c>
      <c r="B743" s="81" t="s">
        <v>306</v>
      </c>
      <c r="C743" s="81" t="s">
        <v>485</v>
      </c>
      <c r="D743" s="81" t="s">
        <v>14</v>
      </c>
      <c r="E743" s="105">
        <v>528.05743138123285</v>
      </c>
      <c r="F743" s="81" t="s">
        <v>20</v>
      </c>
    </row>
    <row r="744" spans="1:6" x14ac:dyDescent="0.25">
      <c r="A744" s="81" t="s">
        <v>499</v>
      </c>
      <c r="B744" s="81" t="s">
        <v>306</v>
      </c>
      <c r="C744" s="81" t="s">
        <v>485</v>
      </c>
      <c r="D744" s="81" t="s">
        <v>14</v>
      </c>
      <c r="E744" s="105">
        <v>948.20747461064832</v>
      </c>
      <c r="F744" s="81" t="s">
        <v>22</v>
      </c>
    </row>
    <row r="745" spans="1:6" x14ac:dyDescent="0.25">
      <c r="A745" s="81" t="s">
        <v>499</v>
      </c>
      <c r="B745" s="81" t="s">
        <v>306</v>
      </c>
      <c r="C745" s="81" t="s">
        <v>485</v>
      </c>
      <c r="D745" s="81" t="s">
        <v>14</v>
      </c>
      <c r="E745" s="105">
        <v>1017.0845308777657</v>
      </c>
      <c r="F745" s="81" t="s">
        <v>23</v>
      </c>
    </row>
    <row r="746" spans="1:6" x14ac:dyDescent="0.25">
      <c r="A746" s="81" t="s">
        <v>499</v>
      </c>
      <c r="B746" s="81" t="s">
        <v>306</v>
      </c>
      <c r="C746" s="81" t="s">
        <v>485</v>
      </c>
      <c r="D746" s="81" t="s">
        <v>14</v>
      </c>
      <c r="E746" s="105">
        <v>1432.0687948871475</v>
      </c>
      <c r="F746" s="81" t="s">
        <v>25</v>
      </c>
    </row>
    <row r="747" spans="1:6" x14ac:dyDescent="0.25">
      <c r="A747" s="81" t="s">
        <v>499</v>
      </c>
      <c r="B747" s="81" t="s">
        <v>306</v>
      </c>
      <c r="C747" s="81" t="s">
        <v>485</v>
      </c>
      <c r="D747" s="81" t="s">
        <v>14</v>
      </c>
      <c r="E747" s="105">
        <v>212.37092349027841</v>
      </c>
      <c r="F747" s="81" t="s">
        <v>27</v>
      </c>
    </row>
    <row r="748" spans="1:6" x14ac:dyDescent="0.25">
      <c r="A748" s="81" t="s">
        <v>499</v>
      </c>
      <c r="B748" s="81" t="s">
        <v>306</v>
      </c>
      <c r="C748" s="81" t="s">
        <v>485</v>
      </c>
      <c r="D748" s="81" t="s">
        <v>14</v>
      </c>
      <c r="E748" s="105">
        <v>601.96251275584962</v>
      </c>
      <c r="F748" s="81" t="s">
        <v>28</v>
      </c>
    </row>
    <row r="749" spans="1:6" x14ac:dyDescent="0.25">
      <c r="A749" s="81" t="s">
        <v>499</v>
      </c>
      <c r="B749" s="81" t="s">
        <v>306</v>
      </c>
      <c r="C749" s="81" t="s">
        <v>485</v>
      </c>
      <c r="D749" s="81" t="s">
        <v>14</v>
      </c>
      <c r="E749" s="105">
        <v>254.84510818833408</v>
      </c>
      <c r="F749" s="81" t="s">
        <v>30</v>
      </c>
    </row>
    <row r="750" spans="1:6" x14ac:dyDescent="0.25">
      <c r="A750" s="81" t="s">
        <v>499</v>
      </c>
      <c r="B750" s="81" t="s">
        <v>306</v>
      </c>
      <c r="C750" s="81" t="s">
        <v>485</v>
      </c>
      <c r="D750" s="81" t="s">
        <v>14</v>
      </c>
      <c r="E750" s="105">
        <v>437.36930729619502</v>
      </c>
      <c r="F750" s="81" t="s">
        <v>31</v>
      </c>
    </row>
    <row r="751" spans="1:6" x14ac:dyDescent="0.25">
      <c r="A751" s="81" t="s">
        <v>499</v>
      </c>
      <c r="B751" s="81" t="s">
        <v>306</v>
      </c>
      <c r="C751" s="81" t="s">
        <v>485</v>
      </c>
      <c r="D751" s="81" t="s">
        <v>14</v>
      </c>
      <c r="E751" s="105">
        <v>92.984025960608378</v>
      </c>
      <c r="F751" s="81" t="s">
        <v>32</v>
      </c>
    </row>
    <row r="752" spans="1:6" x14ac:dyDescent="0.25">
      <c r="A752" s="81" t="s">
        <v>499</v>
      </c>
      <c r="B752" s="81" t="s">
        <v>306</v>
      </c>
      <c r="C752" s="81" t="s">
        <v>485</v>
      </c>
      <c r="D752" s="81" t="s">
        <v>14</v>
      </c>
      <c r="E752" s="105">
        <v>91.836075022823096</v>
      </c>
      <c r="F752" s="81" t="s">
        <v>62</v>
      </c>
    </row>
    <row r="753" spans="1:6" x14ac:dyDescent="0.25">
      <c r="A753" s="81" t="s">
        <v>499</v>
      </c>
      <c r="B753" s="81" t="s">
        <v>306</v>
      </c>
      <c r="C753" s="81" t="s">
        <v>485</v>
      </c>
      <c r="D753" s="81" t="s">
        <v>14</v>
      </c>
      <c r="E753" s="105">
        <v>115.94304471631415</v>
      </c>
      <c r="F753" s="81" t="s">
        <v>33</v>
      </c>
    </row>
    <row r="754" spans="1:6" x14ac:dyDescent="0.25">
      <c r="A754" s="81" t="s">
        <v>499</v>
      </c>
      <c r="B754" s="81" t="s">
        <v>306</v>
      </c>
      <c r="C754" s="81" t="s">
        <v>485</v>
      </c>
      <c r="D754" s="81" t="s">
        <v>14</v>
      </c>
      <c r="E754" s="105">
        <v>931.56218601276169</v>
      </c>
      <c r="F754" s="81" t="s">
        <v>34</v>
      </c>
    </row>
    <row r="755" spans="1:6" x14ac:dyDescent="0.25">
      <c r="A755" s="81" t="s">
        <v>499</v>
      </c>
      <c r="B755" s="81" t="s">
        <v>306</v>
      </c>
      <c r="C755" s="81" t="s">
        <v>485</v>
      </c>
      <c r="D755" s="81" t="s">
        <v>14</v>
      </c>
      <c r="E755" s="105">
        <v>676.14310235553489</v>
      </c>
      <c r="F755" s="81" t="s">
        <v>35</v>
      </c>
    </row>
    <row r="756" spans="1:6" x14ac:dyDescent="0.25">
      <c r="A756" s="81" t="s">
        <v>499</v>
      </c>
      <c r="B756" s="81" t="s">
        <v>306</v>
      </c>
      <c r="C756" s="81" t="s">
        <v>485</v>
      </c>
      <c r="D756" s="81" t="s">
        <v>14</v>
      </c>
      <c r="E756" s="105">
        <v>599.23038952392062</v>
      </c>
      <c r="F756" s="81" t="s">
        <v>36</v>
      </c>
    </row>
    <row r="757" spans="1:6" x14ac:dyDescent="0.25">
      <c r="A757" s="81" t="s">
        <v>499</v>
      </c>
      <c r="B757" s="81" t="s">
        <v>306</v>
      </c>
      <c r="C757" s="81" t="s">
        <v>485</v>
      </c>
      <c r="D757" s="81" t="s">
        <v>14</v>
      </c>
      <c r="E757" s="105">
        <v>438.51725823398021</v>
      </c>
      <c r="F757" s="81" t="s">
        <v>37</v>
      </c>
    </row>
    <row r="758" spans="1:6" x14ac:dyDescent="0.25">
      <c r="A758" s="81" t="s">
        <v>499</v>
      </c>
      <c r="B758" s="81" t="s">
        <v>306</v>
      </c>
      <c r="C758" s="81" t="s">
        <v>485</v>
      </c>
      <c r="D758" s="81" t="s">
        <v>14</v>
      </c>
      <c r="E758" s="105">
        <v>470.65988449196846</v>
      </c>
      <c r="F758" s="81" t="s">
        <v>38</v>
      </c>
    </row>
    <row r="759" spans="1:6" x14ac:dyDescent="0.25">
      <c r="A759" s="81" t="s">
        <v>499</v>
      </c>
      <c r="B759" s="81" t="s">
        <v>306</v>
      </c>
      <c r="C759" s="81" t="s">
        <v>485</v>
      </c>
      <c r="D759" s="81" t="s">
        <v>14</v>
      </c>
      <c r="E759" s="105">
        <v>285.83978350853687</v>
      </c>
      <c r="F759" s="81" t="s">
        <v>39</v>
      </c>
    </row>
    <row r="760" spans="1:6" x14ac:dyDescent="0.25">
      <c r="A760" s="81" t="s">
        <v>499</v>
      </c>
      <c r="B760" s="81" t="s">
        <v>306</v>
      </c>
      <c r="C760" s="81" t="s">
        <v>485</v>
      </c>
      <c r="D760" s="81" t="s">
        <v>14</v>
      </c>
      <c r="E760" s="105">
        <v>215.81477630363429</v>
      </c>
      <c r="F760" s="81" t="s">
        <v>40</v>
      </c>
    </row>
    <row r="761" spans="1:6" x14ac:dyDescent="0.25">
      <c r="A761" s="81" t="s">
        <v>499</v>
      </c>
      <c r="B761" s="81" t="s">
        <v>306</v>
      </c>
      <c r="C761" s="81" t="s">
        <v>485</v>
      </c>
      <c r="D761" s="81" t="s">
        <v>14</v>
      </c>
      <c r="E761" s="105">
        <v>928.69230866829832</v>
      </c>
      <c r="F761" s="81" t="s">
        <v>41</v>
      </c>
    </row>
    <row r="762" spans="1:6" x14ac:dyDescent="0.25">
      <c r="A762" s="81" t="s">
        <v>499</v>
      </c>
      <c r="B762" s="81" t="s">
        <v>306</v>
      </c>
      <c r="C762" s="81" t="s">
        <v>485</v>
      </c>
      <c r="D762" s="81" t="s">
        <v>14</v>
      </c>
      <c r="E762" s="105">
        <v>622.18940827962638</v>
      </c>
      <c r="F762" s="81" t="s">
        <v>42</v>
      </c>
    </row>
    <row r="763" spans="1:6" x14ac:dyDescent="0.25">
      <c r="A763" s="81" t="s">
        <v>499</v>
      </c>
      <c r="B763" s="81" t="s">
        <v>306</v>
      </c>
      <c r="C763" s="81" t="s">
        <v>485</v>
      </c>
      <c r="D763" s="81" t="s">
        <v>14</v>
      </c>
      <c r="E763" s="105">
        <v>34.438528133558655</v>
      </c>
      <c r="F763" s="81" t="s">
        <v>43</v>
      </c>
    </row>
    <row r="764" spans="1:6" x14ac:dyDescent="0.25">
      <c r="A764" s="81" t="s">
        <v>499</v>
      </c>
      <c r="B764" s="81" t="s">
        <v>306</v>
      </c>
      <c r="C764" s="81" t="s">
        <v>485</v>
      </c>
      <c r="D764" s="81" t="s">
        <v>14</v>
      </c>
      <c r="E764" s="105">
        <v>152.6774747254434</v>
      </c>
      <c r="F764" s="81" t="s">
        <v>44</v>
      </c>
    </row>
    <row r="765" spans="1:6" x14ac:dyDescent="0.25">
      <c r="A765" s="81" t="s">
        <v>499</v>
      </c>
      <c r="B765" s="81" t="s">
        <v>306</v>
      </c>
      <c r="C765" s="81" t="s">
        <v>485</v>
      </c>
      <c r="D765" s="81" t="s">
        <v>14</v>
      </c>
      <c r="E765" s="105">
        <v>33.290577195773373</v>
      </c>
      <c r="F765" s="81" t="s">
        <v>46</v>
      </c>
    </row>
    <row r="766" spans="1:6" x14ac:dyDescent="0.25">
      <c r="A766" s="81" t="s">
        <v>499</v>
      </c>
      <c r="B766" s="81" t="s">
        <v>306</v>
      </c>
      <c r="C766" s="81" t="s">
        <v>485</v>
      </c>
      <c r="D766" s="81" t="s">
        <v>14</v>
      </c>
      <c r="E766" s="105">
        <v>658.92383828875575</v>
      </c>
      <c r="F766" s="81" t="s">
        <v>47</v>
      </c>
    </row>
    <row r="767" spans="1:6" x14ac:dyDescent="0.25">
      <c r="A767" s="81" t="s">
        <v>499</v>
      </c>
      <c r="B767" s="81" t="s">
        <v>306</v>
      </c>
      <c r="C767" s="81" t="s">
        <v>485</v>
      </c>
      <c r="D767" s="81" t="s">
        <v>14</v>
      </c>
      <c r="E767" s="105">
        <v>223.85043286813129</v>
      </c>
      <c r="F767" s="81" t="s">
        <v>63</v>
      </c>
    </row>
    <row r="768" spans="1:6" x14ac:dyDescent="0.25">
      <c r="A768" s="81" t="s">
        <v>499</v>
      </c>
      <c r="B768" s="81" t="s">
        <v>306</v>
      </c>
      <c r="C768" s="81" t="s">
        <v>485</v>
      </c>
      <c r="D768" s="81" t="s">
        <v>14</v>
      </c>
      <c r="E768" s="105">
        <v>392.5992207225687</v>
      </c>
      <c r="F768" s="81" t="s">
        <v>48</v>
      </c>
    </row>
    <row r="769" spans="1:6" x14ac:dyDescent="0.25">
      <c r="A769" s="81" t="s">
        <v>499</v>
      </c>
      <c r="B769" s="81" t="s">
        <v>306</v>
      </c>
      <c r="C769" s="81" t="s">
        <v>485</v>
      </c>
      <c r="D769" s="81" t="s">
        <v>14</v>
      </c>
      <c r="E769" s="105">
        <v>335.20167383330426</v>
      </c>
      <c r="F769" s="81" t="s">
        <v>50</v>
      </c>
    </row>
    <row r="770" spans="1:6" x14ac:dyDescent="0.25">
      <c r="A770" s="81" t="s">
        <v>499</v>
      </c>
      <c r="B770" s="81" t="s">
        <v>306</v>
      </c>
      <c r="C770" s="81" t="s">
        <v>485</v>
      </c>
      <c r="D770" s="81" t="s">
        <v>14</v>
      </c>
      <c r="E770" s="105">
        <v>297.3192928863898</v>
      </c>
      <c r="F770" s="81" t="s">
        <v>51</v>
      </c>
    </row>
    <row r="771" spans="1:6" x14ac:dyDescent="0.25">
      <c r="A771" s="81" t="s">
        <v>499</v>
      </c>
      <c r="B771" s="81" t="s">
        <v>306</v>
      </c>
      <c r="C771" s="81" t="s">
        <v>485</v>
      </c>
      <c r="D771" s="81" t="s">
        <v>14</v>
      </c>
      <c r="E771" s="105">
        <v>338.3011413653245</v>
      </c>
      <c r="F771" s="81" t="s">
        <v>52</v>
      </c>
    </row>
    <row r="772" spans="1:6" x14ac:dyDescent="0.25">
      <c r="A772" s="81" t="s">
        <v>499</v>
      </c>
      <c r="B772" s="81" t="s">
        <v>306</v>
      </c>
      <c r="C772" s="81" t="s">
        <v>485</v>
      </c>
      <c r="D772" s="81" t="s">
        <v>14</v>
      </c>
      <c r="E772" s="105">
        <v>468.36398261639778</v>
      </c>
      <c r="F772" s="81" t="s">
        <v>64</v>
      </c>
    </row>
    <row r="773" spans="1:6" x14ac:dyDescent="0.25">
      <c r="A773" s="81" t="s">
        <v>499</v>
      </c>
      <c r="B773" s="81" t="s">
        <v>306</v>
      </c>
      <c r="C773" s="81" t="s">
        <v>485</v>
      </c>
      <c r="D773" s="81" t="s">
        <v>14</v>
      </c>
      <c r="E773" s="105">
        <v>21.064899708360048</v>
      </c>
      <c r="F773" s="81" t="s">
        <v>53</v>
      </c>
    </row>
    <row r="774" spans="1:6" x14ac:dyDescent="0.25">
      <c r="A774" s="81" t="s">
        <v>499</v>
      </c>
      <c r="B774" s="81" t="s">
        <v>306</v>
      </c>
      <c r="C774" s="81" t="s">
        <v>485</v>
      </c>
      <c r="D774" s="81" t="s">
        <v>14</v>
      </c>
      <c r="E774" s="105">
        <v>4.5918037511411542</v>
      </c>
      <c r="F774" s="81" t="s">
        <v>54</v>
      </c>
    </row>
    <row r="775" spans="1:6" x14ac:dyDescent="0.25">
      <c r="A775" s="81" t="s">
        <v>499</v>
      </c>
      <c r="B775" s="81" t="s">
        <v>306</v>
      </c>
      <c r="C775" s="81" t="s">
        <v>485</v>
      </c>
      <c r="D775" s="81" t="s">
        <v>14</v>
      </c>
      <c r="E775" s="105">
        <v>223.85043286813129</v>
      </c>
      <c r="F775" s="81" t="s">
        <v>55</v>
      </c>
    </row>
    <row r="776" spans="1:6" x14ac:dyDescent="0.25">
      <c r="A776" s="81" t="s">
        <v>499</v>
      </c>
      <c r="B776" s="81" t="s">
        <v>306</v>
      </c>
      <c r="C776" s="81" t="s">
        <v>485</v>
      </c>
      <c r="D776" s="81" t="s">
        <v>14</v>
      </c>
      <c r="E776" s="105">
        <v>495.91480512324466</v>
      </c>
      <c r="F776" s="81" t="s">
        <v>56</v>
      </c>
    </row>
    <row r="777" spans="1:6" x14ac:dyDescent="0.25">
      <c r="A777" s="81" t="s">
        <v>499</v>
      </c>
      <c r="B777" s="81" t="s">
        <v>306</v>
      </c>
      <c r="C777" s="81" t="s">
        <v>485</v>
      </c>
      <c r="D777" s="81" t="s">
        <v>14</v>
      </c>
      <c r="E777" s="105">
        <v>347.82913414894244</v>
      </c>
      <c r="F777" s="81" t="s">
        <v>65</v>
      </c>
    </row>
    <row r="778" spans="1:6" x14ac:dyDescent="0.25">
      <c r="A778" s="81" t="s">
        <v>499</v>
      </c>
      <c r="B778" s="81" t="s">
        <v>306</v>
      </c>
      <c r="C778" s="81" t="s">
        <v>485</v>
      </c>
      <c r="D778" s="81" t="s">
        <v>14</v>
      </c>
      <c r="E778" s="105">
        <v>4.5918037511411542</v>
      </c>
      <c r="F778" s="81" t="s">
        <v>27</v>
      </c>
    </row>
    <row r="779" spans="1:6" x14ac:dyDescent="0.25">
      <c r="A779" s="81" t="s">
        <v>499</v>
      </c>
      <c r="B779" s="81" t="s">
        <v>306</v>
      </c>
      <c r="C779" s="81" t="s">
        <v>485</v>
      </c>
      <c r="D779" s="81" t="s">
        <v>14</v>
      </c>
      <c r="E779" s="105">
        <v>13.775411253423464</v>
      </c>
      <c r="F779" s="81" t="s">
        <v>29</v>
      </c>
    </row>
    <row r="780" spans="1:6" x14ac:dyDescent="0.25">
      <c r="A780" s="81" t="s">
        <v>499</v>
      </c>
      <c r="B780" s="81" t="s">
        <v>306</v>
      </c>
      <c r="C780" s="81" t="s">
        <v>485</v>
      </c>
      <c r="D780" s="81" t="s">
        <v>14</v>
      </c>
      <c r="E780" s="105">
        <v>1.1479509377852886</v>
      </c>
      <c r="F780" s="81" t="s">
        <v>32</v>
      </c>
    </row>
    <row r="781" spans="1:6" x14ac:dyDescent="0.25">
      <c r="A781" s="81" t="s">
        <v>499</v>
      </c>
      <c r="B781" s="81" t="s">
        <v>306</v>
      </c>
      <c r="C781" s="81" t="s">
        <v>485</v>
      </c>
      <c r="D781" s="81" t="s">
        <v>14</v>
      </c>
      <c r="E781" s="105">
        <v>11.479509377852887</v>
      </c>
      <c r="F781" s="81" t="s">
        <v>33</v>
      </c>
    </row>
    <row r="782" spans="1:6" x14ac:dyDescent="0.25">
      <c r="A782" s="81" t="s">
        <v>499</v>
      </c>
      <c r="B782" s="81" t="s">
        <v>306</v>
      </c>
      <c r="C782" s="81" t="s">
        <v>485</v>
      </c>
      <c r="D782" s="81" t="s">
        <v>14</v>
      </c>
      <c r="E782" s="105">
        <v>57.397546889264426</v>
      </c>
      <c r="F782" s="81" t="s">
        <v>37</v>
      </c>
    </row>
    <row r="783" spans="1:6" x14ac:dyDescent="0.25">
      <c r="A783" s="81" t="s">
        <v>499</v>
      </c>
      <c r="B783" s="81" t="s">
        <v>306</v>
      </c>
      <c r="C783" s="81" t="s">
        <v>485</v>
      </c>
      <c r="D783" s="81" t="s">
        <v>14</v>
      </c>
      <c r="E783" s="105">
        <v>1.1479509377852886</v>
      </c>
      <c r="F783" s="81" t="s">
        <v>41</v>
      </c>
    </row>
    <row r="784" spans="1:6" x14ac:dyDescent="0.25">
      <c r="A784" s="81" t="s">
        <v>499</v>
      </c>
      <c r="B784" s="81" t="s">
        <v>306</v>
      </c>
      <c r="C784" s="81" t="s">
        <v>485</v>
      </c>
      <c r="D784" s="81" t="s">
        <v>14</v>
      </c>
      <c r="E784" s="105">
        <v>2.2959018755705771</v>
      </c>
      <c r="F784" s="81" t="s">
        <v>47</v>
      </c>
    </row>
    <row r="785" spans="1:6" x14ac:dyDescent="0.25">
      <c r="A785" s="81" t="s">
        <v>499</v>
      </c>
      <c r="B785" s="81" t="s">
        <v>306</v>
      </c>
      <c r="C785" s="81" t="s">
        <v>485</v>
      </c>
      <c r="D785" s="81" t="s">
        <v>14</v>
      </c>
      <c r="E785" s="105">
        <v>2.2959018755705771</v>
      </c>
      <c r="F785" s="81" t="s">
        <v>53</v>
      </c>
    </row>
    <row r="786" spans="1:6" x14ac:dyDescent="0.25">
      <c r="A786" s="81" t="s">
        <v>499</v>
      </c>
      <c r="B786" s="81" t="s">
        <v>306</v>
      </c>
      <c r="C786" s="81" t="s">
        <v>485</v>
      </c>
      <c r="D786" s="81" t="s">
        <v>14</v>
      </c>
      <c r="E786" s="105">
        <v>48.213939386982119</v>
      </c>
      <c r="F786" s="81" t="s">
        <v>54</v>
      </c>
    </row>
    <row r="787" spans="1:6" x14ac:dyDescent="0.25">
      <c r="A787" s="81" t="s">
        <v>499</v>
      </c>
      <c r="B787" s="81" t="s">
        <v>306</v>
      </c>
      <c r="C787" s="81" t="s">
        <v>485</v>
      </c>
      <c r="D787" s="81" t="s">
        <v>14</v>
      </c>
      <c r="E787" s="105">
        <v>1.1479509377852886</v>
      </c>
      <c r="F787" s="81" t="s">
        <v>55</v>
      </c>
    </row>
    <row r="788" spans="1:6" x14ac:dyDescent="0.25">
      <c r="A788" s="81" t="s">
        <v>499</v>
      </c>
      <c r="B788" s="81" t="s">
        <v>306</v>
      </c>
      <c r="C788" s="81" t="s">
        <v>485</v>
      </c>
      <c r="D788" s="81" t="s">
        <v>14</v>
      </c>
      <c r="E788" s="105">
        <v>1.1479509377852886</v>
      </c>
      <c r="F788" s="81" t="s">
        <v>56</v>
      </c>
    </row>
    <row r="789" spans="1:6" x14ac:dyDescent="0.25">
      <c r="A789" s="81" t="s">
        <v>499</v>
      </c>
      <c r="B789" s="81" t="s">
        <v>306</v>
      </c>
      <c r="C789" s="81" t="s">
        <v>485</v>
      </c>
      <c r="D789" s="81" t="s">
        <v>14</v>
      </c>
      <c r="E789" s="105">
        <v>22.959018755705774</v>
      </c>
      <c r="F789" s="81" t="s">
        <v>23</v>
      </c>
    </row>
    <row r="790" spans="1:6" x14ac:dyDescent="0.25">
      <c r="A790" s="81" t="s">
        <v>499</v>
      </c>
      <c r="B790" s="81" t="s">
        <v>306</v>
      </c>
      <c r="C790" s="81" t="s">
        <v>485</v>
      </c>
      <c r="D790" s="81" t="s">
        <v>14</v>
      </c>
      <c r="E790" s="105">
        <v>237.28145884021913</v>
      </c>
      <c r="F790" s="81" t="s">
        <v>25</v>
      </c>
    </row>
    <row r="791" spans="1:6" x14ac:dyDescent="0.25">
      <c r="A791" s="81" t="s">
        <v>499</v>
      </c>
      <c r="B791" s="81" t="s">
        <v>306</v>
      </c>
      <c r="C791" s="81" t="s">
        <v>485</v>
      </c>
      <c r="D791" s="81" t="s">
        <v>14</v>
      </c>
      <c r="E791" s="105">
        <v>5.7397546889264435</v>
      </c>
      <c r="F791" s="81" t="s">
        <v>26</v>
      </c>
    </row>
    <row r="792" spans="1:6" x14ac:dyDescent="0.25">
      <c r="A792" s="81" t="s">
        <v>499</v>
      </c>
      <c r="B792" s="81" t="s">
        <v>306</v>
      </c>
      <c r="C792" s="81" t="s">
        <v>485</v>
      </c>
      <c r="D792" s="81" t="s">
        <v>14</v>
      </c>
      <c r="E792" s="105">
        <v>29.846724382417502</v>
      </c>
      <c r="F792" s="81" t="s">
        <v>32</v>
      </c>
    </row>
    <row r="793" spans="1:6" x14ac:dyDescent="0.25">
      <c r="A793" s="81" t="s">
        <v>499</v>
      </c>
      <c r="B793" s="81" t="s">
        <v>306</v>
      </c>
      <c r="C793" s="81" t="s">
        <v>485</v>
      </c>
      <c r="D793" s="81" t="s">
        <v>14</v>
      </c>
      <c r="E793" s="105">
        <v>3.4438528133558659</v>
      </c>
      <c r="F793" s="81" t="s">
        <v>37</v>
      </c>
    </row>
    <row r="794" spans="1:6" x14ac:dyDescent="0.25">
      <c r="A794" s="81" t="s">
        <v>499</v>
      </c>
      <c r="B794" s="81" t="s">
        <v>306</v>
      </c>
      <c r="C794" s="81" t="s">
        <v>485</v>
      </c>
      <c r="D794" s="81" t="s">
        <v>14</v>
      </c>
      <c r="E794" s="105">
        <v>6.8877056267117318</v>
      </c>
      <c r="F794" s="81" t="s">
        <v>40</v>
      </c>
    </row>
    <row r="795" spans="1:6" x14ac:dyDescent="0.25">
      <c r="A795" s="81" t="s">
        <v>499</v>
      </c>
      <c r="B795" s="81" t="s">
        <v>306</v>
      </c>
      <c r="C795" s="81" t="s">
        <v>485</v>
      </c>
      <c r="D795" s="81" t="s">
        <v>14</v>
      </c>
      <c r="E795" s="105">
        <v>61.989350640405583</v>
      </c>
      <c r="F795" s="81" t="s">
        <v>43</v>
      </c>
    </row>
    <row r="796" spans="1:6" x14ac:dyDescent="0.25">
      <c r="A796" s="81" t="s">
        <v>499</v>
      </c>
      <c r="B796" s="81" t="s">
        <v>306</v>
      </c>
      <c r="C796" s="81" t="s">
        <v>485</v>
      </c>
      <c r="D796" s="81" t="s">
        <v>14</v>
      </c>
      <c r="E796" s="105">
        <v>386.85946603364226</v>
      </c>
      <c r="F796" s="81" t="s">
        <v>45</v>
      </c>
    </row>
    <row r="797" spans="1:6" x14ac:dyDescent="0.25">
      <c r="A797" s="81" t="s">
        <v>499</v>
      </c>
      <c r="B797" s="81" t="s">
        <v>306</v>
      </c>
      <c r="C797" s="81" t="s">
        <v>485</v>
      </c>
      <c r="D797" s="81" t="s">
        <v>14</v>
      </c>
      <c r="E797" s="105">
        <v>65.43320345376145</v>
      </c>
      <c r="F797" s="81" t="s">
        <v>46</v>
      </c>
    </row>
    <row r="798" spans="1:6" x14ac:dyDescent="0.25">
      <c r="A798" s="81" t="s">
        <v>499</v>
      </c>
      <c r="B798" s="81" t="s">
        <v>306</v>
      </c>
      <c r="C798" s="81" t="s">
        <v>485</v>
      </c>
      <c r="D798" s="81" t="s">
        <v>14</v>
      </c>
      <c r="E798" s="105">
        <v>16.071313128994042</v>
      </c>
      <c r="F798" s="81" t="s">
        <v>47</v>
      </c>
    </row>
    <row r="799" spans="1:6" x14ac:dyDescent="0.25">
      <c r="A799" s="81" t="s">
        <v>499</v>
      </c>
      <c r="B799" s="81" t="s">
        <v>306</v>
      </c>
      <c r="C799" s="81" t="s">
        <v>485</v>
      </c>
      <c r="D799" s="81" t="s">
        <v>14</v>
      </c>
      <c r="E799" s="105">
        <v>2.2959018755705771</v>
      </c>
      <c r="F799" s="81" t="s">
        <v>68</v>
      </c>
    </row>
    <row r="800" spans="1:6" x14ac:dyDescent="0.25">
      <c r="A800" s="81" t="s">
        <v>499</v>
      </c>
      <c r="B800" s="81" t="s">
        <v>306</v>
      </c>
      <c r="C800" s="81" t="s">
        <v>485</v>
      </c>
      <c r="D800" s="81" t="s">
        <v>14</v>
      </c>
      <c r="E800" s="105">
        <v>322.57421351766607</v>
      </c>
      <c r="F800" s="81" t="s">
        <v>49</v>
      </c>
    </row>
    <row r="801" spans="1:6" x14ac:dyDescent="0.25">
      <c r="A801" s="81" t="s">
        <v>499</v>
      </c>
      <c r="B801" s="81" t="s">
        <v>306</v>
      </c>
      <c r="C801" s="81" t="s">
        <v>485</v>
      </c>
      <c r="D801" s="81" t="s">
        <v>14</v>
      </c>
      <c r="E801" s="105">
        <v>25.943691193947522</v>
      </c>
      <c r="F801" s="81" t="s">
        <v>53</v>
      </c>
    </row>
    <row r="802" spans="1:6" x14ac:dyDescent="0.25">
      <c r="A802" s="81" t="s">
        <v>499</v>
      </c>
      <c r="B802" s="81" t="s">
        <v>306</v>
      </c>
      <c r="C802" s="81" t="s">
        <v>485</v>
      </c>
      <c r="D802" s="81" t="s">
        <v>14</v>
      </c>
      <c r="E802" s="105">
        <v>30.994675320202791</v>
      </c>
      <c r="F802" s="81" t="s">
        <v>54</v>
      </c>
    </row>
    <row r="803" spans="1:6" x14ac:dyDescent="0.25">
      <c r="A803" s="81"/>
      <c r="B803" s="81"/>
      <c r="C803" s="81"/>
      <c r="D803" s="81"/>
      <c r="E803" s="110">
        <v>18999.999999999996</v>
      </c>
      <c r="F803" s="81"/>
    </row>
    <row r="804" spans="1:6" x14ac:dyDescent="0.25">
      <c r="A804" s="81" t="s">
        <v>493</v>
      </c>
      <c r="B804" s="81" t="s">
        <v>417</v>
      </c>
      <c r="C804" s="81" t="s">
        <v>490</v>
      </c>
      <c r="D804" s="81" t="s">
        <v>421</v>
      </c>
      <c r="E804" s="105">
        <v>13804.632939063991</v>
      </c>
      <c r="F804" s="81" t="s">
        <v>18</v>
      </c>
    </row>
    <row r="805" spans="1:6" x14ac:dyDescent="0.25">
      <c r="A805" s="81" t="s">
        <v>493</v>
      </c>
      <c r="B805" s="81" t="s">
        <v>417</v>
      </c>
      <c r="C805" s="81" t="s">
        <v>490</v>
      </c>
      <c r="D805" s="81" t="s">
        <v>421</v>
      </c>
      <c r="E805" s="105">
        <v>5502.5940962885861</v>
      </c>
      <c r="F805" s="81" t="s">
        <v>20</v>
      </c>
    </row>
    <row r="806" spans="1:6" x14ac:dyDescent="0.25">
      <c r="A806" s="81" t="s">
        <v>493</v>
      </c>
      <c r="B806" s="81" t="s">
        <v>417</v>
      </c>
      <c r="C806" s="81" t="s">
        <v>490</v>
      </c>
      <c r="D806" s="81" t="s">
        <v>421</v>
      </c>
      <c r="E806" s="105">
        <v>13068.660978685393</v>
      </c>
      <c r="F806" s="81" t="s">
        <v>22</v>
      </c>
    </row>
    <row r="807" spans="1:6" x14ac:dyDescent="0.25">
      <c r="A807" s="81" t="s">
        <v>493</v>
      </c>
      <c r="B807" s="81" t="s">
        <v>417</v>
      </c>
      <c r="C807" s="81" t="s">
        <v>490</v>
      </c>
      <c r="D807" s="81" t="s">
        <v>421</v>
      </c>
      <c r="E807" s="105">
        <v>16622.419665871774</v>
      </c>
      <c r="F807" s="81" t="s">
        <v>25</v>
      </c>
    </row>
    <row r="808" spans="1:6" x14ac:dyDescent="0.25">
      <c r="A808" s="81" t="s">
        <v>493</v>
      </c>
      <c r="B808" s="81" t="s">
        <v>417</v>
      </c>
      <c r="C808" s="81" t="s">
        <v>490</v>
      </c>
      <c r="D808" s="81" t="s">
        <v>421</v>
      </c>
      <c r="E808" s="105">
        <v>137.56485240721466</v>
      </c>
      <c r="F808" s="81" t="s">
        <v>28</v>
      </c>
    </row>
    <row r="809" spans="1:6" x14ac:dyDescent="0.25">
      <c r="A809" s="81" t="s">
        <v>493</v>
      </c>
      <c r="B809" s="81" t="s">
        <v>417</v>
      </c>
      <c r="C809" s="81" t="s">
        <v>490</v>
      </c>
      <c r="D809" s="81" t="s">
        <v>421</v>
      </c>
      <c r="E809" s="105">
        <v>790.99790134148429</v>
      </c>
      <c r="F809" s="81" t="s">
        <v>32</v>
      </c>
    </row>
    <row r="810" spans="1:6" x14ac:dyDescent="0.25">
      <c r="A810" s="81" t="s">
        <v>493</v>
      </c>
      <c r="B810" s="81" t="s">
        <v>417</v>
      </c>
      <c r="C810" s="81" t="s">
        <v>490</v>
      </c>
      <c r="D810" s="81" t="s">
        <v>421</v>
      </c>
      <c r="E810" s="105">
        <v>825.38911444328801</v>
      </c>
      <c r="F810" s="81" t="s">
        <v>33</v>
      </c>
    </row>
    <row r="811" spans="1:6" x14ac:dyDescent="0.25">
      <c r="A811" s="81" t="s">
        <v>493</v>
      </c>
      <c r="B811" s="81" t="s">
        <v>417</v>
      </c>
      <c r="C811" s="81" t="s">
        <v>490</v>
      </c>
      <c r="D811" s="81" t="s">
        <v>421</v>
      </c>
      <c r="E811" s="105">
        <v>687.82426203607326</v>
      </c>
      <c r="F811" s="81" t="s">
        <v>34</v>
      </c>
    </row>
    <row r="812" spans="1:6" x14ac:dyDescent="0.25">
      <c r="A812" s="81" t="s">
        <v>493</v>
      </c>
      <c r="B812" s="81" t="s">
        <v>417</v>
      </c>
      <c r="C812" s="81" t="s">
        <v>490</v>
      </c>
      <c r="D812" s="81" t="s">
        <v>421</v>
      </c>
      <c r="E812" s="105">
        <v>2751.2970481442931</v>
      </c>
      <c r="F812" s="81" t="s">
        <v>36</v>
      </c>
    </row>
    <row r="813" spans="1:6" x14ac:dyDescent="0.25">
      <c r="A813" s="81" t="s">
        <v>493</v>
      </c>
      <c r="B813" s="81" t="s">
        <v>417</v>
      </c>
      <c r="C813" s="81" t="s">
        <v>490</v>
      </c>
      <c r="D813" s="81" t="s">
        <v>421</v>
      </c>
      <c r="E813" s="105">
        <v>4766.6221359099882</v>
      </c>
      <c r="F813" s="81" t="s">
        <v>37</v>
      </c>
    </row>
    <row r="814" spans="1:6" x14ac:dyDescent="0.25">
      <c r="A814" s="81" t="s">
        <v>493</v>
      </c>
      <c r="B814" s="81" t="s">
        <v>417</v>
      </c>
      <c r="C814" s="81" t="s">
        <v>490</v>
      </c>
      <c r="D814" s="81" t="s">
        <v>421</v>
      </c>
      <c r="E814" s="105">
        <v>1375.6485240721465</v>
      </c>
      <c r="F814" s="81" t="s">
        <v>38</v>
      </c>
    </row>
    <row r="815" spans="1:6" x14ac:dyDescent="0.25">
      <c r="A815" s="81" t="s">
        <v>493</v>
      </c>
      <c r="B815" s="81" t="s">
        <v>417</v>
      </c>
      <c r="C815" s="81" t="s">
        <v>490</v>
      </c>
      <c r="D815" s="81" t="s">
        <v>421</v>
      </c>
      <c r="E815" s="105">
        <v>1650.778228886576</v>
      </c>
      <c r="F815" s="81" t="s">
        <v>39</v>
      </c>
    </row>
    <row r="816" spans="1:6" x14ac:dyDescent="0.25">
      <c r="A816" s="81" t="s">
        <v>493</v>
      </c>
      <c r="B816" s="81" t="s">
        <v>417</v>
      </c>
      <c r="C816" s="81" t="s">
        <v>490</v>
      </c>
      <c r="D816" s="81" t="s">
        <v>421</v>
      </c>
      <c r="E816" s="105">
        <v>4104.0180968152372</v>
      </c>
      <c r="F816" s="81" t="s">
        <v>40</v>
      </c>
    </row>
    <row r="817" spans="1:6" x14ac:dyDescent="0.25">
      <c r="A817" s="81" t="s">
        <v>493</v>
      </c>
      <c r="B817" s="81" t="s">
        <v>417</v>
      </c>
      <c r="C817" s="81" t="s">
        <v>490</v>
      </c>
      <c r="D817" s="81" t="s">
        <v>421</v>
      </c>
      <c r="E817" s="105">
        <v>20319.475074315666</v>
      </c>
      <c r="F817" s="81" t="s">
        <v>41</v>
      </c>
    </row>
    <row r="818" spans="1:6" x14ac:dyDescent="0.25">
      <c r="A818" s="81" t="s">
        <v>493</v>
      </c>
      <c r="B818" s="81" t="s">
        <v>417</v>
      </c>
      <c r="C818" s="81" t="s">
        <v>490</v>
      </c>
      <c r="D818" s="81" t="s">
        <v>421</v>
      </c>
      <c r="E818" s="105">
        <v>20634.7278610822</v>
      </c>
      <c r="F818" s="81" t="s">
        <v>42</v>
      </c>
    </row>
    <row r="819" spans="1:6" x14ac:dyDescent="0.25">
      <c r="A819" s="81" t="s">
        <v>493</v>
      </c>
      <c r="B819" s="81" t="s">
        <v>417</v>
      </c>
      <c r="C819" s="81" t="s">
        <v>490</v>
      </c>
      <c r="D819" s="81" t="s">
        <v>421</v>
      </c>
      <c r="E819" s="105">
        <v>1375.6485240721465</v>
      </c>
      <c r="F819" s="81" t="s">
        <v>44</v>
      </c>
    </row>
    <row r="820" spans="1:6" x14ac:dyDescent="0.25">
      <c r="A820" s="81" t="s">
        <v>493</v>
      </c>
      <c r="B820" s="81" t="s">
        <v>417</v>
      </c>
      <c r="C820" s="81" t="s">
        <v>490</v>
      </c>
      <c r="D820" s="81" t="s">
        <v>421</v>
      </c>
      <c r="E820" s="105">
        <v>4367.6840639290649</v>
      </c>
      <c r="F820" s="81" t="s">
        <v>46</v>
      </c>
    </row>
    <row r="821" spans="1:6" x14ac:dyDescent="0.25">
      <c r="A821" s="81" t="s">
        <v>493</v>
      </c>
      <c r="B821" s="81" t="s">
        <v>417</v>
      </c>
      <c r="C821" s="81" t="s">
        <v>490</v>
      </c>
      <c r="D821" s="81" t="s">
        <v>421</v>
      </c>
      <c r="E821" s="105">
        <v>6549.2333483534785</v>
      </c>
      <c r="F821" s="81" t="s">
        <v>47</v>
      </c>
    </row>
    <row r="822" spans="1:6" x14ac:dyDescent="0.25">
      <c r="A822" s="81" t="s">
        <v>493</v>
      </c>
      <c r="B822" s="81" t="s">
        <v>417</v>
      </c>
      <c r="C822" s="81" t="s">
        <v>490</v>
      </c>
      <c r="D822" s="81" t="s">
        <v>421</v>
      </c>
      <c r="E822" s="105">
        <v>2480.7528384101042</v>
      </c>
      <c r="F822" s="81" t="s">
        <v>48</v>
      </c>
    </row>
    <row r="823" spans="1:6" x14ac:dyDescent="0.25">
      <c r="A823" s="81" t="s">
        <v>493</v>
      </c>
      <c r="B823" s="81" t="s">
        <v>417</v>
      </c>
      <c r="C823" s="81" t="s">
        <v>490</v>
      </c>
      <c r="D823" s="81" t="s">
        <v>421</v>
      </c>
      <c r="E823" s="105">
        <v>1641.6072387260949</v>
      </c>
      <c r="F823" s="81" t="s">
        <v>49</v>
      </c>
    </row>
    <row r="824" spans="1:6" x14ac:dyDescent="0.25">
      <c r="A824" s="81" t="s">
        <v>493</v>
      </c>
      <c r="B824" s="81" t="s">
        <v>417</v>
      </c>
      <c r="C824" s="81" t="s">
        <v>490</v>
      </c>
      <c r="D824" s="81" t="s">
        <v>421</v>
      </c>
      <c r="E824" s="105">
        <v>1523.5307404099026</v>
      </c>
      <c r="F824" s="81" t="s">
        <v>50</v>
      </c>
    </row>
    <row r="825" spans="1:6" x14ac:dyDescent="0.25">
      <c r="A825" s="81" t="s">
        <v>493</v>
      </c>
      <c r="B825" s="81" t="s">
        <v>417</v>
      </c>
      <c r="C825" s="81" t="s">
        <v>490</v>
      </c>
      <c r="D825" s="81" t="s">
        <v>421</v>
      </c>
      <c r="E825" s="105">
        <v>2042.8380582471377</v>
      </c>
      <c r="F825" s="81" t="s">
        <v>52</v>
      </c>
    </row>
    <row r="826" spans="1:6" x14ac:dyDescent="0.25">
      <c r="A826" s="81" t="s">
        <v>493</v>
      </c>
      <c r="B826" s="81" t="s">
        <v>417</v>
      </c>
      <c r="C826" s="81" t="s">
        <v>490</v>
      </c>
      <c r="D826" s="81" t="s">
        <v>421</v>
      </c>
      <c r="E826" s="105">
        <v>137.56485240721466</v>
      </c>
      <c r="F826" s="81" t="s">
        <v>53</v>
      </c>
    </row>
    <row r="827" spans="1:6" x14ac:dyDescent="0.25">
      <c r="A827" s="81" t="s">
        <v>493</v>
      </c>
      <c r="B827" s="81" t="s">
        <v>417</v>
      </c>
      <c r="C827" s="81" t="s">
        <v>490</v>
      </c>
      <c r="D827" s="81" t="s">
        <v>421</v>
      </c>
      <c r="E827" s="105">
        <v>8248.1592755825804</v>
      </c>
      <c r="F827" s="81" t="s">
        <v>56</v>
      </c>
    </row>
    <row r="828" spans="1:6" x14ac:dyDescent="0.25">
      <c r="A828" s="81" t="s">
        <v>493</v>
      </c>
      <c r="B828" s="81" t="s">
        <v>417</v>
      </c>
      <c r="C828" s="81" t="s">
        <v>490</v>
      </c>
      <c r="D828" s="81" t="s">
        <v>421</v>
      </c>
      <c r="E828" s="105">
        <v>120.36924585631283</v>
      </c>
      <c r="F828" s="81" t="s">
        <v>65</v>
      </c>
    </row>
    <row r="829" spans="1:6" x14ac:dyDescent="0.25">
      <c r="A829" s="81" t="s">
        <v>493</v>
      </c>
      <c r="B829" s="81" t="s">
        <v>417</v>
      </c>
      <c r="C829" s="81" t="s">
        <v>490</v>
      </c>
      <c r="D829" s="81" t="s">
        <v>421</v>
      </c>
      <c r="E829" s="105">
        <v>25363.519662580202</v>
      </c>
      <c r="F829" s="81" t="s">
        <v>18</v>
      </c>
    </row>
    <row r="830" spans="1:6" x14ac:dyDescent="0.25">
      <c r="A830" s="81" t="s">
        <v>493</v>
      </c>
      <c r="B830" s="81" t="s">
        <v>417</v>
      </c>
      <c r="C830" s="81" t="s">
        <v>490</v>
      </c>
      <c r="D830" s="81" t="s">
        <v>421</v>
      </c>
      <c r="E830" s="105">
        <v>5039.4590931842968</v>
      </c>
      <c r="F830" s="81" t="s">
        <v>20</v>
      </c>
    </row>
    <row r="831" spans="1:6" x14ac:dyDescent="0.25">
      <c r="A831" s="81" t="s">
        <v>493</v>
      </c>
      <c r="B831" s="81" t="s">
        <v>417</v>
      </c>
      <c r="C831" s="81" t="s">
        <v>490</v>
      </c>
      <c r="D831" s="81" t="s">
        <v>421</v>
      </c>
      <c r="E831" s="105">
        <v>36377.878845317857</v>
      </c>
      <c r="F831" s="81" t="s">
        <v>22</v>
      </c>
    </row>
    <row r="832" spans="1:6" x14ac:dyDescent="0.25">
      <c r="A832" s="81" t="s">
        <v>493</v>
      </c>
      <c r="B832" s="81" t="s">
        <v>417</v>
      </c>
      <c r="C832" s="81" t="s">
        <v>490</v>
      </c>
      <c r="D832" s="81" t="s">
        <v>421</v>
      </c>
      <c r="E832" s="105">
        <v>30688.425824509468</v>
      </c>
      <c r="F832" s="81" t="s">
        <v>23</v>
      </c>
    </row>
    <row r="833" spans="1:6" x14ac:dyDescent="0.25">
      <c r="A833" s="81" t="s">
        <v>493</v>
      </c>
      <c r="B833" s="81" t="s">
        <v>417</v>
      </c>
      <c r="C833" s="81" t="s">
        <v>490</v>
      </c>
      <c r="D833" s="81" t="s">
        <v>421</v>
      </c>
      <c r="E833" s="105">
        <v>31105.705876811357</v>
      </c>
      <c r="F833" s="81" t="s">
        <v>25</v>
      </c>
    </row>
    <row r="834" spans="1:6" x14ac:dyDescent="0.25">
      <c r="A834" s="81" t="s">
        <v>493</v>
      </c>
      <c r="B834" s="81" t="s">
        <v>417</v>
      </c>
      <c r="C834" s="81" t="s">
        <v>490</v>
      </c>
      <c r="D834" s="81" t="s">
        <v>421</v>
      </c>
      <c r="E834" s="105">
        <v>5843.0671059964425</v>
      </c>
      <c r="F834" s="81" t="s">
        <v>27</v>
      </c>
    </row>
    <row r="835" spans="1:6" x14ac:dyDescent="0.25">
      <c r="A835" s="81" t="s">
        <v>493</v>
      </c>
      <c r="B835" s="81" t="s">
        <v>417</v>
      </c>
      <c r="C835" s="81" t="s">
        <v>490</v>
      </c>
      <c r="D835" s="81" t="s">
        <v>421</v>
      </c>
      <c r="E835" s="105">
        <v>10985.699838486151</v>
      </c>
      <c r="F835" s="81" t="s">
        <v>28</v>
      </c>
    </row>
    <row r="836" spans="1:6" x14ac:dyDescent="0.25">
      <c r="A836" s="81" t="s">
        <v>493</v>
      </c>
      <c r="B836" s="81" t="s">
        <v>417</v>
      </c>
      <c r="C836" s="81" t="s">
        <v>490</v>
      </c>
      <c r="D836" s="81" t="s">
        <v>421</v>
      </c>
      <c r="E836" s="105">
        <v>3865.5723526427323</v>
      </c>
      <c r="F836" s="81" t="s">
        <v>29</v>
      </c>
    </row>
    <row r="837" spans="1:6" x14ac:dyDescent="0.25">
      <c r="A837" s="81" t="s">
        <v>493</v>
      </c>
      <c r="B837" s="81" t="s">
        <v>417</v>
      </c>
      <c r="C837" s="81" t="s">
        <v>490</v>
      </c>
      <c r="D837" s="81" t="s">
        <v>421</v>
      </c>
      <c r="E837" s="105">
        <v>13733.557765320264</v>
      </c>
      <c r="F837" s="81" t="s">
        <v>30</v>
      </c>
    </row>
    <row r="838" spans="1:6" x14ac:dyDescent="0.25">
      <c r="A838" s="81" t="s">
        <v>493</v>
      </c>
      <c r="B838" s="81" t="s">
        <v>417</v>
      </c>
      <c r="C838" s="81" t="s">
        <v>490</v>
      </c>
      <c r="D838" s="81" t="s">
        <v>421</v>
      </c>
      <c r="E838" s="105">
        <v>5786.8947912634976</v>
      </c>
      <c r="F838" s="81" t="s">
        <v>31</v>
      </c>
    </row>
    <row r="839" spans="1:6" x14ac:dyDescent="0.25">
      <c r="A839" s="81" t="s">
        <v>493</v>
      </c>
      <c r="B839" s="81" t="s">
        <v>417</v>
      </c>
      <c r="C839" s="81" t="s">
        <v>490</v>
      </c>
      <c r="D839" s="81" t="s">
        <v>421</v>
      </c>
      <c r="E839" s="105">
        <v>9402.5576620331212</v>
      </c>
      <c r="F839" s="81" t="s">
        <v>32</v>
      </c>
    </row>
    <row r="840" spans="1:6" x14ac:dyDescent="0.25">
      <c r="A840" s="81" t="s">
        <v>493</v>
      </c>
      <c r="B840" s="81" t="s">
        <v>417</v>
      </c>
      <c r="C840" s="81" t="s">
        <v>490</v>
      </c>
      <c r="D840" s="81" t="s">
        <v>421</v>
      </c>
      <c r="E840" s="105">
        <v>7767.8286659273872</v>
      </c>
      <c r="F840" s="81" t="s">
        <v>62</v>
      </c>
    </row>
    <row r="841" spans="1:6" x14ac:dyDescent="0.25">
      <c r="A841" s="81" t="s">
        <v>493</v>
      </c>
      <c r="B841" s="81" t="s">
        <v>417</v>
      </c>
      <c r="C841" s="81" t="s">
        <v>490</v>
      </c>
      <c r="D841" s="81" t="s">
        <v>421</v>
      </c>
      <c r="E841" s="105">
        <v>1005.3697963427272</v>
      </c>
      <c r="F841" s="81" t="s">
        <v>33</v>
      </c>
    </row>
    <row r="842" spans="1:6" x14ac:dyDescent="0.25">
      <c r="A842" s="81" t="s">
        <v>493</v>
      </c>
      <c r="B842" s="81" t="s">
        <v>417</v>
      </c>
      <c r="C842" s="81" t="s">
        <v>490</v>
      </c>
      <c r="D842" s="81" t="s">
        <v>421</v>
      </c>
      <c r="E842" s="105">
        <v>9589.4165865529212</v>
      </c>
      <c r="F842" s="81" t="s">
        <v>34</v>
      </c>
    </row>
    <row r="843" spans="1:6" x14ac:dyDescent="0.25">
      <c r="A843" s="81" t="s">
        <v>493</v>
      </c>
      <c r="B843" s="81" t="s">
        <v>417</v>
      </c>
      <c r="C843" s="81" t="s">
        <v>490</v>
      </c>
      <c r="D843" s="81" t="s">
        <v>421</v>
      </c>
      <c r="E843" s="105">
        <v>19705.01873356344</v>
      </c>
      <c r="F843" s="81" t="s">
        <v>35</v>
      </c>
    </row>
    <row r="844" spans="1:6" x14ac:dyDescent="0.25">
      <c r="A844" s="81" t="s">
        <v>493</v>
      </c>
      <c r="B844" s="81" t="s">
        <v>417</v>
      </c>
      <c r="C844" s="81" t="s">
        <v>490</v>
      </c>
      <c r="D844" s="81" t="s">
        <v>421</v>
      </c>
      <c r="E844" s="105">
        <v>18855.555769948889</v>
      </c>
      <c r="F844" s="81" t="s">
        <v>36</v>
      </c>
    </row>
    <row r="845" spans="1:6" x14ac:dyDescent="0.25">
      <c r="A845" s="81" t="s">
        <v>493</v>
      </c>
      <c r="B845" s="81" t="s">
        <v>417</v>
      </c>
      <c r="C845" s="81" t="s">
        <v>490</v>
      </c>
      <c r="D845" s="81" t="s">
        <v>421</v>
      </c>
      <c r="E845" s="105">
        <v>10913.478290972364</v>
      </c>
      <c r="F845" s="81" t="s">
        <v>37</v>
      </c>
    </row>
    <row r="846" spans="1:6" x14ac:dyDescent="0.25">
      <c r="A846" s="81" t="s">
        <v>493</v>
      </c>
      <c r="B846" s="81" t="s">
        <v>417</v>
      </c>
      <c r="C846" s="81" t="s">
        <v>490</v>
      </c>
      <c r="D846" s="81" t="s">
        <v>421</v>
      </c>
      <c r="E846" s="105">
        <v>7825.1473544303944</v>
      </c>
      <c r="F846" s="81" t="s">
        <v>38</v>
      </c>
    </row>
    <row r="847" spans="1:6" x14ac:dyDescent="0.25">
      <c r="A847" s="81" t="s">
        <v>493</v>
      </c>
      <c r="B847" s="81" t="s">
        <v>417</v>
      </c>
      <c r="C847" s="81" t="s">
        <v>490</v>
      </c>
      <c r="D847" s="81" t="s">
        <v>421</v>
      </c>
      <c r="E847" s="105">
        <v>4371.1231852392457</v>
      </c>
      <c r="F847" s="81" t="s">
        <v>39</v>
      </c>
    </row>
    <row r="848" spans="1:6" x14ac:dyDescent="0.25">
      <c r="A848" s="81" t="s">
        <v>493</v>
      </c>
      <c r="B848" s="81" t="s">
        <v>417</v>
      </c>
      <c r="C848" s="81" t="s">
        <v>490</v>
      </c>
      <c r="D848" s="81" t="s">
        <v>421</v>
      </c>
      <c r="E848" s="105">
        <v>18932.36281254292</v>
      </c>
      <c r="F848" s="81" t="s">
        <v>40</v>
      </c>
    </row>
    <row r="849" spans="1:6" x14ac:dyDescent="0.25">
      <c r="A849" s="81" t="s">
        <v>493</v>
      </c>
      <c r="B849" s="81" t="s">
        <v>417</v>
      </c>
      <c r="C849" s="81" t="s">
        <v>490</v>
      </c>
      <c r="D849" s="81" t="s">
        <v>421</v>
      </c>
      <c r="E849" s="105">
        <v>50258.172453205822</v>
      </c>
      <c r="F849" s="81" t="s">
        <v>41</v>
      </c>
    </row>
    <row r="850" spans="1:6" x14ac:dyDescent="0.25">
      <c r="A850" s="81" t="s">
        <v>493</v>
      </c>
      <c r="B850" s="81" t="s">
        <v>417</v>
      </c>
      <c r="C850" s="81" t="s">
        <v>490</v>
      </c>
      <c r="D850" s="81" t="s">
        <v>421</v>
      </c>
      <c r="E850" s="105">
        <v>25404.789118302368</v>
      </c>
      <c r="F850" s="81" t="s">
        <v>42</v>
      </c>
    </row>
    <row r="851" spans="1:6" x14ac:dyDescent="0.25">
      <c r="A851" s="81" t="s">
        <v>493</v>
      </c>
      <c r="B851" s="81" t="s">
        <v>417</v>
      </c>
      <c r="C851" s="81" t="s">
        <v>490</v>
      </c>
      <c r="D851" s="81" t="s">
        <v>421</v>
      </c>
      <c r="E851" s="105">
        <v>2455.5326154687818</v>
      </c>
      <c r="F851" s="81" t="s">
        <v>43</v>
      </c>
    </row>
    <row r="852" spans="1:6" x14ac:dyDescent="0.25">
      <c r="A852" s="81" t="s">
        <v>493</v>
      </c>
      <c r="B852" s="81" t="s">
        <v>417</v>
      </c>
      <c r="C852" s="81" t="s">
        <v>490</v>
      </c>
      <c r="D852" s="81" t="s">
        <v>421</v>
      </c>
      <c r="E852" s="105">
        <v>2957.6443267551153</v>
      </c>
      <c r="F852" s="81" t="s">
        <v>44</v>
      </c>
    </row>
    <row r="853" spans="1:6" x14ac:dyDescent="0.25">
      <c r="A853" s="81" t="s">
        <v>493</v>
      </c>
      <c r="B853" s="81" t="s">
        <v>417</v>
      </c>
      <c r="C853" s="81" t="s">
        <v>490</v>
      </c>
      <c r="D853" s="81" t="s">
        <v>421</v>
      </c>
      <c r="E853" s="105">
        <v>17771.086183472016</v>
      </c>
      <c r="F853" s="81" t="s">
        <v>45</v>
      </c>
    </row>
    <row r="854" spans="1:6" x14ac:dyDescent="0.25">
      <c r="A854" s="81" t="s">
        <v>493</v>
      </c>
      <c r="B854" s="81" t="s">
        <v>417</v>
      </c>
      <c r="C854" s="81" t="s">
        <v>490</v>
      </c>
      <c r="D854" s="81" t="s">
        <v>421</v>
      </c>
      <c r="E854" s="105">
        <v>9657.0526389864681</v>
      </c>
      <c r="F854" s="81" t="s">
        <v>46</v>
      </c>
    </row>
    <row r="855" spans="1:6" x14ac:dyDescent="0.25">
      <c r="A855" s="81" t="s">
        <v>493</v>
      </c>
      <c r="B855" s="81" t="s">
        <v>417</v>
      </c>
      <c r="C855" s="81" t="s">
        <v>490</v>
      </c>
      <c r="D855" s="81" t="s">
        <v>421</v>
      </c>
      <c r="E855" s="105">
        <v>6656.9924827391296</v>
      </c>
      <c r="F855" s="81" t="s">
        <v>47</v>
      </c>
    </row>
    <row r="856" spans="1:6" x14ac:dyDescent="0.25">
      <c r="A856" s="81" t="s">
        <v>493</v>
      </c>
      <c r="B856" s="81" t="s">
        <v>417</v>
      </c>
      <c r="C856" s="81" t="s">
        <v>490</v>
      </c>
      <c r="D856" s="81" t="s">
        <v>421</v>
      </c>
      <c r="E856" s="105">
        <v>6593.9419253858232</v>
      </c>
      <c r="F856" s="81" t="s">
        <v>63</v>
      </c>
    </row>
    <row r="857" spans="1:6" x14ac:dyDescent="0.25">
      <c r="A857" s="81" t="s">
        <v>493</v>
      </c>
      <c r="B857" s="81" t="s">
        <v>417</v>
      </c>
      <c r="C857" s="81" t="s">
        <v>490</v>
      </c>
      <c r="D857" s="81" t="s">
        <v>421</v>
      </c>
      <c r="E857" s="105">
        <v>7579.8233676375285</v>
      </c>
      <c r="F857" s="81" t="s">
        <v>48</v>
      </c>
    </row>
    <row r="858" spans="1:6" x14ac:dyDescent="0.25">
      <c r="A858" s="81" t="s">
        <v>493</v>
      </c>
      <c r="B858" s="81" t="s">
        <v>417</v>
      </c>
      <c r="C858" s="81" t="s">
        <v>490</v>
      </c>
      <c r="D858" s="81" t="s">
        <v>421</v>
      </c>
      <c r="E858" s="105">
        <v>3925.1837886858584</v>
      </c>
      <c r="F858" s="81" t="s">
        <v>68</v>
      </c>
    </row>
    <row r="859" spans="1:6" x14ac:dyDescent="0.25">
      <c r="A859" s="81" t="s">
        <v>493</v>
      </c>
      <c r="B859" s="81" t="s">
        <v>417</v>
      </c>
      <c r="C859" s="81" t="s">
        <v>490</v>
      </c>
      <c r="D859" s="81" t="s">
        <v>421</v>
      </c>
      <c r="E859" s="105">
        <v>4045.5530345421712</v>
      </c>
      <c r="F859" s="81" t="s">
        <v>49</v>
      </c>
    </row>
    <row r="860" spans="1:6" x14ac:dyDescent="0.25">
      <c r="A860" s="81" t="s">
        <v>493</v>
      </c>
      <c r="B860" s="81" t="s">
        <v>417</v>
      </c>
      <c r="C860" s="81" t="s">
        <v>490</v>
      </c>
      <c r="D860" s="81" t="s">
        <v>421</v>
      </c>
      <c r="E860" s="105">
        <v>7490.4062135728382</v>
      </c>
      <c r="F860" s="81" t="s">
        <v>50</v>
      </c>
    </row>
    <row r="861" spans="1:6" x14ac:dyDescent="0.25">
      <c r="A861" s="81" t="s">
        <v>493</v>
      </c>
      <c r="B861" s="81" t="s">
        <v>417</v>
      </c>
      <c r="C861" s="81" t="s">
        <v>490</v>
      </c>
      <c r="D861" s="81" t="s">
        <v>421</v>
      </c>
      <c r="E861" s="105">
        <v>17626.643088444438</v>
      </c>
      <c r="F861" s="81" t="s">
        <v>51</v>
      </c>
    </row>
    <row r="862" spans="1:6" x14ac:dyDescent="0.25">
      <c r="A862" s="81" t="s">
        <v>493</v>
      </c>
      <c r="B862" s="81" t="s">
        <v>417</v>
      </c>
      <c r="C862" s="81" t="s">
        <v>490</v>
      </c>
      <c r="D862" s="81" t="s">
        <v>421</v>
      </c>
      <c r="E862" s="105">
        <v>7756.364928226787</v>
      </c>
      <c r="F862" s="81" t="s">
        <v>52</v>
      </c>
    </row>
    <row r="863" spans="1:6" x14ac:dyDescent="0.25">
      <c r="A863" s="81" t="s">
        <v>493</v>
      </c>
      <c r="B863" s="81" t="s">
        <v>417</v>
      </c>
      <c r="C863" s="81" t="s">
        <v>490</v>
      </c>
      <c r="D863" s="81" t="s">
        <v>421</v>
      </c>
      <c r="E863" s="105">
        <v>18433.690222566765</v>
      </c>
      <c r="F863" s="81" t="s">
        <v>53</v>
      </c>
    </row>
    <row r="864" spans="1:6" x14ac:dyDescent="0.25">
      <c r="A864" s="81" t="s">
        <v>493</v>
      </c>
      <c r="B864" s="81" t="s">
        <v>417</v>
      </c>
      <c r="C864" s="81" t="s">
        <v>490</v>
      </c>
      <c r="D864" s="81" t="s">
        <v>421</v>
      </c>
      <c r="E864" s="105">
        <v>1273.6212585367957</v>
      </c>
      <c r="F864" s="81" t="s">
        <v>54</v>
      </c>
    </row>
    <row r="865" spans="1:6" x14ac:dyDescent="0.25">
      <c r="A865" s="81" t="s">
        <v>493</v>
      </c>
      <c r="B865" s="81" t="s">
        <v>417</v>
      </c>
      <c r="C865" s="81" t="s">
        <v>490</v>
      </c>
      <c r="D865" s="81" t="s">
        <v>421</v>
      </c>
      <c r="E865" s="105">
        <v>3551.4659396462584</v>
      </c>
      <c r="F865" s="81" t="s">
        <v>55</v>
      </c>
    </row>
    <row r="866" spans="1:6" x14ac:dyDescent="0.25">
      <c r="A866" s="81" t="s">
        <v>493</v>
      </c>
      <c r="B866" s="81" t="s">
        <v>417</v>
      </c>
      <c r="C866" s="81" t="s">
        <v>490</v>
      </c>
      <c r="D866" s="81" t="s">
        <v>421</v>
      </c>
      <c r="E866" s="105">
        <v>31814.16486670851</v>
      </c>
      <c r="F866" s="81" t="s">
        <v>56</v>
      </c>
    </row>
    <row r="867" spans="1:6" x14ac:dyDescent="0.25">
      <c r="A867" s="81" t="s">
        <v>493</v>
      </c>
      <c r="B867" s="81" t="s">
        <v>417</v>
      </c>
      <c r="C867" s="81" t="s">
        <v>490</v>
      </c>
      <c r="D867" s="81" t="s">
        <v>421</v>
      </c>
      <c r="E867" s="105">
        <v>5432.665296314919</v>
      </c>
      <c r="F867" s="81" t="s">
        <v>65</v>
      </c>
    </row>
    <row r="868" spans="1:6" x14ac:dyDescent="0.25">
      <c r="A868" s="81" t="s">
        <v>493</v>
      </c>
      <c r="B868" s="81" t="s">
        <v>417</v>
      </c>
      <c r="C868" s="81" t="s">
        <v>490</v>
      </c>
      <c r="D868" s="81" t="s">
        <v>421</v>
      </c>
      <c r="E868" s="105">
        <v>35014.840432716373</v>
      </c>
      <c r="F868" s="81" t="s">
        <v>18</v>
      </c>
    </row>
    <row r="869" spans="1:6" x14ac:dyDescent="0.25">
      <c r="A869" s="81" t="s">
        <v>493</v>
      </c>
      <c r="B869" s="81" t="s">
        <v>417</v>
      </c>
      <c r="C869" s="81" t="s">
        <v>490</v>
      </c>
      <c r="D869" s="81" t="s">
        <v>421</v>
      </c>
      <c r="E869" s="105">
        <v>14327.379378211408</v>
      </c>
      <c r="F869" s="81" t="s">
        <v>20</v>
      </c>
    </row>
    <row r="870" spans="1:6" x14ac:dyDescent="0.25">
      <c r="A870" s="81" t="s">
        <v>493</v>
      </c>
      <c r="B870" s="81" t="s">
        <v>417</v>
      </c>
      <c r="C870" s="81" t="s">
        <v>490</v>
      </c>
      <c r="D870" s="81" t="s">
        <v>421</v>
      </c>
      <c r="E870" s="105">
        <v>24243.512489231463</v>
      </c>
      <c r="F870" s="81" t="s">
        <v>22</v>
      </c>
    </row>
    <row r="871" spans="1:6" x14ac:dyDescent="0.25">
      <c r="A871" s="81" t="s">
        <v>493</v>
      </c>
      <c r="B871" s="81" t="s">
        <v>417</v>
      </c>
      <c r="C871" s="81" t="s">
        <v>490</v>
      </c>
      <c r="D871" s="81" t="s">
        <v>421</v>
      </c>
      <c r="E871" s="105">
        <v>13604.01752930347</v>
      </c>
      <c r="F871" s="81" t="s">
        <v>23</v>
      </c>
    </row>
    <row r="872" spans="1:6" x14ac:dyDescent="0.25">
      <c r="A872" s="81" t="s">
        <v>493</v>
      </c>
      <c r="B872" s="81" t="s">
        <v>417</v>
      </c>
      <c r="C872" s="81" t="s">
        <v>490</v>
      </c>
      <c r="D872" s="81" t="s">
        <v>421</v>
      </c>
      <c r="E872" s="105">
        <v>14456.919614228202</v>
      </c>
      <c r="F872" s="81" t="s">
        <v>25</v>
      </c>
    </row>
    <row r="873" spans="1:6" x14ac:dyDescent="0.25">
      <c r="A873" s="81" t="s">
        <v>493</v>
      </c>
      <c r="B873" s="81" t="s">
        <v>417</v>
      </c>
      <c r="C873" s="81" t="s">
        <v>490</v>
      </c>
      <c r="D873" s="81" t="s">
        <v>421</v>
      </c>
      <c r="E873" s="105">
        <v>1121.1535471187995</v>
      </c>
      <c r="F873" s="81" t="s">
        <v>27</v>
      </c>
    </row>
    <row r="874" spans="1:6" x14ac:dyDescent="0.25">
      <c r="A874" s="81" t="s">
        <v>493</v>
      </c>
      <c r="B874" s="81" t="s">
        <v>417</v>
      </c>
      <c r="C874" s="81" t="s">
        <v>490</v>
      </c>
      <c r="D874" s="81" t="s">
        <v>421</v>
      </c>
      <c r="E874" s="105">
        <v>11628.815523489879</v>
      </c>
      <c r="F874" s="81" t="s">
        <v>28</v>
      </c>
    </row>
    <row r="875" spans="1:6" x14ac:dyDescent="0.25">
      <c r="A875" s="81" t="s">
        <v>493</v>
      </c>
      <c r="B875" s="81" t="s">
        <v>417</v>
      </c>
      <c r="C875" s="81" t="s">
        <v>490</v>
      </c>
      <c r="D875" s="81" t="s">
        <v>421</v>
      </c>
      <c r="E875" s="105">
        <v>550.25940962885863</v>
      </c>
      <c r="F875" s="81" t="s">
        <v>29</v>
      </c>
    </row>
    <row r="876" spans="1:6" x14ac:dyDescent="0.25">
      <c r="A876" s="81" t="s">
        <v>493</v>
      </c>
      <c r="B876" s="81" t="s">
        <v>417</v>
      </c>
      <c r="C876" s="81" t="s">
        <v>490</v>
      </c>
      <c r="D876" s="81" t="s">
        <v>421</v>
      </c>
      <c r="E876" s="105">
        <v>3108.9656644030515</v>
      </c>
      <c r="F876" s="81" t="s">
        <v>30</v>
      </c>
    </row>
    <row r="877" spans="1:6" x14ac:dyDescent="0.25">
      <c r="A877" s="81" t="s">
        <v>493</v>
      </c>
      <c r="B877" s="81" t="s">
        <v>417</v>
      </c>
      <c r="C877" s="81" t="s">
        <v>490</v>
      </c>
      <c r="D877" s="81" t="s">
        <v>421</v>
      </c>
      <c r="E877" s="105">
        <v>1999.2758549848529</v>
      </c>
      <c r="F877" s="81" t="s">
        <v>32</v>
      </c>
    </row>
    <row r="878" spans="1:6" x14ac:dyDescent="0.25">
      <c r="A878" s="81" t="s">
        <v>493</v>
      </c>
      <c r="B878" s="81" t="s">
        <v>417</v>
      </c>
      <c r="C878" s="81" t="s">
        <v>490</v>
      </c>
      <c r="D878" s="81" t="s">
        <v>421</v>
      </c>
      <c r="E878" s="105">
        <v>2405.0921695861362</v>
      </c>
      <c r="F878" s="81" t="s">
        <v>62</v>
      </c>
    </row>
    <row r="879" spans="1:6" x14ac:dyDescent="0.25">
      <c r="A879" s="81" t="s">
        <v>493</v>
      </c>
      <c r="B879" s="81" t="s">
        <v>417</v>
      </c>
      <c r="C879" s="81" t="s">
        <v>490</v>
      </c>
      <c r="D879" s="81" t="s">
        <v>421</v>
      </c>
      <c r="E879" s="105">
        <v>3593.8817691384829</v>
      </c>
      <c r="F879" s="81" t="s">
        <v>33</v>
      </c>
    </row>
    <row r="880" spans="1:6" x14ac:dyDescent="0.25">
      <c r="A880" s="81" t="s">
        <v>493</v>
      </c>
      <c r="B880" s="81" t="s">
        <v>417</v>
      </c>
      <c r="C880" s="81" t="s">
        <v>490</v>
      </c>
      <c r="D880" s="81" t="s">
        <v>421</v>
      </c>
      <c r="E880" s="105">
        <v>4126.9455722164394</v>
      </c>
      <c r="F880" s="81" t="s">
        <v>34</v>
      </c>
    </row>
    <row r="881" spans="1:6" x14ac:dyDescent="0.25">
      <c r="A881" s="81" t="s">
        <v>493</v>
      </c>
      <c r="B881" s="81" t="s">
        <v>417</v>
      </c>
      <c r="C881" s="81" t="s">
        <v>490</v>
      </c>
      <c r="D881" s="81" t="s">
        <v>421</v>
      </c>
      <c r="E881" s="105">
        <v>2751.2970481442931</v>
      </c>
      <c r="F881" s="81" t="s">
        <v>35</v>
      </c>
    </row>
    <row r="882" spans="1:6" x14ac:dyDescent="0.25">
      <c r="A882" s="81" t="s">
        <v>493</v>
      </c>
      <c r="B882" s="81" t="s">
        <v>417</v>
      </c>
      <c r="C882" s="81" t="s">
        <v>490</v>
      </c>
      <c r="D882" s="81" t="s">
        <v>421</v>
      </c>
      <c r="E882" s="105">
        <v>709.60536366721567</v>
      </c>
      <c r="F882" s="81" t="s">
        <v>36</v>
      </c>
    </row>
    <row r="883" spans="1:6" x14ac:dyDescent="0.25">
      <c r="A883" s="81" t="s">
        <v>493</v>
      </c>
      <c r="B883" s="81" t="s">
        <v>417</v>
      </c>
      <c r="C883" s="81" t="s">
        <v>490</v>
      </c>
      <c r="D883" s="81" t="s">
        <v>421</v>
      </c>
      <c r="E883" s="105">
        <v>10817.182894287314</v>
      </c>
      <c r="F883" s="81" t="s">
        <v>37</v>
      </c>
    </row>
    <row r="884" spans="1:6" x14ac:dyDescent="0.25">
      <c r="A884" s="81" t="s">
        <v>493</v>
      </c>
      <c r="B884" s="81" t="s">
        <v>417</v>
      </c>
      <c r="C884" s="81" t="s">
        <v>490</v>
      </c>
      <c r="D884" s="81" t="s">
        <v>421</v>
      </c>
      <c r="E884" s="105">
        <v>4388.3187917901478</v>
      </c>
      <c r="F884" s="81" t="s">
        <v>38</v>
      </c>
    </row>
    <row r="885" spans="1:6" x14ac:dyDescent="0.25">
      <c r="A885" s="81" t="s">
        <v>493</v>
      </c>
      <c r="B885" s="81" t="s">
        <v>417</v>
      </c>
      <c r="C885" s="81" t="s">
        <v>490</v>
      </c>
      <c r="D885" s="81" t="s">
        <v>421</v>
      </c>
      <c r="E885" s="105">
        <v>3911.4273034451371</v>
      </c>
      <c r="F885" s="81" t="s">
        <v>39</v>
      </c>
    </row>
    <row r="886" spans="1:6" x14ac:dyDescent="0.25">
      <c r="A886" s="81" t="s">
        <v>493</v>
      </c>
      <c r="B886" s="81" t="s">
        <v>417</v>
      </c>
      <c r="C886" s="81" t="s">
        <v>490</v>
      </c>
      <c r="D886" s="81" t="s">
        <v>421</v>
      </c>
      <c r="E886" s="105">
        <v>4504.1025425662201</v>
      </c>
      <c r="F886" s="81" t="s">
        <v>40</v>
      </c>
    </row>
    <row r="887" spans="1:6" x14ac:dyDescent="0.25">
      <c r="A887" s="81" t="s">
        <v>493</v>
      </c>
      <c r="B887" s="81" t="s">
        <v>417</v>
      </c>
      <c r="C887" s="81" t="s">
        <v>490</v>
      </c>
      <c r="D887" s="81" t="s">
        <v>421</v>
      </c>
      <c r="E887" s="105">
        <v>66705.19693225839</v>
      </c>
      <c r="F887" s="81" t="s">
        <v>41</v>
      </c>
    </row>
    <row r="888" spans="1:6" x14ac:dyDescent="0.25">
      <c r="A888" s="81" t="s">
        <v>493</v>
      </c>
      <c r="B888" s="81" t="s">
        <v>417</v>
      </c>
      <c r="C888" s="81" t="s">
        <v>490</v>
      </c>
      <c r="D888" s="81" t="s">
        <v>421</v>
      </c>
      <c r="E888" s="105">
        <v>33738.926426639453</v>
      </c>
      <c r="F888" s="81" t="s">
        <v>42</v>
      </c>
    </row>
    <row r="889" spans="1:6" x14ac:dyDescent="0.25">
      <c r="A889" s="81" t="s">
        <v>493</v>
      </c>
      <c r="B889" s="81" t="s">
        <v>417</v>
      </c>
      <c r="C889" s="81" t="s">
        <v>490</v>
      </c>
      <c r="D889" s="81" t="s">
        <v>421</v>
      </c>
      <c r="E889" s="105">
        <v>348.49762609827712</v>
      </c>
      <c r="F889" s="81" t="s">
        <v>43</v>
      </c>
    </row>
    <row r="890" spans="1:6" x14ac:dyDescent="0.25">
      <c r="A890" s="81" t="s">
        <v>493</v>
      </c>
      <c r="B890" s="81" t="s">
        <v>417</v>
      </c>
      <c r="C890" s="81" t="s">
        <v>490</v>
      </c>
      <c r="D890" s="81" t="s">
        <v>421</v>
      </c>
      <c r="E890" s="105">
        <v>1650.778228886576</v>
      </c>
      <c r="F890" s="81" t="s">
        <v>44</v>
      </c>
    </row>
    <row r="891" spans="1:6" x14ac:dyDescent="0.25">
      <c r="A891" s="81" t="s">
        <v>493</v>
      </c>
      <c r="B891" s="81" t="s">
        <v>417</v>
      </c>
      <c r="C891" s="81" t="s">
        <v>490</v>
      </c>
      <c r="D891" s="81" t="s">
        <v>421</v>
      </c>
      <c r="E891" s="105">
        <v>2473.874595789744</v>
      </c>
      <c r="F891" s="81" t="s">
        <v>45</v>
      </c>
    </row>
    <row r="892" spans="1:6" x14ac:dyDescent="0.25">
      <c r="A892" s="81" t="s">
        <v>493</v>
      </c>
      <c r="B892" s="81" t="s">
        <v>417</v>
      </c>
      <c r="C892" s="81" t="s">
        <v>490</v>
      </c>
      <c r="D892" s="81" t="s">
        <v>421</v>
      </c>
      <c r="E892" s="105">
        <v>3763.5450871073813</v>
      </c>
      <c r="F892" s="81" t="s">
        <v>46</v>
      </c>
    </row>
    <row r="893" spans="1:6" x14ac:dyDescent="0.25">
      <c r="A893" s="81" t="s">
        <v>493</v>
      </c>
      <c r="B893" s="81" t="s">
        <v>417</v>
      </c>
      <c r="C893" s="81" t="s">
        <v>490</v>
      </c>
      <c r="D893" s="81" t="s">
        <v>421</v>
      </c>
      <c r="E893" s="105">
        <v>15756.90746947638</v>
      </c>
      <c r="F893" s="81" t="s">
        <v>47</v>
      </c>
    </row>
    <row r="894" spans="1:6" x14ac:dyDescent="0.25">
      <c r="A894" s="81" t="s">
        <v>493</v>
      </c>
      <c r="B894" s="81" t="s">
        <v>417</v>
      </c>
      <c r="C894" s="81" t="s">
        <v>490</v>
      </c>
      <c r="D894" s="81" t="s">
        <v>421</v>
      </c>
      <c r="E894" s="105">
        <v>1375.6485240721465</v>
      </c>
      <c r="F894" s="81" t="s">
        <v>63</v>
      </c>
    </row>
    <row r="895" spans="1:6" x14ac:dyDescent="0.25">
      <c r="A895" s="81" t="s">
        <v>493</v>
      </c>
      <c r="B895" s="81" t="s">
        <v>417</v>
      </c>
      <c r="C895" s="81" t="s">
        <v>490</v>
      </c>
      <c r="D895" s="81" t="s">
        <v>421</v>
      </c>
      <c r="E895" s="105">
        <v>8210.3289411705955</v>
      </c>
      <c r="F895" s="81" t="s">
        <v>48</v>
      </c>
    </row>
    <row r="896" spans="1:6" x14ac:dyDescent="0.25">
      <c r="A896" s="81" t="s">
        <v>493</v>
      </c>
      <c r="B896" s="81" t="s">
        <v>417</v>
      </c>
      <c r="C896" s="81" t="s">
        <v>490</v>
      </c>
      <c r="D896" s="81" t="s">
        <v>421</v>
      </c>
      <c r="E896" s="105">
        <v>780.68053741094332</v>
      </c>
      <c r="F896" s="81" t="s">
        <v>68</v>
      </c>
    </row>
    <row r="897" spans="1:6" x14ac:dyDescent="0.25">
      <c r="A897" s="81" t="s">
        <v>493</v>
      </c>
      <c r="B897" s="81" t="s">
        <v>417</v>
      </c>
      <c r="C897" s="81" t="s">
        <v>490</v>
      </c>
      <c r="D897" s="81" t="s">
        <v>421</v>
      </c>
      <c r="E897" s="105">
        <v>3922.8910411457382</v>
      </c>
      <c r="F897" s="81" t="s">
        <v>49</v>
      </c>
    </row>
    <row r="898" spans="1:6" x14ac:dyDescent="0.25">
      <c r="A898" s="81" t="s">
        <v>493</v>
      </c>
      <c r="B898" s="81" t="s">
        <v>417</v>
      </c>
      <c r="C898" s="81" t="s">
        <v>490</v>
      </c>
      <c r="D898" s="81" t="s">
        <v>421</v>
      </c>
      <c r="E898" s="105">
        <v>6761.3124958146009</v>
      </c>
      <c r="F898" s="81" t="s">
        <v>50</v>
      </c>
    </row>
    <row r="899" spans="1:6" x14ac:dyDescent="0.25">
      <c r="A899" s="81" t="s">
        <v>493</v>
      </c>
      <c r="B899" s="81" t="s">
        <v>417</v>
      </c>
      <c r="C899" s="81" t="s">
        <v>490</v>
      </c>
      <c r="D899" s="81" t="s">
        <v>421</v>
      </c>
      <c r="E899" s="105">
        <v>13676.239076817257</v>
      </c>
      <c r="F899" s="81" t="s">
        <v>51</v>
      </c>
    </row>
    <row r="900" spans="1:6" x14ac:dyDescent="0.25">
      <c r="A900" s="81" t="s">
        <v>493</v>
      </c>
      <c r="B900" s="81" t="s">
        <v>417</v>
      </c>
      <c r="C900" s="81" t="s">
        <v>490</v>
      </c>
      <c r="D900" s="81" t="s">
        <v>421</v>
      </c>
      <c r="E900" s="105">
        <v>9972.3054257530021</v>
      </c>
      <c r="F900" s="81" t="s">
        <v>52</v>
      </c>
    </row>
    <row r="901" spans="1:6" x14ac:dyDescent="0.25">
      <c r="A901" s="81" t="s">
        <v>493</v>
      </c>
      <c r="B901" s="81" t="s">
        <v>417</v>
      </c>
      <c r="C901" s="81" t="s">
        <v>490</v>
      </c>
      <c r="D901" s="81" t="s">
        <v>421</v>
      </c>
      <c r="E901" s="105">
        <v>550.25940962885863</v>
      </c>
      <c r="F901" s="81" t="s">
        <v>54</v>
      </c>
    </row>
    <row r="902" spans="1:6" x14ac:dyDescent="0.25">
      <c r="A902" s="81" t="s">
        <v>493</v>
      </c>
      <c r="B902" s="81" t="s">
        <v>417</v>
      </c>
      <c r="C902" s="81" t="s">
        <v>490</v>
      </c>
      <c r="D902" s="81" t="s">
        <v>421</v>
      </c>
      <c r="E902" s="105">
        <v>7665.8014003920371</v>
      </c>
      <c r="F902" s="81" t="s">
        <v>55</v>
      </c>
    </row>
    <row r="903" spans="1:6" x14ac:dyDescent="0.25">
      <c r="A903" s="81" t="s">
        <v>493</v>
      </c>
      <c r="B903" s="81" t="s">
        <v>417</v>
      </c>
      <c r="C903" s="81" t="s">
        <v>490</v>
      </c>
      <c r="D903" s="81" t="s">
        <v>421</v>
      </c>
      <c r="E903" s="105">
        <v>11218.413713808355</v>
      </c>
      <c r="F903" s="81" t="s">
        <v>56</v>
      </c>
    </row>
    <row r="904" spans="1:6" x14ac:dyDescent="0.25">
      <c r="A904" s="81" t="s">
        <v>493</v>
      </c>
      <c r="B904" s="81" t="s">
        <v>417</v>
      </c>
      <c r="C904" s="81" t="s">
        <v>490</v>
      </c>
      <c r="D904" s="81" t="s">
        <v>421</v>
      </c>
      <c r="E904" s="105">
        <v>14295.280912649723</v>
      </c>
      <c r="F904" s="81" t="s">
        <v>57</v>
      </c>
    </row>
    <row r="905" spans="1:6" x14ac:dyDescent="0.25">
      <c r="A905" s="81" t="s">
        <v>493</v>
      </c>
      <c r="B905" s="81" t="s">
        <v>417</v>
      </c>
      <c r="C905" s="81" t="s">
        <v>490</v>
      </c>
      <c r="D905" s="81" t="s">
        <v>421</v>
      </c>
      <c r="E905" s="105">
        <v>6497.6465287007723</v>
      </c>
      <c r="F905" s="81" t="s">
        <v>65</v>
      </c>
    </row>
    <row r="906" spans="1:6" s="67" customFormat="1" x14ac:dyDescent="0.25">
      <c r="A906" s="87"/>
      <c r="B906" s="87"/>
      <c r="C906" s="87"/>
      <c r="D906" s="87"/>
      <c r="E906" s="106">
        <v>1009999.9999999998</v>
      </c>
      <c r="F906" s="87"/>
    </row>
    <row r="907" spans="1:6" x14ac:dyDescent="0.25">
      <c r="A907" s="81" t="s">
        <v>455</v>
      </c>
      <c r="B907" s="81" t="s">
        <v>13</v>
      </c>
      <c r="C907" s="81" t="s">
        <v>451</v>
      </c>
      <c r="D907" s="81" t="s">
        <v>14</v>
      </c>
      <c r="E907" s="105">
        <v>323.38436868464993</v>
      </c>
      <c r="F907" s="81" t="s">
        <v>15</v>
      </c>
    </row>
    <row r="908" spans="1:6" x14ac:dyDescent="0.25">
      <c r="A908" s="81" t="s">
        <v>455</v>
      </c>
      <c r="B908" s="81" t="s">
        <v>13</v>
      </c>
      <c r="C908" s="81" t="s">
        <v>451</v>
      </c>
      <c r="D908" s="81" t="s">
        <v>14</v>
      </c>
      <c r="E908" s="105">
        <v>17.792812582374136</v>
      </c>
      <c r="F908" s="81" t="s">
        <v>16</v>
      </c>
    </row>
    <row r="909" spans="1:6" x14ac:dyDescent="0.25">
      <c r="A909" s="81" t="s">
        <v>455</v>
      </c>
      <c r="B909" s="81" t="s">
        <v>13</v>
      </c>
      <c r="C909" s="81" t="s">
        <v>451</v>
      </c>
      <c r="D909" s="81" t="s">
        <v>14</v>
      </c>
      <c r="E909" s="105">
        <v>185.93489148580969</v>
      </c>
      <c r="F909" s="81" t="s">
        <v>17</v>
      </c>
    </row>
    <row r="910" spans="1:6" x14ac:dyDescent="0.25">
      <c r="A910" s="81" t="s">
        <v>455</v>
      </c>
      <c r="B910" s="81" t="s">
        <v>13</v>
      </c>
      <c r="C910" s="81" t="s">
        <v>451</v>
      </c>
      <c r="D910" s="81" t="s">
        <v>14</v>
      </c>
      <c r="E910" s="105">
        <v>418.13109568579222</v>
      </c>
      <c r="F910" s="81" t="s">
        <v>18</v>
      </c>
    </row>
    <row r="911" spans="1:6" x14ac:dyDescent="0.25">
      <c r="A911" s="81" t="s">
        <v>455</v>
      </c>
      <c r="B911" s="81" t="s">
        <v>13</v>
      </c>
      <c r="C911" s="81" t="s">
        <v>451</v>
      </c>
      <c r="D911" s="81" t="s">
        <v>14</v>
      </c>
      <c r="E911" s="105">
        <v>218.85159476320189</v>
      </c>
      <c r="F911" s="81" t="s">
        <v>19</v>
      </c>
    </row>
    <row r="912" spans="1:6" x14ac:dyDescent="0.25">
      <c r="A912" s="81" t="s">
        <v>455</v>
      </c>
      <c r="B912" s="81" t="s">
        <v>13</v>
      </c>
      <c r="C912" s="81" t="s">
        <v>451</v>
      </c>
      <c r="D912" s="81" t="s">
        <v>14</v>
      </c>
      <c r="E912" s="105">
        <v>159.24567261224854</v>
      </c>
      <c r="F912" s="81" t="s">
        <v>20</v>
      </c>
    </row>
    <row r="913" spans="1:6" x14ac:dyDescent="0.25">
      <c r="A913" s="81" t="s">
        <v>455</v>
      </c>
      <c r="B913" s="81" t="s">
        <v>13</v>
      </c>
      <c r="C913" s="81" t="s">
        <v>451</v>
      </c>
      <c r="D913" s="81" t="s">
        <v>14</v>
      </c>
      <c r="E913" s="105">
        <v>297.13997012564812</v>
      </c>
      <c r="F913" s="81" t="s">
        <v>21</v>
      </c>
    </row>
    <row r="914" spans="1:6" x14ac:dyDescent="0.25">
      <c r="A914" s="81" t="s">
        <v>455</v>
      </c>
      <c r="B914" s="81" t="s">
        <v>13</v>
      </c>
      <c r="C914" s="81" t="s">
        <v>451</v>
      </c>
      <c r="D914" s="81" t="s">
        <v>14</v>
      </c>
      <c r="E914" s="105">
        <v>551.93304630524574</v>
      </c>
      <c r="F914" s="81" t="s">
        <v>22</v>
      </c>
    </row>
    <row r="915" spans="1:6" x14ac:dyDescent="0.25">
      <c r="A915" s="81" t="s">
        <v>455</v>
      </c>
      <c r="B915" s="81" t="s">
        <v>13</v>
      </c>
      <c r="C915" s="81" t="s">
        <v>451</v>
      </c>
      <c r="D915" s="81" t="s">
        <v>14</v>
      </c>
      <c r="E915" s="105">
        <v>1072.9065987171605</v>
      </c>
      <c r="F915" s="81" t="s">
        <v>23</v>
      </c>
    </row>
    <row r="916" spans="1:6" x14ac:dyDescent="0.25">
      <c r="A916" s="81" t="s">
        <v>455</v>
      </c>
      <c r="B916" s="81" t="s">
        <v>13</v>
      </c>
      <c r="C916" s="81" t="s">
        <v>451</v>
      </c>
      <c r="D916" s="81" t="s">
        <v>14</v>
      </c>
      <c r="E916" s="105">
        <v>528.44653369651189</v>
      </c>
      <c r="F916" s="81" t="s">
        <v>24</v>
      </c>
    </row>
    <row r="917" spans="1:6" x14ac:dyDescent="0.25">
      <c r="A917" s="81" t="s">
        <v>455</v>
      </c>
      <c r="B917" s="81" t="s">
        <v>13</v>
      </c>
      <c r="C917" s="81" t="s">
        <v>451</v>
      </c>
      <c r="D917" s="81" t="s">
        <v>14</v>
      </c>
      <c r="E917" s="105">
        <v>980.29500922590307</v>
      </c>
      <c r="F917" s="81" t="s">
        <v>25</v>
      </c>
    </row>
    <row r="918" spans="1:6" x14ac:dyDescent="0.25">
      <c r="A918" s="81" t="s">
        <v>455</v>
      </c>
      <c r="B918" s="81" t="s">
        <v>13</v>
      </c>
      <c r="C918" s="81" t="s">
        <v>451</v>
      </c>
      <c r="D918" s="81" t="s">
        <v>14</v>
      </c>
      <c r="E918" s="105">
        <v>300.25371232756356</v>
      </c>
      <c r="F918" s="81" t="s">
        <v>26</v>
      </c>
    </row>
    <row r="919" spans="1:6" x14ac:dyDescent="0.25">
      <c r="A919" s="81" t="s">
        <v>455</v>
      </c>
      <c r="B919" s="81" t="s">
        <v>13</v>
      </c>
      <c r="C919" s="81" t="s">
        <v>451</v>
      </c>
      <c r="D919" s="81" t="s">
        <v>14</v>
      </c>
      <c r="E919" s="105">
        <v>33.806343906510861</v>
      </c>
      <c r="F919" s="81" t="s">
        <v>27</v>
      </c>
    </row>
    <row r="920" spans="1:6" x14ac:dyDescent="0.25">
      <c r="A920" s="81" t="s">
        <v>455</v>
      </c>
      <c r="B920" s="81" t="s">
        <v>13</v>
      </c>
      <c r="C920" s="81" t="s">
        <v>451</v>
      </c>
      <c r="D920" s="81" t="s">
        <v>14</v>
      </c>
      <c r="E920" s="105">
        <v>85.405500395395862</v>
      </c>
      <c r="F920" s="81" t="s">
        <v>28</v>
      </c>
    </row>
    <row r="921" spans="1:6" x14ac:dyDescent="0.25">
      <c r="A921" s="81" t="s">
        <v>455</v>
      </c>
      <c r="B921" s="81" t="s">
        <v>13</v>
      </c>
      <c r="C921" s="81" t="s">
        <v>451</v>
      </c>
      <c r="D921" s="81" t="s">
        <v>14</v>
      </c>
      <c r="E921" s="105">
        <v>5.3378437747122414</v>
      </c>
      <c r="F921" s="81" t="s">
        <v>29</v>
      </c>
    </row>
    <row r="922" spans="1:6" x14ac:dyDescent="0.25">
      <c r="A922" s="81" t="s">
        <v>455</v>
      </c>
      <c r="B922" s="81" t="s">
        <v>13</v>
      </c>
      <c r="C922" s="81" t="s">
        <v>451</v>
      </c>
      <c r="D922" s="81" t="s">
        <v>14</v>
      </c>
      <c r="E922" s="105">
        <v>3.5585625164748271</v>
      </c>
      <c r="F922" s="81" t="s">
        <v>30</v>
      </c>
    </row>
    <row r="923" spans="1:6" x14ac:dyDescent="0.25">
      <c r="A923" s="81" t="s">
        <v>455</v>
      </c>
      <c r="B923" s="81" t="s">
        <v>13</v>
      </c>
      <c r="C923" s="81" t="s">
        <v>451</v>
      </c>
      <c r="D923" s="81" t="s">
        <v>14</v>
      </c>
      <c r="E923" s="105">
        <v>59.605922150953361</v>
      </c>
      <c r="F923" s="81" t="s">
        <v>31</v>
      </c>
    </row>
    <row r="924" spans="1:6" x14ac:dyDescent="0.25">
      <c r="A924" s="81" t="s">
        <v>455</v>
      </c>
      <c r="B924" s="81" t="s">
        <v>13</v>
      </c>
      <c r="C924" s="81" t="s">
        <v>451</v>
      </c>
      <c r="D924" s="81" t="s">
        <v>14</v>
      </c>
      <c r="E924" s="105">
        <v>39.144187681223109</v>
      </c>
      <c r="F924" s="81" t="s">
        <v>32</v>
      </c>
    </row>
    <row r="925" spans="1:6" x14ac:dyDescent="0.25">
      <c r="A925" s="81" t="s">
        <v>455</v>
      </c>
      <c r="B925" s="81" t="s">
        <v>13</v>
      </c>
      <c r="C925" s="81" t="s">
        <v>451</v>
      </c>
      <c r="D925" s="81" t="s">
        <v>14</v>
      </c>
      <c r="E925" s="105">
        <v>2.6689218873561207</v>
      </c>
      <c r="F925" s="81" t="s">
        <v>33</v>
      </c>
    </row>
    <row r="926" spans="1:6" x14ac:dyDescent="0.25">
      <c r="A926" s="81" t="s">
        <v>455</v>
      </c>
      <c r="B926" s="81" t="s">
        <v>13</v>
      </c>
      <c r="C926" s="81" t="s">
        <v>451</v>
      </c>
      <c r="D926" s="81" t="s">
        <v>14</v>
      </c>
      <c r="E926" s="105">
        <v>47.150953343291469</v>
      </c>
      <c r="F926" s="81" t="s">
        <v>34</v>
      </c>
    </row>
    <row r="927" spans="1:6" x14ac:dyDescent="0.25">
      <c r="A927" s="81" t="s">
        <v>455</v>
      </c>
      <c r="B927" s="81" t="s">
        <v>13</v>
      </c>
      <c r="C927" s="81" t="s">
        <v>451</v>
      </c>
      <c r="D927" s="81" t="s">
        <v>14</v>
      </c>
      <c r="E927" s="105">
        <v>78.288375362446217</v>
      </c>
      <c r="F927" s="81" t="s">
        <v>35</v>
      </c>
    </row>
    <row r="928" spans="1:6" x14ac:dyDescent="0.25">
      <c r="A928" s="81" t="s">
        <v>455</v>
      </c>
      <c r="B928" s="81" t="s">
        <v>13</v>
      </c>
      <c r="C928" s="81" t="s">
        <v>451</v>
      </c>
      <c r="D928" s="81" t="s">
        <v>14</v>
      </c>
      <c r="E928" s="105">
        <v>52.488797118003696</v>
      </c>
      <c r="F928" s="81" t="s">
        <v>36</v>
      </c>
    </row>
    <row r="929" spans="1:6" x14ac:dyDescent="0.25">
      <c r="A929" s="81" t="s">
        <v>455</v>
      </c>
      <c r="B929" s="81" t="s">
        <v>13</v>
      </c>
      <c r="C929" s="81" t="s">
        <v>451</v>
      </c>
      <c r="D929" s="81" t="s">
        <v>14</v>
      </c>
      <c r="E929" s="105">
        <v>80.067656620683621</v>
      </c>
      <c r="F929" s="81" t="s">
        <v>37</v>
      </c>
    </row>
    <row r="930" spans="1:6" x14ac:dyDescent="0.25">
      <c r="A930" s="81" t="s">
        <v>455</v>
      </c>
      <c r="B930" s="81" t="s">
        <v>13</v>
      </c>
      <c r="C930" s="81" t="s">
        <v>451</v>
      </c>
      <c r="D930" s="81" t="s">
        <v>14</v>
      </c>
      <c r="E930" s="105">
        <v>0.88964062911870678</v>
      </c>
      <c r="F930" s="81" t="s">
        <v>38</v>
      </c>
    </row>
    <row r="931" spans="1:6" x14ac:dyDescent="0.25">
      <c r="A931" s="81" t="s">
        <v>455</v>
      </c>
      <c r="B931" s="81" t="s">
        <v>13</v>
      </c>
      <c r="C931" s="81" t="s">
        <v>451</v>
      </c>
      <c r="D931" s="81" t="s">
        <v>14</v>
      </c>
      <c r="E931" s="105">
        <v>21.351375098848965</v>
      </c>
      <c r="F931" s="81" t="s">
        <v>39</v>
      </c>
    </row>
    <row r="932" spans="1:6" x14ac:dyDescent="0.25">
      <c r="A932" s="81" t="s">
        <v>455</v>
      </c>
      <c r="B932" s="81" t="s">
        <v>13</v>
      </c>
      <c r="C932" s="81" t="s">
        <v>451</v>
      </c>
      <c r="D932" s="81" t="s">
        <v>14</v>
      </c>
      <c r="E932" s="105">
        <v>49.81987523064759</v>
      </c>
      <c r="F932" s="81" t="s">
        <v>40</v>
      </c>
    </row>
    <row r="933" spans="1:6" x14ac:dyDescent="0.25">
      <c r="A933" s="81" t="s">
        <v>455</v>
      </c>
      <c r="B933" s="81" t="s">
        <v>13</v>
      </c>
      <c r="C933" s="81" t="s">
        <v>451</v>
      </c>
      <c r="D933" s="81" t="s">
        <v>14</v>
      </c>
      <c r="E933" s="105">
        <v>618.30023723750128</v>
      </c>
      <c r="F933" s="81" t="s">
        <v>41</v>
      </c>
    </row>
    <row r="934" spans="1:6" x14ac:dyDescent="0.25">
      <c r="A934" s="81" t="s">
        <v>455</v>
      </c>
      <c r="B934" s="81" t="s">
        <v>13</v>
      </c>
      <c r="C934" s="81" t="s">
        <v>451</v>
      </c>
      <c r="D934" s="81" t="s">
        <v>14</v>
      </c>
      <c r="E934" s="105">
        <v>814.91081627273547</v>
      </c>
      <c r="F934" s="81" t="s">
        <v>42</v>
      </c>
    </row>
    <row r="935" spans="1:6" x14ac:dyDescent="0.25">
      <c r="A935" s="81" t="s">
        <v>455</v>
      </c>
      <c r="B935" s="81" t="s">
        <v>13</v>
      </c>
      <c r="C935" s="81" t="s">
        <v>451</v>
      </c>
      <c r="D935" s="81" t="s">
        <v>14</v>
      </c>
      <c r="E935" s="105">
        <v>11.565328178543188</v>
      </c>
      <c r="F935" s="81" t="s">
        <v>43</v>
      </c>
    </row>
    <row r="936" spans="1:6" x14ac:dyDescent="0.25">
      <c r="A936" s="81" t="s">
        <v>455</v>
      </c>
      <c r="B936" s="81" t="s">
        <v>13</v>
      </c>
      <c r="C936" s="81" t="s">
        <v>451</v>
      </c>
      <c r="D936" s="81" t="s">
        <v>14</v>
      </c>
      <c r="E936" s="105">
        <v>18.682453211492845</v>
      </c>
      <c r="F936" s="81" t="s">
        <v>44</v>
      </c>
    </row>
    <row r="937" spans="1:6" x14ac:dyDescent="0.25">
      <c r="A937" s="81" t="s">
        <v>455</v>
      </c>
      <c r="B937" s="81" t="s">
        <v>13</v>
      </c>
      <c r="C937" s="81" t="s">
        <v>451</v>
      </c>
      <c r="D937" s="81" t="s">
        <v>14</v>
      </c>
      <c r="E937" s="105">
        <v>64.054125296546886</v>
      </c>
      <c r="F937" s="81" t="s">
        <v>45</v>
      </c>
    </row>
    <row r="938" spans="1:6" x14ac:dyDescent="0.25">
      <c r="A938" s="81" t="s">
        <v>455</v>
      </c>
      <c r="B938" s="81" t="s">
        <v>13</v>
      </c>
      <c r="C938" s="81" t="s">
        <v>451</v>
      </c>
      <c r="D938" s="81" t="s">
        <v>14</v>
      </c>
      <c r="E938" s="105">
        <v>41.813109568579229</v>
      </c>
      <c r="F938" s="81" t="s">
        <v>46</v>
      </c>
    </row>
    <row r="939" spans="1:6" x14ac:dyDescent="0.25">
      <c r="A939" s="81" t="s">
        <v>455</v>
      </c>
      <c r="B939" s="81" t="s">
        <v>13</v>
      </c>
      <c r="C939" s="81" t="s">
        <v>451</v>
      </c>
      <c r="D939" s="81" t="s">
        <v>14</v>
      </c>
      <c r="E939" s="105">
        <v>124.54968807661896</v>
      </c>
      <c r="F939" s="81" t="s">
        <v>47</v>
      </c>
    </row>
    <row r="940" spans="1:6" x14ac:dyDescent="0.25">
      <c r="A940" s="81" t="s">
        <v>455</v>
      </c>
      <c r="B940" s="81" t="s">
        <v>13</v>
      </c>
      <c r="C940" s="81" t="s">
        <v>451</v>
      </c>
      <c r="D940" s="81" t="s">
        <v>14</v>
      </c>
      <c r="E940" s="105">
        <v>44.482031455935335</v>
      </c>
      <c r="F940" s="81" t="s">
        <v>48</v>
      </c>
    </row>
    <row r="941" spans="1:6" x14ac:dyDescent="0.25">
      <c r="A941" s="81" t="s">
        <v>455</v>
      </c>
      <c r="B941" s="81" t="s">
        <v>13</v>
      </c>
      <c r="C941" s="81" t="s">
        <v>451</v>
      </c>
      <c r="D941" s="81" t="s">
        <v>14</v>
      </c>
      <c r="E941" s="105">
        <v>49.81987523064759</v>
      </c>
      <c r="F941" s="81" t="s">
        <v>49</v>
      </c>
    </row>
    <row r="942" spans="1:6" x14ac:dyDescent="0.25">
      <c r="A942" s="81" t="s">
        <v>455</v>
      </c>
      <c r="B942" s="81" t="s">
        <v>13</v>
      </c>
      <c r="C942" s="81" t="s">
        <v>451</v>
      </c>
      <c r="D942" s="81" t="s">
        <v>14</v>
      </c>
      <c r="E942" s="105">
        <v>99.639750461295179</v>
      </c>
      <c r="F942" s="81" t="s">
        <v>50</v>
      </c>
    </row>
    <row r="943" spans="1:6" x14ac:dyDescent="0.25">
      <c r="A943" s="81" t="s">
        <v>455</v>
      </c>
      <c r="B943" s="81" t="s">
        <v>13</v>
      </c>
      <c r="C943" s="81" t="s">
        <v>451</v>
      </c>
      <c r="D943" s="81" t="s">
        <v>14</v>
      </c>
      <c r="E943" s="105">
        <v>97.860469203057747</v>
      </c>
      <c r="F943" s="81" t="s">
        <v>51</v>
      </c>
    </row>
    <row r="944" spans="1:6" x14ac:dyDescent="0.25">
      <c r="A944" s="81" t="s">
        <v>455</v>
      </c>
      <c r="B944" s="81" t="s">
        <v>13</v>
      </c>
      <c r="C944" s="81" t="s">
        <v>451</v>
      </c>
      <c r="D944" s="81" t="s">
        <v>14</v>
      </c>
      <c r="E944" s="105">
        <v>120.10148493102542</v>
      </c>
      <c r="F944" s="81" t="s">
        <v>52</v>
      </c>
    </row>
    <row r="945" spans="1:6" x14ac:dyDescent="0.25">
      <c r="A945" s="81" t="s">
        <v>455</v>
      </c>
      <c r="B945" s="81" t="s">
        <v>13</v>
      </c>
      <c r="C945" s="81" t="s">
        <v>451</v>
      </c>
      <c r="D945" s="81" t="s">
        <v>14</v>
      </c>
      <c r="E945" s="105">
        <v>156.13193041033304</v>
      </c>
      <c r="F945" s="81" t="s">
        <v>53</v>
      </c>
    </row>
    <row r="946" spans="1:6" x14ac:dyDescent="0.25">
      <c r="A946" s="81" t="s">
        <v>455</v>
      </c>
      <c r="B946" s="81" t="s">
        <v>13</v>
      </c>
      <c r="C946" s="81" t="s">
        <v>451</v>
      </c>
      <c r="D946" s="81" t="s">
        <v>14</v>
      </c>
      <c r="E946" s="105">
        <v>1.7792812582374136</v>
      </c>
      <c r="F946" s="81" t="s">
        <v>54</v>
      </c>
    </row>
    <row r="947" spans="1:6" x14ac:dyDescent="0.25">
      <c r="A947" s="81" t="s">
        <v>455</v>
      </c>
      <c r="B947" s="81" t="s">
        <v>13</v>
      </c>
      <c r="C947" s="81" t="s">
        <v>451</v>
      </c>
      <c r="D947" s="81" t="s">
        <v>14</v>
      </c>
      <c r="E947" s="105">
        <v>25.7995782444425</v>
      </c>
      <c r="F947" s="81" t="s">
        <v>55</v>
      </c>
    </row>
    <row r="948" spans="1:6" x14ac:dyDescent="0.25">
      <c r="A948" s="81" t="s">
        <v>455</v>
      </c>
      <c r="B948" s="81" t="s">
        <v>13</v>
      </c>
      <c r="C948" s="81" t="s">
        <v>451</v>
      </c>
      <c r="D948" s="81" t="s">
        <v>14</v>
      </c>
      <c r="E948" s="105">
        <v>191.27273526052198</v>
      </c>
      <c r="F948" s="81" t="s">
        <v>56</v>
      </c>
    </row>
    <row r="949" spans="1:6" x14ac:dyDescent="0.25">
      <c r="A949" s="81" t="s">
        <v>455</v>
      </c>
      <c r="B949" s="81" t="s">
        <v>13</v>
      </c>
      <c r="C949" s="81" t="s">
        <v>451</v>
      </c>
      <c r="D949" s="81" t="s">
        <v>14</v>
      </c>
      <c r="E949" s="105">
        <v>5.3378437747122414</v>
      </c>
      <c r="F949" s="81" t="s">
        <v>57</v>
      </c>
    </row>
    <row r="950" spans="1:6" x14ac:dyDescent="0.25">
      <c r="A950" s="82"/>
      <c r="B950" s="82"/>
      <c r="C950" s="82"/>
      <c r="D950" s="82"/>
      <c r="E950" s="112">
        <v>8100.0000000000027</v>
      </c>
      <c r="F950" s="82"/>
    </row>
    <row r="951" spans="1:6" x14ac:dyDescent="0.25">
      <c r="A951" s="81" t="s">
        <v>481</v>
      </c>
      <c r="B951" s="81" t="s">
        <v>74</v>
      </c>
      <c r="C951" s="81" t="s">
        <v>483</v>
      </c>
      <c r="D951" s="81" t="s">
        <v>14</v>
      </c>
      <c r="E951" s="105">
        <v>101.45859085290481</v>
      </c>
      <c r="F951" s="81" t="s">
        <v>18</v>
      </c>
    </row>
    <row r="952" spans="1:6" x14ac:dyDescent="0.25">
      <c r="A952" s="81" t="s">
        <v>481</v>
      </c>
      <c r="B952" s="81" t="s">
        <v>74</v>
      </c>
      <c r="C952" s="81" t="s">
        <v>483</v>
      </c>
      <c r="D952" s="81" t="s">
        <v>14</v>
      </c>
      <c r="E952" s="105">
        <v>12.682323856613101</v>
      </c>
      <c r="F952" s="81" t="s">
        <v>20</v>
      </c>
    </row>
    <row r="953" spans="1:6" x14ac:dyDescent="0.25">
      <c r="A953" s="81" t="s">
        <v>481</v>
      </c>
      <c r="B953" s="81" t="s">
        <v>74</v>
      </c>
      <c r="C953" s="81" t="s">
        <v>483</v>
      </c>
      <c r="D953" s="81" t="s">
        <v>14</v>
      </c>
      <c r="E953" s="105">
        <v>99.34487021013598</v>
      </c>
      <c r="F953" s="81" t="s">
        <v>23</v>
      </c>
    </row>
    <row r="954" spans="1:6" x14ac:dyDescent="0.25">
      <c r="A954" s="81" t="s">
        <v>481</v>
      </c>
      <c r="B954" s="81" t="s">
        <v>74</v>
      </c>
      <c r="C954" s="81" t="s">
        <v>483</v>
      </c>
      <c r="D954" s="81" t="s">
        <v>14</v>
      </c>
      <c r="E954" s="105">
        <v>583.38689740420273</v>
      </c>
      <c r="F954" s="81" t="s">
        <v>25</v>
      </c>
    </row>
    <row r="955" spans="1:6" x14ac:dyDescent="0.25">
      <c r="A955" s="81" t="s">
        <v>481</v>
      </c>
      <c r="B955" s="81" t="s">
        <v>74</v>
      </c>
      <c r="C955" s="81" t="s">
        <v>483</v>
      </c>
      <c r="D955" s="81" t="s">
        <v>14</v>
      </c>
      <c r="E955" s="105">
        <v>23.250927070457358</v>
      </c>
      <c r="F955" s="81" t="s">
        <v>26</v>
      </c>
    </row>
    <row r="956" spans="1:6" x14ac:dyDescent="0.25">
      <c r="A956" s="81" t="s">
        <v>481</v>
      </c>
      <c r="B956" s="81" t="s">
        <v>74</v>
      </c>
      <c r="C956" s="81" t="s">
        <v>483</v>
      </c>
      <c r="D956" s="81" t="s">
        <v>14</v>
      </c>
      <c r="E956" s="105">
        <v>6.3411619283065503</v>
      </c>
      <c r="F956" s="81" t="s">
        <v>29</v>
      </c>
    </row>
    <row r="957" spans="1:6" x14ac:dyDescent="0.25">
      <c r="A957" s="81" t="s">
        <v>481</v>
      </c>
      <c r="B957" s="81" t="s">
        <v>74</v>
      </c>
      <c r="C957" s="81" t="s">
        <v>483</v>
      </c>
      <c r="D957" s="81" t="s">
        <v>14</v>
      </c>
      <c r="E957" s="105">
        <v>48.615574783683549</v>
      </c>
      <c r="F957" s="81" t="s">
        <v>34</v>
      </c>
    </row>
    <row r="958" spans="1:6" x14ac:dyDescent="0.25">
      <c r="A958" s="81" t="s">
        <v>481</v>
      </c>
      <c r="B958" s="81" t="s">
        <v>74</v>
      </c>
      <c r="C958" s="81" t="s">
        <v>483</v>
      </c>
      <c r="D958" s="81" t="s">
        <v>14</v>
      </c>
      <c r="E958" s="105">
        <v>10.568603213844252</v>
      </c>
      <c r="F958" s="81" t="s">
        <v>35</v>
      </c>
    </row>
    <row r="959" spans="1:6" x14ac:dyDescent="0.25">
      <c r="A959" s="81" t="s">
        <v>481</v>
      </c>
      <c r="B959" s="81" t="s">
        <v>74</v>
      </c>
      <c r="C959" s="81" t="s">
        <v>483</v>
      </c>
      <c r="D959" s="81" t="s">
        <v>14</v>
      </c>
      <c r="E959" s="105">
        <v>141.61928306551297</v>
      </c>
      <c r="F959" s="81" t="s">
        <v>41</v>
      </c>
    </row>
    <row r="960" spans="1:6" x14ac:dyDescent="0.25">
      <c r="A960" s="81" t="s">
        <v>481</v>
      </c>
      <c r="B960" s="81" t="s">
        <v>74</v>
      </c>
      <c r="C960" s="81" t="s">
        <v>483</v>
      </c>
      <c r="D960" s="81" t="s">
        <v>14</v>
      </c>
      <c r="E960" s="105">
        <v>19.02348578491965</v>
      </c>
      <c r="F960" s="81" t="s">
        <v>42</v>
      </c>
    </row>
    <row r="961" spans="1:6" x14ac:dyDescent="0.25">
      <c r="A961" s="81" t="s">
        <v>481</v>
      </c>
      <c r="B961" s="81" t="s">
        <v>74</v>
      </c>
      <c r="C961" s="81" t="s">
        <v>483</v>
      </c>
      <c r="D961" s="81" t="s">
        <v>14</v>
      </c>
      <c r="E961" s="105">
        <v>50.729295426452403</v>
      </c>
      <c r="F961" s="81" t="s">
        <v>45</v>
      </c>
    </row>
    <row r="962" spans="1:6" x14ac:dyDescent="0.25">
      <c r="A962" s="81" t="s">
        <v>481</v>
      </c>
      <c r="B962" s="81" t="s">
        <v>74</v>
      </c>
      <c r="C962" s="81" t="s">
        <v>483</v>
      </c>
      <c r="D962" s="81" t="s">
        <v>14</v>
      </c>
      <c r="E962" s="105">
        <v>61.297898640296673</v>
      </c>
      <c r="F962" s="81" t="s">
        <v>46</v>
      </c>
    </row>
    <row r="963" spans="1:6" x14ac:dyDescent="0.25">
      <c r="A963" s="81" t="s">
        <v>481</v>
      </c>
      <c r="B963" s="81" t="s">
        <v>74</v>
      </c>
      <c r="C963" s="81" t="s">
        <v>483</v>
      </c>
      <c r="D963" s="81" t="s">
        <v>14</v>
      </c>
      <c r="E963" s="105">
        <v>31.705809641532756</v>
      </c>
      <c r="F963" s="81" t="s">
        <v>47</v>
      </c>
    </row>
    <row r="964" spans="1:6" x14ac:dyDescent="0.25">
      <c r="A964" s="81" t="s">
        <v>481</v>
      </c>
      <c r="B964" s="81" t="s">
        <v>74</v>
      </c>
      <c r="C964" s="81" t="s">
        <v>483</v>
      </c>
      <c r="D964" s="81" t="s">
        <v>14</v>
      </c>
      <c r="E964" s="105">
        <v>10.568603213844252</v>
      </c>
      <c r="F964" s="81" t="s">
        <v>64</v>
      </c>
    </row>
    <row r="965" spans="1:6" x14ac:dyDescent="0.25">
      <c r="A965" s="81" t="s">
        <v>481</v>
      </c>
      <c r="B965" s="81" t="s">
        <v>74</v>
      </c>
      <c r="C965" s="81" t="s">
        <v>483</v>
      </c>
      <c r="D965" s="81" t="s">
        <v>14</v>
      </c>
      <c r="E965" s="105">
        <v>54.956736711990096</v>
      </c>
      <c r="F965" s="81" t="s">
        <v>16</v>
      </c>
    </row>
    <row r="966" spans="1:6" x14ac:dyDescent="0.25">
      <c r="A966" s="81" t="s">
        <v>481</v>
      </c>
      <c r="B966" s="81" t="s">
        <v>74</v>
      </c>
      <c r="C966" s="81" t="s">
        <v>483</v>
      </c>
      <c r="D966" s="81" t="s">
        <v>14</v>
      </c>
      <c r="E966" s="105">
        <v>21.137206427688504</v>
      </c>
      <c r="F966" s="81" t="s">
        <v>18</v>
      </c>
    </row>
    <row r="967" spans="1:6" x14ac:dyDescent="0.25">
      <c r="A967" s="81" t="s">
        <v>481</v>
      </c>
      <c r="B967" s="81" t="s">
        <v>74</v>
      </c>
      <c r="C967" s="81" t="s">
        <v>483</v>
      </c>
      <c r="D967" s="81" t="s">
        <v>14</v>
      </c>
      <c r="E967" s="105">
        <v>2.1137206427688504</v>
      </c>
      <c r="F967" s="81" t="s">
        <v>20</v>
      </c>
    </row>
    <row r="968" spans="1:6" x14ac:dyDescent="0.25">
      <c r="A968" s="81" t="s">
        <v>481</v>
      </c>
      <c r="B968" s="81" t="s">
        <v>74</v>
      </c>
      <c r="C968" s="81" t="s">
        <v>483</v>
      </c>
      <c r="D968" s="81" t="s">
        <v>14</v>
      </c>
      <c r="E968" s="105">
        <v>202.91718170580961</v>
      </c>
      <c r="F968" s="81" t="s">
        <v>23</v>
      </c>
    </row>
    <row r="969" spans="1:6" x14ac:dyDescent="0.25">
      <c r="A969" s="81" t="s">
        <v>481</v>
      </c>
      <c r="B969" s="81" t="s">
        <v>74</v>
      </c>
      <c r="C969" s="81" t="s">
        <v>483</v>
      </c>
      <c r="D969" s="81" t="s">
        <v>14</v>
      </c>
      <c r="E969" s="105">
        <v>1149.8640296662545</v>
      </c>
      <c r="F969" s="81" t="s">
        <v>25</v>
      </c>
    </row>
    <row r="970" spans="1:6" x14ac:dyDescent="0.25">
      <c r="A970" s="81" t="s">
        <v>481</v>
      </c>
      <c r="B970" s="81" t="s">
        <v>74</v>
      </c>
      <c r="C970" s="81" t="s">
        <v>483</v>
      </c>
      <c r="D970" s="81" t="s">
        <v>14</v>
      </c>
      <c r="E970" s="105">
        <v>19.02348578491965</v>
      </c>
      <c r="F970" s="81" t="s">
        <v>26</v>
      </c>
    </row>
    <row r="971" spans="1:6" x14ac:dyDescent="0.25">
      <c r="A971" s="81" t="s">
        <v>481</v>
      </c>
      <c r="B971" s="81" t="s">
        <v>74</v>
      </c>
      <c r="C971" s="81" t="s">
        <v>483</v>
      </c>
      <c r="D971" s="81" t="s">
        <v>14</v>
      </c>
      <c r="E971" s="105">
        <v>14.796044499381953</v>
      </c>
      <c r="F971" s="81" t="s">
        <v>27</v>
      </c>
    </row>
    <row r="972" spans="1:6" x14ac:dyDescent="0.25">
      <c r="A972" s="81" t="s">
        <v>481</v>
      </c>
      <c r="B972" s="81" t="s">
        <v>74</v>
      </c>
      <c r="C972" s="81" t="s">
        <v>483</v>
      </c>
      <c r="D972" s="81" t="s">
        <v>14</v>
      </c>
      <c r="E972" s="105">
        <v>12.682323856613101</v>
      </c>
      <c r="F972" s="81" t="s">
        <v>29</v>
      </c>
    </row>
    <row r="973" spans="1:6" x14ac:dyDescent="0.25">
      <c r="A973" s="81" t="s">
        <v>481</v>
      </c>
      <c r="B973" s="81" t="s">
        <v>74</v>
      </c>
      <c r="C973" s="81" t="s">
        <v>483</v>
      </c>
      <c r="D973" s="81" t="s">
        <v>14</v>
      </c>
      <c r="E973" s="105">
        <v>2.1137206427688504</v>
      </c>
      <c r="F973" s="81" t="s">
        <v>30</v>
      </c>
    </row>
    <row r="974" spans="1:6" x14ac:dyDescent="0.25">
      <c r="A974" s="81" t="s">
        <v>481</v>
      </c>
      <c r="B974" s="81" t="s">
        <v>74</v>
      </c>
      <c r="C974" s="81" t="s">
        <v>483</v>
      </c>
      <c r="D974" s="81" t="s">
        <v>14</v>
      </c>
      <c r="E974" s="105">
        <v>44.388133498145855</v>
      </c>
      <c r="F974" s="81" t="s">
        <v>34</v>
      </c>
    </row>
    <row r="975" spans="1:6" x14ac:dyDescent="0.25">
      <c r="A975" s="81" t="s">
        <v>481</v>
      </c>
      <c r="B975" s="81" t="s">
        <v>74</v>
      </c>
      <c r="C975" s="81" t="s">
        <v>483</v>
      </c>
      <c r="D975" s="81" t="s">
        <v>14</v>
      </c>
      <c r="E975" s="105">
        <v>6.3411619283065503</v>
      </c>
      <c r="F975" s="81" t="s">
        <v>35</v>
      </c>
    </row>
    <row r="976" spans="1:6" x14ac:dyDescent="0.25">
      <c r="A976" s="81" t="s">
        <v>481</v>
      </c>
      <c r="B976" s="81" t="s">
        <v>74</v>
      </c>
      <c r="C976" s="81" t="s">
        <v>483</v>
      </c>
      <c r="D976" s="81" t="s">
        <v>14</v>
      </c>
      <c r="E976" s="105">
        <v>86.662546353522856</v>
      </c>
      <c r="F976" s="81" t="s">
        <v>41</v>
      </c>
    </row>
    <row r="977" spans="1:6" x14ac:dyDescent="0.25">
      <c r="A977" s="81" t="s">
        <v>481</v>
      </c>
      <c r="B977" s="81" t="s">
        <v>74</v>
      </c>
      <c r="C977" s="81" t="s">
        <v>483</v>
      </c>
      <c r="D977" s="81" t="s">
        <v>14</v>
      </c>
      <c r="E977" s="105">
        <v>57.070457354758958</v>
      </c>
      <c r="F977" s="81" t="s">
        <v>45</v>
      </c>
    </row>
    <row r="978" spans="1:6" x14ac:dyDescent="0.25">
      <c r="A978" s="81" t="s">
        <v>481</v>
      </c>
      <c r="B978" s="81" t="s">
        <v>74</v>
      </c>
      <c r="C978" s="81" t="s">
        <v>483</v>
      </c>
      <c r="D978" s="81" t="s">
        <v>14</v>
      </c>
      <c r="E978" s="105">
        <v>12.682323856613101</v>
      </c>
      <c r="F978" s="81" t="s">
        <v>47</v>
      </c>
    </row>
    <row r="979" spans="1:6" x14ac:dyDescent="0.25">
      <c r="A979" s="81" t="s">
        <v>481</v>
      </c>
      <c r="B979" s="81" t="s">
        <v>74</v>
      </c>
      <c r="C979" s="81" t="s">
        <v>483</v>
      </c>
      <c r="D979" s="81" t="s">
        <v>14</v>
      </c>
      <c r="E979" s="105">
        <v>2.1137206427688504</v>
      </c>
      <c r="F979" s="81" t="s">
        <v>50</v>
      </c>
    </row>
    <row r="980" spans="1:6" x14ac:dyDescent="0.25">
      <c r="A980" s="81" t="s">
        <v>481</v>
      </c>
      <c r="B980" s="81" t="s">
        <v>74</v>
      </c>
      <c r="C980" s="81" t="s">
        <v>483</v>
      </c>
      <c r="D980" s="81" t="s">
        <v>14</v>
      </c>
      <c r="E980" s="105">
        <v>4.2274412855377008</v>
      </c>
      <c r="F980" s="81" t="s">
        <v>64</v>
      </c>
    </row>
    <row r="981" spans="1:6" x14ac:dyDescent="0.25">
      <c r="A981" s="81" t="s">
        <v>481</v>
      </c>
      <c r="B981" s="81" t="s">
        <v>74</v>
      </c>
      <c r="C981" s="81" t="s">
        <v>483</v>
      </c>
      <c r="D981" s="81" t="s">
        <v>14</v>
      </c>
      <c r="E981" s="105">
        <v>16.909765142150803</v>
      </c>
      <c r="F981" s="81" t="s">
        <v>53</v>
      </c>
    </row>
    <row r="982" spans="1:6" x14ac:dyDescent="0.25">
      <c r="A982" s="83"/>
      <c r="B982" s="83"/>
      <c r="C982" s="83"/>
      <c r="D982" s="83"/>
      <c r="E982" s="108">
        <v>1709.9999999999993</v>
      </c>
      <c r="F982" s="83"/>
    </row>
    <row r="983" spans="1:6" x14ac:dyDescent="0.25">
      <c r="A983" s="81" t="s">
        <v>481</v>
      </c>
      <c r="B983" s="81" t="s">
        <v>74</v>
      </c>
      <c r="C983" s="81" t="s">
        <v>482</v>
      </c>
      <c r="D983" s="81" t="s">
        <v>14</v>
      </c>
      <c r="E983" s="105">
        <v>90.683858360449776</v>
      </c>
      <c r="F983" s="81" t="s">
        <v>18</v>
      </c>
    </row>
    <row r="984" spans="1:6" x14ac:dyDescent="0.25">
      <c r="A984" s="81" t="s">
        <v>481</v>
      </c>
      <c r="B984" s="81" t="s">
        <v>74</v>
      </c>
      <c r="C984" s="81" t="s">
        <v>482</v>
      </c>
      <c r="D984" s="81" t="s">
        <v>14</v>
      </c>
      <c r="E984" s="105">
        <v>36.509085833427839</v>
      </c>
      <c r="F984" s="81" t="s">
        <v>20</v>
      </c>
    </row>
    <row r="985" spans="1:6" x14ac:dyDescent="0.25">
      <c r="A985" s="81" t="s">
        <v>481</v>
      </c>
      <c r="B985" s="81" t="s">
        <v>74</v>
      </c>
      <c r="C985" s="81" t="s">
        <v>482</v>
      </c>
      <c r="D985" s="81" t="s">
        <v>14</v>
      </c>
      <c r="E985" s="105">
        <v>23.554248924792155</v>
      </c>
      <c r="F985" s="81" t="s">
        <v>22</v>
      </c>
    </row>
    <row r="986" spans="1:6" x14ac:dyDescent="0.25">
      <c r="A986" s="81" t="s">
        <v>481</v>
      </c>
      <c r="B986" s="81" t="s">
        <v>74</v>
      </c>
      <c r="C986" s="81" t="s">
        <v>482</v>
      </c>
      <c r="D986" s="81" t="s">
        <v>14</v>
      </c>
      <c r="E986" s="105">
        <v>12.954836908635686</v>
      </c>
      <c r="F986" s="81" t="s">
        <v>23</v>
      </c>
    </row>
    <row r="987" spans="1:6" x14ac:dyDescent="0.25">
      <c r="A987" s="81" t="s">
        <v>481</v>
      </c>
      <c r="B987" s="81" t="s">
        <v>74</v>
      </c>
      <c r="C987" s="81" t="s">
        <v>482</v>
      </c>
      <c r="D987" s="81" t="s">
        <v>14</v>
      </c>
      <c r="E987" s="105">
        <v>290.42388924268721</v>
      </c>
      <c r="F987" s="81" t="s">
        <v>25</v>
      </c>
    </row>
    <row r="988" spans="1:6" x14ac:dyDescent="0.25">
      <c r="A988" s="81" t="s">
        <v>481</v>
      </c>
      <c r="B988" s="81" t="s">
        <v>74</v>
      </c>
      <c r="C988" s="81" t="s">
        <v>482</v>
      </c>
      <c r="D988" s="81" t="s">
        <v>14</v>
      </c>
      <c r="E988" s="105">
        <v>40.042223172146656</v>
      </c>
      <c r="F988" s="81" t="s">
        <v>28</v>
      </c>
    </row>
    <row r="989" spans="1:6" x14ac:dyDescent="0.25">
      <c r="A989" s="81" t="s">
        <v>481</v>
      </c>
      <c r="B989" s="81" t="s">
        <v>74</v>
      </c>
      <c r="C989" s="81" t="s">
        <v>482</v>
      </c>
      <c r="D989" s="81" t="s">
        <v>14</v>
      </c>
      <c r="E989" s="105">
        <v>2.3554248924792152</v>
      </c>
      <c r="F989" s="81" t="s">
        <v>29</v>
      </c>
    </row>
    <row r="990" spans="1:6" x14ac:dyDescent="0.25">
      <c r="A990" s="81" t="s">
        <v>481</v>
      </c>
      <c r="B990" s="81" t="s">
        <v>74</v>
      </c>
      <c r="C990" s="81" t="s">
        <v>482</v>
      </c>
      <c r="D990" s="81" t="s">
        <v>14</v>
      </c>
      <c r="E990" s="105">
        <v>5.8885622311980388</v>
      </c>
      <c r="F990" s="81" t="s">
        <v>30</v>
      </c>
    </row>
    <row r="991" spans="1:6" x14ac:dyDescent="0.25">
      <c r="A991" s="81" t="s">
        <v>481</v>
      </c>
      <c r="B991" s="81" t="s">
        <v>74</v>
      </c>
      <c r="C991" s="81" t="s">
        <v>482</v>
      </c>
      <c r="D991" s="81" t="s">
        <v>14</v>
      </c>
      <c r="E991" s="105">
        <v>100.10555793036667</v>
      </c>
      <c r="F991" s="81" t="s">
        <v>31</v>
      </c>
    </row>
    <row r="992" spans="1:6" x14ac:dyDescent="0.25">
      <c r="A992" s="81" t="s">
        <v>481</v>
      </c>
      <c r="B992" s="81" t="s">
        <v>74</v>
      </c>
      <c r="C992" s="81" t="s">
        <v>482</v>
      </c>
      <c r="D992" s="81" t="s">
        <v>14</v>
      </c>
      <c r="E992" s="105">
        <v>10.599412016156469</v>
      </c>
      <c r="F992" s="81" t="s">
        <v>62</v>
      </c>
    </row>
    <row r="993" spans="1:6" x14ac:dyDescent="0.25">
      <c r="A993" s="81" t="s">
        <v>481</v>
      </c>
      <c r="B993" s="81" t="s">
        <v>74</v>
      </c>
      <c r="C993" s="81" t="s">
        <v>482</v>
      </c>
      <c r="D993" s="81" t="s">
        <v>14</v>
      </c>
      <c r="E993" s="105">
        <v>24.731961371031762</v>
      </c>
      <c r="F993" s="81" t="s">
        <v>33</v>
      </c>
    </row>
    <row r="994" spans="1:6" x14ac:dyDescent="0.25">
      <c r="A994" s="81" t="s">
        <v>481</v>
      </c>
      <c r="B994" s="81" t="s">
        <v>74</v>
      </c>
      <c r="C994" s="81" t="s">
        <v>482</v>
      </c>
      <c r="D994" s="81" t="s">
        <v>14</v>
      </c>
      <c r="E994" s="105">
        <v>16.487974247354508</v>
      </c>
      <c r="F994" s="81" t="s">
        <v>35</v>
      </c>
    </row>
    <row r="995" spans="1:6" x14ac:dyDescent="0.25">
      <c r="A995" s="81" t="s">
        <v>481</v>
      </c>
      <c r="B995" s="81" t="s">
        <v>74</v>
      </c>
      <c r="C995" s="81" t="s">
        <v>482</v>
      </c>
      <c r="D995" s="81" t="s">
        <v>14</v>
      </c>
      <c r="E995" s="105">
        <v>20.021111586073328</v>
      </c>
      <c r="F995" s="81" t="s">
        <v>36</v>
      </c>
    </row>
    <row r="996" spans="1:6" x14ac:dyDescent="0.25">
      <c r="A996" s="81" t="s">
        <v>481</v>
      </c>
      <c r="B996" s="81" t="s">
        <v>74</v>
      </c>
      <c r="C996" s="81" t="s">
        <v>482</v>
      </c>
      <c r="D996" s="81" t="s">
        <v>14</v>
      </c>
      <c r="E996" s="105">
        <v>29.442811155990189</v>
      </c>
      <c r="F996" s="81" t="s">
        <v>37</v>
      </c>
    </row>
    <row r="997" spans="1:6" x14ac:dyDescent="0.25">
      <c r="A997" s="81" t="s">
        <v>481</v>
      </c>
      <c r="B997" s="81" t="s">
        <v>74</v>
      </c>
      <c r="C997" s="81" t="s">
        <v>482</v>
      </c>
      <c r="D997" s="81" t="s">
        <v>14</v>
      </c>
      <c r="E997" s="105">
        <v>1.1777124462396076</v>
      </c>
      <c r="F997" s="81" t="s">
        <v>38</v>
      </c>
    </row>
    <row r="998" spans="1:6" x14ac:dyDescent="0.25">
      <c r="A998" s="81" t="s">
        <v>481</v>
      </c>
      <c r="B998" s="81" t="s">
        <v>74</v>
      </c>
      <c r="C998" s="81" t="s">
        <v>482</v>
      </c>
      <c r="D998" s="81" t="s">
        <v>14</v>
      </c>
      <c r="E998" s="105">
        <v>22.376536478552548</v>
      </c>
      <c r="F998" s="81" t="s">
        <v>39</v>
      </c>
    </row>
    <row r="999" spans="1:6" x14ac:dyDescent="0.25">
      <c r="A999" s="81" t="s">
        <v>481</v>
      </c>
      <c r="B999" s="81" t="s">
        <v>74</v>
      </c>
      <c r="C999" s="81" t="s">
        <v>482</v>
      </c>
      <c r="D999" s="81" t="s">
        <v>14</v>
      </c>
      <c r="E999" s="105">
        <v>116.59353217772117</v>
      </c>
      <c r="F999" s="81" t="s">
        <v>41</v>
      </c>
    </row>
    <row r="1000" spans="1:6" x14ac:dyDescent="0.25">
      <c r="A1000" s="81" t="s">
        <v>481</v>
      </c>
      <c r="B1000" s="81" t="s">
        <v>74</v>
      </c>
      <c r="C1000" s="81" t="s">
        <v>482</v>
      </c>
      <c r="D1000" s="81" t="s">
        <v>14</v>
      </c>
      <c r="E1000" s="105">
        <v>48.286210295823913</v>
      </c>
      <c r="F1000" s="81" t="s">
        <v>45</v>
      </c>
    </row>
    <row r="1001" spans="1:6" x14ac:dyDescent="0.25">
      <c r="A1001" s="81" t="s">
        <v>481</v>
      </c>
      <c r="B1001" s="81" t="s">
        <v>74</v>
      </c>
      <c r="C1001" s="81" t="s">
        <v>482</v>
      </c>
      <c r="D1001" s="81" t="s">
        <v>14</v>
      </c>
      <c r="E1001" s="105">
        <v>23.554248924792155</v>
      </c>
      <c r="F1001" s="81" t="s">
        <v>46</v>
      </c>
    </row>
    <row r="1002" spans="1:6" x14ac:dyDescent="0.25">
      <c r="A1002" s="81" t="s">
        <v>481</v>
      </c>
      <c r="B1002" s="81" t="s">
        <v>74</v>
      </c>
      <c r="C1002" s="81" t="s">
        <v>482</v>
      </c>
      <c r="D1002" s="81" t="s">
        <v>14</v>
      </c>
      <c r="E1002" s="105">
        <v>14.132549354875293</v>
      </c>
      <c r="F1002" s="81" t="s">
        <v>47</v>
      </c>
    </row>
    <row r="1003" spans="1:6" x14ac:dyDescent="0.25">
      <c r="A1003" s="81" t="s">
        <v>481</v>
      </c>
      <c r="B1003" s="81" t="s">
        <v>74</v>
      </c>
      <c r="C1003" s="81" t="s">
        <v>482</v>
      </c>
      <c r="D1003" s="81" t="s">
        <v>14</v>
      </c>
      <c r="E1003" s="105">
        <v>3.5331373387188232</v>
      </c>
      <c r="F1003" s="81" t="s">
        <v>63</v>
      </c>
    </row>
    <row r="1004" spans="1:6" x14ac:dyDescent="0.25">
      <c r="A1004" s="81" t="s">
        <v>481</v>
      </c>
      <c r="B1004" s="81" t="s">
        <v>74</v>
      </c>
      <c r="C1004" s="81" t="s">
        <v>482</v>
      </c>
      <c r="D1004" s="81" t="s">
        <v>14</v>
      </c>
      <c r="E1004" s="105">
        <v>12.954836908635686</v>
      </c>
      <c r="F1004" s="81" t="s">
        <v>48</v>
      </c>
    </row>
    <row r="1005" spans="1:6" x14ac:dyDescent="0.25">
      <c r="A1005" s="81" t="s">
        <v>481</v>
      </c>
      <c r="B1005" s="81" t="s">
        <v>74</v>
      </c>
      <c r="C1005" s="81" t="s">
        <v>482</v>
      </c>
      <c r="D1005" s="81" t="s">
        <v>14</v>
      </c>
      <c r="E1005" s="105">
        <v>40.042223172146656</v>
      </c>
      <c r="F1005" s="81" t="s">
        <v>50</v>
      </c>
    </row>
    <row r="1006" spans="1:6" x14ac:dyDescent="0.25">
      <c r="A1006" s="81" t="s">
        <v>481</v>
      </c>
      <c r="B1006" s="81" t="s">
        <v>74</v>
      </c>
      <c r="C1006" s="81" t="s">
        <v>482</v>
      </c>
      <c r="D1006" s="81" t="s">
        <v>14</v>
      </c>
      <c r="E1006" s="105">
        <v>37.686798279667443</v>
      </c>
      <c r="F1006" s="81" t="s">
        <v>51</v>
      </c>
    </row>
    <row r="1007" spans="1:6" x14ac:dyDescent="0.25">
      <c r="A1007" s="81" t="s">
        <v>481</v>
      </c>
      <c r="B1007" s="81" t="s">
        <v>74</v>
      </c>
      <c r="C1007" s="81" t="s">
        <v>482</v>
      </c>
      <c r="D1007" s="81" t="s">
        <v>14</v>
      </c>
      <c r="E1007" s="105">
        <v>97.844350033586608</v>
      </c>
      <c r="F1007" s="81" t="s">
        <v>52</v>
      </c>
    </row>
    <row r="1008" spans="1:6" x14ac:dyDescent="0.25">
      <c r="A1008" s="81" t="s">
        <v>481</v>
      </c>
      <c r="B1008" s="81" t="s">
        <v>74</v>
      </c>
      <c r="C1008" s="81" t="s">
        <v>482</v>
      </c>
      <c r="D1008" s="81" t="s">
        <v>14</v>
      </c>
      <c r="E1008" s="105">
        <v>5.8885622311980388</v>
      </c>
      <c r="F1008" s="81" t="s">
        <v>64</v>
      </c>
    </row>
    <row r="1009" spans="1:6" x14ac:dyDescent="0.25">
      <c r="A1009" s="81" t="s">
        <v>481</v>
      </c>
      <c r="B1009" s="81" t="s">
        <v>74</v>
      </c>
      <c r="C1009" s="81" t="s">
        <v>482</v>
      </c>
      <c r="D1009" s="81" t="s">
        <v>14</v>
      </c>
      <c r="E1009" s="105">
        <v>2.3554248924792152</v>
      </c>
      <c r="F1009" s="81" t="s">
        <v>53</v>
      </c>
    </row>
    <row r="1010" spans="1:6" x14ac:dyDescent="0.25">
      <c r="A1010" s="81" t="s">
        <v>481</v>
      </c>
      <c r="B1010" s="81" t="s">
        <v>74</v>
      </c>
      <c r="C1010" s="81" t="s">
        <v>482</v>
      </c>
      <c r="D1010" s="81" t="s">
        <v>14</v>
      </c>
      <c r="E1010" s="105">
        <v>3.5331373387188232</v>
      </c>
      <c r="F1010" s="81" t="s">
        <v>54</v>
      </c>
    </row>
    <row r="1011" spans="1:6" x14ac:dyDescent="0.25">
      <c r="A1011" s="81" t="s">
        <v>481</v>
      </c>
      <c r="B1011" s="81" t="s">
        <v>74</v>
      </c>
      <c r="C1011" s="81" t="s">
        <v>482</v>
      </c>
      <c r="D1011" s="81" t="s">
        <v>14</v>
      </c>
      <c r="E1011" s="105">
        <v>97.750133037887437</v>
      </c>
      <c r="F1011" s="81" t="s">
        <v>56</v>
      </c>
    </row>
    <row r="1012" spans="1:6" x14ac:dyDescent="0.25">
      <c r="A1012" s="81" t="s">
        <v>481</v>
      </c>
      <c r="B1012" s="81" t="s">
        <v>74</v>
      </c>
      <c r="C1012" s="81" t="s">
        <v>482</v>
      </c>
      <c r="D1012" s="81" t="s">
        <v>14</v>
      </c>
      <c r="E1012" s="105">
        <v>62.418759650699208</v>
      </c>
      <c r="F1012" s="81" t="s">
        <v>57</v>
      </c>
    </row>
    <row r="1013" spans="1:6" x14ac:dyDescent="0.25">
      <c r="A1013" s="81" t="s">
        <v>481</v>
      </c>
      <c r="B1013" s="81" t="s">
        <v>74</v>
      </c>
      <c r="C1013" s="81" t="s">
        <v>482</v>
      </c>
      <c r="D1013" s="81" t="s">
        <v>14</v>
      </c>
      <c r="E1013" s="105">
        <v>16.487974247354508</v>
      </c>
      <c r="F1013" s="81" t="s">
        <v>65</v>
      </c>
    </row>
    <row r="1014" spans="1:6" x14ac:dyDescent="0.25">
      <c r="A1014" s="81" t="s">
        <v>481</v>
      </c>
      <c r="B1014" s="81" t="s">
        <v>74</v>
      </c>
      <c r="C1014" s="81" t="s">
        <v>482</v>
      </c>
      <c r="D1014" s="81" t="s">
        <v>14</v>
      </c>
      <c r="E1014" s="105">
        <v>79.848903855045407</v>
      </c>
      <c r="F1014" s="81" t="s">
        <v>16</v>
      </c>
    </row>
    <row r="1015" spans="1:6" x14ac:dyDescent="0.25">
      <c r="A1015" s="81" t="s">
        <v>481</v>
      </c>
      <c r="B1015" s="81" t="s">
        <v>74</v>
      </c>
      <c r="C1015" s="81" t="s">
        <v>482</v>
      </c>
      <c r="D1015" s="81" t="s">
        <v>14</v>
      </c>
      <c r="E1015" s="105">
        <v>44.753072957105097</v>
      </c>
      <c r="F1015" s="81" t="s">
        <v>18</v>
      </c>
    </row>
    <row r="1016" spans="1:6" x14ac:dyDescent="0.25">
      <c r="A1016" s="81" t="s">
        <v>481</v>
      </c>
      <c r="B1016" s="81" t="s">
        <v>74</v>
      </c>
      <c r="C1016" s="81" t="s">
        <v>482</v>
      </c>
      <c r="D1016" s="81" t="s">
        <v>14</v>
      </c>
      <c r="E1016" s="105">
        <v>36.509085833427839</v>
      </c>
      <c r="F1016" s="81" t="s">
        <v>20</v>
      </c>
    </row>
    <row r="1017" spans="1:6" x14ac:dyDescent="0.25">
      <c r="A1017" s="81" t="s">
        <v>481</v>
      </c>
      <c r="B1017" s="81" t="s">
        <v>74</v>
      </c>
      <c r="C1017" s="81" t="s">
        <v>482</v>
      </c>
      <c r="D1017" s="81" t="s">
        <v>14</v>
      </c>
      <c r="E1017" s="105">
        <v>38.864510725907053</v>
      </c>
      <c r="F1017" s="81" t="s">
        <v>22</v>
      </c>
    </row>
    <row r="1018" spans="1:6" x14ac:dyDescent="0.25">
      <c r="A1018" s="81" t="s">
        <v>481</v>
      </c>
      <c r="B1018" s="81" t="s">
        <v>74</v>
      </c>
      <c r="C1018" s="81" t="s">
        <v>482</v>
      </c>
      <c r="D1018" s="81" t="s">
        <v>14</v>
      </c>
      <c r="E1018" s="105">
        <v>81.262158790532936</v>
      </c>
      <c r="F1018" s="81" t="s">
        <v>23</v>
      </c>
    </row>
    <row r="1019" spans="1:6" x14ac:dyDescent="0.25">
      <c r="A1019" s="81" t="s">
        <v>481</v>
      </c>
      <c r="B1019" s="81" t="s">
        <v>74</v>
      </c>
      <c r="C1019" s="81" t="s">
        <v>482</v>
      </c>
      <c r="D1019" s="81" t="s">
        <v>14</v>
      </c>
      <c r="E1019" s="105">
        <v>172.29933088485458</v>
      </c>
      <c r="F1019" s="81" t="s">
        <v>25</v>
      </c>
    </row>
    <row r="1020" spans="1:6" x14ac:dyDescent="0.25">
      <c r="A1020" s="81" t="s">
        <v>481</v>
      </c>
      <c r="B1020" s="81" t="s">
        <v>74</v>
      </c>
      <c r="C1020" s="81" t="s">
        <v>482</v>
      </c>
      <c r="D1020" s="81" t="s">
        <v>14</v>
      </c>
      <c r="E1020" s="105">
        <v>15.310261801114899</v>
      </c>
      <c r="F1020" s="81" t="s">
        <v>27</v>
      </c>
    </row>
    <row r="1021" spans="1:6" x14ac:dyDescent="0.25">
      <c r="A1021" s="81" t="s">
        <v>481</v>
      </c>
      <c r="B1021" s="81" t="s">
        <v>74</v>
      </c>
      <c r="C1021" s="81" t="s">
        <v>482</v>
      </c>
      <c r="D1021" s="81" t="s">
        <v>14</v>
      </c>
      <c r="E1021" s="105">
        <v>11.777124462396078</v>
      </c>
      <c r="F1021" s="81" t="s">
        <v>29</v>
      </c>
    </row>
    <row r="1022" spans="1:6" x14ac:dyDescent="0.25">
      <c r="A1022" s="81" t="s">
        <v>481</v>
      </c>
      <c r="B1022" s="81" t="s">
        <v>74</v>
      </c>
      <c r="C1022" s="81" t="s">
        <v>482</v>
      </c>
      <c r="D1022" s="81" t="s">
        <v>14</v>
      </c>
      <c r="E1022" s="105">
        <v>18.843399139833721</v>
      </c>
      <c r="F1022" s="81" t="s">
        <v>30</v>
      </c>
    </row>
    <row r="1023" spans="1:6" x14ac:dyDescent="0.25">
      <c r="A1023" s="81" t="s">
        <v>481</v>
      </c>
      <c r="B1023" s="81" t="s">
        <v>74</v>
      </c>
      <c r="C1023" s="81" t="s">
        <v>482</v>
      </c>
      <c r="D1023" s="81" t="s">
        <v>14</v>
      </c>
      <c r="E1023" s="105">
        <v>47.10849784958431</v>
      </c>
      <c r="F1023" s="81" t="s">
        <v>31</v>
      </c>
    </row>
    <row r="1024" spans="1:6" x14ac:dyDescent="0.25">
      <c r="A1024" s="81" t="s">
        <v>481</v>
      </c>
      <c r="B1024" s="81" t="s">
        <v>74</v>
      </c>
      <c r="C1024" s="81" t="s">
        <v>482</v>
      </c>
      <c r="D1024" s="81" t="s">
        <v>14</v>
      </c>
      <c r="E1024" s="105">
        <v>51.819347634542744</v>
      </c>
      <c r="F1024" s="81" t="s">
        <v>32</v>
      </c>
    </row>
    <row r="1025" spans="1:6" x14ac:dyDescent="0.25">
      <c r="A1025" s="81" t="s">
        <v>481</v>
      </c>
      <c r="B1025" s="81" t="s">
        <v>74</v>
      </c>
      <c r="C1025" s="81" t="s">
        <v>482</v>
      </c>
      <c r="D1025" s="81" t="s">
        <v>14</v>
      </c>
      <c r="E1025" s="105">
        <v>15.310261801114899</v>
      </c>
      <c r="F1025" s="81" t="s">
        <v>33</v>
      </c>
    </row>
    <row r="1026" spans="1:6" x14ac:dyDescent="0.25">
      <c r="A1026" s="81" t="s">
        <v>481</v>
      </c>
      <c r="B1026" s="81" t="s">
        <v>74</v>
      </c>
      <c r="C1026" s="81" t="s">
        <v>482</v>
      </c>
      <c r="D1026" s="81" t="s">
        <v>14</v>
      </c>
      <c r="E1026" s="105">
        <v>14.132549354875293</v>
      </c>
      <c r="F1026" s="81" t="s">
        <v>34</v>
      </c>
    </row>
    <row r="1027" spans="1:6" x14ac:dyDescent="0.25">
      <c r="A1027" s="81" t="s">
        <v>481</v>
      </c>
      <c r="B1027" s="81" t="s">
        <v>74</v>
      </c>
      <c r="C1027" s="81" t="s">
        <v>482</v>
      </c>
      <c r="D1027" s="81" t="s">
        <v>14</v>
      </c>
      <c r="E1027" s="105">
        <v>18.843399139833721</v>
      </c>
      <c r="F1027" s="81" t="s">
        <v>35</v>
      </c>
    </row>
    <row r="1028" spans="1:6" x14ac:dyDescent="0.25">
      <c r="A1028" s="81" t="s">
        <v>481</v>
      </c>
      <c r="B1028" s="81" t="s">
        <v>74</v>
      </c>
      <c r="C1028" s="81" t="s">
        <v>482</v>
      </c>
      <c r="D1028" s="81" t="s">
        <v>14</v>
      </c>
      <c r="E1028" s="105">
        <v>30.620523602229799</v>
      </c>
      <c r="F1028" s="81" t="s">
        <v>36</v>
      </c>
    </row>
    <row r="1029" spans="1:6" x14ac:dyDescent="0.25">
      <c r="A1029" s="81" t="s">
        <v>481</v>
      </c>
      <c r="B1029" s="81" t="s">
        <v>74</v>
      </c>
      <c r="C1029" s="81" t="s">
        <v>482</v>
      </c>
      <c r="D1029" s="81" t="s">
        <v>14</v>
      </c>
      <c r="E1029" s="105">
        <v>43.57536051086548</v>
      </c>
      <c r="F1029" s="81" t="s">
        <v>37</v>
      </c>
    </row>
    <row r="1030" spans="1:6" x14ac:dyDescent="0.25">
      <c r="A1030" s="81" t="s">
        <v>481</v>
      </c>
      <c r="B1030" s="81" t="s">
        <v>74</v>
      </c>
      <c r="C1030" s="81" t="s">
        <v>482</v>
      </c>
      <c r="D1030" s="81" t="s">
        <v>14</v>
      </c>
      <c r="E1030" s="105">
        <v>11.777124462396078</v>
      </c>
      <c r="F1030" s="81" t="s">
        <v>38</v>
      </c>
    </row>
    <row r="1031" spans="1:6" x14ac:dyDescent="0.25">
      <c r="A1031" s="81" t="s">
        <v>481</v>
      </c>
      <c r="B1031" s="81" t="s">
        <v>74</v>
      </c>
      <c r="C1031" s="81" t="s">
        <v>482</v>
      </c>
      <c r="D1031" s="81" t="s">
        <v>14</v>
      </c>
      <c r="E1031" s="105">
        <v>8.2439871236772539</v>
      </c>
      <c r="F1031" s="81" t="s">
        <v>39</v>
      </c>
    </row>
    <row r="1032" spans="1:6" x14ac:dyDescent="0.25">
      <c r="A1032" s="81" t="s">
        <v>481</v>
      </c>
      <c r="B1032" s="81" t="s">
        <v>74</v>
      </c>
      <c r="C1032" s="81" t="s">
        <v>482</v>
      </c>
      <c r="D1032" s="81" t="s">
        <v>14</v>
      </c>
      <c r="E1032" s="105">
        <v>227.29850212424427</v>
      </c>
      <c r="F1032" s="81" t="s">
        <v>41</v>
      </c>
    </row>
    <row r="1033" spans="1:6" x14ac:dyDescent="0.25">
      <c r="A1033" s="81" t="s">
        <v>481</v>
      </c>
      <c r="B1033" s="81" t="s">
        <v>74</v>
      </c>
      <c r="C1033" s="81" t="s">
        <v>482</v>
      </c>
      <c r="D1033" s="81" t="s">
        <v>14</v>
      </c>
      <c r="E1033" s="105">
        <v>20.021111586073328</v>
      </c>
      <c r="F1033" s="81" t="s">
        <v>42</v>
      </c>
    </row>
    <row r="1034" spans="1:6" x14ac:dyDescent="0.25">
      <c r="A1034" s="81" t="s">
        <v>481</v>
      </c>
      <c r="B1034" s="81" t="s">
        <v>74</v>
      </c>
      <c r="C1034" s="81" t="s">
        <v>482</v>
      </c>
      <c r="D1034" s="81" t="s">
        <v>14</v>
      </c>
      <c r="E1034" s="105">
        <v>10.599412016156469</v>
      </c>
      <c r="F1034" s="81" t="s">
        <v>43</v>
      </c>
    </row>
    <row r="1035" spans="1:6" x14ac:dyDescent="0.25">
      <c r="A1035" s="81" t="s">
        <v>481</v>
      </c>
      <c r="B1035" s="81" t="s">
        <v>74</v>
      </c>
      <c r="C1035" s="81" t="s">
        <v>482</v>
      </c>
      <c r="D1035" s="81" t="s">
        <v>14</v>
      </c>
      <c r="E1035" s="105">
        <v>8.2439871236772539</v>
      </c>
      <c r="F1035" s="81" t="s">
        <v>44</v>
      </c>
    </row>
    <row r="1036" spans="1:6" x14ac:dyDescent="0.25">
      <c r="A1036" s="81" t="s">
        <v>481</v>
      </c>
      <c r="B1036" s="81" t="s">
        <v>74</v>
      </c>
      <c r="C1036" s="81" t="s">
        <v>482</v>
      </c>
      <c r="D1036" s="81" t="s">
        <v>14</v>
      </c>
      <c r="E1036" s="105">
        <v>42.397648064625876</v>
      </c>
      <c r="F1036" s="81" t="s">
        <v>45</v>
      </c>
    </row>
    <row r="1037" spans="1:6" x14ac:dyDescent="0.25">
      <c r="A1037" s="81" t="s">
        <v>481</v>
      </c>
      <c r="B1037" s="81" t="s">
        <v>74</v>
      </c>
      <c r="C1037" s="81" t="s">
        <v>482</v>
      </c>
      <c r="D1037" s="81" t="s">
        <v>14</v>
      </c>
      <c r="E1037" s="105">
        <v>16.487974247354508</v>
      </c>
      <c r="F1037" s="81" t="s">
        <v>46</v>
      </c>
    </row>
    <row r="1038" spans="1:6" x14ac:dyDescent="0.25">
      <c r="A1038" s="81" t="s">
        <v>481</v>
      </c>
      <c r="B1038" s="81" t="s">
        <v>74</v>
      </c>
      <c r="C1038" s="81" t="s">
        <v>482</v>
      </c>
      <c r="D1038" s="81" t="s">
        <v>14</v>
      </c>
      <c r="E1038" s="105">
        <v>129.54836908635684</v>
      </c>
      <c r="F1038" s="81" t="s">
        <v>47</v>
      </c>
    </row>
    <row r="1039" spans="1:6" x14ac:dyDescent="0.25">
      <c r="A1039" s="81" t="s">
        <v>481</v>
      </c>
      <c r="B1039" s="81" t="s">
        <v>74</v>
      </c>
      <c r="C1039" s="81" t="s">
        <v>482</v>
      </c>
      <c r="D1039" s="81" t="s">
        <v>14</v>
      </c>
      <c r="E1039" s="105">
        <v>4.7108497849584303</v>
      </c>
      <c r="F1039" s="81" t="s">
        <v>63</v>
      </c>
    </row>
    <row r="1040" spans="1:6" x14ac:dyDescent="0.25">
      <c r="A1040" s="81" t="s">
        <v>481</v>
      </c>
      <c r="B1040" s="81" t="s">
        <v>74</v>
      </c>
      <c r="C1040" s="81" t="s">
        <v>482</v>
      </c>
      <c r="D1040" s="81" t="s">
        <v>14</v>
      </c>
      <c r="E1040" s="105">
        <v>35.331373387188229</v>
      </c>
      <c r="F1040" s="81" t="s">
        <v>48</v>
      </c>
    </row>
    <row r="1041" spans="1:6" x14ac:dyDescent="0.25">
      <c r="A1041" s="81" t="s">
        <v>481</v>
      </c>
      <c r="B1041" s="81" t="s">
        <v>74</v>
      </c>
      <c r="C1041" s="81" t="s">
        <v>482</v>
      </c>
      <c r="D1041" s="81" t="s">
        <v>14</v>
      </c>
      <c r="E1041" s="105">
        <v>16.487974247354508</v>
      </c>
      <c r="F1041" s="81" t="s">
        <v>50</v>
      </c>
    </row>
    <row r="1042" spans="1:6" x14ac:dyDescent="0.25">
      <c r="A1042" s="81" t="s">
        <v>481</v>
      </c>
      <c r="B1042" s="81" t="s">
        <v>74</v>
      </c>
      <c r="C1042" s="81" t="s">
        <v>482</v>
      </c>
      <c r="D1042" s="81" t="s">
        <v>14</v>
      </c>
      <c r="E1042" s="105">
        <v>9.4216995699168606</v>
      </c>
      <c r="F1042" s="81" t="s">
        <v>51</v>
      </c>
    </row>
    <row r="1043" spans="1:6" x14ac:dyDescent="0.25">
      <c r="A1043" s="81" t="s">
        <v>481</v>
      </c>
      <c r="B1043" s="81" t="s">
        <v>74</v>
      </c>
      <c r="C1043" s="81" t="s">
        <v>482</v>
      </c>
      <c r="D1043" s="81" t="s">
        <v>14</v>
      </c>
      <c r="E1043" s="105">
        <v>58.885622311980377</v>
      </c>
      <c r="F1043" s="81" t="s">
        <v>52</v>
      </c>
    </row>
    <row r="1044" spans="1:6" x14ac:dyDescent="0.25">
      <c r="A1044" s="81" t="s">
        <v>481</v>
      </c>
      <c r="B1044" s="81" t="s">
        <v>74</v>
      </c>
      <c r="C1044" s="81" t="s">
        <v>482</v>
      </c>
      <c r="D1044" s="81" t="s">
        <v>14</v>
      </c>
      <c r="E1044" s="105">
        <v>2.3554248924792152</v>
      </c>
      <c r="F1044" s="81" t="s">
        <v>64</v>
      </c>
    </row>
    <row r="1045" spans="1:6" x14ac:dyDescent="0.25">
      <c r="A1045" s="81" t="s">
        <v>481</v>
      </c>
      <c r="B1045" s="81" t="s">
        <v>74</v>
      </c>
      <c r="C1045" s="81" t="s">
        <v>482</v>
      </c>
      <c r="D1045" s="81" t="s">
        <v>14</v>
      </c>
      <c r="E1045" s="105">
        <v>15.07471931186698</v>
      </c>
      <c r="F1045" s="81" t="s">
        <v>53</v>
      </c>
    </row>
    <row r="1046" spans="1:6" x14ac:dyDescent="0.25">
      <c r="A1046" s="81" t="s">
        <v>481</v>
      </c>
      <c r="B1046" s="81" t="s">
        <v>74</v>
      </c>
      <c r="C1046" s="81" t="s">
        <v>482</v>
      </c>
      <c r="D1046" s="81" t="s">
        <v>14</v>
      </c>
      <c r="E1046" s="105">
        <v>2.3554248924792152</v>
      </c>
      <c r="F1046" s="81" t="s">
        <v>54</v>
      </c>
    </row>
    <row r="1047" spans="1:6" x14ac:dyDescent="0.25">
      <c r="A1047" s="81" t="s">
        <v>481</v>
      </c>
      <c r="B1047" s="81" t="s">
        <v>74</v>
      </c>
      <c r="C1047" s="81" t="s">
        <v>482</v>
      </c>
      <c r="D1047" s="81" t="s">
        <v>14</v>
      </c>
      <c r="E1047" s="105">
        <v>4.7108497849584303</v>
      </c>
      <c r="F1047" s="81" t="s">
        <v>55</v>
      </c>
    </row>
    <row r="1048" spans="1:6" x14ac:dyDescent="0.25">
      <c r="A1048" s="81" t="s">
        <v>481</v>
      </c>
      <c r="B1048" s="81" t="s">
        <v>74</v>
      </c>
      <c r="C1048" s="81" t="s">
        <v>482</v>
      </c>
      <c r="D1048" s="81" t="s">
        <v>14</v>
      </c>
      <c r="E1048" s="105">
        <v>44.753072957105097</v>
      </c>
      <c r="F1048" s="81" t="s">
        <v>56</v>
      </c>
    </row>
    <row r="1049" spans="1:6" x14ac:dyDescent="0.25">
      <c r="A1049" s="82"/>
      <c r="B1049" s="82"/>
      <c r="C1049" s="82"/>
      <c r="D1049" s="82"/>
      <c r="E1049" s="112">
        <v>2700.0000000000009</v>
      </c>
      <c r="F1049" s="82"/>
    </row>
    <row r="1050" spans="1:6" x14ac:dyDescent="0.25">
      <c r="A1050" s="81" t="s">
        <v>456</v>
      </c>
      <c r="B1050" s="81" t="s">
        <v>61</v>
      </c>
      <c r="C1050" s="81" t="s">
        <v>480</v>
      </c>
      <c r="D1050" s="81" t="s">
        <v>14</v>
      </c>
      <c r="E1050" s="105">
        <v>70.978272403268164</v>
      </c>
      <c r="F1050" s="81" t="s">
        <v>15</v>
      </c>
    </row>
    <row r="1051" spans="1:6" x14ac:dyDescent="0.25">
      <c r="A1051" s="81" t="s">
        <v>456</v>
      </c>
      <c r="B1051" s="81" t="s">
        <v>61</v>
      </c>
      <c r="C1051" s="81" t="s">
        <v>480</v>
      </c>
      <c r="D1051" s="81" t="s">
        <v>14</v>
      </c>
      <c r="E1051" s="105">
        <v>1356.8057124666841</v>
      </c>
      <c r="F1051" s="81" t="s">
        <v>16</v>
      </c>
    </row>
    <row r="1052" spans="1:6" x14ac:dyDescent="0.25">
      <c r="A1052" s="81" t="s">
        <v>456</v>
      </c>
      <c r="B1052" s="81" t="s">
        <v>61</v>
      </c>
      <c r="C1052" s="81" t="s">
        <v>480</v>
      </c>
      <c r="D1052" s="81" t="s">
        <v>14</v>
      </c>
      <c r="E1052" s="105">
        <v>23.48153372739699</v>
      </c>
      <c r="F1052" s="81" t="s">
        <v>17</v>
      </c>
    </row>
    <row r="1053" spans="1:6" x14ac:dyDescent="0.25">
      <c r="A1053" s="81" t="s">
        <v>456</v>
      </c>
      <c r="B1053" s="81" t="s">
        <v>61</v>
      </c>
      <c r="C1053" s="81" t="s">
        <v>480</v>
      </c>
      <c r="D1053" s="81" t="s">
        <v>14</v>
      </c>
      <c r="E1053" s="105">
        <v>679.89713565235809</v>
      </c>
      <c r="F1053" s="81" t="s">
        <v>18</v>
      </c>
    </row>
    <row r="1054" spans="1:6" x14ac:dyDescent="0.25">
      <c r="A1054" s="81" t="s">
        <v>456</v>
      </c>
      <c r="B1054" s="81" t="s">
        <v>61</v>
      </c>
      <c r="C1054" s="81" t="s">
        <v>480</v>
      </c>
      <c r="D1054" s="81" t="s">
        <v>14</v>
      </c>
      <c r="E1054" s="105">
        <v>6.404054652926451</v>
      </c>
      <c r="F1054" s="81" t="s">
        <v>19</v>
      </c>
    </row>
    <row r="1055" spans="1:6" x14ac:dyDescent="0.25">
      <c r="A1055" s="81" t="s">
        <v>456</v>
      </c>
      <c r="B1055" s="81" t="s">
        <v>61</v>
      </c>
      <c r="C1055" s="81" t="s">
        <v>480</v>
      </c>
      <c r="D1055" s="81" t="s">
        <v>14</v>
      </c>
      <c r="E1055" s="105">
        <v>347.95363614233713</v>
      </c>
      <c r="F1055" s="81" t="s">
        <v>20</v>
      </c>
    </row>
    <row r="1056" spans="1:6" x14ac:dyDescent="0.25">
      <c r="A1056" s="81" t="s">
        <v>456</v>
      </c>
      <c r="B1056" s="81" t="s">
        <v>61</v>
      </c>
      <c r="C1056" s="81" t="s">
        <v>480</v>
      </c>
      <c r="D1056" s="81" t="s">
        <v>14</v>
      </c>
      <c r="E1056" s="105">
        <v>48.030409896948385</v>
      </c>
      <c r="F1056" s="81" t="s">
        <v>21</v>
      </c>
    </row>
    <row r="1057" spans="1:6" x14ac:dyDescent="0.25">
      <c r="A1057" s="81" t="s">
        <v>456</v>
      </c>
      <c r="B1057" s="81" t="s">
        <v>61</v>
      </c>
      <c r="C1057" s="81" t="s">
        <v>480</v>
      </c>
      <c r="D1057" s="81" t="s">
        <v>14</v>
      </c>
      <c r="E1057" s="105">
        <v>674.56042344158618</v>
      </c>
      <c r="F1057" s="81" t="s">
        <v>22</v>
      </c>
    </row>
    <row r="1058" spans="1:6" x14ac:dyDescent="0.25">
      <c r="A1058" s="81" t="s">
        <v>456</v>
      </c>
      <c r="B1058" s="81" t="s">
        <v>61</v>
      </c>
      <c r="C1058" s="81" t="s">
        <v>480</v>
      </c>
      <c r="D1058" s="81" t="s">
        <v>14</v>
      </c>
      <c r="E1058" s="105">
        <v>2238.2171011977948</v>
      </c>
      <c r="F1058" s="81" t="s">
        <v>23</v>
      </c>
    </row>
    <row r="1059" spans="1:6" x14ac:dyDescent="0.25">
      <c r="A1059" s="81" t="s">
        <v>456</v>
      </c>
      <c r="B1059" s="81" t="s">
        <v>61</v>
      </c>
      <c r="C1059" s="81" t="s">
        <v>480</v>
      </c>
      <c r="D1059" s="81" t="s">
        <v>14</v>
      </c>
      <c r="E1059" s="105">
        <v>198.52569424071999</v>
      </c>
      <c r="F1059" s="81" t="s">
        <v>24</v>
      </c>
    </row>
    <row r="1060" spans="1:6" x14ac:dyDescent="0.25">
      <c r="A1060" s="81" t="s">
        <v>456</v>
      </c>
      <c r="B1060" s="81" t="s">
        <v>61</v>
      </c>
      <c r="C1060" s="81" t="s">
        <v>480</v>
      </c>
      <c r="D1060" s="81" t="s">
        <v>14</v>
      </c>
      <c r="E1060" s="105">
        <v>2222.8473700307709</v>
      </c>
      <c r="F1060" s="81" t="s">
        <v>25</v>
      </c>
    </row>
    <row r="1061" spans="1:6" x14ac:dyDescent="0.25">
      <c r="A1061" s="81" t="s">
        <v>456</v>
      </c>
      <c r="B1061" s="81" t="s">
        <v>61</v>
      </c>
      <c r="C1061" s="81" t="s">
        <v>480</v>
      </c>
      <c r="D1061" s="81" t="s">
        <v>14</v>
      </c>
      <c r="E1061" s="105">
        <v>44.561546959946554</v>
      </c>
      <c r="F1061" s="81" t="s">
        <v>26</v>
      </c>
    </row>
    <row r="1062" spans="1:6" x14ac:dyDescent="0.25">
      <c r="A1062" s="81" t="s">
        <v>456</v>
      </c>
      <c r="B1062" s="81" t="s">
        <v>61</v>
      </c>
      <c r="C1062" s="81" t="s">
        <v>480</v>
      </c>
      <c r="D1062" s="81" t="s">
        <v>14</v>
      </c>
      <c r="E1062" s="105">
        <v>185.45074932432848</v>
      </c>
      <c r="F1062" s="81" t="s">
        <v>28</v>
      </c>
    </row>
    <row r="1063" spans="1:6" x14ac:dyDescent="0.25">
      <c r="A1063" s="81" t="s">
        <v>456</v>
      </c>
      <c r="B1063" s="81" t="s">
        <v>61</v>
      </c>
      <c r="C1063" s="81" t="s">
        <v>480</v>
      </c>
      <c r="D1063" s="81" t="s">
        <v>14</v>
      </c>
      <c r="E1063" s="105">
        <v>20.279506400933762</v>
      </c>
      <c r="F1063" s="81" t="s">
        <v>29</v>
      </c>
    </row>
    <row r="1064" spans="1:6" x14ac:dyDescent="0.25">
      <c r="A1064" s="81" t="s">
        <v>456</v>
      </c>
      <c r="B1064" s="81" t="s">
        <v>61</v>
      </c>
      <c r="C1064" s="81" t="s">
        <v>480</v>
      </c>
      <c r="D1064" s="81" t="s">
        <v>14</v>
      </c>
      <c r="E1064" s="105">
        <v>431.20634663038101</v>
      </c>
      <c r="F1064" s="81" t="s">
        <v>30</v>
      </c>
    </row>
    <row r="1065" spans="1:6" x14ac:dyDescent="0.25">
      <c r="A1065" s="81" t="s">
        <v>456</v>
      </c>
      <c r="B1065" s="81" t="s">
        <v>61</v>
      </c>
      <c r="C1065" s="81" t="s">
        <v>480</v>
      </c>
      <c r="D1065" s="81" t="s">
        <v>14</v>
      </c>
      <c r="E1065" s="105">
        <v>861.3453508186077</v>
      </c>
      <c r="F1065" s="81" t="s">
        <v>31</v>
      </c>
    </row>
    <row r="1066" spans="1:6" x14ac:dyDescent="0.25">
      <c r="A1066" s="81" t="s">
        <v>456</v>
      </c>
      <c r="B1066" s="81" t="s">
        <v>61</v>
      </c>
      <c r="C1066" s="81" t="s">
        <v>480</v>
      </c>
      <c r="D1066" s="81" t="s">
        <v>14</v>
      </c>
      <c r="E1066" s="105">
        <v>64.040546529264503</v>
      </c>
      <c r="F1066" s="81" t="s">
        <v>32</v>
      </c>
    </row>
    <row r="1067" spans="1:6" x14ac:dyDescent="0.25">
      <c r="A1067" s="81" t="s">
        <v>456</v>
      </c>
      <c r="B1067" s="81" t="s">
        <v>61</v>
      </c>
      <c r="C1067" s="81" t="s">
        <v>480</v>
      </c>
      <c r="D1067" s="81" t="s">
        <v>14</v>
      </c>
      <c r="E1067" s="105">
        <v>73.646628508654189</v>
      </c>
      <c r="F1067" s="81" t="s">
        <v>62</v>
      </c>
    </row>
    <row r="1068" spans="1:6" x14ac:dyDescent="0.25">
      <c r="A1068" s="81" t="s">
        <v>456</v>
      </c>
      <c r="B1068" s="81" t="s">
        <v>61</v>
      </c>
      <c r="C1068" s="81" t="s">
        <v>480</v>
      </c>
      <c r="D1068" s="81" t="s">
        <v>14</v>
      </c>
      <c r="E1068" s="105">
        <v>131.28312038499226</v>
      </c>
      <c r="F1068" s="81" t="s">
        <v>33</v>
      </c>
    </row>
    <row r="1069" spans="1:6" x14ac:dyDescent="0.25">
      <c r="A1069" s="81" t="s">
        <v>456</v>
      </c>
      <c r="B1069" s="81" t="s">
        <v>61</v>
      </c>
      <c r="C1069" s="81" t="s">
        <v>480</v>
      </c>
      <c r="D1069" s="81" t="s">
        <v>14</v>
      </c>
      <c r="E1069" s="105">
        <v>199.59303668287438</v>
      </c>
      <c r="F1069" s="81" t="s">
        <v>34</v>
      </c>
    </row>
    <row r="1070" spans="1:6" x14ac:dyDescent="0.25">
      <c r="A1070" s="81" t="s">
        <v>456</v>
      </c>
      <c r="B1070" s="81" t="s">
        <v>61</v>
      </c>
      <c r="C1070" s="81" t="s">
        <v>480</v>
      </c>
      <c r="D1070" s="81" t="s">
        <v>14</v>
      </c>
      <c r="E1070" s="105">
        <v>302.05791112969763</v>
      </c>
      <c r="F1070" s="81" t="s">
        <v>35</v>
      </c>
    </row>
    <row r="1071" spans="1:6" x14ac:dyDescent="0.25">
      <c r="A1071" s="81" t="s">
        <v>456</v>
      </c>
      <c r="B1071" s="81" t="s">
        <v>61</v>
      </c>
      <c r="C1071" s="81" t="s">
        <v>480</v>
      </c>
      <c r="D1071" s="81" t="s">
        <v>14</v>
      </c>
      <c r="E1071" s="105">
        <v>337.28021172079309</v>
      </c>
      <c r="F1071" s="81" t="s">
        <v>36</v>
      </c>
    </row>
    <row r="1072" spans="1:6" x14ac:dyDescent="0.25">
      <c r="A1072" s="81" t="s">
        <v>456</v>
      </c>
      <c r="B1072" s="81" t="s">
        <v>61</v>
      </c>
      <c r="C1072" s="81" t="s">
        <v>480</v>
      </c>
      <c r="D1072" s="81" t="s">
        <v>14</v>
      </c>
      <c r="E1072" s="105">
        <v>417.33089488237363</v>
      </c>
      <c r="F1072" s="81" t="s">
        <v>37</v>
      </c>
    </row>
    <row r="1073" spans="1:6" x14ac:dyDescent="0.25">
      <c r="A1073" s="81" t="s">
        <v>456</v>
      </c>
      <c r="B1073" s="81" t="s">
        <v>61</v>
      </c>
      <c r="C1073" s="81" t="s">
        <v>480</v>
      </c>
      <c r="D1073" s="81" t="s">
        <v>14</v>
      </c>
      <c r="E1073" s="105">
        <v>205.9970913358008</v>
      </c>
      <c r="F1073" s="81" t="s">
        <v>38</v>
      </c>
    </row>
    <row r="1074" spans="1:6" x14ac:dyDescent="0.25">
      <c r="A1074" s="81" t="s">
        <v>456</v>
      </c>
      <c r="B1074" s="81" t="s">
        <v>61</v>
      </c>
      <c r="C1074" s="81" t="s">
        <v>480</v>
      </c>
      <c r="D1074" s="81" t="s">
        <v>14</v>
      </c>
      <c r="E1074" s="105">
        <v>326.60678729924899</v>
      </c>
      <c r="F1074" s="81" t="s">
        <v>39</v>
      </c>
    </row>
    <row r="1075" spans="1:6" x14ac:dyDescent="0.25">
      <c r="A1075" s="81" t="s">
        <v>456</v>
      </c>
      <c r="B1075" s="81" t="s">
        <v>61</v>
      </c>
      <c r="C1075" s="81" t="s">
        <v>480</v>
      </c>
      <c r="D1075" s="81" t="s">
        <v>14</v>
      </c>
      <c r="E1075" s="105">
        <v>103.53221688897763</v>
      </c>
      <c r="F1075" s="81" t="s">
        <v>40</v>
      </c>
    </row>
    <row r="1076" spans="1:6" x14ac:dyDescent="0.25">
      <c r="A1076" s="81" t="s">
        <v>456</v>
      </c>
      <c r="B1076" s="81" t="s">
        <v>61</v>
      </c>
      <c r="C1076" s="81" t="s">
        <v>480</v>
      </c>
      <c r="D1076" s="81" t="s">
        <v>14</v>
      </c>
      <c r="E1076" s="105">
        <v>718.32146356991677</v>
      </c>
      <c r="F1076" s="81" t="s">
        <v>41</v>
      </c>
    </row>
    <row r="1077" spans="1:6" x14ac:dyDescent="0.25">
      <c r="A1077" s="81" t="s">
        <v>456</v>
      </c>
      <c r="B1077" s="81" t="s">
        <v>61</v>
      </c>
      <c r="C1077" s="81" t="s">
        <v>480</v>
      </c>
      <c r="D1077" s="81" t="s">
        <v>14</v>
      </c>
      <c r="E1077" s="105">
        <v>385.3106216177415</v>
      </c>
      <c r="F1077" s="81" t="s">
        <v>42</v>
      </c>
    </row>
    <row r="1078" spans="1:6" x14ac:dyDescent="0.25">
      <c r="A1078" s="81" t="s">
        <v>456</v>
      </c>
      <c r="B1078" s="81" t="s">
        <v>61</v>
      </c>
      <c r="C1078" s="81" t="s">
        <v>480</v>
      </c>
      <c r="D1078" s="81" t="s">
        <v>14</v>
      </c>
      <c r="E1078" s="105">
        <v>85.387395372352685</v>
      </c>
      <c r="F1078" s="81" t="s">
        <v>43</v>
      </c>
    </row>
    <row r="1079" spans="1:6" x14ac:dyDescent="0.25">
      <c r="A1079" s="81" t="s">
        <v>456</v>
      </c>
      <c r="B1079" s="81" t="s">
        <v>61</v>
      </c>
      <c r="C1079" s="81" t="s">
        <v>480</v>
      </c>
      <c r="D1079" s="81" t="s">
        <v>14</v>
      </c>
      <c r="E1079" s="105">
        <v>75.781313392963014</v>
      </c>
      <c r="F1079" s="81" t="s">
        <v>44</v>
      </c>
    </row>
    <row r="1080" spans="1:6" x14ac:dyDescent="0.25">
      <c r="A1080" s="81" t="s">
        <v>456</v>
      </c>
      <c r="B1080" s="81" t="s">
        <v>61</v>
      </c>
      <c r="C1080" s="81" t="s">
        <v>480</v>
      </c>
      <c r="D1080" s="81" t="s">
        <v>14</v>
      </c>
      <c r="E1080" s="105">
        <v>470.69801699009412</v>
      </c>
      <c r="F1080" s="81" t="s">
        <v>45</v>
      </c>
    </row>
    <row r="1081" spans="1:6" x14ac:dyDescent="0.25">
      <c r="A1081" s="81" t="s">
        <v>456</v>
      </c>
      <c r="B1081" s="81" t="s">
        <v>61</v>
      </c>
      <c r="C1081" s="81" t="s">
        <v>480</v>
      </c>
      <c r="D1081" s="81" t="s">
        <v>14</v>
      </c>
      <c r="E1081" s="105">
        <v>81.118025603735049</v>
      </c>
      <c r="F1081" s="81" t="s">
        <v>46</v>
      </c>
    </row>
    <row r="1082" spans="1:6" x14ac:dyDescent="0.25">
      <c r="A1082" s="81" t="s">
        <v>456</v>
      </c>
      <c r="B1082" s="81" t="s">
        <v>61</v>
      </c>
      <c r="C1082" s="81" t="s">
        <v>480</v>
      </c>
      <c r="D1082" s="81" t="s">
        <v>14</v>
      </c>
      <c r="E1082" s="105">
        <v>230.54596750535222</v>
      </c>
      <c r="F1082" s="81" t="s">
        <v>47</v>
      </c>
    </row>
    <row r="1083" spans="1:6" x14ac:dyDescent="0.25">
      <c r="A1083" s="81" t="s">
        <v>456</v>
      </c>
      <c r="B1083" s="81" t="s">
        <v>61</v>
      </c>
      <c r="C1083" s="81" t="s">
        <v>480</v>
      </c>
      <c r="D1083" s="81" t="s">
        <v>14</v>
      </c>
      <c r="E1083" s="105">
        <v>127.01375061637461</v>
      </c>
      <c r="F1083" s="81" t="s">
        <v>63</v>
      </c>
    </row>
    <row r="1084" spans="1:6" x14ac:dyDescent="0.25">
      <c r="A1084" s="81" t="s">
        <v>456</v>
      </c>
      <c r="B1084" s="81" t="s">
        <v>61</v>
      </c>
      <c r="C1084" s="81" t="s">
        <v>480</v>
      </c>
      <c r="D1084" s="81" t="s">
        <v>14</v>
      </c>
      <c r="E1084" s="105">
        <v>355.42503323741801</v>
      </c>
      <c r="F1084" s="81" t="s">
        <v>48</v>
      </c>
    </row>
    <row r="1085" spans="1:6" x14ac:dyDescent="0.25">
      <c r="A1085" s="81" t="s">
        <v>456</v>
      </c>
      <c r="B1085" s="81" t="s">
        <v>61</v>
      </c>
      <c r="C1085" s="81" t="s">
        <v>480</v>
      </c>
      <c r="D1085" s="81" t="s">
        <v>14</v>
      </c>
      <c r="E1085" s="105">
        <v>211.33380354657285</v>
      </c>
      <c r="F1085" s="81" t="s">
        <v>49</v>
      </c>
    </row>
    <row r="1086" spans="1:6" x14ac:dyDescent="0.25">
      <c r="A1086" s="81" t="s">
        <v>456</v>
      </c>
      <c r="B1086" s="81" t="s">
        <v>61</v>
      </c>
      <c r="C1086" s="81" t="s">
        <v>480</v>
      </c>
      <c r="D1086" s="81" t="s">
        <v>14</v>
      </c>
      <c r="E1086" s="105">
        <v>233.74799483181545</v>
      </c>
      <c r="F1086" s="81" t="s">
        <v>50</v>
      </c>
    </row>
    <row r="1087" spans="1:6" x14ac:dyDescent="0.25">
      <c r="A1087" s="81" t="s">
        <v>456</v>
      </c>
      <c r="B1087" s="81" t="s">
        <v>61</v>
      </c>
      <c r="C1087" s="81" t="s">
        <v>480</v>
      </c>
      <c r="D1087" s="81" t="s">
        <v>14</v>
      </c>
      <c r="E1087" s="105">
        <v>322.3374175306314</v>
      </c>
      <c r="F1087" s="81" t="s">
        <v>51</v>
      </c>
    </row>
    <row r="1088" spans="1:6" x14ac:dyDescent="0.25">
      <c r="A1088" s="81" t="s">
        <v>456</v>
      </c>
      <c r="B1088" s="81" t="s">
        <v>61</v>
      </c>
      <c r="C1088" s="81" t="s">
        <v>480</v>
      </c>
      <c r="D1088" s="81" t="s">
        <v>14</v>
      </c>
      <c r="E1088" s="105">
        <v>342.83039241999597</v>
      </c>
      <c r="F1088" s="81" t="s">
        <v>52</v>
      </c>
    </row>
    <row r="1089" spans="1:6" x14ac:dyDescent="0.25">
      <c r="A1089" s="81" t="s">
        <v>456</v>
      </c>
      <c r="B1089" s="81" t="s">
        <v>61</v>
      </c>
      <c r="C1089" s="81" t="s">
        <v>480</v>
      </c>
      <c r="D1089" s="81" t="s">
        <v>14</v>
      </c>
      <c r="E1089" s="105">
        <v>309.52930822477845</v>
      </c>
      <c r="F1089" s="81" t="s">
        <v>64</v>
      </c>
    </row>
    <row r="1090" spans="1:6" x14ac:dyDescent="0.25">
      <c r="A1090" s="81" t="s">
        <v>456</v>
      </c>
      <c r="B1090" s="81" t="s">
        <v>61</v>
      </c>
      <c r="C1090" s="81" t="s">
        <v>480</v>
      </c>
      <c r="D1090" s="81" t="s">
        <v>14</v>
      </c>
      <c r="E1090" s="105">
        <v>157.62513185736304</v>
      </c>
      <c r="F1090" s="81" t="s">
        <v>53</v>
      </c>
    </row>
    <row r="1091" spans="1:6" x14ac:dyDescent="0.25">
      <c r="A1091" s="81" t="s">
        <v>456</v>
      </c>
      <c r="B1091" s="81" t="s">
        <v>61</v>
      </c>
      <c r="C1091" s="81" t="s">
        <v>480</v>
      </c>
      <c r="D1091" s="81" t="s">
        <v>14</v>
      </c>
      <c r="E1091" s="105">
        <v>17.077479074470535</v>
      </c>
      <c r="F1091" s="81" t="s">
        <v>54</v>
      </c>
    </row>
    <row r="1092" spans="1:6" x14ac:dyDescent="0.25">
      <c r="A1092" s="81" t="s">
        <v>456</v>
      </c>
      <c r="B1092" s="81" t="s">
        <v>61</v>
      </c>
      <c r="C1092" s="81" t="s">
        <v>480</v>
      </c>
      <c r="D1092" s="81" t="s">
        <v>14</v>
      </c>
      <c r="E1092" s="105">
        <v>188.91961226133031</v>
      </c>
      <c r="F1092" s="81" t="s">
        <v>55</v>
      </c>
    </row>
    <row r="1093" spans="1:6" x14ac:dyDescent="0.25">
      <c r="A1093" s="81" t="s">
        <v>456</v>
      </c>
      <c r="B1093" s="81" t="s">
        <v>61</v>
      </c>
      <c r="C1093" s="81" t="s">
        <v>480</v>
      </c>
      <c r="D1093" s="81" t="s">
        <v>14</v>
      </c>
      <c r="E1093" s="105">
        <v>394.91670359713117</v>
      </c>
      <c r="F1093" s="81" t="s">
        <v>56</v>
      </c>
    </row>
    <row r="1094" spans="1:6" x14ac:dyDescent="0.25">
      <c r="A1094" s="81" t="s">
        <v>456</v>
      </c>
      <c r="B1094" s="81" t="s">
        <v>61</v>
      </c>
      <c r="C1094" s="81" t="s">
        <v>480</v>
      </c>
      <c r="D1094" s="81" t="s">
        <v>14</v>
      </c>
      <c r="E1094" s="105">
        <v>147.29325701730838</v>
      </c>
      <c r="F1094" s="81" t="s">
        <v>65</v>
      </c>
    </row>
    <row r="1095" spans="1:6" x14ac:dyDescent="0.25">
      <c r="A1095" s="81" t="s">
        <v>456</v>
      </c>
      <c r="B1095" s="81" t="s">
        <v>61</v>
      </c>
      <c r="C1095" s="81" t="s">
        <v>480</v>
      </c>
      <c r="D1095" s="81" t="s">
        <v>14</v>
      </c>
      <c r="E1095" s="105">
        <v>1.0673424421544084</v>
      </c>
      <c r="F1095" s="81" t="s">
        <v>19</v>
      </c>
    </row>
    <row r="1096" spans="1:6" x14ac:dyDescent="0.25">
      <c r="A1096" s="81" t="s">
        <v>456</v>
      </c>
      <c r="B1096" s="81" t="s">
        <v>61</v>
      </c>
      <c r="C1096" s="81" t="s">
        <v>480</v>
      </c>
      <c r="D1096" s="81" t="s">
        <v>14</v>
      </c>
      <c r="E1096" s="105">
        <v>10.673424421544086</v>
      </c>
      <c r="F1096" s="81" t="s">
        <v>25</v>
      </c>
    </row>
    <row r="1097" spans="1:6" x14ac:dyDescent="0.25">
      <c r="A1097" s="81" t="s">
        <v>456</v>
      </c>
      <c r="B1097" s="81" t="s">
        <v>61</v>
      </c>
      <c r="C1097" s="81" t="s">
        <v>480</v>
      </c>
      <c r="D1097" s="81" t="s">
        <v>14</v>
      </c>
      <c r="E1097" s="105">
        <v>10.139753200466881</v>
      </c>
      <c r="F1097" s="81" t="s">
        <v>26</v>
      </c>
    </row>
    <row r="1098" spans="1:6" x14ac:dyDescent="0.25">
      <c r="A1098" s="81" t="s">
        <v>456</v>
      </c>
      <c r="B1098" s="81" t="s">
        <v>61</v>
      </c>
      <c r="C1098" s="81" t="s">
        <v>480</v>
      </c>
      <c r="D1098" s="81" t="s">
        <v>14</v>
      </c>
      <c r="E1098" s="105">
        <v>23.48153372739699</v>
      </c>
      <c r="F1098" s="81" t="s">
        <v>27</v>
      </c>
    </row>
    <row r="1099" spans="1:6" x14ac:dyDescent="0.25">
      <c r="A1099" s="81" t="s">
        <v>456</v>
      </c>
      <c r="B1099" s="81" t="s">
        <v>61</v>
      </c>
      <c r="C1099" s="81" t="s">
        <v>480</v>
      </c>
      <c r="D1099" s="81" t="s">
        <v>14</v>
      </c>
      <c r="E1099" s="105">
        <v>30.95293082247785</v>
      </c>
      <c r="F1099" s="81" t="s">
        <v>32</v>
      </c>
    </row>
    <row r="1100" spans="1:6" x14ac:dyDescent="0.25">
      <c r="A1100" s="81" t="s">
        <v>456</v>
      </c>
      <c r="B1100" s="81" t="s">
        <v>61</v>
      </c>
      <c r="C1100" s="81" t="s">
        <v>480</v>
      </c>
      <c r="D1100" s="81" t="s">
        <v>14</v>
      </c>
      <c r="E1100" s="105">
        <v>1.0673424421544084</v>
      </c>
      <c r="F1100" s="81" t="s">
        <v>36</v>
      </c>
    </row>
    <row r="1101" spans="1:6" x14ac:dyDescent="0.25">
      <c r="A1101" s="81" t="s">
        <v>456</v>
      </c>
      <c r="B1101" s="81" t="s">
        <v>61</v>
      </c>
      <c r="C1101" s="81" t="s">
        <v>480</v>
      </c>
      <c r="D1101" s="81" t="s">
        <v>14</v>
      </c>
      <c r="E1101" s="105">
        <v>24.548876169551392</v>
      </c>
      <c r="F1101" s="81" t="s">
        <v>37</v>
      </c>
    </row>
    <row r="1102" spans="1:6" x14ac:dyDescent="0.25">
      <c r="A1102" s="81" t="s">
        <v>456</v>
      </c>
      <c r="B1102" s="81" t="s">
        <v>61</v>
      </c>
      <c r="C1102" s="81" t="s">
        <v>480</v>
      </c>
      <c r="D1102" s="81" t="s">
        <v>14</v>
      </c>
      <c r="E1102" s="105">
        <v>26.68356105386021</v>
      </c>
      <c r="F1102" s="81" t="s">
        <v>45</v>
      </c>
    </row>
    <row r="1103" spans="1:6" x14ac:dyDescent="0.25">
      <c r="A1103" s="81" t="s">
        <v>456</v>
      </c>
      <c r="B1103" s="81" t="s">
        <v>61</v>
      </c>
      <c r="C1103" s="81" t="s">
        <v>480</v>
      </c>
      <c r="D1103" s="81" t="s">
        <v>14</v>
      </c>
      <c r="E1103" s="105">
        <v>20.279506400933762</v>
      </c>
      <c r="F1103" s="81" t="s">
        <v>46</v>
      </c>
    </row>
    <row r="1104" spans="1:6" x14ac:dyDescent="0.25">
      <c r="A1104" s="81" t="s">
        <v>456</v>
      </c>
      <c r="B1104" s="81" t="s">
        <v>61</v>
      </c>
      <c r="C1104" s="81" t="s">
        <v>480</v>
      </c>
      <c r="D1104" s="81" t="s">
        <v>14</v>
      </c>
      <c r="E1104" s="105">
        <v>6.404054652926451</v>
      </c>
      <c r="F1104" s="81" t="s">
        <v>47</v>
      </c>
    </row>
    <row r="1105" spans="1:6" x14ac:dyDescent="0.25">
      <c r="A1105" s="81" t="s">
        <v>456</v>
      </c>
      <c r="B1105" s="81" t="s">
        <v>61</v>
      </c>
      <c r="C1105" s="81" t="s">
        <v>480</v>
      </c>
      <c r="D1105" s="81" t="s">
        <v>14</v>
      </c>
      <c r="E1105" s="105">
        <v>38.424327917558706</v>
      </c>
      <c r="F1105" s="81" t="s">
        <v>68</v>
      </c>
    </row>
    <row r="1106" spans="1:6" x14ac:dyDescent="0.25">
      <c r="A1106" s="81" t="s">
        <v>456</v>
      </c>
      <c r="B1106" s="81" t="s">
        <v>61</v>
      </c>
      <c r="C1106" s="81" t="s">
        <v>480</v>
      </c>
      <c r="D1106" s="81" t="s">
        <v>14</v>
      </c>
      <c r="E1106" s="105">
        <v>13.875451748007309</v>
      </c>
      <c r="F1106" s="81" t="s">
        <v>49</v>
      </c>
    </row>
    <row r="1107" spans="1:6" x14ac:dyDescent="0.25">
      <c r="A1107" s="81" t="s">
        <v>456</v>
      </c>
      <c r="B1107" s="81" t="s">
        <v>61</v>
      </c>
      <c r="C1107" s="81" t="s">
        <v>480</v>
      </c>
      <c r="D1107" s="81" t="s">
        <v>14</v>
      </c>
      <c r="E1107" s="105">
        <v>40.559012801867524</v>
      </c>
      <c r="F1107" s="81" t="s">
        <v>53</v>
      </c>
    </row>
    <row r="1108" spans="1:6" x14ac:dyDescent="0.25">
      <c r="A1108" s="81" t="s">
        <v>456</v>
      </c>
      <c r="B1108" s="81" t="s">
        <v>61</v>
      </c>
      <c r="C1108" s="81" t="s">
        <v>480</v>
      </c>
      <c r="D1108" s="81" t="s">
        <v>14</v>
      </c>
      <c r="E1108" s="105">
        <v>48.030409896948385</v>
      </c>
      <c r="F1108" s="81" t="s">
        <v>54</v>
      </c>
    </row>
    <row r="1109" spans="1:6" x14ac:dyDescent="0.25">
      <c r="A1109" s="81" t="s">
        <v>456</v>
      </c>
      <c r="B1109" s="81" t="s">
        <v>61</v>
      </c>
      <c r="C1109" s="81" t="s">
        <v>480</v>
      </c>
      <c r="D1109" s="81" t="s">
        <v>14</v>
      </c>
      <c r="E1109" s="105">
        <v>62.973204087110098</v>
      </c>
      <c r="F1109" s="81" t="s">
        <v>56</v>
      </c>
    </row>
    <row r="1110" spans="1:6" x14ac:dyDescent="0.25">
      <c r="A1110" s="81" t="s">
        <v>456</v>
      </c>
      <c r="B1110" s="81" t="s">
        <v>61</v>
      </c>
      <c r="C1110" s="81" t="s">
        <v>480</v>
      </c>
      <c r="D1110" s="81" t="s">
        <v>14</v>
      </c>
      <c r="E1110" s="105">
        <v>707.64803914837273</v>
      </c>
      <c r="F1110" s="81" t="s">
        <v>57</v>
      </c>
    </row>
    <row r="1111" spans="1:6" x14ac:dyDescent="0.25">
      <c r="A1111" s="81" t="s">
        <v>456</v>
      </c>
      <c r="B1111" s="81" t="s">
        <v>61</v>
      </c>
      <c r="C1111" s="81" t="s">
        <v>480</v>
      </c>
      <c r="D1111" s="81" t="s">
        <v>14</v>
      </c>
      <c r="E1111" s="105">
        <v>307.92829456154686</v>
      </c>
      <c r="F1111" s="81" t="s">
        <v>15</v>
      </c>
    </row>
    <row r="1112" spans="1:6" x14ac:dyDescent="0.25">
      <c r="A1112" s="81" t="s">
        <v>456</v>
      </c>
      <c r="B1112" s="81" t="s">
        <v>61</v>
      </c>
      <c r="C1112" s="81" t="s">
        <v>480</v>
      </c>
      <c r="D1112" s="81" t="s">
        <v>14</v>
      </c>
      <c r="E1112" s="105">
        <v>394.48976662026945</v>
      </c>
      <c r="F1112" s="81" t="s">
        <v>16</v>
      </c>
    </row>
    <row r="1113" spans="1:6" x14ac:dyDescent="0.25">
      <c r="A1113" s="81" t="s">
        <v>456</v>
      </c>
      <c r="B1113" s="81" t="s">
        <v>61</v>
      </c>
      <c r="C1113" s="81" t="s">
        <v>480</v>
      </c>
      <c r="D1113" s="81" t="s">
        <v>14</v>
      </c>
      <c r="E1113" s="105">
        <v>72.579286066499762</v>
      </c>
      <c r="F1113" s="81" t="s">
        <v>17</v>
      </c>
    </row>
    <row r="1114" spans="1:6" x14ac:dyDescent="0.25">
      <c r="A1114" s="81" t="s">
        <v>456</v>
      </c>
      <c r="B1114" s="81" t="s">
        <v>61</v>
      </c>
      <c r="C1114" s="81" t="s">
        <v>480</v>
      </c>
      <c r="D1114" s="81" t="s">
        <v>14</v>
      </c>
      <c r="E1114" s="105">
        <v>338.34755416294746</v>
      </c>
      <c r="F1114" s="81" t="s">
        <v>18</v>
      </c>
    </row>
    <row r="1115" spans="1:6" x14ac:dyDescent="0.25">
      <c r="A1115" s="81" t="s">
        <v>456</v>
      </c>
      <c r="B1115" s="81" t="s">
        <v>61</v>
      </c>
      <c r="C1115" s="81" t="s">
        <v>480</v>
      </c>
      <c r="D1115" s="81" t="s">
        <v>14</v>
      </c>
      <c r="E1115" s="105">
        <v>11.740766863698495</v>
      </c>
      <c r="F1115" s="81" t="s">
        <v>19</v>
      </c>
    </row>
    <row r="1116" spans="1:6" x14ac:dyDescent="0.25">
      <c r="A1116" s="81" t="s">
        <v>456</v>
      </c>
      <c r="B1116" s="81" t="s">
        <v>61</v>
      </c>
      <c r="C1116" s="81" t="s">
        <v>480</v>
      </c>
      <c r="D1116" s="81" t="s">
        <v>14</v>
      </c>
      <c r="E1116" s="105">
        <v>172.90947562901417</v>
      </c>
      <c r="F1116" s="81" t="s">
        <v>20</v>
      </c>
    </row>
    <row r="1117" spans="1:6" x14ac:dyDescent="0.25">
      <c r="A1117" s="81" t="s">
        <v>456</v>
      </c>
      <c r="B1117" s="81" t="s">
        <v>61</v>
      </c>
      <c r="C1117" s="81" t="s">
        <v>480</v>
      </c>
      <c r="D1117" s="81" t="s">
        <v>14</v>
      </c>
      <c r="E1117" s="105">
        <v>21.346848843088171</v>
      </c>
      <c r="F1117" s="81" t="s">
        <v>21</v>
      </c>
    </row>
    <row r="1118" spans="1:6" x14ac:dyDescent="0.25">
      <c r="A1118" s="81" t="s">
        <v>456</v>
      </c>
      <c r="B1118" s="81" t="s">
        <v>61</v>
      </c>
      <c r="C1118" s="81" t="s">
        <v>480</v>
      </c>
      <c r="D1118" s="81" t="s">
        <v>14</v>
      </c>
      <c r="E1118" s="105">
        <v>787.6987223099535</v>
      </c>
      <c r="F1118" s="81" t="s">
        <v>22</v>
      </c>
    </row>
    <row r="1119" spans="1:6" x14ac:dyDescent="0.25">
      <c r="A1119" s="81" t="s">
        <v>456</v>
      </c>
      <c r="B1119" s="81" t="s">
        <v>61</v>
      </c>
      <c r="C1119" s="81" t="s">
        <v>480</v>
      </c>
      <c r="D1119" s="81" t="s">
        <v>14</v>
      </c>
      <c r="E1119" s="105">
        <v>1036.3895113319304</v>
      </c>
      <c r="F1119" s="81" t="s">
        <v>23</v>
      </c>
    </row>
    <row r="1120" spans="1:6" x14ac:dyDescent="0.25">
      <c r="A1120" s="81" t="s">
        <v>456</v>
      </c>
      <c r="B1120" s="81" t="s">
        <v>61</v>
      </c>
      <c r="C1120" s="81" t="s">
        <v>480</v>
      </c>
      <c r="D1120" s="81" t="s">
        <v>14</v>
      </c>
      <c r="E1120" s="105">
        <v>248.6907890219772</v>
      </c>
      <c r="F1120" s="81" t="s">
        <v>24</v>
      </c>
    </row>
    <row r="1121" spans="1:6" x14ac:dyDescent="0.25">
      <c r="A1121" s="81" t="s">
        <v>456</v>
      </c>
      <c r="B1121" s="81" t="s">
        <v>61</v>
      </c>
      <c r="C1121" s="81" t="s">
        <v>480</v>
      </c>
      <c r="D1121" s="81" t="s">
        <v>14</v>
      </c>
      <c r="E1121" s="105">
        <v>2981.5997653094973</v>
      </c>
      <c r="F1121" s="81" t="s">
        <v>25</v>
      </c>
    </row>
    <row r="1122" spans="1:6" x14ac:dyDescent="0.25">
      <c r="A1122" s="81" t="s">
        <v>456</v>
      </c>
      <c r="B1122" s="81" t="s">
        <v>61</v>
      </c>
      <c r="C1122" s="81" t="s">
        <v>480</v>
      </c>
      <c r="D1122" s="81" t="s">
        <v>14</v>
      </c>
      <c r="E1122" s="105">
        <v>141.42287358545912</v>
      </c>
      <c r="F1122" s="81" t="s">
        <v>26</v>
      </c>
    </row>
    <row r="1123" spans="1:6" x14ac:dyDescent="0.25">
      <c r="A1123" s="81" t="s">
        <v>456</v>
      </c>
      <c r="B1123" s="81" t="s">
        <v>61</v>
      </c>
      <c r="C1123" s="81" t="s">
        <v>480</v>
      </c>
      <c r="D1123" s="81" t="s">
        <v>14</v>
      </c>
      <c r="E1123" s="105">
        <v>114.20564131052173</v>
      </c>
      <c r="F1123" s="81" t="s">
        <v>27</v>
      </c>
    </row>
    <row r="1124" spans="1:6" x14ac:dyDescent="0.25">
      <c r="A1124" s="81" t="s">
        <v>456</v>
      </c>
      <c r="B1124" s="81" t="s">
        <v>61</v>
      </c>
      <c r="C1124" s="81" t="s">
        <v>480</v>
      </c>
      <c r="D1124" s="81" t="s">
        <v>14</v>
      </c>
      <c r="E1124" s="105">
        <v>456.01138498604951</v>
      </c>
      <c r="F1124" s="81" t="s">
        <v>28</v>
      </c>
    </row>
    <row r="1125" spans="1:6" x14ac:dyDescent="0.25">
      <c r="A1125" s="81" t="s">
        <v>456</v>
      </c>
      <c r="B1125" s="81" t="s">
        <v>61</v>
      </c>
      <c r="C1125" s="81" t="s">
        <v>480</v>
      </c>
      <c r="D1125" s="81" t="s">
        <v>14</v>
      </c>
      <c r="E1125" s="105">
        <v>2.1346848843088169</v>
      </c>
      <c r="F1125" s="81" t="s">
        <v>29</v>
      </c>
    </row>
    <row r="1126" spans="1:6" x14ac:dyDescent="0.25">
      <c r="A1126" s="81" t="s">
        <v>456</v>
      </c>
      <c r="B1126" s="81" t="s">
        <v>61</v>
      </c>
      <c r="C1126" s="81" t="s">
        <v>480</v>
      </c>
      <c r="D1126" s="81" t="s">
        <v>14</v>
      </c>
      <c r="E1126" s="105">
        <v>53.367122107720419</v>
      </c>
      <c r="F1126" s="81" t="s">
        <v>30</v>
      </c>
    </row>
    <row r="1127" spans="1:6" x14ac:dyDescent="0.25">
      <c r="A1127" s="81" t="s">
        <v>456</v>
      </c>
      <c r="B1127" s="81" t="s">
        <v>61</v>
      </c>
      <c r="C1127" s="81" t="s">
        <v>480</v>
      </c>
      <c r="D1127" s="81" t="s">
        <v>14</v>
      </c>
      <c r="E1127" s="105">
        <v>145.15857213299952</v>
      </c>
      <c r="F1127" s="81" t="s">
        <v>31</v>
      </c>
    </row>
    <row r="1128" spans="1:6" x14ac:dyDescent="0.25">
      <c r="A1128" s="81" t="s">
        <v>456</v>
      </c>
      <c r="B1128" s="81" t="s">
        <v>61</v>
      </c>
      <c r="C1128" s="81" t="s">
        <v>480</v>
      </c>
      <c r="D1128" s="81" t="s">
        <v>14</v>
      </c>
      <c r="E1128" s="105">
        <v>270.03763786506534</v>
      </c>
      <c r="F1128" s="81" t="s">
        <v>32</v>
      </c>
    </row>
    <row r="1129" spans="1:6" x14ac:dyDescent="0.25">
      <c r="A1129" s="81" t="s">
        <v>456</v>
      </c>
      <c r="B1129" s="81" t="s">
        <v>61</v>
      </c>
      <c r="C1129" s="81" t="s">
        <v>480</v>
      </c>
      <c r="D1129" s="81" t="s">
        <v>14</v>
      </c>
      <c r="E1129" s="105">
        <v>39.491670359713112</v>
      </c>
      <c r="F1129" s="81" t="s">
        <v>62</v>
      </c>
    </row>
    <row r="1130" spans="1:6" x14ac:dyDescent="0.25">
      <c r="A1130" s="81" t="s">
        <v>456</v>
      </c>
      <c r="B1130" s="81" t="s">
        <v>61</v>
      </c>
      <c r="C1130" s="81" t="s">
        <v>480</v>
      </c>
      <c r="D1130" s="81" t="s">
        <v>14</v>
      </c>
      <c r="E1130" s="105">
        <v>155.83199655454365</v>
      </c>
      <c r="F1130" s="81" t="s">
        <v>33</v>
      </c>
    </row>
    <row r="1131" spans="1:6" x14ac:dyDescent="0.25">
      <c r="A1131" s="81" t="s">
        <v>456</v>
      </c>
      <c r="B1131" s="81" t="s">
        <v>61</v>
      </c>
      <c r="C1131" s="81" t="s">
        <v>480</v>
      </c>
      <c r="D1131" s="81" t="s">
        <v>14</v>
      </c>
      <c r="E1131" s="105">
        <v>296.72119891892561</v>
      </c>
      <c r="F1131" s="81" t="s">
        <v>34</v>
      </c>
    </row>
    <row r="1132" spans="1:6" x14ac:dyDescent="0.25">
      <c r="A1132" s="81" t="s">
        <v>456</v>
      </c>
      <c r="B1132" s="81" t="s">
        <v>61</v>
      </c>
      <c r="C1132" s="81" t="s">
        <v>480</v>
      </c>
      <c r="D1132" s="81" t="s">
        <v>14</v>
      </c>
      <c r="E1132" s="105">
        <v>650.01154727203482</v>
      </c>
      <c r="F1132" s="81" t="s">
        <v>35</v>
      </c>
    </row>
    <row r="1133" spans="1:6" x14ac:dyDescent="0.25">
      <c r="A1133" s="81" t="s">
        <v>456</v>
      </c>
      <c r="B1133" s="81" t="s">
        <v>61</v>
      </c>
      <c r="C1133" s="81" t="s">
        <v>480</v>
      </c>
      <c r="D1133" s="81" t="s">
        <v>14</v>
      </c>
      <c r="E1133" s="105">
        <v>303.12525357185206</v>
      </c>
      <c r="F1133" s="81" t="s">
        <v>36</v>
      </c>
    </row>
    <row r="1134" spans="1:6" x14ac:dyDescent="0.25">
      <c r="A1134" s="81" t="s">
        <v>456</v>
      </c>
      <c r="B1134" s="81" t="s">
        <v>61</v>
      </c>
      <c r="C1134" s="81" t="s">
        <v>480</v>
      </c>
      <c r="D1134" s="81" t="s">
        <v>14</v>
      </c>
      <c r="E1134" s="105">
        <v>295.65385647677118</v>
      </c>
      <c r="F1134" s="81" t="s">
        <v>37</v>
      </c>
    </row>
    <row r="1135" spans="1:6" x14ac:dyDescent="0.25">
      <c r="A1135" s="81" t="s">
        <v>456</v>
      </c>
      <c r="B1135" s="81" t="s">
        <v>61</v>
      </c>
      <c r="C1135" s="81" t="s">
        <v>480</v>
      </c>
      <c r="D1135" s="81" t="s">
        <v>14</v>
      </c>
      <c r="E1135" s="105">
        <v>244.42141925335952</v>
      </c>
      <c r="F1135" s="81" t="s">
        <v>38</v>
      </c>
    </row>
    <row r="1136" spans="1:6" x14ac:dyDescent="0.25">
      <c r="A1136" s="81" t="s">
        <v>456</v>
      </c>
      <c r="B1136" s="81" t="s">
        <v>61</v>
      </c>
      <c r="C1136" s="81" t="s">
        <v>480</v>
      </c>
      <c r="D1136" s="81" t="s">
        <v>14</v>
      </c>
      <c r="E1136" s="105">
        <v>170.77479074470537</v>
      </c>
      <c r="F1136" s="81" t="s">
        <v>39</v>
      </c>
    </row>
    <row r="1137" spans="1:6" x14ac:dyDescent="0.25">
      <c r="A1137" s="81" t="s">
        <v>456</v>
      </c>
      <c r="B1137" s="81" t="s">
        <v>61</v>
      </c>
      <c r="C1137" s="81" t="s">
        <v>480</v>
      </c>
      <c r="D1137" s="81" t="s">
        <v>14</v>
      </c>
      <c r="E1137" s="105">
        <v>185.71758493486709</v>
      </c>
      <c r="F1137" s="81" t="s">
        <v>40</v>
      </c>
    </row>
    <row r="1138" spans="1:6" x14ac:dyDescent="0.25">
      <c r="A1138" s="81" t="s">
        <v>456</v>
      </c>
      <c r="B1138" s="81" t="s">
        <v>61</v>
      </c>
      <c r="C1138" s="81" t="s">
        <v>480</v>
      </c>
      <c r="D1138" s="81" t="s">
        <v>14</v>
      </c>
      <c r="E1138" s="105">
        <v>1771.7884539763184</v>
      </c>
      <c r="F1138" s="81" t="s">
        <v>41</v>
      </c>
    </row>
    <row r="1139" spans="1:6" x14ac:dyDescent="0.25">
      <c r="A1139" s="81" t="s">
        <v>456</v>
      </c>
      <c r="B1139" s="81" t="s">
        <v>61</v>
      </c>
      <c r="C1139" s="81" t="s">
        <v>480</v>
      </c>
      <c r="D1139" s="81" t="s">
        <v>14</v>
      </c>
      <c r="E1139" s="105">
        <v>684.16650542097591</v>
      </c>
      <c r="F1139" s="81" t="s">
        <v>42</v>
      </c>
    </row>
    <row r="1140" spans="1:6" x14ac:dyDescent="0.25">
      <c r="A1140" s="81" t="s">
        <v>456</v>
      </c>
      <c r="B1140" s="81" t="s">
        <v>61</v>
      </c>
      <c r="C1140" s="81" t="s">
        <v>480</v>
      </c>
      <c r="D1140" s="81" t="s">
        <v>14</v>
      </c>
      <c r="E1140" s="105">
        <v>21.346848843088171</v>
      </c>
      <c r="F1140" s="81" t="s">
        <v>43</v>
      </c>
    </row>
    <row r="1141" spans="1:6" x14ac:dyDescent="0.25">
      <c r="A1141" s="81" t="s">
        <v>456</v>
      </c>
      <c r="B1141" s="81" t="s">
        <v>61</v>
      </c>
      <c r="C1141" s="81" t="s">
        <v>480</v>
      </c>
      <c r="D1141" s="81" t="s">
        <v>14</v>
      </c>
      <c r="E1141" s="105">
        <v>120.60969596344815</v>
      </c>
      <c r="F1141" s="81" t="s">
        <v>44</v>
      </c>
    </row>
    <row r="1142" spans="1:6" x14ac:dyDescent="0.25">
      <c r="A1142" s="81" t="s">
        <v>456</v>
      </c>
      <c r="B1142" s="81" t="s">
        <v>61</v>
      </c>
      <c r="C1142" s="81" t="s">
        <v>480</v>
      </c>
      <c r="D1142" s="81" t="s">
        <v>14</v>
      </c>
      <c r="E1142" s="105">
        <v>382.10859429127828</v>
      </c>
      <c r="F1142" s="81" t="s">
        <v>45</v>
      </c>
    </row>
    <row r="1143" spans="1:6" x14ac:dyDescent="0.25">
      <c r="A1143" s="81" t="s">
        <v>456</v>
      </c>
      <c r="B1143" s="81" t="s">
        <v>61</v>
      </c>
      <c r="C1143" s="81" t="s">
        <v>480</v>
      </c>
      <c r="D1143" s="81" t="s">
        <v>14</v>
      </c>
      <c r="E1143" s="105">
        <v>305.25993845616085</v>
      </c>
      <c r="F1143" s="81" t="s">
        <v>46</v>
      </c>
    </row>
    <row r="1144" spans="1:6" x14ac:dyDescent="0.25">
      <c r="A1144" s="81" t="s">
        <v>456</v>
      </c>
      <c r="B1144" s="81" t="s">
        <v>61</v>
      </c>
      <c r="C1144" s="81" t="s">
        <v>480</v>
      </c>
      <c r="D1144" s="81" t="s">
        <v>14</v>
      </c>
      <c r="E1144" s="105">
        <v>561.42212457321875</v>
      </c>
      <c r="F1144" s="81" t="s">
        <v>47</v>
      </c>
    </row>
    <row r="1145" spans="1:6" x14ac:dyDescent="0.25">
      <c r="A1145" s="81" t="s">
        <v>456</v>
      </c>
      <c r="B1145" s="81" t="s">
        <v>61</v>
      </c>
      <c r="C1145" s="81" t="s">
        <v>480</v>
      </c>
      <c r="D1145" s="81" t="s">
        <v>14</v>
      </c>
      <c r="E1145" s="105">
        <v>125.9464081742202</v>
      </c>
      <c r="F1145" s="81" t="s">
        <v>63</v>
      </c>
    </row>
    <row r="1146" spans="1:6" x14ac:dyDescent="0.25">
      <c r="A1146" s="81" t="s">
        <v>456</v>
      </c>
      <c r="B1146" s="81" t="s">
        <v>61</v>
      </c>
      <c r="C1146" s="81" t="s">
        <v>480</v>
      </c>
      <c r="D1146" s="81" t="s">
        <v>14</v>
      </c>
      <c r="E1146" s="105">
        <v>218.80520064165378</v>
      </c>
      <c r="F1146" s="81" t="s">
        <v>48</v>
      </c>
    </row>
    <row r="1147" spans="1:6" x14ac:dyDescent="0.25">
      <c r="A1147" s="81" t="s">
        <v>456</v>
      </c>
      <c r="B1147" s="81" t="s">
        <v>61</v>
      </c>
      <c r="C1147" s="81" t="s">
        <v>480</v>
      </c>
      <c r="D1147" s="81" t="s">
        <v>14</v>
      </c>
      <c r="E1147" s="105">
        <v>1.0673424421544084</v>
      </c>
      <c r="F1147" s="81" t="s">
        <v>68</v>
      </c>
    </row>
    <row r="1148" spans="1:6" x14ac:dyDescent="0.25">
      <c r="A1148" s="81" t="s">
        <v>456</v>
      </c>
      <c r="B1148" s="81" t="s">
        <v>61</v>
      </c>
      <c r="C1148" s="81" t="s">
        <v>480</v>
      </c>
      <c r="D1148" s="81" t="s">
        <v>14</v>
      </c>
      <c r="E1148" s="105">
        <v>43.761040128330741</v>
      </c>
      <c r="F1148" s="81" t="s">
        <v>49</v>
      </c>
    </row>
    <row r="1149" spans="1:6" x14ac:dyDescent="0.25">
      <c r="A1149" s="81" t="s">
        <v>456</v>
      </c>
      <c r="B1149" s="81" t="s">
        <v>61</v>
      </c>
      <c r="C1149" s="81" t="s">
        <v>480</v>
      </c>
      <c r="D1149" s="81" t="s">
        <v>14</v>
      </c>
      <c r="E1149" s="105">
        <v>165.43807853393329</v>
      </c>
      <c r="F1149" s="81" t="s">
        <v>50</v>
      </c>
    </row>
    <row r="1150" spans="1:6" x14ac:dyDescent="0.25">
      <c r="A1150" s="81" t="s">
        <v>456</v>
      </c>
      <c r="B1150" s="81" t="s">
        <v>61</v>
      </c>
      <c r="C1150" s="81" t="s">
        <v>480</v>
      </c>
      <c r="D1150" s="81" t="s">
        <v>14</v>
      </c>
      <c r="E1150" s="105">
        <v>352.22300591095478</v>
      </c>
      <c r="F1150" s="81" t="s">
        <v>51</v>
      </c>
    </row>
    <row r="1151" spans="1:6" x14ac:dyDescent="0.25">
      <c r="A1151" s="81" t="s">
        <v>456</v>
      </c>
      <c r="B1151" s="81" t="s">
        <v>61</v>
      </c>
      <c r="C1151" s="81" t="s">
        <v>480</v>
      </c>
      <c r="D1151" s="81" t="s">
        <v>14</v>
      </c>
      <c r="E1151" s="105">
        <v>184.35138660890945</v>
      </c>
      <c r="F1151" s="81" t="s">
        <v>52</v>
      </c>
    </row>
    <row r="1152" spans="1:6" x14ac:dyDescent="0.25">
      <c r="A1152" s="81" t="s">
        <v>456</v>
      </c>
      <c r="B1152" s="81" t="s">
        <v>61</v>
      </c>
      <c r="C1152" s="81" t="s">
        <v>480</v>
      </c>
      <c r="D1152" s="81" t="s">
        <v>14</v>
      </c>
      <c r="E1152" s="105">
        <v>351.15566346880036</v>
      </c>
      <c r="F1152" s="81" t="s">
        <v>64</v>
      </c>
    </row>
    <row r="1153" spans="1:6" x14ac:dyDescent="0.25">
      <c r="A1153" s="81" t="s">
        <v>456</v>
      </c>
      <c r="B1153" s="81" t="s">
        <v>61</v>
      </c>
      <c r="C1153" s="81" t="s">
        <v>480</v>
      </c>
      <c r="D1153" s="81" t="s">
        <v>14</v>
      </c>
      <c r="E1153" s="105">
        <v>519.77442248035391</v>
      </c>
      <c r="F1153" s="81" t="s">
        <v>53</v>
      </c>
    </row>
    <row r="1154" spans="1:6" x14ac:dyDescent="0.25">
      <c r="A1154" s="81" t="s">
        <v>456</v>
      </c>
      <c r="B1154" s="81" t="s">
        <v>61</v>
      </c>
      <c r="C1154" s="81" t="s">
        <v>480</v>
      </c>
      <c r="D1154" s="81" t="s">
        <v>14</v>
      </c>
      <c r="E1154" s="105">
        <v>70.444601182190951</v>
      </c>
      <c r="F1154" s="81" t="s">
        <v>54</v>
      </c>
    </row>
    <row r="1155" spans="1:6" x14ac:dyDescent="0.25">
      <c r="A1155" s="81" t="s">
        <v>456</v>
      </c>
      <c r="B1155" s="81" t="s">
        <v>61</v>
      </c>
      <c r="C1155" s="81" t="s">
        <v>480</v>
      </c>
      <c r="D1155" s="81" t="s">
        <v>14</v>
      </c>
      <c r="E1155" s="105">
        <v>160.10136632316127</v>
      </c>
      <c r="F1155" s="81" t="s">
        <v>55</v>
      </c>
    </row>
    <row r="1156" spans="1:6" x14ac:dyDescent="0.25">
      <c r="A1156" s="81" t="s">
        <v>456</v>
      </c>
      <c r="B1156" s="81" t="s">
        <v>61</v>
      </c>
      <c r="C1156" s="81" t="s">
        <v>480</v>
      </c>
      <c r="D1156" s="81" t="s">
        <v>14</v>
      </c>
      <c r="E1156" s="105">
        <v>560.35478213106444</v>
      </c>
      <c r="F1156" s="81" t="s">
        <v>56</v>
      </c>
    </row>
    <row r="1157" spans="1:6" x14ac:dyDescent="0.25">
      <c r="A1157" s="81" t="s">
        <v>456</v>
      </c>
      <c r="B1157" s="81" t="s">
        <v>61</v>
      </c>
      <c r="C1157" s="81" t="s">
        <v>480</v>
      </c>
      <c r="D1157" s="81" t="s">
        <v>14</v>
      </c>
      <c r="E1157" s="105">
        <v>3.2020273264632255</v>
      </c>
      <c r="F1157" s="81" t="s">
        <v>57</v>
      </c>
    </row>
    <row r="1158" spans="1:6" x14ac:dyDescent="0.25">
      <c r="A1158" s="81" t="s">
        <v>456</v>
      </c>
      <c r="B1158" s="81" t="s">
        <v>61</v>
      </c>
      <c r="C1158" s="81" t="s">
        <v>480</v>
      </c>
      <c r="D1158" s="81" t="s">
        <v>14</v>
      </c>
      <c r="E1158" s="105">
        <v>204.92974889364643</v>
      </c>
      <c r="F1158" s="81" t="s">
        <v>65</v>
      </c>
    </row>
    <row r="1159" spans="1:6" x14ac:dyDescent="0.25">
      <c r="A1159" s="83"/>
      <c r="B1159" s="83"/>
      <c r="C1159" s="83"/>
      <c r="D1159" s="83"/>
      <c r="E1159" s="108">
        <v>34200</v>
      </c>
      <c r="F1159" s="83"/>
    </row>
    <row r="1160" spans="1:6" x14ac:dyDescent="0.25">
      <c r="A1160" s="81" t="s">
        <v>457</v>
      </c>
      <c r="B1160" s="81" t="s">
        <v>377</v>
      </c>
      <c r="C1160" s="81" t="s">
        <v>522</v>
      </c>
      <c r="D1160" s="81" t="s">
        <v>14</v>
      </c>
      <c r="E1160" s="105">
        <v>39.243429198762819</v>
      </c>
      <c r="F1160" s="81" t="s">
        <v>16</v>
      </c>
    </row>
    <row r="1161" spans="1:6" x14ac:dyDescent="0.25">
      <c r="A1161" s="81" t="s">
        <v>457</v>
      </c>
      <c r="B1161" s="81" t="s">
        <v>377</v>
      </c>
      <c r="C1161" s="81" t="s">
        <v>522</v>
      </c>
      <c r="D1161" s="81" t="s">
        <v>14</v>
      </c>
      <c r="E1161" s="105">
        <v>977.1613870491941</v>
      </c>
      <c r="F1161" s="81" t="s">
        <v>18</v>
      </c>
    </row>
    <row r="1162" spans="1:6" x14ac:dyDescent="0.25">
      <c r="A1162" s="81" t="s">
        <v>457</v>
      </c>
      <c r="B1162" s="81" t="s">
        <v>377</v>
      </c>
      <c r="C1162" s="81" t="s">
        <v>522</v>
      </c>
      <c r="D1162" s="81" t="s">
        <v>14</v>
      </c>
      <c r="E1162" s="105">
        <v>48.400229345140801</v>
      </c>
      <c r="F1162" s="81" t="s">
        <v>20</v>
      </c>
    </row>
    <row r="1163" spans="1:6" x14ac:dyDescent="0.25">
      <c r="A1163" s="81" t="s">
        <v>457</v>
      </c>
      <c r="B1163" s="81" t="s">
        <v>377</v>
      </c>
      <c r="C1163" s="81" t="s">
        <v>522</v>
      </c>
      <c r="D1163" s="81" t="s">
        <v>14</v>
      </c>
      <c r="E1163" s="105">
        <v>1352.5901930506916</v>
      </c>
      <c r="F1163" s="81" t="s">
        <v>22</v>
      </c>
    </row>
    <row r="1164" spans="1:6" x14ac:dyDescent="0.25">
      <c r="A1164" s="81" t="s">
        <v>457</v>
      </c>
      <c r="B1164" s="81" t="s">
        <v>377</v>
      </c>
      <c r="C1164" s="81" t="s">
        <v>522</v>
      </c>
      <c r="D1164" s="81" t="s">
        <v>14</v>
      </c>
      <c r="E1164" s="105">
        <v>812.33898441439021</v>
      </c>
      <c r="F1164" s="81" t="s">
        <v>23</v>
      </c>
    </row>
    <row r="1165" spans="1:6" x14ac:dyDescent="0.25">
      <c r="A1165" s="81" t="s">
        <v>457</v>
      </c>
      <c r="B1165" s="81" t="s">
        <v>377</v>
      </c>
      <c r="C1165" s="81" t="s">
        <v>522</v>
      </c>
      <c r="D1165" s="81" t="s">
        <v>14</v>
      </c>
      <c r="E1165" s="105">
        <v>170.05093551838564</v>
      </c>
      <c r="F1165" s="81" t="s">
        <v>25</v>
      </c>
    </row>
    <row r="1166" spans="1:6" x14ac:dyDescent="0.25">
      <c r="A1166" s="81" t="s">
        <v>457</v>
      </c>
      <c r="B1166" s="81" t="s">
        <v>377</v>
      </c>
      <c r="C1166" s="81" t="s">
        <v>522</v>
      </c>
      <c r="D1166" s="81" t="s">
        <v>14</v>
      </c>
      <c r="E1166" s="105">
        <v>193.6009173805632</v>
      </c>
      <c r="F1166" s="81" t="s">
        <v>27</v>
      </c>
    </row>
    <row r="1167" spans="1:6" x14ac:dyDescent="0.25">
      <c r="A1167" s="81" t="s">
        <v>457</v>
      </c>
      <c r="B1167" s="81" t="s">
        <v>377</v>
      </c>
      <c r="C1167" s="81" t="s">
        <v>522</v>
      </c>
      <c r="D1167" s="81" t="s">
        <v>14</v>
      </c>
      <c r="E1167" s="105">
        <v>279.51786503972124</v>
      </c>
      <c r="F1167" s="81" t="s">
        <v>28</v>
      </c>
    </row>
    <row r="1168" spans="1:6" x14ac:dyDescent="0.25">
      <c r="A1168" s="81" t="s">
        <v>457</v>
      </c>
      <c r="B1168" s="81" t="s">
        <v>377</v>
      </c>
      <c r="C1168" s="81" t="s">
        <v>522</v>
      </c>
      <c r="D1168" s="81" t="s">
        <v>14</v>
      </c>
      <c r="E1168" s="105">
        <v>39.243429198762819</v>
      </c>
      <c r="F1168" s="81" t="s">
        <v>29</v>
      </c>
    </row>
    <row r="1169" spans="1:6" x14ac:dyDescent="0.25">
      <c r="A1169" s="81" t="s">
        <v>457</v>
      </c>
      <c r="B1169" s="81" t="s">
        <v>377</v>
      </c>
      <c r="C1169" s="81" t="s">
        <v>522</v>
      </c>
      <c r="D1169" s="81" t="s">
        <v>14</v>
      </c>
      <c r="E1169" s="105">
        <v>125.578973436041</v>
      </c>
      <c r="F1169" s="81" t="s">
        <v>30</v>
      </c>
    </row>
    <row r="1170" spans="1:6" x14ac:dyDescent="0.25">
      <c r="A1170" s="81" t="s">
        <v>457</v>
      </c>
      <c r="B1170" s="81" t="s">
        <v>377</v>
      </c>
      <c r="C1170" s="81" t="s">
        <v>522</v>
      </c>
      <c r="D1170" s="81" t="s">
        <v>14</v>
      </c>
      <c r="E1170" s="105">
        <v>221.07131781969719</v>
      </c>
      <c r="F1170" s="81" t="s">
        <v>31</v>
      </c>
    </row>
    <row r="1171" spans="1:6" x14ac:dyDescent="0.25">
      <c r="A1171" s="81" t="s">
        <v>457</v>
      </c>
      <c r="B1171" s="81" t="s">
        <v>377</v>
      </c>
      <c r="C1171" s="81" t="s">
        <v>522</v>
      </c>
      <c r="D1171" s="81" t="s">
        <v>14</v>
      </c>
      <c r="E1171" s="105">
        <v>113.80594467641215</v>
      </c>
      <c r="F1171" s="81" t="s">
        <v>32</v>
      </c>
    </row>
    <row r="1172" spans="1:6" x14ac:dyDescent="0.25">
      <c r="A1172" s="81" t="s">
        <v>457</v>
      </c>
      <c r="B1172" s="81" t="s">
        <v>377</v>
      </c>
      <c r="C1172" s="81" t="s">
        <v>522</v>
      </c>
      <c r="D1172" s="81" t="s">
        <v>14</v>
      </c>
      <c r="E1172" s="105">
        <v>32.702857665635683</v>
      </c>
      <c r="F1172" s="81" t="s">
        <v>62</v>
      </c>
    </row>
    <row r="1173" spans="1:6" x14ac:dyDescent="0.25">
      <c r="A1173" s="81" t="s">
        <v>457</v>
      </c>
      <c r="B1173" s="81" t="s">
        <v>377</v>
      </c>
      <c r="C1173" s="81" t="s">
        <v>522</v>
      </c>
      <c r="D1173" s="81" t="s">
        <v>14</v>
      </c>
      <c r="E1173" s="105">
        <v>51.016457958391662</v>
      </c>
      <c r="F1173" s="81" t="s">
        <v>33</v>
      </c>
    </row>
    <row r="1174" spans="1:6" x14ac:dyDescent="0.25">
      <c r="A1174" s="81" t="s">
        <v>457</v>
      </c>
      <c r="B1174" s="81" t="s">
        <v>377</v>
      </c>
      <c r="C1174" s="81" t="s">
        <v>522</v>
      </c>
      <c r="D1174" s="81" t="s">
        <v>14</v>
      </c>
      <c r="E1174" s="105">
        <v>35.31908627888653</v>
      </c>
      <c r="F1174" s="81" t="s">
        <v>34</v>
      </c>
    </row>
    <row r="1175" spans="1:6" x14ac:dyDescent="0.25">
      <c r="A1175" s="81" t="s">
        <v>457</v>
      </c>
      <c r="B1175" s="81" t="s">
        <v>377</v>
      </c>
      <c r="C1175" s="81" t="s">
        <v>522</v>
      </c>
      <c r="D1175" s="81" t="s">
        <v>14</v>
      </c>
      <c r="E1175" s="105">
        <v>65.405715331271367</v>
      </c>
      <c r="F1175" s="81" t="s">
        <v>35</v>
      </c>
    </row>
    <row r="1176" spans="1:6" x14ac:dyDescent="0.25">
      <c r="A1176" s="81" t="s">
        <v>457</v>
      </c>
      <c r="B1176" s="81" t="s">
        <v>377</v>
      </c>
      <c r="C1176" s="81" t="s">
        <v>522</v>
      </c>
      <c r="D1176" s="81" t="s">
        <v>14</v>
      </c>
      <c r="E1176" s="105">
        <v>57.55702949151879</v>
      </c>
      <c r="F1176" s="81" t="s">
        <v>36</v>
      </c>
    </row>
    <row r="1177" spans="1:6" x14ac:dyDescent="0.25">
      <c r="A1177" s="81" t="s">
        <v>457</v>
      </c>
      <c r="B1177" s="81" t="s">
        <v>377</v>
      </c>
      <c r="C1177" s="81" t="s">
        <v>522</v>
      </c>
      <c r="D1177" s="81" t="s">
        <v>14</v>
      </c>
      <c r="E1177" s="105">
        <v>257.69851840520914</v>
      </c>
      <c r="F1177" s="81" t="s">
        <v>37</v>
      </c>
    </row>
    <row r="1178" spans="1:6" x14ac:dyDescent="0.25">
      <c r="A1178" s="81" t="s">
        <v>457</v>
      </c>
      <c r="B1178" s="81" t="s">
        <v>377</v>
      </c>
      <c r="C1178" s="81" t="s">
        <v>522</v>
      </c>
      <c r="D1178" s="81" t="s">
        <v>14</v>
      </c>
      <c r="E1178" s="105">
        <v>13.08114306625427</v>
      </c>
      <c r="F1178" s="81" t="s">
        <v>38</v>
      </c>
    </row>
    <row r="1179" spans="1:6" x14ac:dyDescent="0.25">
      <c r="A1179" s="81" t="s">
        <v>457</v>
      </c>
      <c r="B1179" s="81" t="s">
        <v>377</v>
      </c>
      <c r="C1179" s="81" t="s">
        <v>522</v>
      </c>
      <c r="D1179" s="81" t="s">
        <v>14</v>
      </c>
      <c r="E1179" s="105">
        <v>9.1568001463779893</v>
      </c>
      <c r="F1179" s="81" t="s">
        <v>39</v>
      </c>
    </row>
    <row r="1180" spans="1:6" x14ac:dyDescent="0.25">
      <c r="A1180" s="81" t="s">
        <v>457</v>
      </c>
      <c r="B1180" s="81" t="s">
        <v>377</v>
      </c>
      <c r="C1180" s="81" t="s">
        <v>522</v>
      </c>
      <c r="D1180" s="81" t="s">
        <v>14</v>
      </c>
      <c r="E1180" s="105">
        <v>49.708343651766235</v>
      </c>
      <c r="F1180" s="81" t="s">
        <v>40</v>
      </c>
    </row>
    <row r="1181" spans="1:6" x14ac:dyDescent="0.25">
      <c r="A1181" s="81" t="s">
        <v>457</v>
      </c>
      <c r="B1181" s="81" t="s">
        <v>377</v>
      </c>
      <c r="C1181" s="81" t="s">
        <v>522</v>
      </c>
      <c r="D1181" s="81" t="s">
        <v>14</v>
      </c>
      <c r="E1181" s="105">
        <v>579.49463783506417</v>
      </c>
      <c r="F1181" s="81" t="s">
        <v>41</v>
      </c>
    </row>
    <row r="1182" spans="1:6" x14ac:dyDescent="0.25">
      <c r="A1182" s="81" t="s">
        <v>457</v>
      </c>
      <c r="B1182" s="81" t="s">
        <v>377</v>
      </c>
      <c r="C1182" s="81" t="s">
        <v>522</v>
      </c>
      <c r="D1182" s="81" t="s">
        <v>14</v>
      </c>
      <c r="E1182" s="105">
        <v>716.84664003073408</v>
      </c>
      <c r="F1182" s="81" t="s">
        <v>42</v>
      </c>
    </row>
    <row r="1183" spans="1:6" x14ac:dyDescent="0.25">
      <c r="A1183" s="81" t="s">
        <v>457</v>
      </c>
      <c r="B1183" s="81" t="s">
        <v>377</v>
      </c>
      <c r="C1183" s="81" t="s">
        <v>522</v>
      </c>
      <c r="D1183" s="81" t="s">
        <v>14</v>
      </c>
      <c r="E1183" s="105">
        <v>122.96274482279016</v>
      </c>
      <c r="F1183" s="81" t="s">
        <v>43</v>
      </c>
    </row>
    <row r="1184" spans="1:6" x14ac:dyDescent="0.25">
      <c r="A1184" s="81" t="s">
        <v>457</v>
      </c>
      <c r="B1184" s="81" t="s">
        <v>377</v>
      </c>
      <c r="C1184" s="81" t="s">
        <v>522</v>
      </c>
      <c r="D1184" s="81" t="s">
        <v>14</v>
      </c>
      <c r="E1184" s="105">
        <v>45.784000731889947</v>
      </c>
      <c r="F1184" s="81" t="s">
        <v>44</v>
      </c>
    </row>
    <row r="1185" spans="1:6" x14ac:dyDescent="0.25">
      <c r="A1185" s="81" t="s">
        <v>457</v>
      </c>
      <c r="B1185" s="81" t="s">
        <v>377</v>
      </c>
      <c r="C1185" s="81" t="s">
        <v>522</v>
      </c>
      <c r="D1185" s="81" t="s">
        <v>14</v>
      </c>
      <c r="E1185" s="105">
        <v>192.29280307393779</v>
      </c>
      <c r="F1185" s="81" t="s">
        <v>45</v>
      </c>
    </row>
    <row r="1186" spans="1:6" x14ac:dyDescent="0.25">
      <c r="A1186" s="81" t="s">
        <v>457</v>
      </c>
      <c r="B1186" s="81" t="s">
        <v>377</v>
      </c>
      <c r="C1186" s="81" t="s">
        <v>522</v>
      </c>
      <c r="D1186" s="81" t="s">
        <v>14</v>
      </c>
      <c r="E1186" s="105">
        <v>232.84434657932601</v>
      </c>
      <c r="F1186" s="81" t="s">
        <v>46</v>
      </c>
    </row>
    <row r="1187" spans="1:6" x14ac:dyDescent="0.25">
      <c r="A1187" s="81" t="s">
        <v>457</v>
      </c>
      <c r="B1187" s="81" t="s">
        <v>377</v>
      </c>
      <c r="C1187" s="81" t="s">
        <v>522</v>
      </c>
      <c r="D1187" s="81" t="s">
        <v>14</v>
      </c>
      <c r="E1187" s="105">
        <v>345.34217694911274</v>
      </c>
      <c r="F1187" s="81" t="s">
        <v>47</v>
      </c>
    </row>
    <row r="1188" spans="1:6" x14ac:dyDescent="0.25">
      <c r="A1188" s="81" t="s">
        <v>457</v>
      </c>
      <c r="B1188" s="81" t="s">
        <v>377</v>
      </c>
      <c r="C1188" s="81" t="s">
        <v>522</v>
      </c>
      <c r="D1188" s="81" t="s">
        <v>14</v>
      </c>
      <c r="E1188" s="105">
        <v>289.09326176421939</v>
      </c>
      <c r="F1188" s="81" t="s">
        <v>63</v>
      </c>
    </row>
    <row r="1189" spans="1:6" x14ac:dyDescent="0.25">
      <c r="A1189" s="81" t="s">
        <v>457</v>
      </c>
      <c r="B1189" s="81" t="s">
        <v>377</v>
      </c>
      <c r="C1189" s="81" t="s">
        <v>522</v>
      </c>
      <c r="D1189" s="81" t="s">
        <v>14</v>
      </c>
      <c r="E1189" s="105">
        <v>143.892573728797</v>
      </c>
      <c r="F1189" s="81" t="s">
        <v>48</v>
      </c>
    </row>
    <row r="1190" spans="1:6" x14ac:dyDescent="0.25">
      <c r="A1190" s="81" t="s">
        <v>457</v>
      </c>
      <c r="B1190" s="81" t="s">
        <v>377</v>
      </c>
      <c r="C1190" s="81" t="s">
        <v>522</v>
      </c>
      <c r="D1190" s="81" t="s">
        <v>14</v>
      </c>
      <c r="E1190" s="105">
        <v>66.713829637896779</v>
      </c>
      <c r="F1190" s="81" t="s">
        <v>68</v>
      </c>
    </row>
    <row r="1191" spans="1:6" x14ac:dyDescent="0.25">
      <c r="A1191" s="81" t="s">
        <v>457</v>
      </c>
      <c r="B1191" s="81" t="s">
        <v>377</v>
      </c>
      <c r="C1191" s="81" t="s">
        <v>522</v>
      </c>
      <c r="D1191" s="81" t="s">
        <v>14</v>
      </c>
      <c r="E1191" s="105">
        <v>49.708343651766235</v>
      </c>
      <c r="F1191" s="81" t="s">
        <v>49</v>
      </c>
    </row>
    <row r="1192" spans="1:6" x14ac:dyDescent="0.25">
      <c r="A1192" s="81" t="s">
        <v>457</v>
      </c>
      <c r="B1192" s="81" t="s">
        <v>377</v>
      </c>
      <c r="C1192" s="81" t="s">
        <v>522</v>
      </c>
      <c r="D1192" s="81" t="s">
        <v>14</v>
      </c>
      <c r="E1192" s="105">
        <v>57.55702949151879</v>
      </c>
      <c r="F1192" s="81" t="s">
        <v>50</v>
      </c>
    </row>
    <row r="1193" spans="1:6" x14ac:dyDescent="0.25">
      <c r="A1193" s="81" t="s">
        <v>457</v>
      </c>
      <c r="B1193" s="81" t="s">
        <v>377</v>
      </c>
      <c r="C1193" s="81" t="s">
        <v>522</v>
      </c>
      <c r="D1193" s="81" t="s">
        <v>14</v>
      </c>
      <c r="E1193" s="105">
        <v>652.79351489251337</v>
      </c>
      <c r="F1193" s="81" t="s">
        <v>52</v>
      </c>
    </row>
    <row r="1194" spans="1:6" x14ac:dyDescent="0.25">
      <c r="A1194" s="81" t="s">
        <v>457</v>
      </c>
      <c r="B1194" s="81" t="s">
        <v>377</v>
      </c>
      <c r="C1194" s="81" t="s">
        <v>522</v>
      </c>
      <c r="D1194" s="81" t="s">
        <v>14</v>
      </c>
      <c r="E1194" s="105">
        <v>92.87611577040532</v>
      </c>
      <c r="F1194" s="81" t="s">
        <v>64</v>
      </c>
    </row>
    <row r="1195" spans="1:6" x14ac:dyDescent="0.25">
      <c r="A1195" s="81" t="s">
        <v>457</v>
      </c>
      <c r="B1195" s="81" t="s">
        <v>377</v>
      </c>
      <c r="C1195" s="81" t="s">
        <v>522</v>
      </c>
      <c r="D1195" s="81" t="s">
        <v>14</v>
      </c>
      <c r="E1195" s="105">
        <v>851.58241361315299</v>
      </c>
      <c r="F1195" s="81" t="s">
        <v>56</v>
      </c>
    </row>
    <row r="1196" spans="1:6" x14ac:dyDescent="0.25">
      <c r="A1196" s="81" t="s">
        <v>457</v>
      </c>
      <c r="B1196" s="81" t="s">
        <v>377</v>
      </c>
      <c r="C1196" s="81" t="s">
        <v>522</v>
      </c>
      <c r="D1196" s="81" t="s">
        <v>14</v>
      </c>
      <c r="E1196" s="105">
        <v>239.38491811245316</v>
      </c>
      <c r="F1196" s="81" t="s">
        <v>65</v>
      </c>
    </row>
    <row r="1197" spans="1:6" x14ac:dyDescent="0.25">
      <c r="A1197" s="81" t="s">
        <v>457</v>
      </c>
      <c r="B1197" s="81" t="s">
        <v>377</v>
      </c>
      <c r="C1197" s="81" t="s">
        <v>522</v>
      </c>
      <c r="D1197" s="81" t="s">
        <v>14</v>
      </c>
      <c r="E1197" s="105">
        <v>151.74125956854957</v>
      </c>
      <c r="F1197" s="81" t="s">
        <v>16</v>
      </c>
    </row>
    <row r="1198" spans="1:6" x14ac:dyDescent="0.25">
      <c r="A1198" s="81" t="s">
        <v>457</v>
      </c>
      <c r="B1198" s="81" t="s">
        <v>377</v>
      </c>
      <c r="C1198" s="81" t="s">
        <v>522</v>
      </c>
      <c r="D1198" s="81" t="s">
        <v>14</v>
      </c>
      <c r="E1198" s="105">
        <v>1365.6713361169459</v>
      </c>
      <c r="F1198" s="81" t="s">
        <v>18</v>
      </c>
    </row>
    <row r="1199" spans="1:6" x14ac:dyDescent="0.25">
      <c r="A1199" s="81" t="s">
        <v>457</v>
      </c>
      <c r="B1199" s="81" t="s">
        <v>377</v>
      </c>
      <c r="C1199" s="81" t="s">
        <v>522</v>
      </c>
      <c r="D1199" s="81" t="s">
        <v>14</v>
      </c>
      <c r="E1199" s="105">
        <v>405.51543505388236</v>
      </c>
      <c r="F1199" s="81" t="s">
        <v>20</v>
      </c>
    </row>
    <row r="1200" spans="1:6" x14ac:dyDescent="0.25">
      <c r="A1200" s="81" t="s">
        <v>457</v>
      </c>
      <c r="B1200" s="81" t="s">
        <v>377</v>
      </c>
      <c r="C1200" s="81" t="s">
        <v>522</v>
      </c>
      <c r="D1200" s="81" t="s">
        <v>14</v>
      </c>
      <c r="E1200" s="105">
        <v>2994.2736478656025</v>
      </c>
      <c r="F1200" s="81" t="s">
        <v>22</v>
      </c>
    </row>
    <row r="1201" spans="1:6" x14ac:dyDescent="0.25">
      <c r="A1201" s="81" t="s">
        <v>457</v>
      </c>
      <c r="B1201" s="81" t="s">
        <v>377</v>
      </c>
      <c r="C1201" s="81" t="s">
        <v>522</v>
      </c>
      <c r="D1201" s="81" t="s">
        <v>14</v>
      </c>
      <c r="E1201" s="105">
        <v>1153.7568184436266</v>
      </c>
      <c r="F1201" s="81" t="s">
        <v>23</v>
      </c>
    </row>
    <row r="1202" spans="1:6" x14ac:dyDescent="0.25">
      <c r="A1202" s="81" t="s">
        <v>457</v>
      </c>
      <c r="B1202" s="81" t="s">
        <v>377</v>
      </c>
      <c r="C1202" s="81" t="s">
        <v>522</v>
      </c>
      <c r="D1202" s="81" t="s">
        <v>14</v>
      </c>
      <c r="E1202" s="105">
        <v>609.81411123402836</v>
      </c>
      <c r="F1202" s="81" t="s">
        <v>25</v>
      </c>
    </row>
    <row r="1203" spans="1:6" x14ac:dyDescent="0.25">
      <c r="A1203" s="81" t="s">
        <v>457</v>
      </c>
      <c r="B1203" s="81" t="s">
        <v>377</v>
      </c>
      <c r="C1203" s="81" t="s">
        <v>522</v>
      </c>
      <c r="D1203" s="81" t="s">
        <v>14</v>
      </c>
      <c r="E1203" s="105">
        <v>694.60869681810175</v>
      </c>
      <c r="F1203" s="81" t="s">
        <v>27</v>
      </c>
    </row>
    <row r="1204" spans="1:6" x14ac:dyDescent="0.25">
      <c r="A1204" s="81" t="s">
        <v>457</v>
      </c>
      <c r="B1204" s="81" t="s">
        <v>377</v>
      </c>
      <c r="C1204" s="81" t="s">
        <v>522</v>
      </c>
      <c r="D1204" s="81" t="s">
        <v>14</v>
      </c>
      <c r="E1204" s="105">
        <v>789.85249948349906</v>
      </c>
      <c r="F1204" s="81" t="s">
        <v>28</v>
      </c>
    </row>
    <row r="1205" spans="1:6" x14ac:dyDescent="0.25">
      <c r="A1205" s="81" t="s">
        <v>457</v>
      </c>
      <c r="B1205" s="81" t="s">
        <v>377</v>
      </c>
      <c r="C1205" s="81" t="s">
        <v>522</v>
      </c>
      <c r="D1205" s="81" t="s">
        <v>14</v>
      </c>
      <c r="E1205" s="105">
        <v>172.67108847455637</v>
      </c>
      <c r="F1205" s="81" t="s">
        <v>29</v>
      </c>
    </row>
    <row r="1206" spans="1:6" x14ac:dyDescent="0.25">
      <c r="A1206" s="81" t="s">
        <v>457</v>
      </c>
      <c r="B1206" s="81" t="s">
        <v>377</v>
      </c>
      <c r="C1206" s="81" t="s">
        <v>522</v>
      </c>
      <c r="D1206" s="81" t="s">
        <v>14</v>
      </c>
      <c r="E1206" s="105">
        <v>270.77966147146344</v>
      </c>
      <c r="F1206" s="81" t="s">
        <v>30</v>
      </c>
    </row>
    <row r="1207" spans="1:6" x14ac:dyDescent="0.25">
      <c r="A1207" s="81" t="s">
        <v>457</v>
      </c>
      <c r="B1207" s="81" t="s">
        <v>377</v>
      </c>
      <c r="C1207" s="81" t="s">
        <v>522</v>
      </c>
      <c r="D1207" s="81" t="s">
        <v>14</v>
      </c>
      <c r="E1207" s="105">
        <v>498.39155082428772</v>
      </c>
      <c r="F1207" s="81" t="s">
        <v>31</v>
      </c>
    </row>
    <row r="1208" spans="1:6" x14ac:dyDescent="0.25">
      <c r="A1208" s="81" t="s">
        <v>457</v>
      </c>
      <c r="B1208" s="81" t="s">
        <v>377</v>
      </c>
      <c r="C1208" s="81" t="s">
        <v>522</v>
      </c>
      <c r="D1208" s="81" t="s">
        <v>14</v>
      </c>
      <c r="E1208" s="105">
        <v>1522.6450529119973</v>
      </c>
      <c r="F1208" s="81" t="s">
        <v>32</v>
      </c>
    </row>
    <row r="1209" spans="1:6" x14ac:dyDescent="0.25">
      <c r="A1209" s="81" t="s">
        <v>457</v>
      </c>
      <c r="B1209" s="81" t="s">
        <v>377</v>
      </c>
      <c r="C1209" s="81" t="s">
        <v>522</v>
      </c>
      <c r="D1209" s="81" t="s">
        <v>14</v>
      </c>
      <c r="E1209" s="105">
        <v>145.20068803542242</v>
      </c>
      <c r="F1209" s="81" t="s">
        <v>62</v>
      </c>
    </row>
    <row r="1210" spans="1:6" x14ac:dyDescent="0.25">
      <c r="A1210" s="81" t="s">
        <v>457</v>
      </c>
      <c r="B1210" s="81" t="s">
        <v>377</v>
      </c>
      <c r="C1210" s="81" t="s">
        <v>522</v>
      </c>
      <c r="D1210" s="81" t="s">
        <v>14</v>
      </c>
      <c r="E1210" s="105">
        <v>491.85097929116063</v>
      </c>
      <c r="F1210" s="81" t="s">
        <v>33</v>
      </c>
    </row>
    <row r="1211" spans="1:6" x14ac:dyDescent="0.25">
      <c r="A1211" s="81" t="s">
        <v>457</v>
      </c>
      <c r="B1211" s="81" t="s">
        <v>377</v>
      </c>
      <c r="C1211" s="81" t="s">
        <v>522</v>
      </c>
      <c r="D1211" s="81" t="s">
        <v>14</v>
      </c>
      <c r="E1211" s="105">
        <v>102.03291591678332</v>
      </c>
      <c r="F1211" s="81" t="s">
        <v>34</v>
      </c>
    </row>
    <row r="1212" spans="1:6" x14ac:dyDescent="0.25">
      <c r="A1212" s="81" t="s">
        <v>457</v>
      </c>
      <c r="B1212" s="81" t="s">
        <v>377</v>
      </c>
      <c r="C1212" s="81" t="s">
        <v>522</v>
      </c>
      <c r="D1212" s="81" t="s">
        <v>14</v>
      </c>
      <c r="E1212" s="105">
        <v>145.20068803542242</v>
      </c>
      <c r="F1212" s="81" t="s">
        <v>35</v>
      </c>
    </row>
    <row r="1213" spans="1:6" x14ac:dyDescent="0.25">
      <c r="A1213" s="81" t="s">
        <v>457</v>
      </c>
      <c r="B1213" s="81" t="s">
        <v>377</v>
      </c>
      <c r="C1213" s="81" t="s">
        <v>522</v>
      </c>
      <c r="D1213" s="81" t="s">
        <v>14</v>
      </c>
      <c r="E1213" s="105">
        <v>88.951772850529053</v>
      </c>
      <c r="F1213" s="81" t="s">
        <v>36</v>
      </c>
    </row>
    <row r="1214" spans="1:6" x14ac:dyDescent="0.25">
      <c r="A1214" s="81" t="s">
        <v>457</v>
      </c>
      <c r="B1214" s="81" t="s">
        <v>377</v>
      </c>
      <c r="C1214" s="81" t="s">
        <v>522</v>
      </c>
      <c r="D1214" s="81" t="s">
        <v>14</v>
      </c>
      <c r="E1214" s="105">
        <v>477.46172191828089</v>
      </c>
      <c r="F1214" s="81" t="s">
        <v>37</v>
      </c>
    </row>
    <row r="1215" spans="1:6" x14ac:dyDescent="0.25">
      <c r="A1215" s="81" t="s">
        <v>457</v>
      </c>
      <c r="B1215" s="81" t="s">
        <v>377</v>
      </c>
      <c r="C1215" s="81" t="s">
        <v>522</v>
      </c>
      <c r="D1215" s="81" t="s">
        <v>14</v>
      </c>
      <c r="E1215" s="105">
        <v>39.243429198762819</v>
      </c>
      <c r="F1215" s="81" t="s">
        <v>38</v>
      </c>
    </row>
    <row r="1216" spans="1:6" x14ac:dyDescent="0.25">
      <c r="A1216" s="81" t="s">
        <v>457</v>
      </c>
      <c r="B1216" s="81" t="s">
        <v>377</v>
      </c>
      <c r="C1216" s="81" t="s">
        <v>522</v>
      </c>
      <c r="D1216" s="81" t="s">
        <v>14</v>
      </c>
      <c r="E1216" s="105">
        <v>176.59543139443264</v>
      </c>
      <c r="F1216" s="81" t="s">
        <v>39</v>
      </c>
    </row>
    <row r="1217" spans="1:6" x14ac:dyDescent="0.25">
      <c r="A1217" s="81" t="s">
        <v>457</v>
      </c>
      <c r="B1217" s="81" t="s">
        <v>377</v>
      </c>
      <c r="C1217" s="81" t="s">
        <v>522</v>
      </c>
      <c r="D1217" s="81" t="s">
        <v>14</v>
      </c>
      <c r="E1217" s="105">
        <v>286.47703315096857</v>
      </c>
      <c r="F1217" s="81" t="s">
        <v>40</v>
      </c>
    </row>
    <row r="1218" spans="1:6" x14ac:dyDescent="0.25">
      <c r="A1218" s="81" t="s">
        <v>457</v>
      </c>
      <c r="B1218" s="81" t="s">
        <v>377</v>
      </c>
      <c r="C1218" s="81" t="s">
        <v>522</v>
      </c>
      <c r="D1218" s="81" t="s">
        <v>14</v>
      </c>
      <c r="E1218" s="105">
        <v>1807.8139717563402</v>
      </c>
      <c r="F1218" s="81" t="s">
        <v>41</v>
      </c>
    </row>
    <row r="1219" spans="1:6" x14ac:dyDescent="0.25">
      <c r="A1219" s="81" t="s">
        <v>457</v>
      </c>
      <c r="B1219" s="81" t="s">
        <v>377</v>
      </c>
      <c r="C1219" s="81" t="s">
        <v>522</v>
      </c>
      <c r="D1219" s="81" t="s">
        <v>14</v>
      </c>
      <c r="E1219" s="105">
        <v>842.42561346677508</v>
      </c>
      <c r="F1219" s="81" t="s">
        <v>42</v>
      </c>
    </row>
    <row r="1220" spans="1:6" x14ac:dyDescent="0.25">
      <c r="A1220" s="81" t="s">
        <v>457</v>
      </c>
      <c r="B1220" s="81" t="s">
        <v>377</v>
      </c>
      <c r="C1220" s="81" t="s">
        <v>522</v>
      </c>
      <c r="D1220" s="81" t="s">
        <v>14</v>
      </c>
      <c r="E1220" s="105">
        <v>537.6349800230505</v>
      </c>
      <c r="F1220" s="81" t="s">
        <v>43</v>
      </c>
    </row>
    <row r="1221" spans="1:6" x14ac:dyDescent="0.25">
      <c r="A1221" s="81" t="s">
        <v>457</v>
      </c>
      <c r="B1221" s="81" t="s">
        <v>377</v>
      </c>
      <c r="C1221" s="81" t="s">
        <v>522</v>
      </c>
      <c r="D1221" s="81" t="s">
        <v>14</v>
      </c>
      <c r="E1221" s="105">
        <v>146.50880234204783</v>
      </c>
      <c r="F1221" s="81" t="s">
        <v>44</v>
      </c>
    </row>
    <row r="1222" spans="1:6" x14ac:dyDescent="0.25">
      <c r="A1222" s="81" t="s">
        <v>457</v>
      </c>
      <c r="B1222" s="81" t="s">
        <v>377</v>
      </c>
      <c r="C1222" s="81" t="s">
        <v>522</v>
      </c>
      <c r="D1222" s="81" t="s">
        <v>14</v>
      </c>
      <c r="E1222" s="105">
        <v>820.18767025414274</v>
      </c>
      <c r="F1222" s="81" t="s">
        <v>45</v>
      </c>
    </row>
    <row r="1223" spans="1:6" x14ac:dyDescent="0.25">
      <c r="A1223" s="81" t="s">
        <v>457</v>
      </c>
      <c r="B1223" s="81" t="s">
        <v>377</v>
      </c>
      <c r="C1223" s="81" t="s">
        <v>522</v>
      </c>
      <c r="D1223" s="81" t="s">
        <v>14</v>
      </c>
      <c r="E1223" s="105">
        <v>249.84983256545655</v>
      </c>
      <c r="F1223" s="81" t="s">
        <v>46</v>
      </c>
    </row>
    <row r="1224" spans="1:6" x14ac:dyDescent="0.25">
      <c r="A1224" s="81" t="s">
        <v>457</v>
      </c>
      <c r="B1224" s="81" t="s">
        <v>377</v>
      </c>
      <c r="C1224" s="81" t="s">
        <v>522</v>
      </c>
      <c r="D1224" s="81" t="s">
        <v>14</v>
      </c>
      <c r="E1224" s="105">
        <v>555.94858031580657</v>
      </c>
      <c r="F1224" s="81" t="s">
        <v>47</v>
      </c>
    </row>
    <row r="1225" spans="1:6" x14ac:dyDescent="0.25">
      <c r="A1225" s="81" t="s">
        <v>457</v>
      </c>
      <c r="B1225" s="81" t="s">
        <v>377</v>
      </c>
      <c r="C1225" s="81" t="s">
        <v>522</v>
      </c>
      <c r="D1225" s="81" t="s">
        <v>14</v>
      </c>
      <c r="E1225" s="105">
        <v>316.56366220335337</v>
      </c>
      <c r="F1225" s="81" t="s">
        <v>63</v>
      </c>
    </row>
    <row r="1226" spans="1:6" x14ac:dyDescent="0.25">
      <c r="A1226" s="81" t="s">
        <v>457</v>
      </c>
      <c r="B1226" s="81" t="s">
        <v>377</v>
      </c>
      <c r="C1226" s="81" t="s">
        <v>522</v>
      </c>
      <c r="D1226" s="81" t="s">
        <v>14</v>
      </c>
      <c r="E1226" s="105">
        <v>187.06034584743608</v>
      </c>
      <c r="F1226" s="81" t="s">
        <v>48</v>
      </c>
    </row>
    <row r="1227" spans="1:6" x14ac:dyDescent="0.25">
      <c r="A1227" s="81" t="s">
        <v>457</v>
      </c>
      <c r="B1227" s="81" t="s">
        <v>377</v>
      </c>
      <c r="C1227" s="81" t="s">
        <v>522</v>
      </c>
      <c r="D1227" s="81" t="s">
        <v>14</v>
      </c>
      <c r="E1227" s="105">
        <v>219.76320351307174</v>
      </c>
      <c r="F1227" s="81" t="s">
        <v>68</v>
      </c>
    </row>
    <row r="1228" spans="1:6" x14ac:dyDescent="0.25">
      <c r="A1228" s="81" t="s">
        <v>457</v>
      </c>
      <c r="B1228" s="81" t="s">
        <v>377</v>
      </c>
      <c r="C1228" s="81" t="s">
        <v>522</v>
      </c>
      <c r="D1228" s="81" t="s">
        <v>14</v>
      </c>
      <c r="E1228" s="105">
        <v>52.324572265017082</v>
      </c>
      <c r="F1228" s="81" t="s">
        <v>49</v>
      </c>
    </row>
    <row r="1229" spans="1:6" x14ac:dyDescent="0.25">
      <c r="A1229" s="81" t="s">
        <v>457</v>
      </c>
      <c r="B1229" s="81" t="s">
        <v>377</v>
      </c>
      <c r="C1229" s="81" t="s">
        <v>522</v>
      </c>
      <c r="D1229" s="81" t="s">
        <v>14</v>
      </c>
      <c r="E1229" s="105">
        <v>185.75223154081064</v>
      </c>
      <c r="F1229" s="81" t="s">
        <v>50</v>
      </c>
    </row>
    <row r="1230" spans="1:6" x14ac:dyDescent="0.25">
      <c r="A1230" s="81" t="s">
        <v>457</v>
      </c>
      <c r="B1230" s="81" t="s">
        <v>377</v>
      </c>
      <c r="C1230" s="81" t="s">
        <v>522</v>
      </c>
      <c r="D1230" s="81" t="s">
        <v>14</v>
      </c>
      <c r="E1230" s="105">
        <v>1048.8839863671594</v>
      </c>
      <c r="F1230" s="81" t="s">
        <v>52</v>
      </c>
    </row>
    <row r="1231" spans="1:6" x14ac:dyDescent="0.25">
      <c r="A1231" s="81" t="s">
        <v>457</v>
      </c>
      <c r="B1231" s="81" t="s">
        <v>377</v>
      </c>
      <c r="C1231" s="81" t="s">
        <v>522</v>
      </c>
      <c r="D1231" s="81" t="s">
        <v>14</v>
      </c>
      <c r="E1231" s="105">
        <v>163.5142883281784</v>
      </c>
      <c r="F1231" s="81" t="s">
        <v>64</v>
      </c>
    </row>
    <row r="1232" spans="1:6" x14ac:dyDescent="0.25">
      <c r="A1232" s="81" t="s">
        <v>457</v>
      </c>
      <c r="B1232" s="81" t="s">
        <v>377</v>
      </c>
      <c r="C1232" s="81" t="s">
        <v>522</v>
      </c>
      <c r="D1232" s="81" t="s">
        <v>14</v>
      </c>
      <c r="E1232" s="105">
        <v>316.56366220335337</v>
      </c>
      <c r="F1232" s="81" t="s">
        <v>54</v>
      </c>
    </row>
    <row r="1233" spans="1:6" x14ac:dyDescent="0.25">
      <c r="A1233" s="81" t="s">
        <v>457</v>
      </c>
      <c r="B1233" s="81" t="s">
        <v>377</v>
      </c>
      <c r="C1233" s="81" t="s">
        <v>522</v>
      </c>
      <c r="D1233" s="81" t="s">
        <v>14</v>
      </c>
      <c r="E1233" s="105">
        <v>9.1568001463779893</v>
      </c>
      <c r="F1233" s="81" t="s">
        <v>55</v>
      </c>
    </row>
    <row r="1234" spans="1:6" x14ac:dyDescent="0.25">
      <c r="A1234" s="81" t="s">
        <v>457</v>
      </c>
      <c r="B1234" s="81" t="s">
        <v>377</v>
      </c>
      <c r="C1234" s="81" t="s">
        <v>522</v>
      </c>
      <c r="D1234" s="81" t="s">
        <v>14</v>
      </c>
      <c r="E1234" s="105">
        <v>1845.7492866484777</v>
      </c>
      <c r="F1234" s="81" t="s">
        <v>56</v>
      </c>
    </row>
    <row r="1235" spans="1:6" x14ac:dyDescent="0.25">
      <c r="A1235" s="81" t="s">
        <v>457</v>
      </c>
      <c r="B1235" s="81" t="s">
        <v>377</v>
      </c>
      <c r="C1235" s="81" t="s">
        <v>522</v>
      </c>
      <c r="D1235" s="81" t="s">
        <v>14</v>
      </c>
      <c r="E1235" s="105">
        <v>145.20068803542242</v>
      </c>
      <c r="F1235" s="81" t="s">
        <v>57</v>
      </c>
    </row>
    <row r="1236" spans="1:6" x14ac:dyDescent="0.25">
      <c r="A1236" s="81" t="s">
        <v>457</v>
      </c>
      <c r="B1236" s="81" t="s">
        <v>377</v>
      </c>
      <c r="C1236" s="81" t="s">
        <v>522</v>
      </c>
      <c r="D1236" s="81" t="s">
        <v>14</v>
      </c>
      <c r="E1236" s="105">
        <v>302.17440483047363</v>
      </c>
      <c r="F1236" s="81" t="s">
        <v>65</v>
      </c>
    </row>
    <row r="1237" spans="1:6" x14ac:dyDescent="0.25">
      <c r="A1237" s="81" t="s">
        <v>457</v>
      </c>
      <c r="B1237" s="81" t="s">
        <v>377</v>
      </c>
      <c r="C1237" s="81" t="s">
        <v>522</v>
      </c>
      <c r="D1237" s="81" t="s">
        <v>14</v>
      </c>
      <c r="E1237" s="105">
        <v>6.5405715331271352</v>
      </c>
      <c r="F1237" s="81" t="s">
        <v>47</v>
      </c>
    </row>
    <row r="1238" spans="1:6" x14ac:dyDescent="0.25">
      <c r="A1238" s="81" t="s">
        <v>457</v>
      </c>
      <c r="B1238" s="81" t="s">
        <v>377</v>
      </c>
      <c r="C1238" s="81" t="s">
        <v>522</v>
      </c>
      <c r="D1238" s="81" t="s">
        <v>14</v>
      </c>
      <c r="E1238" s="105">
        <v>1.308114306625427</v>
      </c>
      <c r="F1238" s="81" t="s">
        <v>50</v>
      </c>
    </row>
    <row r="1239" spans="1:6" x14ac:dyDescent="0.25">
      <c r="A1239" s="81" t="s">
        <v>457</v>
      </c>
      <c r="B1239" s="81" t="s">
        <v>377</v>
      </c>
      <c r="C1239" s="81" t="s">
        <v>522</v>
      </c>
      <c r="D1239" s="81" t="s">
        <v>14</v>
      </c>
      <c r="E1239" s="105">
        <v>19.838861574281228</v>
      </c>
      <c r="F1239" s="81" t="s">
        <v>52</v>
      </c>
    </row>
    <row r="1240" spans="1:6" x14ac:dyDescent="0.25">
      <c r="A1240" s="81" t="s">
        <v>457</v>
      </c>
      <c r="B1240" s="81" t="s">
        <v>377</v>
      </c>
      <c r="C1240" s="81" t="s">
        <v>522</v>
      </c>
      <c r="D1240" s="81" t="s">
        <v>14</v>
      </c>
      <c r="E1240" s="105">
        <v>13.08114306625427</v>
      </c>
      <c r="F1240" s="81" t="s">
        <v>64</v>
      </c>
    </row>
    <row r="1241" spans="1:6" s="67" customFormat="1" x14ac:dyDescent="0.25">
      <c r="A1241" s="81"/>
      <c r="B1241" s="87"/>
      <c r="C1241" s="87"/>
      <c r="D1241" s="87"/>
      <c r="E1241" s="106">
        <v>31999.999999999989</v>
      </c>
      <c r="F1241" s="87"/>
    </row>
    <row r="1242" spans="1:6" x14ac:dyDescent="0.25">
      <c r="A1242" s="81" t="s">
        <v>457</v>
      </c>
      <c r="B1242" s="81" t="s">
        <v>377</v>
      </c>
      <c r="C1242" s="81" t="s">
        <v>480</v>
      </c>
      <c r="D1242" s="81" t="s">
        <v>14</v>
      </c>
      <c r="E1242" s="105">
        <v>105.73838597652247</v>
      </c>
      <c r="F1242" s="81" t="s">
        <v>16</v>
      </c>
    </row>
    <row r="1243" spans="1:6" x14ac:dyDescent="0.25">
      <c r="A1243" s="81" t="s">
        <v>457</v>
      </c>
      <c r="B1243" s="81" t="s">
        <v>377</v>
      </c>
      <c r="C1243" s="81" t="s">
        <v>480</v>
      </c>
      <c r="D1243" s="81" t="s">
        <v>14</v>
      </c>
      <c r="E1243" s="105">
        <v>709.06917654844483</v>
      </c>
      <c r="F1243" s="81" t="s">
        <v>18</v>
      </c>
    </row>
    <row r="1244" spans="1:6" x14ac:dyDescent="0.25">
      <c r="A1244" s="81" t="s">
        <v>457</v>
      </c>
      <c r="B1244" s="81" t="s">
        <v>377</v>
      </c>
      <c r="C1244" s="81" t="s">
        <v>480</v>
      </c>
      <c r="D1244" s="81" t="s">
        <v>14</v>
      </c>
      <c r="E1244" s="105">
        <v>124.39810114884996</v>
      </c>
      <c r="F1244" s="81" t="s">
        <v>20</v>
      </c>
    </row>
    <row r="1245" spans="1:6" x14ac:dyDescent="0.25">
      <c r="A1245" s="81" t="s">
        <v>457</v>
      </c>
      <c r="B1245" s="81" t="s">
        <v>377</v>
      </c>
      <c r="C1245" s="81" t="s">
        <v>480</v>
      </c>
      <c r="D1245" s="81" t="s">
        <v>14</v>
      </c>
      <c r="E1245" s="105">
        <v>218.73332785339454</v>
      </c>
      <c r="F1245" s="81" t="s">
        <v>22</v>
      </c>
    </row>
    <row r="1246" spans="1:6" x14ac:dyDescent="0.25">
      <c r="A1246" s="81" t="s">
        <v>457</v>
      </c>
      <c r="B1246" s="81" t="s">
        <v>377</v>
      </c>
      <c r="C1246" s="81" t="s">
        <v>480</v>
      </c>
      <c r="D1246" s="81" t="s">
        <v>14</v>
      </c>
      <c r="E1246" s="105">
        <v>689.37281053321021</v>
      </c>
      <c r="F1246" s="81" t="s">
        <v>23</v>
      </c>
    </row>
    <row r="1247" spans="1:6" x14ac:dyDescent="0.25">
      <c r="A1247" s="81" t="s">
        <v>457</v>
      </c>
      <c r="B1247" s="81" t="s">
        <v>377</v>
      </c>
      <c r="C1247" s="81" t="s">
        <v>480</v>
      </c>
      <c r="D1247" s="81" t="s">
        <v>14</v>
      </c>
      <c r="E1247" s="105">
        <v>435.60068418955626</v>
      </c>
      <c r="F1247" s="81" t="s">
        <v>25</v>
      </c>
    </row>
    <row r="1248" spans="1:6" x14ac:dyDescent="0.25">
      <c r="A1248" s="81" t="s">
        <v>457</v>
      </c>
      <c r="B1248" s="81" t="s">
        <v>377</v>
      </c>
      <c r="C1248" s="81" t="s">
        <v>480</v>
      </c>
      <c r="D1248" s="81" t="s">
        <v>14</v>
      </c>
      <c r="E1248" s="105">
        <v>277.71876081480752</v>
      </c>
      <c r="F1248" s="81" t="s">
        <v>28</v>
      </c>
    </row>
    <row r="1249" spans="1:6" x14ac:dyDescent="0.25">
      <c r="A1249" s="81" t="s">
        <v>457</v>
      </c>
      <c r="B1249" s="81" t="s">
        <v>377</v>
      </c>
      <c r="C1249" s="81" t="s">
        <v>480</v>
      </c>
      <c r="D1249" s="81" t="s">
        <v>14</v>
      </c>
      <c r="E1249" s="105">
        <v>183.48719919455371</v>
      </c>
      <c r="F1249" s="81" t="s">
        <v>30</v>
      </c>
    </row>
    <row r="1250" spans="1:6" x14ac:dyDescent="0.25">
      <c r="A1250" s="81" t="s">
        <v>457</v>
      </c>
      <c r="B1250" s="81" t="s">
        <v>377</v>
      </c>
      <c r="C1250" s="81" t="s">
        <v>480</v>
      </c>
      <c r="D1250" s="81" t="s">
        <v>14</v>
      </c>
      <c r="E1250" s="105">
        <v>194.89035846653161</v>
      </c>
      <c r="F1250" s="81" t="s">
        <v>31</v>
      </c>
    </row>
    <row r="1251" spans="1:6" x14ac:dyDescent="0.25">
      <c r="A1251" s="81" t="s">
        <v>457</v>
      </c>
      <c r="B1251" s="81" t="s">
        <v>377</v>
      </c>
      <c r="C1251" s="81" t="s">
        <v>480</v>
      </c>
      <c r="D1251" s="81" t="s">
        <v>14</v>
      </c>
      <c r="E1251" s="105">
        <v>47.685938773725816</v>
      </c>
      <c r="F1251" s="81" t="s">
        <v>62</v>
      </c>
    </row>
    <row r="1252" spans="1:6" x14ac:dyDescent="0.25">
      <c r="A1252" s="81" t="s">
        <v>457</v>
      </c>
      <c r="B1252" s="81" t="s">
        <v>377</v>
      </c>
      <c r="C1252" s="81" t="s">
        <v>480</v>
      </c>
      <c r="D1252" s="81" t="s">
        <v>14</v>
      </c>
      <c r="E1252" s="105">
        <v>75.675511532217058</v>
      </c>
      <c r="F1252" s="81" t="s">
        <v>34</v>
      </c>
    </row>
    <row r="1253" spans="1:6" x14ac:dyDescent="0.25">
      <c r="A1253" s="81" t="s">
        <v>457</v>
      </c>
      <c r="B1253" s="81" t="s">
        <v>377</v>
      </c>
      <c r="C1253" s="81" t="s">
        <v>480</v>
      </c>
      <c r="D1253" s="81" t="s">
        <v>14</v>
      </c>
      <c r="E1253" s="105">
        <v>27.989572758491239</v>
      </c>
      <c r="F1253" s="81" t="s">
        <v>35</v>
      </c>
    </row>
    <row r="1254" spans="1:6" x14ac:dyDescent="0.25">
      <c r="A1254" s="81" t="s">
        <v>457</v>
      </c>
      <c r="B1254" s="81" t="s">
        <v>377</v>
      </c>
      <c r="C1254" s="81" t="s">
        <v>480</v>
      </c>
      <c r="D1254" s="81" t="s">
        <v>14</v>
      </c>
      <c r="E1254" s="105">
        <v>45.612637087911651</v>
      </c>
      <c r="F1254" s="81" t="s">
        <v>36</v>
      </c>
    </row>
    <row r="1255" spans="1:6" x14ac:dyDescent="0.25">
      <c r="A1255" s="81" t="s">
        <v>457</v>
      </c>
      <c r="B1255" s="81" t="s">
        <v>377</v>
      </c>
      <c r="C1255" s="81" t="s">
        <v>480</v>
      </c>
      <c r="D1255" s="81" t="s">
        <v>14</v>
      </c>
      <c r="E1255" s="105">
        <v>199.03696183815993</v>
      </c>
      <c r="F1255" s="81" t="s">
        <v>37</v>
      </c>
    </row>
    <row r="1256" spans="1:6" x14ac:dyDescent="0.25">
      <c r="A1256" s="81" t="s">
        <v>457</v>
      </c>
      <c r="B1256" s="81" t="s">
        <v>377</v>
      </c>
      <c r="C1256" s="81" t="s">
        <v>480</v>
      </c>
      <c r="D1256" s="81" t="s">
        <v>14</v>
      </c>
      <c r="E1256" s="105">
        <v>58.05244720279665</v>
      </c>
      <c r="F1256" s="81" t="s">
        <v>38</v>
      </c>
    </row>
    <row r="1257" spans="1:6" x14ac:dyDescent="0.25">
      <c r="A1257" s="81" t="s">
        <v>457</v>
      </c>
      <c r="B1257" s="81" t="s">
        <v>377</v>
      </c>
      <c r="C1257" s="81" t="s">
        <v>480</v>
      </c>
      <c r="D1257" s="81" t="s">
        <v>14</v>
      </c>
      <c r="E1257" s="105">
        <v>5.1832542145354159</v>
      </c>
      <c r="F1257" s="81" t="s">
        <v>39</v>
      </c>
    </row>
    <row r="1258" spans="1:6" x14ac:dyDescent="0.25">
      <c r="A1258" s="81" t="s">
        <v>457</v>
      </c>
      <c r="B1258" s="81" t="s">
        <v>377</v>
      </c>
      <c r="C1258" s="81" t="s">
        <v>480</v>
      </c>
      <c r="D1258" s="81" t="s">
        <v>14</v>
      </c>
      <c r="E1258" s="105">
        <v>58.05244720279665</v>
      </c>
      <c r="F1258" s="81" t="s">
        <v>40</v>
      </c>
    </row>
    <row r="1259" spans="1:6" x14ac:dyDescent="0.25">
      <c r="A1259" s="81" t="s">
        <v>457</v>
      </c>
      <c r="B1259" s="81" t="s">
        <v>377</v>
      </c>
      <c r="C1259" s="81" t="s">
        <v>480</v>
      </c>
      <c r="D1259" s="81" t="s">
        <v>14</v>
      </c>
      <c r="E1259" s="105">
        <v>2292.0350136675606</v>
      </c>
      <c r="F1259" s="81" t="s">
        <v>41</v>
      </c>
    </row>
    <row r="1260" spans="1:6" x14ac:dyDescent="0.25">
      <c r="A1260" s="81" t="s">
        <v>457</v>
      </c>
      <c r="B1260" s="81" t="s">
        <v>377</v>
      </c>
      <c r="C1260" s="81" t="s">
        <v>480</v>
      </c>
      <c r="D1260" s="81" t="s">
        <v>14</v>
      </c>
      <c r="E1260" s="105">
        <v>617.84390237262153</v>
      </c>
      <c r="F1260" s="81" t="s">
        <v>42</v>
      </c>
    </row>
    <row r="1261" spans="1:6" x14ac:dyDescent="0.25">
      <c r="A1261" s="81" t="s">
        <v>457</v>
      </c>
      <c r="B1261" s="81" t="s">
        <v>377</v>
      </c>
      <c r="C1261" s="81" t="s">
        <v>480</v>
      </c>
      <c r="D1261" s="81" t="s">
        <v>14</v>
      </c>
      <c r="E1261" s="105">
        <v>10.366508429070832</v>
      </c>
      <c r="F1261" s="81" t="s">
        <v>43</v>
      </c>
    </row>
    <row r="1262" spans="1:6" x14ac:dyDescent="0.25">
      <c r="A1262" s="81" t="s">
        <v>457</v>
      </c>
      <c r="B1262" s="81" t="s">
        <v>377</v>
      </c>
      <c r="C1262" s="81" t="s">
        <v>480</v>
      </c>
      <c r="D1262" s="81" t="s">
        <v>14</v>
      </c>
      <c r="E1262" s="105">
        <v>15.549762643606245</v>
      </c>
      <c r="F1262" s="81" t="s">
        <v>44</v>
      </c>
    </row>
    <row r="1263" spans="1:6" x14ac:dyDescent="0.25">
      <c r="A1263" s="81" t="s">
        <v>457</v>
      </c>
      <c r="B1263" s="81" t="s">
        <v>377</v>
      </c>
      <c r="C1263" s="81" t="s">
        <v>480</v>
      </c>
      <c r="D1263" s="81" t="s">
        <v>14</v>
      </c>
      <c r="E1263" s="105">
        <v>164.8274840222262</v>
      </c>
      <c r="F1263" s="81" t="s">
        <v>45</v>
      </c>
    </row>
    <row r="1264" spans="1:6" x14ac:dyDescent="0.25">
      <c r="A1264" s="81" t="s">
        <v>457</v>
      </c>
      <c r="B1264" s="81" t="s">
        <v>377</v>
      </c>
      <c r="C1264" s="81" t="s">
        <v>480</v>
      </c>
      <c r="D1264" s="81" t="s">
        <v>14</v>
      </c>
      <c r="E1264" s="105">
        <v>194.89035846653161</v>
      </c>
      <c r="F1264" s="81" t="s">
        <v>46</v>
      </c>
    </row>
    <row r="1265" spans="1:6" x14ac:dyDescent="0.25">
      <c r="A1265" s="81" t="s">
        <v>457</v>
      </c>
      <c r="B1265" s="81" t="s">
        <v>377</v>
      </c>
      <c r="C1265" s="81" t="s">
        <v>480</v>
      </c>
      <c r="D1265" s="81" t="s">
        <v>14</v>
      </c>
      <c r="E1265" s="105">
        <v>245.68624976897868</v>
      </c>
      <c r="F1265" s="81" t="s">
        <v>47</v>
      </c>
    </row>
    <row r="1266" spans="1:6" x14ac:dyDescent="0.25">
      <c r="A1266" s="81" t="s">
        <v>457</v>
      </c>
      <c r="B1266" s="81" t="s">
        <v>377</v>
      </c>
      <c r="C1266" s="81" t="s">
        <v>480</v>
      </c>
      <c r="D1266" s="81" t="s">
        <v>14</v>
      </c>
      <c r="E1266" s="105">
        <v>176.2306432942041</v>
      </c>
      <c r="F1266" s="81" t="s">
        <v>48</v>
      </c>
    </row>
    <row r="1267" spans="1:6" x14ac:dyDescent="0.25">
      <c r="A1267" s="81" t="s">
        <v>457</v>
      </c>
      <c r="B1267" s="81" t="s">
        <v>377</v>
      </c>
      <c r="C1267" s="81" t="s">
        <v>480</v>
      </c>
      <c r="D1267" s="81" t="s">
        <v>14</v>
      </c>
      <c r="E1267" s="105">
        <v>72.565559003495807</v>
      </c>
      <c r="F1267" s="81" t="s">
        <v>68</v>
      </c>
    </row>
    <row r="1268" spans="1:6" x14ac:dyDescent="0.25">
      <c r="A1268" s="81" t="s">
        <v>457</v>
      </c>
      <c r="B1268" s="81" t="s">
        <v>377</v>
      </c>
      <c r="C1268" s="81" t="s">
        <v>480</v>
      </c>
      <c r="D1268" s="81" t="s">
        <v>14</v>
      </c>
      <c r="E1268" s="105">
        <v>66.345653946053318</v>
      </c>
      <c r="F1268" s="81" t="s">
        <v>49</v>
      </c>
    </row>
    <row r="1269" spans="1:6" x14ac:dyDescent="0.25">
      <c r="A1269" s="81" t="s">
        <v>457</v>
      </c>
      <c r="B1269" s="81" t="s">
        <v>377</v>
      </c>
      <c r="C1269" s="81" t="s">
        <v>480</v>
      </c>
      <c r="D1269" s="81" t="s">
        <v>14</v>
      </c>
      <c r="E1269" s="105">
        <v>114.03159271977914</v>
      </c>
      <c r="F1269" s="81" t="s">
        <v>50</v>
      </c>
    </row>
    <row r="1270" spans="1:6" x14ac:dyDescent="0.25">
      <c r="A1270" s="81" t="s">
        <v>457</v>
      </c>
      <c r="B1270" s="81" t="s">
        <v>377</v>
      </c>
      <c r="C1270" s="81" t="s">
        <v>480</v>
      </c>
      <c r="D1270" s="81" t="s">
        <v>14</v>
      </c>
      <c r="E1270" s="105">
        <v>336.91152394480201</v>
      </c>
      <c r="F1270" s="81" t="s">
        <v>51</v>
      </c>
    </row>
    <row r="1271" spans="1:6" x14ac:dyDescent="0.25">
      <c r="A1271" s="81" t="s">
        <v>457</v>
      </c>
      <c r="B1271" s="81" t="s">
        <v>377</v>
      </c>
      <c r="C1271" s="81" t="s">
        <v>480</v>
      </c>
      <c r="D1271" s="81" t="s">
        <v>14</v>
      </c>
      <c r="E1271" s="105">
        <v>82.361909468967752</v>
      </c>
      <c r="F1271" s="81" t="s">
        <v>52</v>
      </c>
    </row>
    <row r="1272" spans="1:6" x14ac:dyDescent="0.25">
      <c r="A1272" s="81" t="s">
        <v>457</v>
      </c>
      <c r="B1272" s="81" t="s">
        <v>377</v>
      </c>
      <c r="C1272" s="81" t="s">
        <v>480</v>
      </c>
      <c r="D1272" s="81" t="s">
        <v>14</v>
      </c>
      <c r="E1272" s="105">
        <v>73.446712219966827</v>
      </c>
      <c r="F1272" s="81" t="s">
        <v>53</v>
      </c>
    </row>
    <row r="1273" spans="1:6" x14ac:dyDescent="0.25">
      <c r="A1273" s="81" t="s">
        <v>457</v>
      </c>
      <c r="B1273" s="81" t="s">
        <v>377</v>
      </c>
      <c r="C1273" s="81" t="s">
        <v>480</v>
      </c>
      <c r="D1273" s="81" t="s">
        <v>14</v>
      </c>
      <c r="E1273" s="105">
        <v>110.92164019105789</v>
      </c>
      <c r="F1273" s="81" t="s">
        <v>55</v>
      </c>
    </row>
    <row r="1274" spans="1:6" x14ac:dyDescent="0.25">
      <c r="A1274" s="81" t="s">
        <v>457</v>
      </c>
      <c r="B1274" s="81" t="s">
        <v>377</v>
      </c>
      <c r="C1274" s="81" t="s">
        <v>480</v>
      </c>
      <c r="D1274" s="81" t="s">
        <v>14</v>
      </c>
      <c r="E1274" s="105">
        <v>279.89572758491238</v>
      </c>
      <c r="F1274" s="81" t="s">
        <v>56</v>
      </c>
    </row>
    <row r="1275" spans="1:6" x14ac:dyDescent="0.25">
      <c r="A1275" s="81" t="s">
        <v>457</v>
      </c>
      <c r="B1275" s="81" t="s">
        <v>377</v>
      </c>
      <c r="C1275" s="81" t="s">
        <v>480</v>
      </c>
      <c r="D1275" s="81" t="s">
        <v>14</v>
      </c>
      <c r="E1275" s="105">
        <v>211.47677195304493</v>
      </c>
      <c r="F1275" s="81" t="s">
        <v>57</v>
      </c>
    </row>
    <row r="1276" spans="1:6" x14ac:dyDescent="0.25">
      <c r="A1276" s="81" t="s">
        <v>457</v>
      </c>
      <c r="B1276" s="81" t="s">
        <v>377</v>
      </c>
      <c r="C1276" s="81" t="s">
        <v>480</v>
      </c>
      <c r="D1276" s="81" t="s">
        <v>14</v>
      </c>
      <c r="E1276" s="105">
        <v>93.298575861637474</v>
      </c>
      <c r="F1276" s="81" t="s">
        <v>65</v>
      </c>
    </row>
    <row r="1277" spans="1:6" x14ac:dyDescent="0.25">
      <c r="A1277" s="81" t="s">
        <v>457</v>
      </c>
      <c r="B1277" s="81" t="s">
        <v>377</v>
      </c>
      <c r="C1277" s="81" t="s">
        <v>480</v>
      </c>
      <c r="D1277" s="81" t="s">
        <v>14</v>
      </c>
      <c r="E1277" s="105">
        <v>77.645148133740534</v>
      </c>
      <c r="F1277" s="81" t="s">
        <v>16</v>
      </c>
    </row>
    <row r="1278" spans="1:6" x14ac:dyDescent="0.25">
      <c r="A1278" s="81" t="s">
        <v>457</v>
      </c>
      <c r="B1278" s="81" t="s">
        <v>377</v>
      </c>
      <c r="C1278" s="81" t="s">
        <v>480</v>
      </c>
      <c r="D1278" s="81" t="s">
        <v>14</v>
      </c>
      <c r="E1278" s="105">
        <v>518.32542145354148</v>
      </c>
      <c r="F1278" s="81" t="s">
        <v>18</v>
      </c>
    </row>
    <row r="1279" spans="1:6" x14ac:dyDescent="0.25">
      <c r="A1279" s="81" t="s">
        <v>457</v>
      </c>
      <c r="B1279" s="81" t="s">
        <v>377</v>
      </c>
      <c r="C1279" s="81" t="s">
        <v>480</v>
      </c>
      <c r="D1279" s="81" t="s">
        <v>14</v>
      </c>
      <c r="E1279" s="105">
        <v>188.67045340908913</v>
      </c>
      <c r="F1279" s="81" t="s">
        <v>20</v>
      </c>
    </row>
    <row r="1280" spans="1:6" x14ac:dyDescent="0.25">
      <c r="A1280" s="81" t="s">
        <v>457</v>
      </c>
      <c r="B1280" s="81" t="s">
        <v>377</v>
      </c>
      <c r="C1280" s="81" t="s">
        <v>480</v>
      </c>
      <c r="D1280" s="81" t="s">
        <v>14</v>
      </c>
      <c r="E1280" s="105">
        <v>386.67076440434198</v>
      </c>
      <c r="F1280" s="81" t="s">
        <v>22</v>
      </c>
    </row>
    <row r="1281" spans="1:6" x14ac:dyDescent="0.25">
      <c r="A1281" s="81" t="s">
        <v>457</v>
      </c>
      <c r="B1281" s="81" t="s">
        <v>377</v>
      </c>
      <c r="C1281" s="81" t="s">
        <v>480</v>
      </c>
      <c r="D1281" s="81" t="s">
        <v>14</v>
      </c>
      <c r="E1281" s="105">
        <v>687.29950884739594</v>
      </c>
      <c r="F1281" s="81" t="s">
        <v>23</v>
      </c>
    </row>
    <row r="1282" spans="1:6" x14ac:dyDescent="0.25">
      <c r="A1282" s="81" t="s">
        <v>457</v>
      </c>
      <c r="B1282" s="81" t="s">
        <v>377</v>
      </c>
      <c r="C1282" s="81" t="s">
        <v>480</v>
      </c>
      <c r="D1282" s="81" t="s">
        <v>14</v>
      </c>
      <c r="E1282" s="105">
        <v>339.08849071490692</v>
      </c>
      <c r="F1282" s="81" t="s">
        <v>25</v>
      </c>
    </row>
    <row r="1283" spans="1:6" x14ac:dyDescent="0.25">
      <c r="A1283" s="81" t="s">
        <v>457</v>
      </c>
      <c r="B1283" s="81" t="s">
        <v>377</v>
      </c>
      <c r="C1283" s="81" t="s">
        <v>480</v>
      </c>
      <c r="D1283" s="81" t="s">
        <v>14</v>
      </c>
      <c r="E1283" s="105">
        <v>347.6408601688903</v>
      </c>
      <c r="F1283" s="81" t="s">
        <v>28</v>
      </c>
    </row>
    <row r="1284" spans="1:6" x14ac:dyDescent="0.25">
      <c r="A1284" s="81" t="s">
        <v>457</v>
      </c>
      <c r="B1284" s="81" t="s">
        <v>377</v>
      </c>
      <c r="C1284" s="81" t="s">
        <v>480</v>
      </c>
      <c r="D1284" s="81" t="s">
        <v>14</v>
      </c>
      <c r="E1284" s="105">
        <v>107.81168766233662</v>
      </c>
      <c r="F1284" s="81" t="s">
        <v>30</v>
      </c>
    </row>
    <row r="1285" spans="1:6" x14ac:dyDescent="0.25">
      <c r="A1285" s="81" t="s">
        <v>457</v>
      </c>
      <c r="B1285" s="81" t="s">
        <v>377</v>
      </c>
      <c r="C1285" s="81" t="s">
        <v>480</v>
      </c>
      <c r="D1285" s="81" t="s">
        <v>14</v>
      </c>
      <c r="E1285" s="105">
        <v>235.31974133990784</v>
      </c>
      <c r="F1285" s="81" t="s">
        <v>31</v>
      </c>
    </row>
    <row r="1286" spans="1:6" x14ac:dyDescent="0.25">
      <c r="A1286" s="81" t="s">
        <v>457</v>
      </c>
      <c r="B1286" s="81" t="s">
        <v>377</v>
      </c>
      <c r="C1286" s="81" t="s">
        <v>480</v>
      </c>
      <c r="D1286" s="81" t="s">
        <v>14</v>
      </c>
      <c r="E1286" s="105">
        <v>130.61800620629248</v>
      </c>
      <c r="F1286" s="81" t="s">
        <v>62</v>
      </c>
    </row>
    <row r="1287" spans="1:6" x14ac:dyDescent="0.25">
      <c r="A1287" s="81" t="s">
        <v>457</v>
      </c>
      <c r="B1287" s="81" t="s">
        <v>377</v>
      </c>
      <c r="C1287" s="81" t="s">
        <v>480</v>
      </c>
      <c r="D1287" s="81" t="s">
        <v>14</v>
      </c>
      <c r="E1287" s="105">
        <v>117.14154524850038</v>
      </c>
      <c r="F1287" s="81" t="s">
        <v>34</v>
      </c>
    </row>
    <row r="1288" spans="1:6" x14ac:dyDescent="0.25">
      <c r="A1288" s="81" t="s">
        <v>457</v>
      </c>
      <c r="B1288" s="81" t="s">
        <v>377</v>
      </c>
      <c r="C1288" s="81" t="s">
        <v>480</v>
      </c>
      <c r="D1288" s="81" t="s">
        <v>14</v>
      </c>
      <c r="E1288" s="105">
        <v>213.55007363885912</v>
      </c>
      <c r="F1288" s="81" t="s">
        <v>35</v>
      </c>
    </row>
    <row r="1289" spans="1:6" x14ac:dyDescent="0.25">
      <c r="A1289" s="81" t="s">
        <v>457</v>
      </c>
      <c r="B1289" s="81" t="s">
        <v>377</v>
      </c>
      <c r="C1289" s="81" t="s">
        <v>480</v>
      </c>
      <c r="D1289" s="81" t="s">
        <v>14</v>
      </c>
      <c r="E1289" s="105">
        <v>72.565559003495807</v>
      </c>
      <c r="F1289" s="81" t="s">
        <v>36</v>
      </c>
    </row>
    <row r="1290" spans="1:6" x14ac:dyDescent="0.25">
      <c r="A1290" s="81" t="s">
        <v>457</v>
      </c>
      <c r="B1290" s="81" t="s">
        <v>377</v>
      </c>
      <c r="C1290" s="81" t="s">
        <v>480</v>
      </c>
      <c r="D1290" s="81" t="s">
        <v>14</v>
      </c>
      <c r="E1290" s="105">
        <v>393.92732030469159</v>
      </c>
      <c r="F1290" s="81" t="s">
        <v>37</v>
      </c>
    </row>
    <row r="1291" spans="1:6" x14ac:dyDescent="0.25">
      <c r="A1291" s="81" t="s">
        <v>457</v>
      </c>
      <c r="B1291" s="81" t="s">
        <v>377</v>
      </c>
      <c r="C1291" s="81" t="s">
        <v>480</v>
      </c>
      <c r="D1291" s="81" t="s">
        <v>14</v>
      </c>
      <c r="E1291" s="105">
        <v>109.88498934815081</v>
      </c>
      <c r="F1291" s="81" t="s">
        <v>38</v>
      </c>
    </row>
    <row r="1292" spans="1:6" x14ac:dyDescent="0.25">
      <c r="A1292" s="81" t="s">
        <v>457</v>
      </c>
      <c r="B1292" s="81" t="s">
        <v>377</v>
      </c>
      <c r="C1292" s="81" t="s">
        <v>480</v>
      </c>
      <c r="D1292" s="81" t="s">
        <v>14</v>
      </c>
      <c r="E1292" s="105">
        <v>137.87456210664203</v>
      </c>
      <c r="F1292" s="81" t="s">
        <v>39</v>
      </c>
    </row>
    <row r="1293" spans="1:6" x14ac:dyDescent="0.25">
      <c r="A1293" s="81" t="s">
        <v>457</v>
      </c>
      <c r="B1293" s="81" t="s">
        <v>377</v>
      </c>
      <c r="C1293" s="81" t="s">
        <v>480</v>
      </c>
      <c r="D1293" s="81" t="s">
        <v>14</v>
      </c>
      <c r="E1293" s="105">
        <v>190.74375509490326</v>
      </c>
      <c r="F1293" s="81" t="s">
        <v>40</v>
      </c>
    </row>
    <row r="1294" spans="1:6" x14ac:dyDescent="0.25">
      <c r="A1294" s="81" t="s">
        <v>457</v>
      </c>
      <c r="B1294" s="81" t="s">
        <v>377</v>
      </c>
      <c r="C1294" s="81" t="s">
        <v>480</v>
      </c>
      <c r="D1294" s="81" t="s">
        <v>14</v>
      </c>
      <c r="E1294" s="105">
        <v>3343.1989683753427</v>
      </c>
      <c r="F1294" s="81" t="s">
        <v>41</v>
      </c>
    </row>
    <row r="1295" spans="1:6" x14ac:dyDescent="0.25">
      <c r="A1295" s="81" t="s">
        <v>457</v>
      </c>
      <c r="B1295" s="81" t="s">
        <v>377</v>
      </c>
      <c r="C1295" s="81" t="s">
        <v>480</v>
      </c>
      <c r="D1295" s="81" t="s">
        <v>14</v>
      </c>
      <c r="E1295" s="105">
        <v>506.92226218156355</v>
      </c>
      <c r="F1295" s="81" t="s">
        <v>42</v>
      </c>
    </row>
    <row r="1296" spans="1:6" x14ac:dyDescent="0.25">
      <c r="A1296" s="81" t="s">
        <v>457</v>
      </c>
      <c r="B1296" s="81" t="s">
        <v>377</v>
      </c>
      <c r="C1296" s="81" t="s">
        <v>480</v>
      </c>
      <c r="D1296" s="81" t="s">
        <v>14</v>
      </c>
      <c r="E1296" s="105">
        <v>62.19905057442498</v>
      </c>
      <c r="F1296" s="81" t="s">
        <v>43</v>
      </c>
    </row>
    <row r="1297" spans="1:6" x14ac:dyDescent="0.25">
      <c r="A1297" s="81" t="s">
        <v>457</v>
      </c>
      <c r="B1297" s="81" t="s">
        <v>377</v>
      </c>
      <c r="C1297" s="81" t="s">
        <v>480</v>
      </c>
      <c r="D1297" s="81" t="s">
        <v>14</v>
      </c>
      <c r="E1297" s="105">
        <v>48.722589616632902</v>
      </c>
      <c r="F1297" s="81" t="s">
        <v>44</v>
      </c>
    </row>
    <row r="1298" spans="1:6" x14ac:dyDescent="0.25">
      <c r="A1298" s="81" t="s">
        <v>457</v>
      </c>
      <c r="B1298" s="81" t="s">
        <v>377</v>
      </c>
      <c r="C1298" s="81" t="s">
        <v>480</v>
      </c>
      <c r="D1298" s="81" t="s">
        <v>14</v>
      </c>
      <c r="E1298" s="105">
        <v>294.4088393856116</v>
      </c>
      <c r="F1298" s="81" t="s">
        <v>45</v>
      </c>
    </row>
    <row r="1299" spans="1:6" x14ac:dyDescent="0.25">
      <c r="A1299" s="81" t="s">
        <v>457</v>
      </c>
      <c r="B1299" s="81" t="s">
        <v>377</v>
      </c>
      <c r="C1299" s="81" t="s">
        <v>480</v>
      </c>
      <c r="D1299" s="81" t="s">
        <v>14</v>
      </c>
      <c r="E1299" s="105">
        <v>145.13111800699161</v>
      </c>
      <c r="F1299" s="81" t="s">
        <v>46</v>
      </c>
    </row>
    <row r="1300" spans="1:6" x14ac:dyDescent="0.25">
      <c r="A1300" s="81" t="s">
        <v>457</v>
      </c>
      <c r="B1300" s="81" t="s">
        <v>377</v>
      </c>
      <c r="C1300" s="81" t="s">
        <v>480</v>
      </c>
      <c r="D1300" s="81" t="s">
        <v>14</v>
      </c>
      <c r="E1300" s="105">
        <v>389.78071693306322</v>
      </c>
      <c r="F1300" s="81" t="s">
        <v>47</v>
      </c>
    </row>
    <row r="1301" spans="1:6" x14ac:dyDescent="0.25">
      <c r="A1301" s="81" t="s">
        <v>457</v>
      </c>
      <c r="B1301" s="81" t="s">
        <v>377</v>
      </c>
      <c r="C1301" s="81" t="s">
        <v>480</v>
      </c>
      <c r="D1301" s="81" t="s">
        <v>14</v>
      </c>
      <c r="E1301" s="105">
        <v>255.01610735514245</v>
      </c>
      <c r="F1301" s="81" t="s">
        <v>48</v>
      </c>
    </row>
    <row r="1302" spans="1:6" x14ac:dyDescent="0.25">
      <c r="A1302" s="81" t="s">
        <v>457</v>
      </c>
      <c r="B1302" s="81" t="s">
        <v>377</v>
      </c>
      <c r="C1302" s="81" t="s">
        <v>480</v>
      </c>
      <c r="D1302" s="81" t="s">
        <v>14</v>
      </c>
      <c r="E1302" s="105">
        <v>242.57629724025742</v>
      </c>
      <c r="F1302" s="81" t="s">
        <v>68</v>
      </c>
    </row>
    <row r="1303" spans="1:6" x14ac:dyDescent="0.25">
      <c r="A1303" s="81" t="s">
        <v>457</v>
      </c>
      <c r="B1303" s="81" t="s">
        <v>377</v>
      </c>
      <c r="C1303" s="81" t="s">
        <v>480</v>
      </c>
      <c r="D1303" s="81" t="s">
        <v>14</v>
      </c>
      <c r="E1303" s="105">
        <v>204.22021605269535</v>
      </c>
      <c r="F1303" s="81" t="s">
        <v>50</v>
      </c>
    </row>
    <row r="1304" spans="1:6" x14ac:dyDescent="0.25">
      <c r="A1304" s="81" t="s">
        <v>457</v>
      </c>
      <c r="B1304" s="81" t="s">
        <v>377</v>
      </c>
      <c r="C1304" s="81" t="s">
        <v>480</v>
      </c>
      <c r="D1304" s="81" t="s">
        <v>14</v>
      </c>
      <c r="E1304" s="105">
        <v>394.96397114759861</v>
      </c>
      <c r="F1304" s="81" t="s">
        <v>51</v>
      </c>
    </row>
    <row r="1305" spans="1:6" x14ac:dyDescent="0.25">
      <c r="A1305" s="81" t="s">
        <v>457</v>
      </c>
      <c r="B1305" s="81" t="s">
        <v>377</v>
      </c>
      <c r="C1305" s="81" t="s">
        <v>480</v>
      </c>
      <c r="D1305" s="81" t="s">
        <v>14</v>
      </c>
      <c r="E1305" s="105">
        <v>193.04511996615702</v>
      </c>
      <c r="F1305" s="81" t="s">
        <v>52</v>
      </c>
    </row>
    <row r="1306" spans="1:6" x14ac:dyDescent="0.25">
      <c r="A1306" s="81" t="s">
        <v>457</v>
      </c>
      <c r="B1306" s="81" t="s">
        <v>377</v>
      </c>
      <c r="C1306" s="81" t="s">
        <v>480</v>
      </c>
      <c r="D1306" s="81" t="s">
        <v>14</v>
      </c>
      <c r="E1306" s="105">
        <v>3.1099525287212488</v>
      </c>
      <c r="F1306" s="81" t="s">
        <v>53</v>
      </c>
    </row>
    <row r="1307" spans="1:6" x14ac:dyDescent="0.25">
      <c r="A1307" s="81" t="s">
        <v>457</v>
      </c>
      <c r="B1307" s="81" t="s">
        <v>377</v>
      </c>
      <c r="C1307" s="81" t="s">
        <v>480</v>
      </c>
      <c r="D1307" s="81" t="s">
        <v>14</v>
      </c>
      <c r="E1307" s="105">
        <v>178.30394498001829</v>
      </c>
      <c r="F1307" s="81" t="s">
        <v>55</v>
      </c>
    </row>
    <row r="1308" spans="1:6" x14ac:dyDescent="0.25">
      <c r="A1308" s="81" t="s">
        <v>457</v>
      </c>
      <c r="B1308" s="81" t="s">
        <v>377</v>
      </c>
      <c r="C1308" s="81" t="s">
        <v>480</v>
      </c>
      <c r="D1308" s="81" t="s">
        <v>14</v>
      </c>
      <c r="E1308" s="105">
        <v>264.34596494130619</v>
      </c>
      <c r="F1308" s="81" t="s">
        <v>56</v>
      </c>
    </row>
    <row r="1309" spans="1:6" x14ac:dyDescent="0.25">
      <c r="A1309" s="81" t="s">
        <v>457</v>
      </c>
      <c r="B1309" s="81" t="s">
        <v>377</v>
      </c>
      <c r="C1309" s="81" t="s">
        <v>480</v>
      </c>
      <c r="D1309" s="81" t="s">
        <v>14</v>
      </c>
      <c r="E1309" s="105">
        <v>127.50805367757123</v>
      </c>
      <c r="F1309" s="81" t="s">
        <v>65</v>
      </c>
    </row>
    <row r="1310" spans="1:6" x14ac:dyDescent="0.25">
      <c r="A1310" s="81" t="s">
        <v>457</v>
      </c>
      <c r="B1310" s="81" t="s">
        <v>377</v>
      </c>
      <c r="C1310" s="81" t="s">
        <v>480</v>
      </c>
      <c r="D1310" s="81" t="s">
        <v>14</v>
      </c>
      <c r="E1310" s="105">
        <v>31.09952528721249</v>
      </c>
      <c r="F1310" s="81" t="s">
        <v>37</v>
      </c>
    </row>
    <row r="1311" spans="1:6" x14ac:dyDescent="0.25">
      <c r="A1311" s="81" t="s">
        <v>457</v>
      </c>
      <c r="B1311" s="81" t="s">
        <v>377</v>
      </c>
      <c r="C1311" s="81" t="s">
        <v>480</v>
      </c>
      <c r="D1311" s="81" t="s">
        <v>14</v>
      </c>
      <c r="E1311" s="105">
        <v>1.0366508429070831</v>
      </c>
      <c r="F1311" s="81" t="s">
        <v>47</v>
      </c>
    </row>
    <row r="1312" spans="1:6" x14ac:dyDescent="0.25">
      <c r="A1312" s="81" t="s">
        <v>457</v>
      </c>
      <c r="B1312" s="81" t="s">
        <v>377</v>
      </c>
      <c r="C1312" s="81" t="s">
        <v>480</v>
      </c>
      <c r="D1312" s="81" t="s">
        <v>14</v>
      </c>
      <c r="E1312" s="105">
        <v>229.09983628246533</v>
      </c>
      <c r="F1312" s="81" t="s">
        <v>57</v>
      </c>
    </row>
    <row r="1313" spans="1:6" x14ac:dyDescent="0.25">
      <c r="A1313" s="81" t="s">
        <v>457</v>
      </c>
      <c r="B1313" s="81" t="s">
        <v>377</v>
      </c>
      <c r="C1313" s="81" t="s">
        <v>480</v>
      </c>
      <c r="D1313" s="81" t="s">
        <v>14</v>
      </c>
      <c r="E1313" s="105">
        <v>15.549762643606245</v>
      </c>
      <c r="F1313" s="81" t="s">
        <v>53</v>
      </c>
    </row>
    <row r="1314" spans="1:6" s="67" customFormat="1" x14ac:dyDescent="0.25">
      <c r="A1314" s="87"/>
      <c r="B1314" s="87"/>
      <c r="C1314" s="87"/>
      <c r="D1314" s="87"/>
      <c r="E1314" s="106">
        <v>19800.000000000004</v>
      </c>
      <c r="F1314" s="87"/>
    </row>
    <row r="1315" spans="1:6" x14ac:dyDescent="0.25">
      <c r="A1315" s="81" t="s">
        <v>458</v>
      </c>
      <c r="B1315" s="81" t="s">
        <v>403</v>
      </c>
      <c r="C1315" s="81" t="s">
        <v>492</v>
      </c>
      <c r="D1315" s="81" t="s">
        <v>14</v>
      </c>
      <c r="E1315" s="105">
        <v>3.7624544208839446</v>
      </c>
      <c r="F1315" s="81" t="s">
        <v>46</v>
      </c>
    </row>
    <row r="1316" spans="1:6" x14ac:dyDescent="0.25">
      <c r="A1316" s="81" t="s">
        <v>458</v>
      </c>
      <c r="B1316" s="81" t="s">
        <v>403</v>
      </c>
      <c r="C1316" s="81" t="s">
        <v>492</v>
      </c>
      <c r="D1316" s="81" t="s">
        <v>14</v>
      </c>
      <c r="E1316" s="105">
        <v>60.826346470957105</v>
      </c>
      <c r="F1316" s="81" t="s">
        <v>53</v>
      </c>
    </row>
    <row r="1317" spans="1:6" x14ac:dyDescent="0.25">
      <c r="A1317" s="81" t="s">
        <v>458</v>
      </c>
      <c r="B1317" s="81" t="s">
        <v>403</v>
      </c>
      <c r="C1317" s="81" t="s">
        <v>492</v>
      </c>
      <c r="D1317" s="81" t="s">
        <v>14</v>
      </c>
      <c r="E1317" s="105">
        <v>51.420210418747239</v>
      </c>
      <c r="F1317" s="81" t="s">
        <v>16</v>
      </c>
    </row>
    <row r="1318" spans="1:6" x14ac:dyDescent="0.25">
      <c r="A1318" s="81" t="s">
        <v>458</v>
      </c>
      <c r="B1318" s="81" t="s">
        <v>403</v>
      </c>
      <c r="C1318" s="81" t="s">
        <v>492</v>
      </c>
      <c r="D1318" s="81" t="s">
        <v>14</v>
      </c>
      <c r="E1318" s="105">
        <v>156.76893420349771</v>
      </c>
      <c r="F1318" s="81" t="s">
        <v>18</v>
      </c>
    </row>
    <row r="1319" spans="1:6" x14ac:dyDescent="0.25">
      <c r="A1319" s="81" t="s">
        <v>458</v>
      </c>
      <c r="B1319" s="81" t="s">
        <v>403</v>
      </c>
      <c r="C1319" s="81" t="s">
        <v>492</v>
      </c>
      <c r="D1319" s="81" t="s">
        <v>14</v>
      </c>
      <c r="E1319" s="105">
        <v>25.08302947255963</v>
      </c>
      <c r="F1319" s="81" t="s">
        <v>20</v>
      </c>
    </row>
    <row r="1320" spans="1:6" x14ac:dyDescent="0.25">
      <c r="A1320" s="81" t="s">
        <v>458</v>
      </c>
      <c r="B1320" s="81" t="s">
        <v>403</v>
      </c>
      <c r="C1320" s="81" t="s">
        <v>492</v>
      </c>
      <c r="D1320" s="81" t="s">
        <v>14</v>
      </c>
      <c r="E1320" s="105">
        <v>294.72559630257564</v>
      </c>
      <c r="F1320" s="81" t="s">
        <v>22</v>
      </c>
    </row>
    <row r="1321" spans="1:6" x14ac:dyDescent="0.25">
      <c r="A1321" s="81" t="s">
        <v>458</v>
      </c>
      <c r="B1321" s="81" t="s">
        <v>403</v>
      </c>
      <c r="C1321" s="81" t="s">
        <v>492</v>
      </c>
      <c r="D1321" s="81" t="s">
        <v>14</v>
      </c>
      <c r="E1321" s="105">
        <v>358.68732145760276</v>
      </c>
      <c r="F1321" s="81" t="s">
        <v>23</v>
      </c>
    </row>
    <row r="1322" spans="1:6" x14ac:dyDescent="0.25">
      <c r="A1322" s="81" t="s">
        <v>458</v>
      </c>
      <c r="B1322" s="81" t="s">
        <v>403</v>
      </c>
      <c r="C1322" s="81" t="s">
        <v>492</v>
      </c>
      <c r="D1322" s="81" t="s">
        <v>14</v>
      </c>
      <c r="E1322" s="105">
        <v>459.64651508465522</v>
      </c>
      <c r="F1322" s="81" t="s">
        <v>25</v>
      </c>
    </row>
    <row r="1323" spans="1:6" x14ac:dyDescent="0.25">
      <c r="A1323" s="81" t="s">
        <v>458</v>
      </c>
      <c r="B1323" s="81" t="s">
        <v>403</v>
      </c>
      <c r="C1323" s="81" t="s">
        <v>492</v>
      </c>
      <c r="D1323" s="81" t="s">
        <v>14</v>
      </c>
      <c r="E1323" s="105">
        <v>107.48078128991803</v>
      </c>
      <c r="F1323" s="81" t="s">
        <v>28</v>
      </c>
    </row>
    <row r="1324" spans="1:6" x14ac:dyDescent="0.25">
      <c r="A1324" s="81" t="s">
        <v>458</v>
      </c>
      <c r="B1324" s="81" t="s">
        <v>403</v>
      </c>
      <c r="C1324" s="81" t="s">
        <v>492</v>
      </c>
      <c r="D1324" s="81" t="s">
        <v>14</v>
      </c>
      <c r="E1324" s="105">
        <v>47.657755997863298</v>
      </c>
      <c r="F1324" s="81" t="s">
        <v>30</v>
      </c>
    </row>
    <row r="1325" spans="1:6" x14ac:dyDescent="0.25">
      <c r="A1325" s="81" t="s">
        <v>458</v>
      </c>
      <c r="B1325" s="81" t="s">
        <v>403</v>
      </c>
      <c r="C1325" s="81" t="s">
        <v>492</v>
      </c>
      <c r="D1325" s="81" t="s">
        <v>14</v>
      </c>
      <c r="E1325" s="105">
        <v>129.17760178368209</v>
      </c>
      <c r="F1325" s="81" t="s">
        <v>31</v>
      </c>
    </row>
    <row r="1326" spans="1:6" x14ac:dyDescent="0.25">
      <c r="A1326" s="81" t="s">
        <v>458</v>
      </c>
      <c r="B1326" s="81" t="s">
        <v>403</v>
      </c>
      <c r="C1326" s="81" t="s">
        <v>492</v>
      </c>
      <c r="D1326" s="81" t="s">
        <v>14</v>
      </c>
      <c r="E1326" s="105">
        <v>112.87363262651834</v>
      </c>
      <c r="F1326" s="81" t="s">
        <v>33</v>
      </c>
    </row>
    <row r="1327" spans="1:6" x14ac:dyDescent="0.25">
      <c r="A1327" s="81" t="s">
        <v>458</v>
      </c>
      <c r="B1327" s="81" t="s">
        <v>403</v>
      </c>
      <c r="C1327" s="81" t="s">
        <v>492</v>
      </c>
      <c r="D1327" s="81" t="s">
        <v>14</v>
      </c>
      <c r="E1327" s="105">
        <v>125.41514736279817</v>
      </c>
      <c r="F1327" s="81" t="s">
        <v>34</v>
      </c>
    </row>
    <row r="1328" spans="1:6" x14ac:dyDescent="0.25">
      <c r="A1328" s="81" t="s">
        <v>458</v>
      </c>
      <c r="B1328" s="81" t="s">
        <v>403</v>
      </c>
      <c r="C1328" s="81" t="s">
        <v>492</v>
      </c>
      <c r="D1328" s="81" t="s">
        <v>14</v>
      </c>
      <c r="E1328" s="105">
        <v>87.790603153958699</v>
      </c>
      <c r="F1328" s="81" t="s">
        <v>35</v>
      </c>
    </row>
    <row r="1329" spans="1:6" x14ac:dyDescent="0.25">
      <c r="A1329" s="81" t="s">
        <v>458</v>
      </c>
      <c r="B1329" s="81" t="s">
        <v>403</v>
      </c>
      <c r="C1329" s="81" t="s">
        <v>492</v>
      </c>
      <c r="D1329" s="81" t="s">
        <v>14</v>
      </c>
      <c r="E1329" s="105">
        <v>125.41514736279817</v>
      </c>
      <c r="F1329" s="81" t="s">
        <v>37</v>
      </c>
    </row>
    <row r="1330" spans="1:6" x14ac:dyDescent="0.25">
      <c r="A1330" s="81" t="s">
        <v>458</v>
      </c>
      <c r="B1330" s="81" t="s">
        <v>403</v>
      </c>
      <c r="C1330" s="81" t="s">
        <v>492</v>
      </c>
      <c r="D1330" s="81" t="s">
        <v>14</v>
      </c>
      <c r="E1330" s="105">
        <v>122.90684441554218</v>
      </c>
      <c r="F1330" s="81" t="s">
        <v>40</v>
      </c>
    </row>
    <row r="1331" spans="1:6" x14ac:dyDescent="0.25">
      <c r="A1331" s="81" t="s">
        <v>458</v>
      </c>
      <c r="B1331" s="81" t="s">
        <v>403</v>
      </c>
      <c r="C1331" s="81" t="s">
        <v>492</v>
      </c>
      <c r="D1331" s="81" t="s">
        <v>14</v>
      </c>
      <c r="E1331" s="105">
        <v>1348.2128341500802</v>
      </c>
      <c r="F1331" s="81" t="s">
        <v>41</v>
      </c>
    </row>
    <row r="1332" spans="1:6" x14ac:dyDescent="0.25">
      <c r="A1332" s="81" t="s">
        <v>458</v>
      </c>
      <c r="B1332" s="81" t="s">
        <v>403</v>
      </c>
      <c r="C1332" s="81" t="s">
        <v>492</v>
      </c>
      <c r="D1332" s="81" t="s">
        <v>14</v>
      </c>
      <c r="E1332" s="105">
        <v>1027.1500569013169</v>
      </c>
      <c r="F1332" s="81" t="s">
        <v>42</v>
      </c>
    </row>
    <row r="1333" spans="1:6" x14ac:dyDescent="0.25">
      <c r="A1333" s="81" t="s">
        <v>458</v>
      </c>
      <c r="B1333" s="81" t="s">
        <v>403</v>
      </c>
      <c r="C1333" s="81" t="s">
        <v>492</v>
      </c>
      <c r="D1333" s="81" t="s">
        <v>14</v>
      </c>
      <c r="E1333" s="105">
        <v>35.116241261583482</v>
      </c>
      <c r="F1333" s="81" t="s">
        <v>44</v>
      </c>
    </row>
    <row r="1334" spans="1:6" x14ac:dyDescent="0.25">
      <c r="A1334" s="81" t="s">
        <v>458</v>
      </c>
      <c r="B1334" s="81" t="s">
        <v>403</v>
      </c>
      <c r="C1334" s="81" t="s">
        <v>492</v>
      </c>
      <c r="D1334" s="81" t="s">
        <v>14</v>
      </c>
      <c r="E1334" s="105">
        <v>124.16099588917017</v>
      </c>
      <c r="F1334" s="81" t="s">
        <v>45</v>
      </c>
    </row>
    <row r="1335" spans="1:6" x14ac:dyDescent="0.25">
      <c r="A1335" s="81" t="s">
        <v>458</v>
      </c>
      <c r="B1335" s="81" t="s">
        <v>403</v>
      </c>
      <c r="C1335" s="81" t="s">
        <v>492</v>
      </c>
      <c r="D1335" s="81" t="s">
        <v>14</v>
      </c>
      <c r="E1335" s="105">
        <v>72.740785470422935</v>
      </c>
      <c r="F1335" s="81" t="s">
        <v>46</v>
      </c>
    </row>
    <row r="1336" spans="1:6" x14ac:dyDescent="0.25">
      <c r="A1336" s="81" t="s">
        <v>458</v>
      </c>
      <c r="B1336" s="81" t="s">
        <v>403</v>
      </c>
      <c r="C1336" s="81" t="s">
        <v>492</v>
      </c>
      <c r="D1336" s="81" t="s">
        <v>14</v>
      </c>
      <c r="E1336" s="105">
        <v>90.298906101214683</v>
      </c>
      <c r="F1336" s="81" t="s">
        <v>47</v>
      </c>
    </row>
    <row r="1337" spans="1:6" x14ac:dyDescent="0.25">
      <c r="A1337" s="81" t="s">
        <v>458</v>
      </c>
      <c r="B1337" s="81" t="s">
        <v>403</v>
      </c>
      <c r="C1337" s="81" t="s">
        <v>492</v>
      </c>
      <c r="D1337" s="81" t="s">
        <v>14</v>
      </c>
      <c r="E1337" s="105">
        <v>37.624544208839446</v>
      </c>
      <c r="F1337" s="81" t="s">
        <v>48</v>
      </c>
    </row>
    <row r="1338" spans="1:6" x14ac:dyDescent="0.25">
      <c r="A1338" s="81" t="s">
        <v>458</v>
      </c>
      <c r="B1338" s="81" t="s">
        <v>403</v>
      </c>
      <c r="C1338" s="81" t="s">
        <v>492</v>
      </c>
      <c r="D1338" s="81" t="s">
        <v>14</v>
      </c>
      <c r="E1338" s="105">
        <v>6.2707573681399076</v>
      </c>
      <c r="F1338" s="81" t="s">
        <v>68</v>
      </c>
    </row>
    <row r="1339" spans="1:6" x14ac:dyDescent="0.25">
      <c r="A1339" s="81" t="s">
        <v>458</v>
      </c>
      <c r="B1339" s="81" t="s">
        <v>403</v>
      </c>
      <c r="C1339" s="81" t="s">
        <v>492</v>
      </c>
      <c r="D1339" s="81" t="s">
        <v>14</v>
      </c>
      <c r="E1339" s="105">
        <v>111.61948115289036</v>
      </c>
      <c r="F1339" s="81" t="s">
        <v>49</v>
      </c>
    </row>
    <row r="1340" spans="1:6" x14ac:dyDescent="0.25">
      <c r="A1340" s="81" t="s">
        <v>458</v>
      </c>
      <c r="B1340" s="81" t="s">
        <v>403</v>
      </c>
      <c r="C1340" s="81" t="s">
        <v>492</v>
      </c>
      <c r="D1340" s="81" t="s">
        <v>14</v>
      </c>
      <c r="E1340" s="105">
        <v>63.961725155027061</v>
      </c>
      <c r="F1340" s="81" t="s">
        <v>51</v>
      </c>
    </row>
    <row r="1341" spans="1:6" x14ac:dyDescent="0.25">
      <c r="A1341" s="81" t="s">
        <v>458</v>
      </c>
      <c r="B1341" s="81" t="s">
        <v>403</v>
      </c>
      <c r="C1341" s="81" t="s">
        <v>492</v>
      </c>
      <c r="D1341" s="81" t="s">
        <v>14</v>
      </c>
      <c r="E1341" s="105">
        <v>139.21081357270594</v>
      </c>
      <c r="F1341" s="81" t="s">
        <v>52</v>
      </c>
    </row>
    <row r="1342" spans="1:6" x14ac:dyDescent="0.25">
      <c r="A1342" s="81" t="s">
        <v>458</v>
      </c>
      <c r="B1342" s="81" t="s">
        <v>403</v>
      </c>
      <c r="C1342" s="81" t="s">
        <v>492</v>
      </c>
      <c r="D1342" s="81" t="s">
        <v>14</v>
      </c>
      <c r="E1342" s="105">
        <v>35.116241261583482</v>
      </c>
      <c r="F1342" s="81" t="s">
        <v>53</v>
      </c>
    </row>
    <row r="1343" spans="1:6" x14ac:dyDescent="0.25">
      <c r="A1343" s="81" t="s">
        <v>458</v>
      </c>
      <c r="B1343" s="81" t="s">
        <v>403</v>
      </c>
      <c r="C1343" s="81" t="s">
        <v>492</v>
      </c>
      <c r="D1343" s="81" t="s">
        <v>14</v>
      </c>
      <c r="E1343" s="105">
        <v>18.812272104419723</v>
      </c>
      <c r="F1343" s="81" t="s">
        <v>55</v>
      </c>
    </row>
    <row r="1344" spans="1:6" x14ac:dyDescent="0.25">
      <c r="A1344" s="81" t="s">
        <v>458</v>
      </c>
      <c r="B1344" s="81" t="s">
        <v>403</v>
      </c>
      <c r="C1344" s="81" t="s">
        <v>492</v>
      </c>
      <c r="D1344" s="81" t="s">
        <v>14</v>
      </c>
      <c r="E1344" s="105">
        <v>20.066423578047704</v>
      </c>
      <c r="F1344" s="81" t="s">
        <v>65</v>
      </c>
    </row>
    <row r="1345" spans="1:6" s="67" customFormat="1" x14ac:dyDescent="0.25">
      <c r="A1345" s="87"/>
      <c r="B1345" s="87"/>
      <c r="C1345" s="87"/>
      <c r="D1345" s="87"/>
      <c r="E1345" s="106">
        <v>5400.0000000000009</v>
      </c>
      <c r="F1345" s="87"/>
    </row>
    <row r="1346" spans="1:6" x14ac:dyDescent="0.25">
      <c r="A1346" s="81" t="s">
        <v>458</v>
      </c>
      <c r="B1346" s="81" t="s">
        <v>403</v>
      </c>
      <c r="C1346" s="81" t="s">
        <v>524</v>
      </c>
      <c r="D1346" s="81" t="s">
        <v>14</v>
      </c>
      <c r="E1346" s="105">
        <v>27.494407917033826</v>
      </c>
      <c r="F1346" s="81" t="s">
        <v>16</v>
      </c>
    </row>
    <row r="1347" spans="1:6" x14ac:dyDescent="0.25">
      <c r="A1347" s="81" t="s">
        <v>458</v>
      </c>
      <c r="B1347" s="81" t="s">
        <v>403</v>
      </c>
      <c r="C1347" s="81" t="s">
        <v>524</v>
      </c>
      <c r="D1347" s="81" t="s">
        <v>14</v>
      </c>
      <c r="E1347" s="105">
        <v>156.57832305293837</v>
      </c>
      <c r="F1347" s="81" t="s">
        <v>18</v>
      </c>
    </row>
    <row r="1348" spans="1:6" x14ac:dyDescent="0.25">
      <c r="A1348" s="81" t="s">
        <v>458</v>
      </c>
      <c r="B1348" s="81" t="s">
        <v>403</v>
      </c>
      <c r="C1348" s="81" t="s">
        <v>524</v>
      </c>
      <c r="D1348" s="81" t="s">
        <v>14</v>
      </c>
      <c r="E1348" s="105">
        <v>34.48451162475429</v>
      </c>
      <c r="F1348" s="81" t="s">
        <v>20</v>
      </c>
    </row>
    <row r="1349" spans="1:6" x14ac:dyDescent="0.25">
      <c r="A1349" s="81" t="s">
        <v>458</v>
      </c>
      <c r="B1349" s="81" t="s">
        <v>403</v>
      </c>
      <c r="C1349" s="81" t="s">
        <v>524</v>
      </c>
      <c r="D1349" s="81" t="s">
        <v>14</v>
      </c>
      <c r="E1349" s="105">
        <v>186.40276553921237</v>
      </c>
      <c r="F1349" s="81" t="s">
        <v>22</v>
      </c>
    </row>
    <row r="1350" spans="1:6" x14ac:dyDescent="0.25">
      <c r="A1350" s="81" t="s">
        <v>458</v>
      </c>
      <c r="B1350" s="81" t="s">
        <v>403</v>
      </c>
      <c r="C1350" s="81" t="s">
        <v>524</v>
      </c>
      <c r="D1350" s="81" t="s">
        <v>14</v>
      </c>
      <c r="E1350" s="105">
        <v>368.14546193994443</v>
      </c>
      <c r="F1350" s="81" t="s">
        <v>23</v>
      </c>
    </row>
    <row r="1351" spans="1:6" x14ac:dyDescent="0.25">
      <c r="A1351" s="81" t="s">
        <v>458</v>
      </c>
      <c r="B1351" s="81" t="s">
        <v>403</v>
      </c>
      <c r="C1351" s="81" t="s">
        <v>524</v>
      </c>
      <c r="D1351" s="81" t="s">
        <v>14</v>
      </c>
      <c r="E1351" s="105">
        <v>243.25560902867215</v>
      </c>
      <c r="F1351" s="81" t="s">
        <v>25</v>
      </c>
    </row>
    <row r="1352" spans="1:6" x14ac:dyDescent="0.25">
      <c r="A1352" s="81" t="s">
        <v>458</v>
      </c>
      <c r="B1352" s="81" t="s">
        <v>403</v>
      </c>
      <c r="C1352" s="81" t="s">
        <v>524</v>
      </c>
      <c r="D1352" s="81" t="s">
        <v>14</v>
      </c>
      <c r="E1352" s="105">
        <v>84.188809055785256</v>
      </c>
      <c r="F1352" s="81" t="s">
        <v>28</v>
      </c>
    </row>
    <row r="1353" spans="1:6" x14ac:dyDescent="0.25">
      <c r="A1353" s="81" t="s">
        <v>458</v>
      </c>
      <c r="B1353" s="81" t="s">
        <v>403</v>
      </c>
      <c r="C1353" s="81" t="s">
        <v>524</v>
      </c>
      <c r="D1353" s="81" t="s">
        <v>14</v>
      </c>
      <c r="E1353" s="105">
        <v>3.7280553107842476</v>
      </c>
      <c r="F1353" s="81" t="s">
        <v>29</v>
      </c>
    </row>
    <row r="1354" spans="1:6" x14ac:dyDescent="0.25">
      <c r="A1354" s="81" t="s">
        <v>458</v>
      </c>
      <c r="B1354" s="81" t="s">
        <v>403</v>
      </c>
      <c r="C1354" s="81" t="s">
        <v>524</v>
      </c>
      <c r="D1354" s="81" t="s">
        <v>14</v>
      </c>
      <c r="E1354" s="105">
        <v>26.096387175489731</v>
      </c>
      <c r="F1354" s="81" t="s">
        <v>30</v>
      </c>
    </row>
    <row r="1355" spans="1:6" x14ac:dyDescent="0.25">
      <c r="A1355" s="81" t="s">
        <v>458</v>
      </c>
      <c r="B1355" s="81" t="s">
        <v>403</v>
      </c>
      <c r="C1355" s="81" t="s">
        <v>524</v>
      </c>
      <c r="D1355" s="81" t="s">
        <v>14</v>
      </c>
      <c r="E1355" s="105">
        <v>126.75388056666441</v>
      </c>
      <c r="F1355" s="81" t="s">
        <v>31</v>
      </c>
    </row>
    <row r="1356" spans="1:6" x14ac:dyDescent="0.25">
      <c r="A1356" s="81" t="s">
        <v>458</v>
      </c>
      <c r="B1356" s="81" t="s">
        <v>403</v>
      </c>
      <c r="C1356" s="81" t="s">
        <v>524</v>
      </c>
      <c r="D1356" s="81" t="s">
        <v>14</v>
      </c>
      <c r="E1356" s="105">
        <v>9.320138276960618</v>
      </c>
      <c r="F1356" s="81" t="s">
        <v>33</v>
      </c>
    </row>
    <row r="1357" spans="1:6" x14ac:dyDescent="0.25">
      <c r="A1357" s="81" t="s">
        <v>458</v>
      </c>
      <c r="B1357" s="81" t="s">
        <v>403</v>
      </c>
      <c r="C1357" s="81" t="s">
        <v>524</v>
      </c>
      <c r="D1357" s="81" t="s">
        <v>14</v>
      </c>
      <c r="E1357" s="105">
        <v>149.12221243136989</v>
      </c>
      <c r="F1357" s="81" t="s">
        <v>34</v>
      </c>
    </row>
    <row r="1358" spans="1:6" x14ac:dyDescent="0.25">
      <c r="A1358" s="81" t="s">
        <v>458</v>
      </c>
      <c r="B1358" s="81" t="s">
        <v>403</v>
      </c>
      <c r="C1358" s="81" t="s">
        <v>524</v>
      </c>
      <c r="D1358" s="81" t="s">
        <v>14</v>
      </c>
      <c r="E1358" s="105">
        <v>133.27797736053685</v>
      </c>
      <c r="F1358" s="81" t="s">
        <v>35</v>
      </c>
    </row>
    <row r="1359" spans="1:6" x14ac:dyDescent="0.25">
      <c r="A1359" s="81" t="s">
        <v>458</v>
      </c>
      <c r="B1359" s="81" t="s">
        <v>403</v>
      </c>
      <c r="C1359" s="81" t="s">
        <v>524</v>
      </c>
      <c r="D1359" s="81" t="s">
        <v>14</v>
      </c>
      <c r="E1359" s="105">
        <v>190.13082084999661</v>
      </c>
      <c r="F1359" s="81" t="s">
        <v>36</v>
      </c>
    </row>
    <row r="1360" spans="1:6" x14ac:dyDescent="0.25">
      <c r="A1360" s="81" t="s">
        <v>458</v>
      </c>
      <c r="B1360" s="81" t="s">
        <v>403</v>
      </c>
      <c r="C1360" s="81" t="s">
        <v>524</v>
      </c>
      <c r="D1360" s="81" t="s">
        <v>14</v>
      </c>
      <c r="E1360" s="105">
        <v>123.02582525588016</v>
      </c>
      <c r="F1360" s="81" t="s">
        <v>37</v>
      </c>
    </row>
    <row r="1361" spans="1:6" x14ac:dyDescent="0.25">
      <c r="A1361" s="81" t="s">
        <v>458</v>
      </c>
      <c r="B1361" s="81" t="s">
        <v>403</v>
      </c>
      <c r="C1361" s="81" t="s">
        <v>524</v>
      </c>
      <c r="D1361" s="81" t="s">
        <v>14</v>
      </c>
      <c r="E1361" s="105">
        <v>150.98624008676202</v>
      </c>
      <c r="F1361" s="81" t="s">
        <v>38</v>
      </c>
    </row>
    <row r="1362" spans="1:6" x14ac:dyDescent="0.25">
      <c r="A1362" s="81" t="s">
        <v>458</v>
      </c>
      <c r="B1362" s="81" t="s">
        <v>403</v>
      </c>
      <c r="C1362" s="81" t="s">
        <v>524</v>
      </c>
      <c r="D1362" s="81" t="s">
        <v>14</v>
      </c>
      <c r="E1362" s="105">
        <v>64.308954111028271</v>
      </c>
      <c r="F1362" s="81" t="s">
        <v>39</v>
      </c>
    </row>
    <row r="1363" spans="1:6" x14ac:dyDescent="0.25">
      <c r="A1363" s="81" t="s">
        <v>458</v>
      </c>
      <c r="B1363" s="81" t="s">
        <v>403</v>
      </c>
      <c r="C1363" s="81" t="s">
        <v>524</v>
      </c>
      <c r="D1363" s="81" t="s">
        <v>14</v>
      </c>
      <c r="E1363" s="105">
        <v>128.15190130820849</v>
      </c>
      <c r="F1363" s="81" t="s">
        <v>40</v>
      </c>
    </row>
    <row r="1364" spans="1:6" x14ac:dyDescent="0.25">
      <c r="A1364" s="81" t="s">
        <v>458</v>
      </c>
      <c r="B1364" s="81" t="s">
        <v>403</v>
      </c>
      <c r="C1364" s="81" t="s">
        <v>524</v>
      </c>
      <c r="D1364" s="81" t="s">
        <v>14</v>
      </c>
      <c r="E1364" s="105">
        <v>711.12655053209517</v>
      </c>
      <c r="F1364" s="81" t="s">
        <v>41</v>
      </c>
    </row>
    <row r="1365" spans="1:6" x14ac:dyDescent="0.25">
      <c r="A1365" s="81" t="s">
        <v>458</v>
      </c>
      <c r="B1365" s="81" t="s">
        <v>403</v>
      </c>
      <c r="C1365" s="81" t="s">
        <v>524</v>
      </c>
      <c r="D1365" s="81" t="s">
        <v>14</v>
      </c>
      <c r="E1365" s="105">
        <v>759.59126957229046</v>
      </c>
      <c r="F1365" s="81" t="s">
        <v>42</v>
      </c>
    </row>
    <row r="1366" spans="1:6" x14ac:dyDescent="0.25">
      <c r="A1366" s="81" t="s">
        <v>458</v>
      </c>
      <c r="B1366" s="81" t="s">
        <v>403</v>
      </c>
      <c r="C1366" s="81" t="s">
        <v>524</v>
      </c>
      <c r="D1366" s="81" t="s">
        <v>14</v>
      </c>
      <c r="E1366" s="105">
        <v>43.80464990171491</v>
      </c>
      <c r="F1366" s="81" t="s">
        <v>44</v>
      </c>
    </row>
    <row r="1367" spans="1:6" x14ac:dyDescent="0.25">
      <c r="A1367" s="81" t="s">
        <v>458</v>
      </c>
      <c r="B1367" s="81" t="s">
        <v>403</v>
      </c>
      <c r="C1367" s="81" t="s">
        <v>524</v>
      </c>
      <c r="D1367" s="81" t="s">
        <v>14</v>
      </c>
      <c r="E1367" s="105">
        <v>101.58950721887074</v>
      </c>
      <c r="F1367" s="81" t="s">
        <v>45</v>
      </c>
    </row>
    <row r="1368" spans="1:6" x14ac:dyDescent="0.25">
      <c r="A1368" s="81" t="s">
        <v>458</v>
      </c>
      <c r="B1368" s="81" t="s">
        <v>403</v>
      </c>
      <c r="C1368" s="81" t="s">
        <v>524</v>
      </c>
      <c r="D1368" s="81" t="s">
        <v>14</v>
      </c>
      <c r="E1368" s="105">
        <v>50.328746695587334</v>
      </c>
      <c r="F1368" s="81" t="s">
        <v>46</v>
      </c>
    </row>
    <row r="1369" spans="1:6" x14ac:dyDescent="0.25">
      <c r="A1369" s="81" t="s">
        <v>458</v>
      </c>
      <c r="B1369" s="81" t="s">
        <v>403</v>
      </c>
      <c r="C1369" s="81" t="s">
        <v>524</v>
      </c>
      <c r="D1369" s="81" t="s">
        <v>14</v>
      </c>
      <c r="E1369" s="105">
        <v>87.60929980342982</v>
      </c>
      <c r="F1369" s="81" t="s">
        <v>47</v>
      </c>
    </row>
    <row r="1370" spans="1:6" x14ac:dyDescent="0.25">
      <c r="A1370" s="81" t="s">
        <v>458</v>
      </c>
      <c r="B1370" s="81" t="s">
        <v>403</v>
      </c>
      <c r="C1370" s="81" t="s">
        <v>524</v>
      </c>
      <c r="D1370" s="81" t="s">
        <v>14</v>
      </c>
      <c r="E1370" s="105">
        <v>32.620483969362169</v>
      </c>
      <c r="F1370" s="81" t="s">
        <v>63</v>
      </c>
    </row>
    <row r="1371" spans="1:6" x14ac:dyDescent="0.25">
      <c r="A1371" s="81" t="s">
        <v>458</v>
      </c>
      <c r="B1371" s="81" t="s">
        <v>403</v>
      </c>
      <c r="C1371" s="81" t="s">
        <v>524</v>
      </c>
      <c r="D1371" s="81" t="s">
        <v>14</v>
      </c>
      <c r="E1371" s="105">
        <v>118.36575611739985</v>
      </c>
      <c r="F1371" s="81" t="s">
        <v>48</v>
      </c>
    </row>
    <row r="1372" spans="1:6" x14ac:dyDescent="0.25">
      <c r="A1372" s="81" t="s">
        <v>458</v>
      </c>
      <c r="B1372" s="81" t="s">
        <v>403</v>
      </c>
      <c r="C1372" s="81" t="s">
        <v>524</v>
      </c>
      <c r="D1372" s="81" t="s">
        <v>14</v>
      </c>
      <c r="E1372" s="105">
        <v>1.8640276553921238</v>
      </c>
      <c r="F1372" s="81" t="s">
        <v>68</v>
      </c>
    </row>
    <row r="1373" spans="1:6" x14ac:dyDescent="0.25">
      <c r="A1373" s="81" t="s">
        <v>458</v>
      </c>
      <c r="B1373" s="81" t="s">
        <v>403</v>
      </c>
      <c r="C1373" s="81" t="s">
        <v>524</v>
      </c>
      <c r="D1373" s="81" t="s">
        <v>14</v>
      </c>
      <c r="E1373" s="105">
        <v>80.153189181861308</v>
      </c>
      <c r="F1373" s="81" t="s">
        <v>49</v>
      </c>
    </row>
    <row r="1374" spans="1:6" x14ac:dyDescent="0.25">
      <c r="A1374" s="81" t="s">
        <v>458</v>
      </c>
      <c r="B1374" s="81" t="s">
        <v>403</v>
      </c>
      <c r="C1374" s="81" t="s">
        <v>524</v>
      </c>
      <c r="D1374" s="81" t="s">
        <v>14</v>
      </c>
      <c r="E1374" s="105">
        <v>48.46471904019522</v>
      </c>
      <c r="F1374" s="81" t="s">
        <v>50</v>
      </c>
    </row>
    <row r="1375" spans="1:6" x14ac:dyDescent="0.25">
      <c r="A1375" s="81" t="s">
        <v>458</v>
      </c>
      <c r="B1375" s="81" t="s">
        <v>403</v>
      </c>
      <c r="C1375" s="81" t="s">
        <v>524</v>
      </c>
      <c r="D1375" s="81" t="s">
        <v>14</v>
      </c>
      <c r="E1375" s="105">
        <v>67.104995594116446</v>
      </c>
      <c r="F1375" s="81" t="s">
        <v>51</v>
      </c>
    </row>
    <row r="1376" spans="1:6" x14ac:dyDescent="0.25">
      <c r="A1376" s="81" t="s">
        <v>458</v>
      </c>
      <c r="B1376" s="81" t="s">
        <v>403</v>
      </c>
      <c r="C1376" s="81" t="s">
        <v>524</v>
      </c>
      <c r="D1376" s="81" t="s">
        <v>14</v>
      </c>
      <c r="E1376" s="105">
        <v>83.64824103572154</v>
      </c>
      <c r="F1376" s="81" t="s">
        <v>52</v>
      </c>
    </row>
    <row r="1377" spans="1:6" x14ac:dyDescent="0.25">
      <c r="A1377" s="81" t="s">
        <v>458</v>
      </c>
      <c r="B1377" s="81" t="s">
        <v>403</v>
      </c>
      <c r="C1377" s="81" t="s">
        <v>524</v>
      </c>
      <c r="D1377" s="81" t="s">
        <v>14</v>
      </c>
      <c r="E1377" s="105">
        <v>21.436318037009421</v>
      </c>
      <c r="F1377" s="81" t="s">
        <v>53</v>
      </c>
    </row>
    <row r="1378" spans="1:6" x14ac:dyDescent="0.25">
      <c r="A1378" s="81" t="s">
        <v>458</v>
      </c>
      <c r="B1378" s="81" t="s">
        <v>403</v>
      </c>
      <c r="C1378" s="81" t="s">
        <v>524</v>
      </c>
      <c r="D1378" s="81" t="s">
        <v>14</v>
      </c>
      <c r="E1378" s="105">
        <v>147.25818477597778</v>
      </c>
      <c r="F1378" s="81" t="s">
        <v>55</v>
      </c>
    </row>
    <row r="1379" spans="1:6" x14ac:dyDescent="0.25">
      <c r="A1379" s="81" t="s">
        <v>458</v>
      </c>
      <c r="B1379" s="81" t="s">
        <v>403</v>
      </c>
      <c r="C1379" s="81" t="s">
        <v>524</v>
      </c>
      <c r="D1379" s="81" t="s">
        <v>14</v>
      </c>
      <c r="E1379" s="105">
        <v>87.60929980342982</v>
      </c>
      <c r="F1379" s="81" t="s">
        <v>56</v>
      </c>
    </row>
    <row r="1380" spans="1:6" x14ac:dyDescent="0.25">
      <c r="A1380" s="81" t="s">
        <v>458</v>
      </c>
      <c r="B1380" s="81" t="s">
        <v>403</v>
      </c>
      <c r="C1380" s="81" t="s">
        <v>524</v>
      </c>
      <c r="D1380" s="81" t="s">
        <v>14</v>
      </c>
      <c r="E1380" s="105">
        <v>158.44235070833051</v>
      </c>
      <c r="F1380" s="81" t="s">
        <v>57</v>
      </c>
    </row>
    <row r="1381" spans="1:6" x14ac:dyDescent="0.25">
      <c r="A1381" s="81" t="s">
        <v>458</v>
      </c>
      <c r="B1381" s="81" t="s">
        <v>403</v>
      </c>
      <c r="C1381" s="81" t="s">
        <v>524</v>
      </c>
      <c r="D1381" s="81" t="s">
        <v>14</v>
      </c>
      <c r="E1381" s="105">
        <v>31.688470141666102</v>
      </c>
      <c r="F1381" s="81" t="s">
        <v>65</v>
      </c>
    </row>
    <row r="1382" spans="1:6" x14ac:dyDescent="0.25">
      <c r="A1382" s="81" t="s">
        <v>458</v>
      </c>
      <c r="B1382" s="81" t="s">
        <v>403</v>
      </c>
      <c r="C1382" s="81" t="s">
        <v>524</v>
      </c>
      <c r="D1382" s="81" t="s">
        <v>14</v>
      </c>
      <c r="E1382" s="105">
        <v>11.184165932352741</v>
      </c>
      <c r="F1382" s="81" t="s">
        <v>46</v>
      </c>
    </row>
    <row r="1383" spans="1:6" x14ac:dyDescent="0.25">
      <c r="A1383" s="81" t="s">
        <v>458</v>
      </c>
      <c r="B1383" s="81" t="s">
        <v>403</v>
      </c>
      <c r="C1383" s="81" t="s">
        <v>524</v>
      </c>
      <c r="D1383" s="81" t="s">
        <v>14</v>
      </c>
      <c r="E1383" s="105">
        <v>98.793465735782561</v>
      </c>
      <c r="F1383" s="81" t="s">
        <v>53</v>
      </c>
    </row>
    <row r="1384" spans="1:6" x14ac:dyDescent="0.25">
      <c r="A1384" s="81" t="s">
        <v>458</v>
      </c>
      <c r="B1384" s="81" t="s">
        <v>403</v>
      </c>
      <c r="C1384" s="81" t="s">
        <v>524</v>
      </c>
      <c r="D1384" s="81" t="s">
        <v>14</v>
      </c>
      <c r="E1384" s="105">
        <v>1.8640276553921238</v>
      </c>
      <c r="F1384" s="81" t="s">
        <v>56</v>
      </c>
    </row>
    <row r="1385" spans="1:6" s="67" customFormat="1" x14ac:dyDescent="0.25">
      <c r="A1385" s="87"/>
      <c r="B1385" s="87"/>
      <c r="C1385" s="87"/>
      <c r="D1385" s="87"/>
      <c r="E1385" s="106">
        <v>4950</v>
      </c>
      <c r="F1385" s="87"/>
    </row>
    <row r="1386" spans="1:6" x14ac:dyDescent="0.25">
      <c r="A1386" s="81" t="s">
        <v>459</v>
      </c>
      <c r="B1386" s="81" t="s">
        <v>141</v>
      </c>
      <c r="C1386" s="81" t="s">
        <v>483</v>
      </c>
      <c r="D1386" s="81" t="s">
        <v>14</v>
      </c>
      <c r="E1386" s="105">
        <v>23.12364469749134</v>
      </c>
      <c r="F1386" s="81" t="s">
        <v>20</v>
      </c>
    </row>
    <row r="1387" spans="1:6" x14ac:dyDescent="0.25">
      <c r="A1387" s="81" t="s">
        <v>459</v>
      </c>
      <c r="B1387" s="81" t="s">
        <v>141</v>
      </c>
      <c r="C1387" s="81" t="s">
        <v>483</v>
      </c>
      <c r="D1387" s="81" t="s">
        <v>14</v>
      </c>
      <c r="E1387" s="105">
        <v>13.874186818494803</v>
      </c>
      <c r="F1387" s="81" t="s">
        <v>21</v>
      </c>
    </row>
    <row r="1388" spans="1:6" x14ac:dyDescent="0.25">
      <c r="A1388" s="81" t="s">
        <v>459</v>
      </c>
      <c r="B1388" s="81" t="s">
        <v>141</v>
      </c>
      <c r="C1388" s="81" t="s">
        <v>483</v>
      </c>
      <c r="D1388" s="81" t="s">
        <v>14</v>
      </c>
      <c r="E1388" s="105">
        <v>4.6247289394982678</v>
      </c>
      <c r="F1388" s="81" t="s">
        <v>23</v>
      </c>
    </row>
    <row r="1389" spans="1:6" x14ac:dyDescent="0.25">
      <c r="A1389" s="81" t="s">
        <v>459</v>
      </c>
      <c r="B1389" s="81" t="s">
        <v>141</v>
      </c>
      <c r="C1389" s="81" t="s">
        <v>483</v>
      </c>
      <c r="D1389" s="81" t="s">
        <v>14</v>
      </c>
      <c r="E1389" s="105">
        <v>1.5415763131660889</v>
      </c>
      <c r="F1389" s="81" t="s">
        <v>25</v>
      </c>
    </row>
    <row r="1390" spans="1:6" x14ac:dyDescent="0.25">
      <c r="A1390" s="81" t="s">
        <v>459</v>
      </c>
      <c r="B1390" s="81" t="s">
        <v>141</v>
      </c>
      <c r="C1390" s="81" t="s">
        <v>483</v>
      </c>
      <c r="D1390" s="81" t="s">
        <v>14</v>
      </c>
      <c r="E1390" s="105">
        <v>3.0831526263321778</v>
      </c>
      <c r="F1390" s="81" t="s">
        <v>26</v>
      </c>
    </row>
    <row r="1391" spans="1:6" x14ac:dyDescent="0.25">
      <c r="A1391" s="81" t="s">
        <v>459</v>
      </c>
      <c r="B1391" s="81" t="s">
        <v>141</v>
      </c>
      <c r="C1391" s="81" t="s">
        <v>483</v>
      </c>
      <c r="D1391" s="81" t="s">
        <v>14</v>
      </c>
      <c r="E1391" s="105">
        <v>36.997831515986142</v>
      </c>
      <c r="F1391" s="81" t="s">
        <v>27</v>
      </c>
    </row>
    <row r="1392" spans="1:6" x14ac:dyDescent="0.25">
      <c r="A1392" s="81" t="s">
        <v>459</v>
      </c>
      <c r="B1392" s="81" t="s">
        <v>141</v>
      </c>
      <c r="C1392" s="81" t="s">
        <v>483</v>
      </c>
      <c r="D1392" s="81" t="s">
        <v>14</v>
      </c>
      <c r="E1392" s="105">
        <v>81.703544597802733</v>
      </c>
      <c r="F1392" s="81" t="s">
        <v>33</v>
      </c>
    </row>
    <row r="1393" spans="1:6" x14ac:dyDescent="0.25">
      <c r="A1393" s="81" t="s">
        <v>459</v>
      </c>
      <c r="B1393" s="81" t="s">
        <v>141</v>
      </c>
      <c r="C1393" s="81" t="s">
        <v>483</v>
      </c>
      <c r="D1393" s="81" t="s">
        <v>14</v>
      </c>
      <c r="E1393" s="105">
        <v>57.038323587145292</v>
      </c>
      <c r="F1393" s="81" t="s">
        <v>34</v>
      </c>
    </row>
    <row r="1394" spans="1:6" x14ac:dyDescent="0.25">
      <c r="A1394" s="81" t="s">
        <v>459</v>
      </c>
      <c r="B1394" s="81" t="s">
        <v>141</v>
      </c>
      <c r="C1394" s="81" t="s">
        <v>483</v>
      </c>
      <c r="D1394" s="81" t="s">
        <v>14</v>
      </c>
      <c r="E1394" s="105">
        <v>86.328273537301001</v>
      </c>
      <c r="F1394" s="81" t="s">
        <v>36</v>
      </c>
    </row>
    <row r="1395" spans="1:6" x14ac:dyDescent="0.25">
      <c r="A1395" s="81" t="s">
        <v>459</v>
      </c>
      <c r="B1395" s="81" t="s">
        <v>141</v>
      </c>
      <c r="C1395" s="81" t="s">
        <v>483</v>
      </c>
      <c r="D1395" s="81" t="s">
        <v>14</v>
      </c>
      <c r="E1395" s="105">
        <v>3.0831526263321778</v>
      </c>
      <c r="F1395" s="81" t="s">
        <v>47</v>
      </c>
    </row>
    <row r="1396" spans="1:6" x14ac:dyDescent="0.25">
      <c r="A1396" s="81" t="s">
        <v>459</v>
      </c>
      <c r="B1396" s="81" t="s">
        <v>141</v>
      </c>
      <c r="C1396" s="81" t="s">
        <v>483</v>
      </c>
      <c r="D1396" s="81" t="s">
        <v>14</v>
      </c>
      <c r="E1396" s="105">
        <v>117.15979980062278</v>
      </c>
      <c r="F1396" s="81" t="s">
        <v>51</v>
      </c>
    </row>
    <row r="1397" spans="1:6" x14ac:dyDescent="0.25">
      <c r="A1397" s="81" t="s">
        <v>459</v>
      </c>
      <c r="B1397" s="81" t="s">
        <v>141</v>
      </c>
      <c r="C1397" s="81" t="s">
        <v>483</v>
      </c>
      <c r="D1397" s="81" t="s">
        <v>14</v>
      </c>
      <c r="E1397" s="105">
        <v>137.20029187178196</v>
      </c>
      <c r="F1397" s="81" t="s">
        <v>15</v>
      </c>
    </row>
    <row r="1398" spans="1:6" x14ac:dyDescent="0.25">
      <c r="A1398" s="81" t="s">
        <v>459</v>
      </c>
      <c r="B1398" s="81" t="s">
        <v>141</v>
      </c>
      <c r="C1398" s="81" t="s">
        <v>483</v>
      </c>
      <c r="D1398" s="81" t="s">
        <v>14</v>
      </c>
      <c r="E1398" s="105">
        <v>70.912510405640091</v>
      </c>
      <c r="F1398" s="81" t="s">
        <v>17</v>
      </c>
    </row>
    <row r="1399" spans="1:6" x14ac:dyDescent="0.25">
      <c r="A1399" s="81" t="s">
        <v>459</v>
      </c>
      <c r="B1399" s="81" t="s">
        <v>141</v>
      </c>
      <c r="C1399" s="81" t="s">
        <v>483</v>
      </c>
      <c r="D1399" s="81" t="s">
        <v>14</v>
      </c>
      <c r="E1399" s="105">
        <v>203.48807333792377</v>
      </c>
      <c r="F1399" s="81" t="s">
        <v>18</v>
      </c>
    </row>
    <row r="1400" spans="1:6" x14ac:dyDescent="0.25">
      <c r="A1400" s="81" t="s">
        <v>459</v>
      </c>
      <c r="B1400" s="81" t="s">
        <v>141</v>
      </c>
      <c r="C1400" s="81" t="s">
        <v>483</v>
      </c>
      <c r="D1400" s="81" t="s">
        <v>14</v>
      </c>
      <c r="E1400" s="105">
        <v>604.29791476110699</v>
      </c>
      <c r="F1400" s="81" t="s">
        <v>19</v>
      </c>
    </row>
    <row r="1401" spans="1:6" x14ac:dyDescent="0.25">
      <c r="A1401" s="81" t="s">
        <v>459</v>
      </c>
      <c r="B1401" s="81" t="s">
        <v>141</v>
      </c>
      <c r="C1401" s="81" t="s">
        <v>483</v>
      </c>
      <c r="D1401" s="81" t="s">
        <v>14</v>
      </c>
      <c r="E1401" s="105">
        <v>275.94216005672996</v>
      </c>
      <c r="F1401" s="81" t="s">
        <v>20</v>
      </c>
    </row>
    <row r="1402" spans="1:6" x14ac:dyDescent="0.25">
      <c r="A1402" s="81" t="s">
        <v>459</v>
      </c>
      <c r="B1402" s="81" t="s">
        <v>141</v>
      </c>
      <c r="C1402" s="81" t="s">
        <v>483</v>
      </c>
      <c r="D1402" s="81" t="s">
        <v>14</v>
      </c>
      <c r="E1402" s="105">
        <v>200.40492071159161</v>
      </c>
      <c r="F1402" s="81" t="s">
        <v>21</v>
      </c>
    </row>
    <row r="1403" spans="1:6" x14ac:dyDescent="0.25">
      <c r="A1403" s="81" t="s">
        <v>459</v>
      </c>
      <c r="B1403" s="81" t="s">
        <v>141</v>
      </c>
      <c r="C1403" s="81" t="s">
        <v>483</v>
      </c>
      <c r="D1403" s="81" t="s">
        <v>14</v>
      </c>
      <c r="E1403" s="105">
        <v>431.64136768650496</v>
      </c>
      <c r="F1403" s="81" t="s">
        <v>22</v>
      </c>
    </row>
    <row r="1404" spans="1:6" x14ac:dyDescent="0.25">
      <c r="A1404" s="81" t="s">
        <v>459</v>
      </c>
      <c r="B1404" s="81" t="s">
        <v>141</v>
      </c>
      <c r="C1404" s="81" t="s">
        <v>483</v>
      </c>
      <c r="D1404" s="81" t="s">
        <v>14</v>
      </c>
      <c r="E1404" s="105">
        <v>1330.3803582623345</v>
      </c>
      <c r="F1404" s="81" t="s">
        <v>23</v>
      </c>
    </row>
    <row r="1405" spans="1:6" x14ac:dyDescent="0.25">
      <c r="A1405" s="81" t="s">
        <v>459</v>
      </c>
      <c r="B1405" s="81" t="s">
        <v>141</v>
      </c>
      <c r="C1405" s="81" t="s">
        <v>483</v>
      </c>
      <c r="D1405" s="81" t="s">
        <v>14</v>
      </c>
      <c r="E1405" s="105">
        <v>154.15763131660887</v>
      </c>
      <c r="F1405" s="81" t="s">
        <v>24</v>
      </c>
    </row>
    <row r="1406" spans="1:6" x14ac:dyDescent="0.25">
      <c r="A1406" s="81" t="s">
        <v>459</v>
      </c>
      <c r="B1406" s="81" t="s">
        <v>141</v>
      </c>
      <c r="C1406" s="81" t="s">
        <v>483</v>
      </c>
      <c r="D1406" s="81" t="s">
        <v>14</v>
      </c>
      <c r="E1406" s="105">
        <v>792.37022496736984</v>
      </c>
      <c r="F1406" s="81" t="s">
        <v>25</v>
      </c>
    </row>
    <row r="1407" spans="1:6" x14ac:dyDescent="0.25">
      <c r="A1407" s="81" t="s">
        <v>459</v>
      </c>
      <c r="B1407" s="81" t="s">
        <v>141</v>
      </c>
      <c r="C1407" s="81" t="s">
        <v>483</v>
      </c>
      <c r="D1407" s="81" t="s">
        <v>14</v>
      </c>
      <c r="E1407" s="105">
        <v>124.86768136645321</v>
      </c>
      <c r="F1407" s="81" t="s">
        <v>26</v>
      </c>
    </row>
    <row r="1408" spans="1:6" x14ac:dyDescent="0.25">
      <c r="A1408" s="81" t="s">
        <v>459</v>
      </c>
      <c r="B1408" s="81" t="s">
        <v>141</v>
      </c>
      <c r="C1408" s="81" t="s">
        <v>483</v>
      </c>
      <c r="D1408" s="81" t="s">
        <v>14</v>
      </c>
      <c r="E1408" s="105">
        <v>30.831526263321784</v>
      </c>
      <c r="F1408" s="81" t="s">
        <v>27</v>
      </c>
    </row>
    <row r="1409" spans="1:6" x14ac:dyDescent="0.25">
      <c r="A1409" s="81" t="s">
        <v>459</v>
      </c>
      <c r="B1409" s="81" t="s">
        <v>141</v>
      </c>
      <c r="C1409" s="81" t="s">
        <v>483</v>
      </c>
      <c r="D1409" s="81" t="s">
        <v>14</v>
      </c>
      <c r="E1409" s="105">
        <v>97.396791465833502</v>
      </c>
      <c r="F1409" s="81" t="s">
        <v>28</v>
      </c>
    </row>
    <row r="1410" spans="1:6" x14ac:dyDescent="0.25">
      <c r="A1410" s="81" t="s">
        <v>459</v>
      </c>
      <c r="B1410" s="81" t="s">
        <v>141</v>
      </c>
      <c r="C1410" s="81" t="s">
        <v>483</v>
      </c>
      <c r="D1410" s="81" t="s">
        <v>14</v>
      </c>
      <c r="E1410" s="105">
        <v>43.164136768650501</v>
      </c>
      <c r="F1410" s="81" t="s">
        <v>29</v>
      </c>
    </row>
    <row r="1411" spans="1:6" x14ac:dyDescent="0.25">
      <c r="A1411" s="81" t="s">
        <v>459</v>
      </c>
      <c r="B1411" s="81" t="s">
        <v>141</v>
      </c>
      <c r="C1411" s="81" t="s">
        <v>483</v>
      </c>
      <c r="D1411" s="81" t="s">
        <v>14</v>
      </c>
      <c r="E1411" s="105">
        <v>137.20029187178196</v>
      </c>
      <c r="F1411" s="81" t="s">
        <v>30</v>
      </c>
    </row>
    <row r="1412" spans="1:6" x14ac:dyDescent="0.25">
      <c r="A1412" s="81" t="s">
        <v>459</v>
      </c>
      <c r="B1412" s="81" t="s">
        <v>141</v>
      </c>
      <c r="C1412" s="81" t="s">
        <v>483</v>
      </c>
      <c r="D1412" s="81" t="s">
        <v>14</v>
      </c>
      <c r="E1412" s="105">
        <v>484.05496233415192</v>
      </c>
      <c r="F1412" s="81" t="s">
        <v>31</v>
      </c>
    </row>
    <row r="1413" spans="1:6" x14ac:dyDescent="0.25">
      <c r="A1413" s="81" t="s">
        <v>459</v>
      </c>
      <c r="B1413" s="81" t="s">
        <v>141</v>
      </c>
      <c r="C1413" s="81" t="s">
        <v>483</v>
      </c>
      <c r="D1413" s="81" t="s">
        <v>14</v>
      </c>
      <c r="E1413" s="105">
        <v>32.373102576487867</v>
      </c>
      <c r="F1413" s="81" t="s">
        <v>34</v>
      </c>
    </row>
    <row r="1414" spans="1:6" x14ac:dyDescent="0.25">
      <c r="A1414" s="81" t="s">
        <v>459</v>
      </c>
      <c r="B1414" s="81" t="s">
        <v>141</v>
      </c>
      <c r="C1414" s="81" t="s">
        <v>483</v>
      </c>
      <c r="D1414" s="81" t="s">
        <v>14</v>
      </c>
      <c r="E1414" s="105">
        <v>50.872018334480941</v>
      </c>
      <c r="F1414" s="81" t="s">
        <v>35</v>
      </c>
    </row>
    <row r="1415" spans="1:6" x14ac:dyDescent="0.25">
      <c r="A1415" s="81" t="s">
        <v>459</v>
      </c>
      <c r="B1415" s="81" t="s">
        <v>141</v>
      </c>
      <c r="C1415" s="81" t="s">
        <v>483</v>
      </c>
      <c r="D1415" s="81" t="s">
        <v>14</v>
      </c>
      <c r="E1415" s="105">
        <v>80.161968284636629</v>
      </c>
      <c r="F1415" s="81" t="s">
        <v>36</v>
      </c>
    </row>
    <row r="1416" spans="1:6" x14ac:dyDescent="0.25">
      <c r="A1416" s="81" t="s">
        <v>459</v>
      </c>
      <c r="B1416" s="81" t="s">
        <v>141</v>
      </c>
      <c r="C1416" s="81" t="s">
        <v>483</v>
      </c>
      <c r="D1416" s="81" t="s">
        <v>14</v>
      </c>
      <c r="E1416" s="105">
        <v>266.69270217773339</v>
      </c>
      <c r="F1416" s="81" t="s">
        <v>40</v>
      </c>
    </row>
    <row r="1417" spans="1:6" x14ac:dyDescent="0.25">
      <c r="A1417" s="81" t="s">
        <v>459</v>
      </c>
      <c r="B1417" s="81" t="s">
        <v>141</v>
      </c>
      <c r="C1417" s="81" t="s">
        <v>483</v>
      </c>
      <c r="D1417" s="81" t="s">
        <v>14</v>
      </c>
      <c r="E1417" s="105">
        <v>1048.2718929529408</v>
      </c>
      <c r="F1417" s="81" t="s">
        <v>41</v>
      </c>
    </row>
    <row r="1418" spans="1:6" x14ac:dyDescent="0.25">
      <c r="A1418" s="81" t="s">
        <v>459</v>
      </c>
      <c r="B1418" s="81" t="s">
        <v>141</v>
      </c>
      <c r="C1418" s="81" t="s">
        <v>483</v>
      </c>
      <c r="D1418" s="81" t="s">
        <v>14</v>
      </c>
      <c r="E1418" s="105">
        <v>770.78815658304472</v>
      </c>
      <c r="F1418" s="81" t="s">
        <v>42</v>
      </c>
    </row>
    <row r="1419" spans="1:6" x14ac:dyDescent="0.25">
      <c r="A1419" s="81" t="s">
        <v>459</v>
      </c>
      <c r="B1419" s="81" t="s">
        <v>141</v>
      </c>
      <c r="C1419" s="81" t="s">
        <v>483</v>
      </c>
      <c r="D1419" s="81" t="s">
        <v>14</v>
      </c>
      <c r="E1419" s="105">
        <v>7.707881565830446</v>
      </c>
      <c r="F1419" s="81" t="s">
        <v>43</v>
      </c>
    </row>
    <row r="1420" spans="1:6" x14ac:dyDescent="0.25">
      <c r="A1420" s="81" t="s">
        <v>459</v>
      </c>
      <c r="B1420" s="81" t="s">
        <v>141</v>
      </c>
      <c r="C1420" s="81" t="s">
        <v>483</v>
      </c>
      <c r="D1420" s="81" t="s">
        <v>14</v>
      </c>
      <c r="E1420" s="105">
        <v>400.80984142318323</v>
      </c>
      <c r="F1420" s="81" t="s">
        <v>45</v>
      </c>
    </row>
    <row r="1421" spans="1:6" x14ac:dyDescent="0.25">
      <c r="A1421" s="81" t="s">
        <v>459</v>
      </c>
      <c r="B1421" s="81" t="s">
        <v>141</v>
      </c>
      <c r="C1421" s="81" t="s">
        <v>483</v>
      </c>
      <c r="D1421" s="81" t="s">
        <v>14</v>
      </c>
      <c r="E1421" s="105">
        <v>158.78236025610718</v>
      </c>
      <c r="F1421" s="81" t="s">
        <v>46</v>
      </c>
    </row>
    <row r="1422" spans="1:6" x14ac:dyDescent="0.25">
      <c r="A1422" s="81" t="s">
        <v>459</v>
      </c>
      <c r="B1422" s="81" t="s">
        <v>141</v>
      </c>
      <c r="C1422" s="81" t="s">
        <v>483</v>
      </c>
      <c r="D1422" s="81" t="s">
        <v>14</v>
      </c>
      <c r="E1422" s="105">
        <v>67.829357779307927</v>
      </c>
      <c r="F1422" s="81" t="s">
        <v>47</v>
      </c>
    </row>
    <row r="1423" spans="1:6" x14ac:dyDescent="0.25">
      <c r="A1423" s="81" t="s">
        <v>459</v>
      </c>
      <c r="B1423" s="81" t="s">
        <v>141</v>
      </c>
      <c r="C1423" s="81" t="s">
        <v>483</v>
      </c>
      <c r="D1423" s="81" t="s">
        <v>14</v>
      </c>
      <c r="E1423" s="105">
        <v>30.831526263321784</v>
      </c>
      <c r="F1423" s="81" t="s">
        <v>49</v>
      </c>
    </row>
    <row r="1424" spans="1:6" x14ac:dyDescent="0.25">
      <c r="A1424" s="81" t="s">
        <v>459</v>
      </c>
      <c r="B1424" s="81" t="s">
        <v>141</v>
      </c>
      <c r="C1424" s="81" t="s">
        <v>483</v>
      </c>
      <c r="D1424" s="81" t="s">
        <v>14</v>
      </c>
      <c r="E1424" s="105">
        <v>6.1663052526643556</v>
      </c>
      <c r="F1424" s="81" t="s">
        <v>50</v>
      </c>
    </row>
    <row r="1425" spans="1:6" x14ac:dyDescent="0.25">
      <c r="A1425" s="81" t="s">
        <v>459</v>
      </c>
      <c r="B1425" s="81" t="s">
        <v>141</v>
      </c>
      <c r="C1425" s="81" t="s">
        <v>483</v>
      </c>
      <c r="D1425" s="81" t="s">
        <v>14</v>
      </c>
      <c r="E1425" s="105">
        <v>69.370934092474016</v>
      </c>
      <c r="F1425" s="81" t="s">
        <v>52</v>
      </c>
    </row>
    <row r="1426" spans="1:6" x14ac:dyDescent="0.25">
      <c r="A1426" s="81" t="s">
        <v>459</v>
      </c>
      <c r="B1426" s="81" t="s">
        <v>141</v>
      </c>
      <c r="C1426" s="81" t="s">
        <v>483</v>
      </c>
      <c r="D1426" s="81" t="s">
        <v>14</v>
      </c>
      <c r="E1426" s="105">
        <v>191.15546283259505</v>
      </c>
      <c r="F1426" s="81" t="s">
        <v>53</v>
      </c>
    </row>
    <row r="1427" spans="1:6" x14ac:dyDescent="0.25">
      <c r="A1427" s="81" t="s">
        <v>459</v>
      </c>
      <c r="B1427" s="81" t="s">
        <v>141</v>
      </c>
      <c r="C1427" s="81" t="s">
        <v>483</v>
      </c>
      <c r="D1427" s="81" t="s">
        <v>14</v>
      </c>
      <c r="E1427" s="105">
        <v>1.5415763131660889</v>
      </c>
      <c r="F1427" s="81" t="s">
        <v>144</v>
      </c>
    </row>
    <row r="1428" spans="1:6" x14ac:dyDescent="0.25">
      <c r="A1428" s="81" t="s">
        <v>459</v>
      </c>
      <c r="B1428" s="81" t="s">
        <v>141</v>
      </c>
      <c r="C1428" s="81" t="s">
        <v>483</v>
      </c>
      <c r="D1428" s="81" t="s">
        <v>14</v>
      </c>
      <c r="E1428" s="105">
        <v>188.07231020626287</v>
      </c>
      <c r="F1428" s="81" t="s">
        <v>56</v>
      </c>
    </row>
    <row r="1429" spans="1:6" x14ac:dyDescent="0.25">
      <c r="A1429" s="81" t="s">
        <v>459</v>
      </c>
      <c r="B1429" s="81" t="s">
        <v>141</v>
      </c>
      <c r="C1429" s="81" t="s">
        <v>483</v>
      </c>
      <c r="D1429" s="81" t="s">
        <v>14</v>
      </c>
      <c r="E1429" s="105">
        <v>81.703544597802733</v>
      </c>
      <c r="F1429" s="81" t="s">
        <v>65</v>
      </c>
    </row>
    <row r="1430" spans="1:6" x14ac:dyDescent="0.25">
      <c r="A1430" s="81"/>
      <c r="B1430" s="81"/>
      <c r="C1430" s="81"/>
      <c r="D1430" s="81"/>
      <c r="E1430" s="106">
        <v>9000</v>
      </c>
      <c r="F1430" s="87"/>
    </row>
    <row r="1431" spans="1:6" x14ac:dyDescent="0.25">
      <c r="A1431" s="81" t="s">
        <v>459</v>
      </c>
      <c r="B1431" s="81" t="s">
        <v>141</v>
      </c>
      <c r="C1431" s="81" t="s">
        <v>482</v>
      </c>
      <c r="D1431" s="81" t="s">
        <v>14</v>
      </c>
      <c r="E1431" s="105">
        <v>1.0786339563214886</v>
      </c>
      <c r="F1431" s="81" t="s">
        <v>17</v>
      </c>
    </row>
    <row r="1432" spans="1:6" x14ac:dyDescent="0.25">
      <c r="A1432" s="81" t="s">
        <v>459</v>
      </c>
      <c r="B1432" s="81" t="s">
        <v>141</v>
      </c>
      <c r="C1432" s="81" t="s">
        <v>482</v>
      </c>
      <c r="D1432" s="81" t="s">
        <v>14</v>
      </c>
      <c r="E1432" s="105">
        <v>1.0786339563214886</v>
      </c>
      <c r="F1432" s="81" t="s">
        <v>23</v>
      </c>
    </row>
    <row r="1433" spans="1:6" x14ac:dyDescent="0.25">
      <c r="A1433" s="81" t="s">
        <v>459</v>
      </c>
      <c r="B1433" s="81" t="s">
        <v>141</v>
      </c>
      <c r="C1433" s="81" t="s">
        <v>482</v>
      </c>
      <c r="D1433" s="81" t="s">
        <v>14</v>
      </c>
      <c r="E1433" s="105">
        <v>1.0786339563214886</v>
      </c>
      <c r="F1433" s="81" t="s">
        <v>25</v>
      </c>
    </row>
    <row r="1434" spans="1:6" x14ac:dyDescent="0.25">
      <c r="A1434" s="81" t="s">
        <v>459</v>
      </c>
      <c r="B1434" s="81" t="s">
        <v>141</v>
      </c>
      <c r="C1434" s="81" t="s">
        <v>482</v>
      </c>
      <c r="D1434" s="81" t="s">
        <v>14</v>
      </c>
      <c r="E1434" s="105">
        <v>12.943607475857865</v>
      </c>
      <c r="F1434" s="81" t="s">
        <v>31</v>
      </c>
    </row>
    <row r="1435" spans="1:6" x14ac:dyDescent="0.25">
      <c r="A1435" s="81" t="s">
        <v>459</v>
      </c>
      <c r="B1435" s="81" t="s">
        <v>141</v>
      </c>
      <c r="C1435" s="81" t="s">
        <v>482</v>
      </c>
      <c r="D1435" s="81" t="s">
        <v>14</v>
      </c>
      <c r="E1435" s="105">
        <v>2.1572679126429772</v>
      </c>
      <c r="F1435" s="81" t="s">
        <v>68</v>
      </c>
    </row>
    <row r="1436" spans="1:6" x14ac:dyDescent="0.25">
      <c r="A1436" s="81" t="s">
        <v>459</v>
      </c>
      <c r="B1436" s="81" t="s">
        <v>141</v>
      </c>
      <c r="C1436" s="81" t="s">
        <v>482</v>
      </c>
      <c r="D1436" s="81" t="s">
        <v>14</v>
      </c>
      <c r="E1436" s="105">
        <v>9.7077056068933985</v>
      </c>
      <c r="F1436" s="81" t="s">
        <v>52</v>
      </c>
    </row>
    <row r="1437" spans="1:6" x14ac:dyDescent="0.25">
      <c r="A1437" s="81" t="s">
        <v>459</v>
      </c>
      <c r="B1437" s="81" t="s">
        <v>141</v>
      </c>
      <c r="C1437" s="81" t="s">
        <v>482</v>
      </c>
      <c r="D1437" s="81" t="s">
        <v>14</v>
      </c>
      <c r="E1437" s="105">
        <v>12.943607475857865</v>
      </c>
      <c r="F1437" s="81" t="s">
        <v>54</v>
      </c>
    </row>
    <row r="1438" spans="1:6" x14ac:dyDescent="0.25">
      <c r="A1438" s="81" t="s">
        <v>459</v>
      </c>
      <c r="B1438" s="81" t="s">
        <v>141</v>
      </c>
      <c r="C1438" s="81" t="s">
        <v>482</v>
      </c>
      <c r="D1438" s="81" t="s">
        <v>14</v>
      </c>
      <c r="E1438" s="105">
        <v>1.0786339563214886</v>
      </c>
      <c r="F1438" s="81" t="s">
        <v>56</v>
      </c>
    </row>
    <row r="1439" spans="1:6" x14ac:dyDescent="0.25">
      <c r="A1439" s="81" t="s">
        <v>459</v>
      </c>
      <c r="B1439" s="81" t="s">
        <v>141</v>
      </c>
      <c r="C1439" s="81" t="s">
        <v>482</v>
      </c>
      <c r="D1439" s="81" t="s">
        <v>14</v>
      </c>
      <c r="E1439" s="105">
        <v>1.0786339563214886</v>
      </c>
      <c r="F1439" s="81" t="s">
        <v>43</v>
      </c>
    </row>
    <row r="1440" spans="1:6" x14ac:dyDescent="0.25">
      <c r="A1440" s="81" t="s">
        <v>459</v>
      </c>
      <c r="B1440" s="81" t="s">
        <v>141</v>
      </c>
      <c r="C1440" s="81" t="s">
        <v>482</v>
      </c>
      <c r="D1440" s="81" t="s">
        <v>14</v>
      </c>
      <c r="E1440" s="105">
        <v>72.095893640528317</v>
      </c>
      <c r="F1440" s="81" t="s">
        <v>15</v>
      </c>
    </row>
    <row r="1441" spans="1:6" x14ac:dyDescent="0.25">
      <c r="A1441" s="81" t="s">
        <v>459</v>
      </c>
      <c r="B1441" s="81" t="s">
        <v>141</v>
      </c>
      <c r="C1441" s="81" t="s">
        <v>482</v>
      </c>
      <c r="D1441" s="81" t="s">
        <v>14</v>
      </c>
      <c r="E1441" s="105">
        <v>25.240034577922831</v>
      </c>
      <c r="F1441" s="81" t="s">
        <v>16</v>
      </c>
    </row>
    <row r="1442" spans="1:6" x14ac:dyDescent="0.25">
      <c r="A1442" s="81" t="s">
        <v>459</v>
      </c>
      <c r="B1442" s="81" t="s">
        <v>141</v>
      </c>
      <c r="C1442" s="81" t="s">
        <v>482</v>
      </c>
      <c r="D1442" s="81" t="s">
        <v>14</v>
      </c>
      <c r="E1442" s="105">
        <v>65.79667133561081</v>
      </c>
      <c r="F1442" s="81" t="s">
        <v>17</v>
      </c>
    </row>
    <row r="1443" spans="1:6" x14ac:dyDescent="0.25">
      <c r="A1443" s="81" t="s">
        <v>459</v>
      </c>
      <c r="B1443" s="81" t="s">
        <v>141</v>
      </c>
      <c r="C1443" s="81" t="s">
        <v>482</v>
      </c>
      <c r="D1443" s="81" t="s">
        <v>14</v>
      </c>
      <c r="E1443" s="105">
        <v>1104.5211712732043</v>
      </c>
      <c r="F1443" s="81" t="s">
        <v>18</v>
      </c>
    </row>
    <row r="1444" spans="1:6" x14ac:dyDescent="0.25">
      <c r="A1444" s="81" t="s">
        <v>459</v>
      </c>
      <c r="B1444" s="81" t="s">
        <v>141</v>
      </c>
      <c r="C1444" s="81" t="s">
        <v>482</v>
      </c>
      <c r="D1444" s="81" t="s">
        <v>14</v>
      </c>
      <c r="E1444" s="105">
        <v>86.290716505719118</v>
      </c>
      <c r="F1444" s="81" t="s">
        <v>19</v>
      </c>
    </row>
    <row r="1445" spans="1:6" x14ac:dyDescent="0.25">
      <c r="A1445" s="81" t="s">
        <v>459</v>
      </c>
      <c r="B1445" s="81" t="s">
        <v>141</v>
      </c>
      <c r="C1445" s="81" t="s">
        <v>482</v>
      </c>
      <c r="D1445" s="81" t="s">
        <v>14</v>
      </c>
      <c r="E1445" s="105">
        <v>394.78002801366495</v>
      </c>
      <c r="F1445" s="81" t="s">
        <v>20</v>
      </c>
    </row>
    <row r="1446" spans="1:6" x14ac:dyDescent="0.25">
      <c r="A1446" s="81" t="s">
        <v>459</v>
      </c>
      <c r="B1446" s="81" t="s">
        <v>141</v>
      </c>
      <c r="C1446" s="81" t="s">
        <v>482</v>
      </c>
      <c r="D1446" s="81" t="s">
        <v>14</v>
      </c>
      <c r="E1446" s="105">
        <v>183.36777257465312</v>
      </c>
      <c r="F1446" s="81" t="s">
        <v>21</v>
      </c>
    </row>
    <row r="1447" spans="1:6" x14ac:dyDescent="0.25">
      <c r="A1447" s="81" t="s">
        <v>459</v>
      </c>
      <c r="B1447" s="81" t="s">
        <v>141</v>
      </c>
      <c r="C1447" s="81" t="s">
        <v>482</v>
      </c>
      <c r="D1447" s="81" t="s">
        <v>14</v>
      </c>
      <c r="E1447" s="105">
        <v>1091.1461102148182</v>
      </c>
      <c r="F1447" s="81" t="s">
        <v>22</v>
      </c>
    </row>
    <row r="1448" spans="1:6" x14ac:dyDescent="0.25">
      <c r="A1448" s="81" t="s">
        <v>459</v>
      </c>
      <c r="B1448" s="81" t="s">
        <v>141</v>
      </c>
      <c r="C1448" s="81" t="s">
        <v>482</v>
      </c>
      <c r="D1448" s="81" t="s">
        <v>14</v>
      </c>
      <c r="E1448" s="105">
        <v>1647.0740513029132</v>
      </c>
      <c r="F1448" s="81" t="s">
        <v>23</v>
      </c>
    </row>
    <row r="1449" spans="1:6" x14ac:dyDescent="0.25">
      <c r="A1449" s="81" t="s">
        <v>459</v>
      </c>
      <c r="B1449" s="81" t="s">
        <v>141</v>
      </c>
      <c r="C1449" s="81" t="s">
        <v>482</v>
      </c>
      <c r="D1449" s="81" t="s">
        <v>14</v>
      </c>
      <c r="E1449" s="105">
        <v>563.04692519981711</v>
      </c>
      <c r="F1449" s="81" t="s">
        <v>24</v>
      </c>
    </row>
    <row r="1450" spans="1:6" x14ac:dyDescent="0.25">
      <c r="A1450" s="81" t="s">
        <v>459</v>
      </c>
      <c r="B1450" s="81" t="s">
        <v>141</v>
      </c>
      <c r="C1450" s="81" t="s">
        <v>482</v>
      </c>
      <c r="D1450" s="81" t="s">
        <v>14</v>
      </c>
      <c r="E1450" s="105">
        <v>1172.9497094622398</v>
      </c>
      <c r="F1450" s="81" t="s">
        <v>25</v>
      </c>
    </row>
    <row r="1451" spans="1:6" x14ac:dyDescent="0.25">
      <c r="A1451" s="81" t="s">
        <v>459</v>
      </c>
      <c r="B1451" s="81" t="s">
        <v>141</v>
      </c>
      <c r="C1451" s="81" t="s">
        <v>482</v>
      </c>
      <c r="D1451" s="81" t="s">
        <v>14</v>
      </c>
      <c r="E1451" s="105">
        <v>102.03877226801283</v>
      </c>
      <c r="F1451" s="81" t="s">
        <v>26</v>
      </c>
    </row>
    <row r="1452" spans="1:6" x14ac:dyDescent="0.25">
      <c r="A1452" s="81" t="s">
        <v>459</v>
      </c>
      <c r="B1452" s="81" t="s">
        <v>141</v>
      </c>
      <c r="C1452" s="81" t="s">
        <v>482</v>
      </c>
      <c r="D1452" s="81" t="s">
        <v>14</v>
      </c>
      <c r="E1452" s="105">
        <v>157.48055762293734</v>
      </c>
      <c r="F1452" s="81" t="s">
        <v>27</v>
      </c>
    </row>
    <row r="1453" spans="1:6" x14ac:dyDescent="0.25">
      <c r="A1453" s="81" t="s">
        <v>459</v>
      </c>
      <c r="B1453" s="81" t="s">
        <v>141</v>
      </c>
      <c r="C1453" s="81" t="s">
        <v>482</v>
      </c>
      <c r="D1453" s="81" t="s">
        <v>14</v>
      </c>
      <c r="E1453" s="105">
        <v>414.68082450779633</v>
      </c>
      <c r="F1453" s="81" t="s">
        <v>28</v>
      </c>
    </row>
    <row r="1454" spans="1:6" x14ac:dyDescent="0.25">
      <c r="A1454" s="81" t="s">
        <v>459</v>
      </c>
      <c r="B1454" s="81" t="s">
        <v>141</v>
      </c>
      <c r="C1454" s="81" t="s">
        <v>482</v>
      </c>
      <c r="D1454" s="81" t="s">
        <v>14</v>
      </c>
      <c r="E1454" s="105">
        <v>76.583010898825705</v>
      </c>
      <c r="F1454" s="81" t="s">
        <v>29</v>
      </c>
    </row>
    <row r="1455" spans="1:6" x14ac:dyDescent="0.25">
      <c r="A1455" s="81" t="s">
        <v>459</v>
      </c>
      <c r="B1455" s="81" t="s">
        <v>141</v>
      </c>
      <c r="C1455" s="81" t="s">
        <v>482</v>
      </c>
      <c r="D1455" s="81" t="s">
        <v>14</v>
      </c>
      <c r="E1455" s="105">
        <v>270.73712303669367</v>
      </c>
      <c r="F1455" s="81" t="s">
        <v>30</v>
      </c>
    </row>
    <row r="1456" spans="1:6" x14ac:dyDescent="0.25">
      <c r="A1456" s="81" t="s">
        <v>459</v>
      </c>
      <c r="B1456" s="81" t="s">
        <v>141</v>
      </c>
      <c r="C1456" s="81" t="s">
        <v>482</v>
      </c>
      <c r="D1456" s="81" t="s">
        <v>14</v>
      </c>
      <c r="E1456" s="105">
        <v>428.21768065963107</v>
      </c>
      <c r="F1456" s="81" t="s">
        <v>31</v>
      </c>
    </row>
    <row r="1457" spans="1:6" x14ac:dyDescent="0.25">
      <c r="A1457" s="81" t="s">
        <v>459</v>
      </c>
      <c r="B1457" s="81" t="s">
        <v>141</v>
      </c>
      <c r="C1457" s="81" t="s">
        <v>482</v>
      </c>
      <c r="D1457" s="81" t="s">
        <v>14</v>
      </c>
      <c r="E1457" s="105">
        <v>313.88248128955325</v>
      </c>
      <c r="F1457" s="81" t="s">
        <v>32</v>
      </c>
    </row>
    <row r="1458" spans="1:6" x14ac:dyDescent="0.25">
      <c r="A1458" s="81" t="s">
        <v>459</v>
      </c>
      <c r="B1458" s="81" t="s">
        <v>141</v>
      </c>
      <c r="C1458" s="81" t="s">
        <v>482</v>
      </c>
      <c r="D1458" s="81" t="s">
        <v>14</v>
      </c>
      <c r="E1458" s="105">
        <v>100.31295793789846</v>
      </c>
      <c r="F1458" s="81" t="s">
        <v>62</v>
      </c>
    </row>
    <row r="1459" spans="1:6" x14ac:dyDescent="0.25">
      <c r="A1459" s="81" t="s">
        <v>459</v>
      </c>
      <c r="B1459" s="81" t="s">
        <v>141</v>
      </c>
      <c r="C1459" s="81" t="s">
        <v>482</v>
      </c>
      <c r="D1459" s="81" t="s">
        <v>14</v>
      </c>
      <c r="E1459" s="105">
        <v>185.52504048729605</v>
      </c>
      <c r="F1459" s="81" t="s">
        <v>33</v>
      </c>
    </row>
    <row r="1460" spans="1:6" x14ac:dyDescent="0.25">
      <c r="A1460" s="81" t="s">
        <v>459</v>
      </c>
      <c r="B1460" s="81" t="s">
        <v>141</v>
      </c>
      <c r="C1460" s="81" t="s">
        <v>482</v>
      </c>
      <c r="D1460" s="81" t="s">
        <v>14</v>
      </c>
      <c r="E1460" s="105">
        <v>293.38843611944492</v>
      </c>
      <c r="F1460" s="81" t="s">
        <v>34</v>
      </c>
    </row>
    <row r="1461" spans="1:6" x14ac:dyDescent="0.25">
      <c r="A1461" s="81" t="s">
        <v>459</v>
      </c>
      <c r="B1461" s="81" t="s">
        <v>141</v>
      </c>
      <c r="C1461" s="81" t="s">
        <v>482</v>
      </c>
      <c r="D1461" s="81" t="s">
        <v>14</v>
      </c>
      <c r="E1461" s="105">
        <v>281.52346259990856</v>
      </c>
      <c r="F1461" s="81" t="s">
        <v>35</v>
      </c>
    </row>
    <row r="1462" spans="1:6" x14ac:dyDescent="0.25">
      <c r="A1462" s="81" t="s">
        <v>459</v>
      </c>
      <c r="B1462" s="81" t="s">
        <v>141</v>
      </c>
      <c r="C1462" s="81" t="s">
        <v>482</v>
      </c>
      <c r="D1462" s="81" t="s">
        <v>14</v>
      </c>
      <c r="E1462" s="105">
        <v>267.50122116772923</v>
      </c>
      <c r="F1462" s="81" t="s">
        <v>36</v>
      </c>
    </row>
    <row r="1463" spans="1:6" x14ac:dyDescent="0.25">
      <c r="A1463" s="81" t="s">
        <v>459</v>
      </c>
      <c r="B1463" s="81" t="s">
        <v>141</v>
      </c>
      <c r="C1463" s="81" t="s">
        <v>482</v>
      </c>
      <c r="D1463" s="81" t="s">
        <v>14</v>
      </c>
      <c r="E1463" s="105">
        <v>673.067588744609</v>
      </c>
      <c r="F1463" s="81" t="s">
        <v>37</v>
      </c>
    </row>
    <row r="1464" spans="1:6" x14ac:dyDescent="0.25">
      <c r="A1464" s="81" t="s">
        <v>459</v>
      </c>
      <c r="B1464" s="81" t="s">
        <v>141</v>
      </c>
      <c r="C1464" s="81" t="s">
        <v>482</v>
      </c>
      <c r="D1464" s="81" t="s">
        <v>14</v>
      </c>
      <c r="E1464" s="105">
        <v>129.43607475857866</v>
      </c>
      <c r="F1464" s="81" t="s">
        <v>38</v>
      </c>
    </row>
    <row r="1465" spans="1:6" x14ac:dyDescent="0.25">
      <c r="A1465" s="81" t="s">
        <v>459</v>
      </c>
      <c r="B1465" s="81" t="s">
        <v>141</v>
      </c>
      <c r="C1465" s="81" t="s">
        <v>482</v>
      </c>
      <c r="D1465" s="81" t="s">
        <v>14</v>
      </c>
      <c r="E1465" s="105">
        <v>211.41225543901183</v>
      </c>
      <c r="F1465" s="81" t="s">
        <v>39</v>
      </c>
    </row>
    <row r="1466" spans="1:6" x14ac:dyDescent="0.25">
      <c r="A1466" s="81" t="s">
        <v>459</v>
      </c>
      <c r="B1466" s="81" t="s">
        <v>141</v>
      </c>
      <c r="C1466" s="81" t="s">
        <v>482</v>
      </c>
      <c r="D1466" s="81" t="s">
        <v>14</v>
      </c>
      <c r="E1466" s="105">
        <v>390.4654921883789</v>
      </c>
      <c r="F1466" s="81" t="s">
        <v>40</v>
      </c>
    </row>
    <row r="1467" spans="1:6" x14ac:dyDescent="0.25">
      <c r="A1467" s="81" t="s">
        <v>459</v>
      </c>
      <c r="B1467" s="81" t="s">
        <v>141</v>
      </c>
      <c r="C1467" s="81" t="s">
        <v>482</v>
      </c>
      <c r="D1467" s="81" t="s">
        <v>14</v>
      </c>
      <c r="E1467" s="105">
        <v>3188.4419748863211</v>
      </c>
      <c r="F1467" s="81" t="s">
        <v>41</v>
      </c>
    </row>
    <row r="1468" spans="1:6" x14ac:dyDescent="0.25">
      <c r="A1468" s="81" t="s">
        <v>459</v>
      </c>
      <c r="B1468" s="81" t="s">
        <v>141</v>
      </c>
      <c r="C1468" s="81" t="s">
        <v>482</v>
      </c>
      <c r="D1468" s="81" t="s">
        <v>14</v>
      </c>
      <c r="E1468" s="105">
        <v>2185.3123955073365</v>
      </c>
      <c r="F1468" s="81" t="s">
        <v>42</v>
      </c>
    </row>
    <row r="1469" spans="1:6" x14ac:dyDescent="0.25">
      <c r="A1469" s="81" t="s">
        <v>459</v>
      </c>
      <c r="B1469" s="81" t="s">
        <v>141</v>
      </c>
      <c r="C1469" s="81" t="s">
        <v>482</v>
      </c>
      <c r="D1469" s="81" t="s">
        <v>14</v>
      </c>
      <c r="E1469" s="105">
        <v>160.71645949190184</v>
      </c>
      <c r="F1469" s="81" t="s">
        <v>43</v>
      </c>
    </row>
    <row r="1470" spans="1:6" x14ac:dyDescent="0.25">
      <c r="A1470" s="81" t="s">
        <v>459</v>
      </c>
      <c r="B1470" s="81" t="s">
        <v>141</v>
      </c>
      <c r="C1470" s="81" t="s">
        <v>482</v>
      </c>
      <c r="D1470" s="81" t="s">
        <v>14</v>
      </c>
      <c r="E1470" s="105">
        <v>119.72836915168524</v>
      </c>
      <c r="F1470" s="81" t="s">
        <v>44</v>
      </c>
    </row>
    <row r="1471" spans="1:6" x14ac:dyDescent="0.25">
      <c r="A1471" s="81" t="s">
        <v>459</v>
      </c>
      <c r="B1471" s="81" t="s">
        <v>141</v>
      </c>
      <c r="C1471" s="81" t="s">
        <v>482</v>
      </c>
      <c r="D1471" s="81" t="s">
        <v>14</v>
      </c>
      <c r="E1471" s="105">
        <v>671.98895478828751</v>
      </c>
      <c r="F1471" s="81" t="s">
        <v>45</v>
      </c>
    </row>
    <row r="1472" spans="1:6" x14ac:dyDescent="0.25">
      <c r="A1472" s="81" t="s">
        <v>459</v>
      </c>
      <c r="B1472" s="81" t="s">
        <v>141</v>
      </c>
      <c r="C1472" s="81" t="s">
        <v>482</v>
      </c>
      <c r="D1472" s="81" t="s">
        <v>14</v>
      </c>
      <c r="E1472" s="105">
        <v>243.77127412865642</v>
      </c>
      <c r="F1472" s="81" t="s">
        <v>46</v>
      </c>
    </row>
    <row r="1473" spans="1:6" x14ac:dyDescent="0.25">
      <c r="A1473" s="81" t="s">
        <v>459</v>
      </c>
      <c r="B1473" s="81" t="s">
        <v>141</v>
      </c>
      <c r="C1473" s="81" t="s">
        <v>482</v>
      </c>
      <c r="D1473" s="81" t="s">
        <v>14</v>
      </c>
      <c r="E1473" s="105">
        <v>611.58545323428405</v>
      </c>
      <c r="F1473" s="81" t="s">
        <v>47</v>
      </c>
    </row>
    <row r="1474" spans="1:6" x14ac:dyDescent="0.25">
      <c r="A1474" s="81" t="s">
        <v>459</v>
      </c>
      <c r="B1474" s="81" t="s">
        <v>141</v>
      </c>
      <c r="C1474" s="81" t="s">
        <v>482</v>
      </c>
      <c r="D1474" s="81" t="s">
        <v>14</v>
      </c>
      <c r="E1474" s="105">
        <v>78.74027881146867</v>
      </c>
      <c r="F1474" s="81" t="s">
        <v>63</v>
      </c>
    </row>
    <row r="1475" spans="1:6" x14ac:dyDescent="0.25">
      <c r="A1475" s="81" t="s">
        <v>459</v>
      </c>
      <c r="B1475" s="81" t="s">
        <v>141</v>
      </c>
      <c r="C1475" s="81" t="s">
        <v>482</v>
      </c>
      <c r="D1475" s="81" t="s">
        <v>14</v>
      </c>
      <c r="E1475" s="105">
        <v>392.62276010102192</v>
      </c>
      <c r="F1475" s="81" t="s">
        <v>48</v>
      </c>
    </row>
    <row r="1476" spans="1:6" x14ac:dyDescent="0.25">
      <c r="A1476" s="81" t="s">
        <v>459</v>
      </c>
      <c r="B1476" s="81" t="s">
        <v>141</v>
      </c>
      <c r="C1476" s="81" t="s">
        <v>482</v>
      </c>
      <c r="D1476" s="81" t="s">
        <v>14</v>
      </c>
      <c r="E1476" s="105">
        <v>80.897546724111663</v>
      </c>
      <c r="F1476" s="81" t="s">
        <v>68</v>
      </c>
    </row>
    <row r="1477" spans="1:6" x14ac:dyDescent="0.25">
      <c r="A1477" s="81" t="s">
        <v>459</v>
      </c>
      <c r="B1477" s="81" t="s">
        <v>141</v>
      </c>
      <c r="C1477" s="81" t="s">
        <v>482</v>
      </c>
      <c r="D1477" s="81" t="s">
        <v>14</v>
      </c>
      <c r="E1477" s="105">
        <v>143.45831619075801</v>
      </c>
      <c r="F1477" s="81" t="s">
        <v>49</v>
      </c>
    </row>
    <row r="1478" spans="1:6" x14ac:dyDescent="0.25">
      <c r="A1478" s="81" t="s">
        <v>459</v>
      </c>
      <c r="B1478" s="81" t="s">
        <v>141</v>
      </c>
      <c r="C1478" s="81" t="s">
        <v>482</v>
      </c>
      <c r="D1478" s="81" t="s">
        <v>14</v>
      </c>
      <c r="E1478" s="105">
        <v>186.60367444361754</v>
      </c>
      <c r="F1478" s="81" t="s">
        <v>50</v>
      </c>
    </row>
    <row r="1479" spans="1:6" x14ac:dyDescent="0.25">
      <c r="A1479" s="81" t="s">
        <v>459</v>
      </c>
      <c r="B1479" s="81" t="s">
        <v>141</v>
      </c>
      <c r="C1479" s="81" t="s">
        <v>482</v>
      </c>
      <c r="D1479" s="81" t="s">
        <v>14</v>
      </c>
      <c r="E1479" s="105">
        <v>419.5886090090591</v>
      </c>
      <c r="F1479" s="81" t="s">
        <v>51</v>
      </c>
    </row>
    <row r="1480" spans="1:6" x14ac:dyDescent="0.25">
      <c r="A1480" s="81" t="s">
        <v>459</v>
      </c>
      <c r="B1480" s="81" t="s">
        <v>141</v>
      </c>
      <c r="C1480" s="81" t="s">
        <v>482</v>
      </c>
      <c r="D1480" s="81" t="s">
        <v>14</v>
      </c>
      <c r="E1480" s="105">
        <v>528.96209218005811</v>
      </c>
      <c r="F1480" s="81" t="s">
        <v>52</v>
      </c>
    </row>
    <row r="1481" spans="1:6" x14ac:dyDescent="0.25">
      <c r="A1481" s="81" t="s">
        <v>459</v>
      </c>
      <c r="B1481" s="81" t="s">
        <v>141</v>
      </c>
      <c r="C1481" s="81" t="s">
        <v>482</v>
      </c>
      <c r="D1481" s="81" t="s">
        <v>14</v>
      </c>
      <c r="E1481" s="105">
        <v>106.07286326465521</v>
      </c>
      <c r="F1481" s="81" t="s">
        <v>53</v>
      </c>
    </row>
    <row r="1482" spans="1:6" x14ac:dyDescent="0.25">
      <c r="A1482" s="81" t="s">
        <v>459</v>
      </c>
      <c r="B1482" s="81" t="s">
        <v>141</v>
      </c>
      <c r="C1482" s="81" t="s">
        <v>482</v>
      </c>
      <c r="D1482" s="81" t="s">
        <v>14</v>
      </c>
      <c r="E1482" s="105">
        <v>36.673554514930615</v>
      </c>
      <c r="F1482" s="81" t="s">
        <v>54</v>
      </c>
    </row>
    <row r="1483" spans="1:6" x14ac:dyDescent="0.25">
      <c r="A1483" s="81" t="s">
        <v>459</v>
      </c>
      <c r="B1483" s="81" t="s">
        <v>141</v>
      </c>
      <c r="C1483" s="81" t="s">
        <v>482</v>
      </c>
      <c r="D1483" s="81" t="s">
        <v>14</v>
      </c>
      <c r="E1483" s="105">
        <v>215.72679126429773</v>
      </c>
      <c r="F1483" s="81" t="s">
        <v>55</v>
      </c>
    </row>
    <row r="1484" spans="1:6" x14ac:dyDescent="0.25">
      <c r="A1484" s="81" t="s">
        <v>459</v>
      </c>
      <c r="B1484" s="81" t="s">
        <v>141</v>
      </c>
      <c r="C1484" s="81" t="s">
        <v>482</v>
      </c>
      <c r="D1484" s="81" t="s">
        <v>14</v>
      </c>
      <c r="E1484" s="105">
        <v>1.0786339563214886</v>
      </c>
      <c r="F1484" s="81" t="s">
        <v>144</v>
      </c>
    </row>
    <row r="1485" spans="1:6" x14ac:dyDescent="0.25">
      <c r="A1485" s="81" t="s">
        <v>459</v>
      </c>
      <c r="B1485" s="81" t="s">
        <v>141</v>
      </c>
      <c r="C1485" s="81" t="s">
        <v>482</v>
      </c>
      <c r="D1485" s="81" t="s">
        <v>14</v>
      </c>
      <c r="E1485" s="105">
        <v>643.94447192392875</v>
      </c>
      <c r="F1485" s="81" t="s">
        <v>56</v>
      </c>
    </row>
    <row r="1486" spans="1:6" x14ac:dyDescent="0.25">
      <c r="A1486" s="81" t="s">
        <v>459</v>
      </c>
      <c r="B1486" s="81" t="s">
        <v>141</v>
      </c>
      <c r="C1486" s="81" t="s">
        <v>482</v>
      </c>
      <c r="D1486" s="81" t="s">
        <v>14</v>
      </c>
      <c r="E1486" s="105">
        <v>52.853063859752957</v>
      </c>
      <c r="F1486" s="81" t="s">
        <v>57</v>
      </c>
    </row>
    <row r="1487" spans="1:6" x14ac:dyDescent="0.25">
      <c r="A1487" s="81" t="s">
        <v>459</v>
      </c>
      <c r="B1487" s="81" t="s">
        <v>141</v>
      </c>
      <c r="C1487" s="81" t="s">
        <v>482</v>
      </c>
      <c r="D1487" s="81" t="s">
        <v>14</v>
      </c>
      <c r="E1487" s="105">
        <v>185.52504048729605</v>
      </c>
      <c r="F1487" s="81" t="s">
        <v>65</v>
      </c>
    </row>
    <row r="1488" spans="1:6" x14ac:dyDescent="0.25">
      <c r="A1488" s="81"/>
      <c r="B1488" s="81"/>
      <c r="C1488" s="81"/>
      <c r="D1488" s="81"/>
      <c r="E1488" s="106">
        <v>21000.000000000011</v>
      </c>
      <c r="F1488" s="87"/>
    </row>
    <row r="1489" spans="1:6" x14ac:dyDescent="0.25">
      <c r="A1489" s="81" t="s">
        <v>460</v>
      </c>
      <c r="B1489" s="81" t="s">
        <v>159</v>
      </c>
      <c r="C1489" s="81" t="s">
        <v>483</v>
      </c>
      <c r="D1489" s="81" t="s">
        <v>14</v>
      </c>
      <c r="E1489" s="105">
        <v>2.4870466321243518</v>
      </c>
      <c r="F1489" s="81" t="s">
        <v>17</v>
      </c>
    </row>
    <row r="1490" spans="1:6" x14ac:dyDescent="0.25">
      <c r="A1490" s="81" t="s">
        <v>460</v>
      </c>
      <c r="B1490" s="81" t="s">
        <v>159</v>
      </c>
      <c r="C1490" s="81" t="s">
        <v>483</v>
      </c>
      <c r="D1490" s="81" t="s">
        <v>14</v>
      </c>
      <c r="E1490" s="105">
        <v>3.730569948186528</v>
      </c>
      <c r="F1490" s="81" t="s">
        <v>20</v>
      </c>
    </row>
    <row r="1491" spans="1:6" x14ac:dyDescent="0.25">
      <c r="A1491" s="81" t="s">
        <v>460</v>
      </c>
      <c r="B1491" s="81" t="s">
        <v>159</v>
      </c>
      <c r="C1491" s="81" t="s">
        <v>483</v>
      </c>
      <c r="D1491" s="81" t="s">
        <v>14</v>
      </c>
      <c r="E1491" s="105">
        <v>1.865284974093264</v>
      </c>
      <c r="F1491" s="81" t="s">
        <v>22</v>
      </c>
    </row>
    <row r="1492" spans="1:6" x14ac:dyDescent="0.25">
      <c r="A1492" s="81" t="s">
        <v>460</v>
      </c>
      <c r="B1492" s="81" t="s">
        <v>159</v>
      </c>
      <c r="C1492" s="81" t="s">
        <v>483</v>
      </c>
      <c r="D1492" s="81" t="s">
        <v>14</v>
      </c>
      <c r="E1492" s="105">
        <v>92.642487046632127</v>
      </c>
      <c r="F1492" s="81" t="s">
        <v>25</v>
      </c>
    </row>
    <row r="1493" spans="1:6" x14ac:dyDescent="0.25">
      <c r="A1493" s="81" t="s">
        <v>460</v>
      </c>
      <c r="B1493" s="81" t="s">
        <v>159</v>
      </c>
      <c r="C1493" s="81" t="s">
        <v>483</v>
      </c>
      <c r="D1493" s="81" t="s">
        <v>14</v>
      </c>
      <c r="E1493" s="105">
        <v>1.2435233160621759</v>
      </c>
      <c r="F1493" s="81" t="s">
        <v>26</v>
      </c>
    </row>
    <row r="1494" spans="1:6" x14ac:dyDescent="0.25">
      <c r="A1494" s="81" t="s">
        <v>460</v>
      </c>
      <c r="B1494" s="81" t="s">
        <v>159</v>
      </c>
      <c r="C1494" s="81" t="s">
        <v>483</v>
      </c>
      <c r="D1494" s="81" t="s">
        <v>14</v>
      </c>
      <c r="E1494" s="105">
        <v>0.62176165803108796</v>
      </c>
      <c r="F1494" s="81" t="s">
        <v>52</v>
      </c>
    </row>
    <row r="1495" spans="1:6" x14ac:dyDescent="0.25">
      <c r="A1495" s="81" t="s">
        <v>460</v>
      </c>
      <c r="B1495" s="81" t="s">
        <v>159</v>
      </c>
      <c r="C1495" s="81" t="s">
        <v>483</v>
      </c>
      <c r="D1495" s="81" t="s">
        <v>14</v>
      </c>
      <c r="E1495" s="105">
        <v>17.409326424870464</v>
      </c>
      <c r="F1495" s="81" t="s">
        <v>53</v>
      </c>
    </row>
    <row r="1496" spans="1:6" x14ac:dyDescent="0.25">
      <c r="A1496" s="81"/>
      <c r="B1496" s="81"/>
      <c r="C1496" s="81"/>
      <c r="D1496" s="81"/>
      <c r="E1496" s="106">
        <v>120</v>
      </c>
      <c r="F1496" s="87"/>
    </row>
    <row r="1497" spans="1:6" x14ac:dyDescent="0.25">
      <c r="A1497" s="81" t="s">
        <v>460</v>
      </c>
      <c r="B1497" s="81" t="s">
        <v>159</v>
      </c>
      <c r="C1497" s="81" t="s">
        <v>492</v>
      </c>
      <c r="D1497" s="81" t="s">
        <v>14</v>
      </c>
      <c r="E1497" s="105">
        <v>1.4814814814814814</v>
      </c>
      <c r="F1497" s="81" t="s">
        <v>15</v>
      </c>
    </row>
    <row r="1498" spans="1:6" x14ac:dyDescent="0.25">
      <c r="A1498" s="81" t="s">
        <v>460</v>
      </c>
      <c r="B1498" s="81" t="s">
        <v>159</v>
      </c>
      <c r="C1498" s="81" t="s">
        <v>492</v>
      </c>
      <c r="D1498" s="81" t="s">
        <v>14</v>
      </c>
      <c r="E1498" s="105">
        <v>1.4814814814814814</v>
      </c>
      <c r="F1498" s="81" t="s">
        <v>20</v>
      </c>
    </row>
    <row r="1499" spans="1:6" x14ac:dyDescent="0.25">
      <c r="A1499" s="81" t="s">
        <v>460</v>
      </c>
      <c r="B1499" s="81" t="s">
        <v>159</v>
      </c>
      <c r="C1499" s="81" t="s">
        <v>492</v>
      </c>
      <c r="D1499" s="81" t="s">
        <v>14</v>
      </c>
      <c r="E1499" s="105">
        <v>21.481481481481485</v>
      </c>
      <c r="F1499" s="81" t="s">
        <v>24</v>
      </c>
    </row>
    <row r="1500" spans="1:6" x14ac:dyDescent="0.25">
      <c r="A1500" s="81" t="s">
        <v>460</v>
      </c>
      <c r="B1500" s="81" t="s">
        <v>159</v>
      </c>
      <c r="C1500" s="81" t="s">
        <v>492</v>
      </c>
      <c r="D1500" s="81" t="s">
        <v>14</v>
      </c>
      <c r="E1500" s="105">
        <v>60.74074074074074</v>
      </c>
      <c r="F1500" s="81" t="s">
        <v>25</v>
      </c>
    </row>
    <row r="1501" spans="1:6" x14ac:dyDescent="0.25">
      <c r="A1501" s="81" t="s">
        <v>460</v>
      </c>
      <c r="B1501" s="81" t="s">
        <v>159</v>
      </c>
      <c r="C1501" s="81" t="s">
        <v>492</v>
      </c>
      <c r="D1501" s="81" t="s">
        <v>14</v>
      </c>
      <c r="E1501" s="105">
        <v>4.4444444444444446</v>
      </c>
      <c r="F1501" s="81" t="s">
        <v>26</v>
      </c>
    </row>
    <row r="1502" spans="1:6" x14ac:dyDescent="0.25">
      <c r="A1502" s="81" t="s">
        <v>460</v>
      </c>
      <c r="B1502" s="81" t="s">
        <v>159</v>
      </c>
      <c r="C1502" s="81" t="s">
        <v>492</v>
      </c>
      <c r="D1502" s="81" t="s">
        <v>14</v>
      </c>
      <c r="E1502" s="105">
        <v>10.370370370370372</v>
      </c>
      <c r="F1502" s="81" t="s">
        <v>53</v>
      </c>
    </row>
    <row r="1503" spans="1:6" x14ac:dyDescent="0.25">
      <c r="A1503" s="81"/>
      <c r="B1503" s="81"/>
      <c r="C1503" s="81"/>
      <c r="D1503" s="81"/>
      <c r="E1503" s="106">
        <v>100</v>
      </c>
      <c r="F1503" s="87"/>
    </row>
    <row r="1504" spans="1:6" x14ac:dyDescent="0.25">
      <c r="A1504" s="81" t="s">
        <v>461</v>
      </c>
      <c r="B1504" s="81" t="s">
        <v>154</v>
      </c>
      <c r="C1504" s="81" t="s">
        <v>491</v>
      </c>
      <c r="D1504" s="81" t="s">
        <v>14</v>
      </c>
      <c r="E1504" s="105">
        <v>8.0216457106477801</v>
      </c>
      <c r="F1504" s="81" t="s">
        <v>15</v>
      </c>
    </row>
    <row r="1505" spans="1:6" x14ac:dyDescent="0.25">
      <c r="A1505" s="81" t="s">
        <v>461</v>
      </c>
      <c r="B1505" s="81" t="s">
        <v>154</v>
      </c>
      <c r="C1505" s="81" t="s">
        <v>491</v>
      </c>
      <c r="D1505" s="81" t="s">
        <v>14</v>
      </c>
      <c r="E1505" s="105">
        <v>6.8756963234123836</v>
      </c>
      <c r="F1505" s="81" t="s">
        <v>17</v>
      </c>
    </row>
    <row r="1506" spans="1:6" x14ac:dyDescent="0.25">
      <c r="A1506" s="81" t="s">
        <v>461</v>
      </c>
      <c r="B1506" s="81" t="s">
        <v>154</v>
      </c>
      <c r="C1506" s="81" t="s">
        <v>491</v>
      </c>
      <c r="D1506" s="81" t="s">
        <v>14</v>
      </c>
      <c r="E1506" s="105">
        <v>122.61658443418752</v>
      </c>
      <c r="F1506" s="81" t="s">
        <v>18</v>
      </c>
    </row>
    <row r="1507" spans="1:6" x14ac:dyDescent="0.25">
      <c r="A1507" s="81" t="s">
        <v>461</v>
      </c>
      <c r="B1507" s="81" t="s">
        <v>154</v>
      </c>
      <c r="C1507" s="81" t="s">
        <v>491</v>
      </c>
      <c r="D1507" s="81" t="s">
        <v>14</v>
      </c>
      <c r="E1507" s="105">
        <v>19.481139583001752</v>
      </c>
      <c r="F1507" s="81" t="s">
        <v>19</v>
      </c>
    </row>
    <row r="1508" spans="1:6" x14ac:dyDescent="0.25">
      <c r="A1508" s="81" t="s">
        <v>461</v>
      </c>
      <c r="B1508" s="81" t="s">
        <v>154</v>
      </c>
      <c r="C1508" s="81" t="s">
        <v>491</v>
      </c>
      <c r="D1508" s="81" t="s">
        <v>14</v>
      </c>
      <c r="E1508" s="105">
        <v>71.048862008594639</v>
      </c>
      <c r="F1508" s="81" t="s">
        <v>20</v>
      </c>
    </row>
    <row r="1509" spans="1:6" x14ac:dyDescent="0.25">
      <c r="A1509" s="81" t="s">
        <v>461</v>
      </c>
      <c r="B1509" s="81" t="s">
        <v>154</v>
      </c>
      <c r="C1509" s="81" t="s">
        <v>491</v>
      </c>
      <c r="D1509" s="81" t="s">
        <v>14</v>
      </c>
      <c r="E1509" s="105">
        <v>73.34076078306542</v>
      </c>
      <c r="F1509" s="81" t="s">
        <v>21</v>
      </c>
    </row>
    <row r="1510" spans="1:6" x14ac:dyDescent="0.25">
      <c r="A1510" s="81" t="s">
        <v>461</v>
      </c>
      <c r="B1510" s="81" t="s">
        <v>154</v>
      </c>
      <c r="C1510" s="81" t="s">
        <v>491</v>
      </c>
      <c r="D1510" s="81" t="s">
        <v>14</v>
      </c>
      <c r="E1510" s="105">
        <v>239.50342193219802</v>
      </c>
      <c r="F1510" s="81" t="s">
        <v>22</v>
      </c>
    </row>
    <row r="1511" spans="1:6" x14ac:dyDescent="0.25">
      <c r="A1511" s="81" t="s">
        <v>461</v>
      </c>
      <c r="B1511" s="81" t="s">
        <v>154</v>
      </c>
      <c r="C1511" s="81" t="s">
        <v>491</v>
      </c>
      <c r="D1511" s="81" t="s">
        <v>14</v>
      </c>
      <c r="E1511" s="105">
        <v>276.17380232373074</v>
      </c>
      <c r="F1511" s="81" t="s">
        <v>23</v>
      </c>
    </row>
    <row r="1512" spans="1:6" x14ac:dyDescent="0.25">
      <c r="A1512" s="81" t="s">
        <v>461</v>
      </c>
      <c r="B1512" s="81" t="s">
        <v>154</v>
      </c>
      <c r="C1512" s="81" t="s">
        <v>491</v>
      </c>
      <c r="D1512" s="81" t="s">
        <v>14</v>
      </c>
      <c r="E1512" s="105">
        <v>65.319115072417645</v>
      </c>
      <c r="F1512" s="81" t="s">
        <v>24</v>
      </c>
    </row>
    <row r="1513" spans="1:6" x14ac:dyDescent="0.25">
      <c r="A1513" s="81" t="s">
        <v>461</v>
      </c>
      <c r="B1513" s="81" t="s">
        <v>154</v>
      </c>
      <c r="C1513" s="81" t="s">
        <v>491</v>
      </c>
      <c r="D1513" s="81" t="s">
        <v>14</v>
      </c>
      <c r="E1513" s="105">
        <v>694.44532866465079</v>
      </c>
      <c r="F1513" s="81" t="s">
        <v>25</v>
      </c>
    </row>
    <row r="1514" spans="1:6" x14ac:dyDescent="0.25">
      <c r="A1514" s="81" t="s">
        <v>461</v>
      </c>
      <c r="B1514" s="81" t="s">
        <v>154</v>
      </c>
      <c r="C1514" s="81" t="s">
        <v>491</v>
      </c>
      <c r="D1514" s="81" t="s">
        <v>14</v>
      </c>
      <c r="E1514" s="105">
        <v>29.22170937450263</v>
      </c>
      <c r="F1514" s="81" t="s">
        <v>26</v>
      </c>
    </row>
    <row r="1515" spans="1:6" x14ac:dyDescent="0.25">
      <c r="A1515" s="81" t="s">
        <v>461</v>
      </c>
      <c r="B1515" s="81" t="s">
        <v>154</v>
      </c>
      <c r="C1515" s="81" t="s">
        <v>491</v>
      </c>
      <c r="D1515" s="81" t="s">
        <v>14</v>
      </c>
      <c r="E1515" s="105">
        <v>122.61658443418752</v>
      </c>
      <c r="F1515" s="81" t="s">
        <v>28</v>
      </c>
    </row>
    <row r="1516" spans="1:6" x14ac:dyDescent="0.25">
      <c r="A1516" s="81" t="s">
        <v>461</v>
      </c>
      <c r="B1516" s="81" t="s">
        <v>154</v>
      </c>
      <c r="C1516" s="81" t="s">
        <v>491</v>
      </c>
      <c r="D1516" s="81" t="s">
        <v>14</v>
      </c>
      <c r="E1516" s="105">
        <v>64.173165685182241</v>
      </c>
      <c r="F1516" s="81" t="s">
        <v>31</v>
      </c>
    </row>
    <row r="1517" spans="1:6" x14ac:dyDescent="0.25">
      <c r="A1517" s="81" t="s">
        <v>461</v>
      </c>
      <c r="B1517" s="81" t="s">
        <v>154</v>
      </c>
      <c r="C1517" s="81" t="s">
        <v>491</v>
      </c>
      <c r="D1517" s="81" t="s">
        <v>14</v>
      </c>
      <c r="E1517" s="105">
        <v>50.421773038357486</v>
      </c>
      <c r="F1517" s="81" t="s">
        <v>32</v>
      </c>
    </row>
    <row r="1518" spans="1:6" x14ac:dyDescent="0.25">
      <c r="A1518" s="81" t="s">
        <v>461</v>
      </c>
      <c r="B1518" s="81" t="s">
        <v>154</v>
      </c>
      <c r="C1518" s="81" t="s">
        <v>491</v>
      </c>
      <c r="D1518" s="81" t="s">
        <v>14</v>
      </c>
      <c r="E1518" s="105">
        <v>41.254177940474307</v>
      </c>
      <c r="F1518" s="81" t="s">
        <v>34</v>
      </c>
    </row>
    <row r="1519" spans="1:6" x14ac:dyDescent="0.25">
      <c r="A1519" s="81" t="s">
        <v>461</v>
      </c>
      <c r="B1519" s="81" t="s">
        <v>154</v>
      </c>
      <c r="C1519" s="81" t="s">
        <v>491</v>
      </c>
      <c r="D1519" s="81" t="s">
        <v>14</v>
      </c>
      <c r="E1519" s="105">
        <v>89.384052204360984</v>
      </c>
      <c r="F1519" s="81" t="s">
        <v>35</v>
      </c>
    </row>
    <row r="1520" spans="1:6" x14ac:dyDescent="0.25">
      <c r="A1520" s="81" t="s">
        <v>461</v>
      </c>
      <c r="B1520" s="81" t="s">
        <v>154</v>
      </c>
      <c r="C1520" s="81" t="s">
        <v>491</v>
      </c>
      <c r="D1520" s="81" t="s">
        <v>14</v>
      </c>
      <c r="E1520" s="105">
        <v>46.983924876651287</v>
      </c>
      <c r="F1520" s="81" t="s">
        <v>36</v>
      </c>
    </row>
    <row r="1521" spans="1:6" x14ac:dyDescent="0.25">
      <c r="A1521" s="81" t="s">
        <v>461</v>
      </c>
      <c r="B1521" s="81" t="s">
        <v>154</v>
      </c>
      <c r="C1521" s="81" t="s">
        <v>491</v>
      </c>
      <c r="D1521" s="81" t="s">
        <v>14</v>
      </c>
      <c r="E1521" s="105">
        <v>134.07607830654149</v>
      </c>
      <c r="F1521" s="81" t="s">
        <v>37</v>
      </c>
    </row>
    <row r="1522" spans="1:6" x14ac:dyDescent="0.25">
      <c r="A1522" s="81" t="s">
        <v>461</v>
      </c>
      <c r="B1522" s="81" t="s">
        <v>154</v>
      </c>
      <c r="C1522" s="81" t="s">
        <v>491</v>
      </c>
      <c r="D1522" s="81" t="s">
        <v>14</v>
      </c>
      <c r="E1522" s="105">
        <v>41.254177940474307</v>
      </c>
      <c r="F1522" s="81" t="s">
        <v>38</v>
      </c>
    </row>
    <row r="1523" spans="1:6" x14ac:dyDescent="0.25">
      <c r="A1523" s="81" t="s">
        <v>461</v>
      </c>
      <c r="B1523" s="81" t="s">
        <v>154</v>
      </c>
      <c r="C1523" s="81" t="s">
        <v>491</v>
      </c>
      <c r="D1523" s="81" t="s">
        <v>14</v>
      </c>
      <c r="E1523" s="105">
        <v>29.794684068120329</v>
      </c>
      <c r="F1523" s="81" t="s">
        <v>39</v>
      </c>
    </row>
    <row r="1524" spans="1:6" x14ac:dyDescent="0.25">
      <c r="A1524" s="81" t="s">
        <v>461</v>
      </c>
      <c r="B1524" s="81" t="s">
        <v>154</v>
      </c>
      <c r="C1524" s="81" t="s">
        <v>491</v>
      </c>
      <c r="D1524" s="81" t="s">
        <v>14</v>
      </c>
      <c r="E1524" s="105">
        <v>65.319115072417645</v>
      </c>
      <c r="F1524" s="81" t="s">
        <v>40</v>
      </c>
    </row>
    <row r="1525" spans="1:6" x14ac:dyDescent="0.25">
      <c r="A1525" s="81" t="s">
        <v>461</v>
      </c>
      <c r="B1525" s="81" t="s">
        <v>154</v>
      </c>
      <c r="C1525" s="81" t="s">
        <v>491</v>
      </c>
      <c r="D1525" s="81" t="s">
        <v>14</v>
      </c>
      <c r="E1525" s="105">
        <v>278.46570109820152</v>
      </c>
      <c r="F1525" s="81" t="s">
        <v>41</v>
      </c>
    </row>
    <row r="1526" spans="1:6" x14ac:dyDescent="0.25">
      <c r="A1526" s="81" t="s">
        <v>461</v>
      </c>
      <c r="B1526" s="81" t="s">
        <v>154</v>
      </c>
      <c r="C1526" s="81" t="s">
        <v>491</v>
      </c>
      <c r="D1526" s="81" t="s">
        <v>14</v>
      </c>
      <c r="E1526" s="105">
        <v>356.39025943020857</v>
      </c>
      <c r="F1526" s="81" t="s">
        <v>42</v>
      </c>
    </row>
    <row r="1527" spans="1:6" x14ac:dyDescent="0.25">
      <c r="A1527" s="81" t="s">
        <v>461</v>
      </c>
      <c r="B1527" s="81" t="s">
        <v>154</v>
      </c>
      <c r="C1527" s="81" t="s">
        <v>491</v>
      </c>
      <c r="D1527" s="81" t="s">
        <v>14</v>
      </c>
      <c r="E1527" s="105">
        <v>2.2918987744707944</v>
      </c>
      <c r="F1527" s="81" t="s">
        <v>43</v>
      </c>
    </row>
    <row r="1528" spans="1:6" x14ac:dyDescent="0.25">
      <c r="A1528" s="81" t="s">
        <v>461</v>
      </c>
      <c r="B1528" s="81" t="s">
        <v>154</v>
      </c>
      <c r="C1528" s="81" t="s">
        <v>491</v>
      </c>
      <c r="D1528" s="81" t="s">
        <v>14</v>
      </c>
      <c r="E1528" s="105">
        <v>30.940633455355727</v>
      </c>
      <c r="F1528" s="81" t="s">
        <v>45</v>
      </c>
    </row>
    <row r="1529" spans="1:6" x14ac:dyDescent="0.25">
      <c r="A1529" s="81" t="s">
        <v>461</v>
      </c>
      <c r="B1529" s="81" t="s">
        <v>154</v>
      </c>
      <c r="C1529" s="81" t="s">
        <v>491</v>
      </c>
      <c r="D1529" s="81" t="s">
        <v>14</v>
      </c>
      <c r="E1529" s="105">
        <v>20.627088970237153</v>
      </c>
      <c r="F1529" s="81" t="s">
        <v>46</v>
      </c>
    </row>
    <row r="1530" spans="1:6" x14ac:dyDescent="0.25">
      <c r="A1530" s="81" t="s">
        <v>461</v>
      </c>
      <c r="B1530" s="81" t="s">
        <v>154</v>
      </c>
      <c r="C1530" s="81" t="s">
        <v>491</v>
      </c>
      <c r="D1530" s="81" t="s">
        <v>14</v>
      </c>
      <c r="E1530" s="105">
        <v>27.502785293649534</v>
      </c>
      <c r="F1530" s="81" t="s">
        <v>47</v>
      </c>
    </row>
    <row r="1531" spans="1:6" x14ac:dyDescent="0.25">
      <c r="A1531" s="81" t="s">
        <v>461</v>
      </c>
      <c r="B1531" s="81" t="s">
        <v>154</v>
      </c>
      <c r="C1531" s="81" t="s">
        <v>491</v>
      </c>
      <c r="D1531" s="81" t="s">
        <v>14</v>
      </c>
      <c r="E1531" s="105">
        <v>12.605443259589372</v>
      </c>
      <c r="F1531" s="81" t="s">
        <v>63</v>
      </c>
    </row>
    <row r="1532" spans="1:6" x14ac:dyDescent="0.25">
      <c r="A1532" s="81" t="s">
        <v>461</v>
      </c>
      <c r="B1532" s="81" t="s">
        <v>154</v>
      </c>
      <c r="C1532" s="81" t="s">
        <v>491</v>
      </c>
      <c r="D1532" s="81" t="s">
        <v>14</v>
      </c>
      <c r="E1532" s="105">
        <v>12.605443259589372</v>
      </c>
      <c r="F1532" s="81" t="s">
        <v>48</v>
      </c>
    </row>
    <row r="1533" spans="1:6" x14ac:dyDescent="0.25">
      <c r="A1533" s="81" t="s">
        <v>461</v>
      </c>
      <c r="B1533" s="81" t="s">
        <v>154</v>
      </c>
      <c r="C1533" s="81" t="s">
        <v>491</v>
      </c>
      <c r="D1533" s="81" t="s">
        <v>14</v>
      </c>
      <c r="E1533" s="105">
        <v>9.1675950978831775</v>
      </c>
      <c r="F1533" s="81" t="s">
        <v>68</v>
      </c>
    </row>
    <row r="1534" spans="1:6" x14ac:dyDescent="0.25">
      <c r="A1534" s="81" t="s">
        <v>461</v>
      </c>
      <c r="B1534" s="81" t="s">
        <v>154</v>
      </c>
      <c r="C1534" s="81" t="s">
        <v>491</v>
      </c>
      <c r="D1534" s="81" t="s">
        <v>14</v>
      </c>
      <c r="E1534" s="105">
        <v>28.648734680884925</v>
      </c>
      <c r="F1534" s="81" t="s">
        <v>49</v>
      </c>
    </row>
    <row r="1535" spans="1:6" x14ac:dyDescent="0.25">
      <c r="A1535" s="81" t="s">
        <v>461</v>
      </c>
      <c r="B1535" s="81" t="s">
        <v>154</v>
      </c>
      <c r="C1535" s="81" t="s">
        <v>491</v>
      </c>
      <c r="D1535" s="81" t="s">
        <v>14</v>
      </c>
      <c r="E1535" s="105">
        <v>99.697596689479553</v>
      </c>
      <c r="F1535" s="81" t="s">
        <v>50</v>
      </c>
    </row>
    <row r="1536" spans="1:6" x14ac:dyDescent="0.25">
      <c r="A1536" s="81" t="s">
        <v>461</v>
      </c>
      <c r="B1536" s="81" t="s">
        <v>154</v>
      </c>
      <c r="C1536" s="81" t="s">
        <v>491</v>
      </c>
      <c r="D1536" s="81" t="s">
        <v>14</v>
      </c>
      <c r="E1536" s="105">
        <v>113.44898933630432</v>
      </c>
      <c r="F1536" s="81" t="s">
        <v>51</v>
      </c>
    </row>
    <row r="1537" spans="1:6" x14ac:dyDescent="0.25">
      <c r="A1537" s="81" t="s">
        <v>461</v>
      </c>
      <c r="B1537" s="81" t="s">
        <v>154</v>
      </c>
      <c r="C1537" s="81" t="s">
        <v>491</v>
      </c>
      <c r="D1537" s="81" t="s">
        <v>14</v>
      </c>
      <c r="E1537" s="105">
        <v>79.070507719242414</v>
      </c>
      <c r="F1537" s="81" t="s">
        <v>52</v>
      </c>
    </row>
    <row r="1538" spans="1:6" x14ac:dyDescent="0.25">
      <c r="A1538" s="81" t="s">
        <v>461</v>
      </c>
      <c r="B1538" s="81" t="s">
        <v>154</v>
      </c>
      <c r="C1538" s="81" t="s">
        <v>491</v>
      </c>
      <c r="D1538" s="81" t="s">
        <v>14</v>
      </c>
      <c r="E1538" s="105">
        <v>2.2918987744707944</v>
      </c>
      <c r="F1538" s="81" t="s">
        <v>155</v>
      </c>
    </row>
    <row r="1539" spans="1:6" x14ac:dyDescent="0.25">
      <c r="A1539" s="81" t="s">
        <v>461</v>
      </c>
      <c r="B1539" s="81" t="s">
        <v>154</v>
      </c>
      <c r="C1539" s="81" t="s">
        <v>491</v>
      </c>
      <c r="D1539" s="81" t="s">
        <v>14</v>
      </c>
      <c r="E1539" s="105">
        <v>69.902912621359235</v>
      </c>
      <c r="F1539" s="81" t="s">
        <v>53</v>
      </c>
    </row>
    <row r="1540" spans="1:6" x14ac:dyDescent="0.25">
      <c r="A1540" s="81" t="s">
        <v>461</v>
      </c>
      <c r="B1540" s="81" t="s">
        <v>154</v>
      </c>
      <c r="C1540" s="81" t="s">
        <v>491</v>
      </c>
      <c r="D1540" s="81" t="s">
        <v>14</v>
      </c>
      <c r="E1540" s="105">
        <v>8.0216457106477801</v>
      </c>
      <c r="F1540" s="81" t="s">
        <v>54</v>
      </c>
    </row>
    <row r="1541" spans="1:6" x14ac:dyDescent="0.25">
      <c r="A1541" s="81" t="s">
        <v>461</v>
      </c>
      <c r="B1541" s="81" t="s">
        <v>154</v>
      </c>
      <c r="C1541" s="81" t="s">
        <v>491</v>
      </c>
      <c r="D1541" s="81" t="s">
        <v>14</v>
      </c>
      <c r="E1541" s="105">
        <v>10.313544485118577</v>
      </c>
      <c r="F1541" s="81" t="s">
        <v>55</v>
      </c>
    </row>
    <row r="1542" spans="1:6" x14ac:dyDescent="0.25">
      <c r="A1542" s="81" t="s">
        <v>461</v>
      </c>
      <c r="B1542" s="81" t="s">
        <v>154</v>
      </c>
      <c r="C1542" s="81" t="s">
        <v>491</v>
      </c>
      <c r="D1542" s="81" t="s">
        <v>14</v>
      </c>
      <c r="E1542" s="105">
        <v>79.070507719242414</v>
      </c>
      <c r="F1542" s="81" t="s">
        <v>56</v>
      </c>
    </row>
    <row r="1543" spans="1:6" x14ac:dyDescent="0.25">
      <c r="A1543" s="81" t="s">
        <v>461</v>
      </c>
      <c r="B1543" s="81" t="s">
        <v>154</v>
      </c>
      <c r="C1543" s="81" t="s">
        <v>491</v>
      </c>
      <c r="D1543" s="81" t="s">
        <v>14</v>
      </c>
      <c r="E1543" s="105">
        <v>53.859621200063671</v>
      </c>
      <c r="F1543" s="81" t="s">
        <v>57</v>
      </c>
    </row>
    <row r="1544" spans="1:6" x14ac:dyDescent="0.25">
      <c r="A1544" s="81" t="s">
        <v>461</v>
      </c>
      <c r="B1544" s="81" t="s">
        <v>154</v>
      </c>
      <c r="C1544" s="81" t="s">
        <v>491</v>
      </c>
      <c r="D1544" s="81" t="s">
        <v>14</v>
      </c>
      <c r="E1544" s="105">
        <v>13.751392646824767</v>
      </c>
      <c r="F1544" s="81" t="s">
        <v>65</v>
      </c>
    </row>
    <row r="1545" spans="1:6" x14ac:dyDescent="0.25">
      <c r="A1545" s="81"/>
      <c r="B1545" s="81"/>
      <c r="C1545" s="81"/>
      <c r="D1545" s="81"/>
      <c r="E1545" s="106">
        <v>3600</v>
      </c>
      <c r="F1545" s="87"/>
    </row>
    <row r="1546" spans="1:6" x14ac:dyDescent="0.25">
      <c r="A1546" s="81" t="s">
        <v>462</v>
      </c>
      <c r="B1546" s="81" t="s">
        <v>86</v>
      </c>
      <c r="C1546" s="81" t="s">
        <v>483</v>
      </c>
      <c r="D1546" s="81" t="s">
        <v>14</v>
      </c>
      <c r="E1546" s="105">
        <v>29.591936588707309</v>
      </c>
      <c r="F1546" s="81" t="s">
        <v>15</v>
      </c>
    </row>
    <row r="1547" spans="1:6" x14ac:dyDescent="0.25">
      <c r="A1547" s="81" t="s">
        <v>462</v>
      </c>
      <c r="B1547" s="81" t="s">
        <v>86</v>
      </c>
      <c r="C1547" s="81" t="s">
        <v>483</v>
      </c>
      <c r="D1547" s="81" t="s">
        <v>14</v>
      </c>
      <c r="E1547" s="105">
        <v>14.091398375574908</v>
      </c>
      <c r="F1547" s="81" t="s">
        <v>17</v>
      </c>
    </row>
    <row r="1548" spans="1:6" x14ac:dyDescent="0.25">
      <c r="A1548" s="81" t="s">
        <v>462</v>
      </c>
      <c r="B1548" s="81" t="s">
        <v>86</v>
      </c>
      <c r="C1548" s="81" t="s">
        <v>483</v>
      </c>
      <c r="D1548" s="81" t="s">
        <v>14</v>
      </c>
      <c r="E1548" s="105">
        <v>2.1137097563362364</v>
      </c>
      <c r="F1548" s="81" t="s">
        <v>20</v>
      </c>
    </row>
    <row r="1549" spans="1:6" x14ac:dyDescent="0.25">
      <c r="A1549" s="81" t="s">
        <v>462</v>
      </c>
      <c r="B1549" s="81" t="s">
        <v>86</v>
      </c>
      <c r="C1549" s="81" t="s">
        <v>483</v>
      </c>
      <c r="D1549" s="81" t="s">
        <v>14</v>
      </c>
      <c r="E1549" s="105">
        <v>1.4091398375574911</v>
      </c>
      <c r="F1549" s="81" t="s">
        <v>22</v>
      </c>
    </row>
    <row r="1550" spans="1:6" x14ac:dyDescent="0.25">
      <c r="A1550" s="81" t="s">
        <v>462</v>
      </c>
      <c r="B1550" s="81" t="s">
        <v>86</v>
      </c>
      <c r="C1550" s="81" t="s">
        <v>483</v>
      </c>
      <c r="D1550" s="81" t="s">
        <v>14</v>
      </c>
      <c r="E1550" s="105">
        <v>405.12770329777868</v>
      </c>
      <c r="F1550" s="81" t="s">
        <v>23</v>
      </c>
    </row>
    <row r="1551" spans="1:6" x14ac:dyDescent="0.25">
      <c r="A1551" s="81" t="s">
        <v>462</v>
      </c>
      <c r="B1551" s="81" t="s">
        <v>86</v>
      </c>
      <c r="C1551" s="81" t="s">
        <v>483</v>
      </c>
      <c r="D1551" s="81" t="s">
        <v>14</v>
      </c>
      <c r="E1551" s="105">
        <v>469.24356590664451</v>
      </c>
      <c r="F1551" s="81" t="s">
        <v>25</v>
      </c>
    </row>
    <row r="1552" spans="1:6" x14ac:dyDescent="0.25">
      <c r="A1552" s="81" t="s">
        <v>462</v>
      </c>
      <c r="B1552" s="81" t="s">
        <v>86</v>
      </c>
      <c r="C1552" s="81" t="s">
        <v>483</v>
      </c>
      <c r="D1552" s="81" t="s">
        <v>14</v>
      </c>
      <c r="E1552" s="105">
        <v>3.522849593893727</v>
      </c>
      <c r="F1552" s="81" t="s">
        <v>26</v>
      </c>
    </row>
    <row r="1553" spans="1:6" x14ac:dyDescent="0.25">
      <c r="A1553" s="81" t="s">
        <v>462</v>
      </c>
      <c r="B1553" s="81" t="s">
        <v>86</v>
      </c>
      <c r="C1553" s="81" t="s">
        <v>483</v>
      </c>
      <c r="D1553" s="81" t="s">
        <v>14</v>
      </c>
      <c r="E1553" s="105">
        <v>16.205108131911146</v>
      </c>
      <c r="F1553" s="81" t="s">
        <v>30</v>
      </c>
    </row>
    <row r="1554" spans="1:6" x14ac:dyDescent="0.25">
      <c r="A1554" s="81" t="s">
        <v>462</v>
      </c>
      <c r="B1554" s="81" t="s">
        <v>86</v>
      </c>
      <c r="C1554" s="81" t="s">
        <v>483</v>
      </c>
      <c r="D1554" s="81" t="s">
        <v>14</v>
      </c>
      <c r="E1554" s="105">
        <v>598.17986104315492</v>
      </c>
      <c r="F1554" s="81" t="s">
        <v>31</v>
      </c>
    </row>
    <row r="1555" spans="1:6" x14ac:dyDescent="0.25">
      <c r="A1555" s="81" t="s">
        <v>462</v>
      </c>
      <c r="B1555" s="81" t="s">
        <v>86</v>
      </c>
      <c r="C1555" s="81" t="s">
        <v>483</v>
      </c>
      <c r="D1555" s="81" t="s">
        <v>14</v>
      </c>
      <c r="E1555" s="105">
        <v>85.2529601722282</v>
      </c>
      <c r="F1555" s="81" t="s">
        <v>35</v>
      </c>
    </row>
    <row r="1556" spans="1:6" x14ac:dyDescent="0.25">
      <c r="A1556" s="81" t="s">
        <v>462</v>
      </c>
      <c r="B1556" s="81" t="s">
        <v>86</v>
      </c>
      <c r="C1556" s="81" t="s">
        <v>483</v>
      </c>
      <c r="D1556" s="81" t="s">
        <v>14</v>
      </c>
      <c r="E1556" s="105">
        <v>378.35404638418629</v>
      </c>
      <c r="F1556" s="81" t="s">
        <v>36</v>
      </c>
    </row>
    <row r="1557" spans="1:6" x14ac:dyDescent="0.25">
      <c r="A1557" s="81" t="s">
        <v>462</v>
      </c>
      <c r="B1557" s="81" t="s">
        <v>86</v>
      </c>
      <c r="C1557" s="81" t="s">
        <v>483</v>
      </c>
      <c r="D1557" s="81" t="s">
        <v>14</v>
      </c>
      <c r="E1557" s="105">
        <v>1001.1938545845974</v>
      </c>
      <c r="F1557" s="81" t="s">
        <v>41</v>
      </c>
    </row>
    <row r="1558" spans="1:6" x14ac:dyDescent="0.25">
      <c r="A1558" s="81" t="s">
        <v>462</v>
      </c>
      <c r="B1558" s="81" t="s">
        <v>86</v>
      </c>
      <c r="C1558" s="81" t="s">
        <v>483</v>
      </c>
      <c r="D1558" s="81" t="s">
        <v>14</v>
      </c>
      <c r="E1558" s="105">
        <v>171.21049026323513</v>
      </c>
      <c r="F1558" s="81" t="s">
        <v>44</v>
      </c>
    </row>
    <row r="1559" spans="1:6" x14ac:dyDescent="0.25">
      <c r="A1559" s="81" t="s">
        <v>462</v>
      </c>
      <c r="B1559" s="81" t="s">
        <v>86</v>
      </c>
      <c r="C1559" s="81" t="s">
        <v>483</v>
      </c>
      <c r="D1559" s="81" t="s">
        <v>14</v>
      </c>
      <c r="E1559" s="105">
        <v>261.39543986691456</v>
      </c>
      <c r="F1559" s="81" t="s">
        <v>45</v>
      </c>
    </row>
    <row r="1560" spans="1:6" x14ac:dyDescent="0.25">
      <c r="A1560" s="81" t="s">
        <v>462</v>
      </c>
      <c r="B1560" s="81" t="s">
        <v>86</v>
      </c>
      <c r="C1560" s="81" t="s">
        <v>483</v>
      </c>
      <c r="D1560" s="81" t="s">
        <v>14</v>
      </c>
      <c r="E1560" s="105">
        <v>26.069086994813581</v>
      </c>
      <c r="F1560" s="81" t="s">
        <v>49</v>
      </c>
    </row>
    <row r="1561" spans="1:6" x14ac:dyDescent="0.25">
      <c r="A1561" s="81" t="s">
        <v>462</v>
      </c>
      <c r="B1561" s="81" t="s">
        <v>86</v>
      </c>
      <c r="C1561" s="81" t="s">
        <v>483</v>
      </c>
      <c r="D1561" s="81" t="s">
        <v>14</v>
      </c>
      <c r="E1561" s="105">
        <v>13.386828456796163</v>
      </c>
      <c r="F1561" s="81" t="s">
        <v>51</v>
      </c>
    </row>
    <row r="1562" spans="1:6" x14ac:dyDescent="0.25">
      <c r="A1562" s="81" t="s">
        <v>462</v>
      </c>
      <c r="B1562" s="81" t="s">
        <v>86</v>
      </c>
      <c r="C1562" s="81" t="s">
        <v>483</v>
      </c>
      <c r="D1562" s="81" t="s">
        <v>14</v>
      </c>
      <c r="E1562" s="105">
        <v>0.70456991877874553</v>
      </c>
      <c r="F1562" s="81" t="s">
        <v>52</v>
      </c>
    </row>
    <row r="1563" spans="1:6" x14ac:dyDescent="0.25">
      <c r="A1563" s="81" t="s">
        <v>462</v>
      </c>
      <c r="B1563" s="81" t="s">
        <v>86</v>
      </c>
      <c r="C1563" s="81" t="s">
        <v>483</v>
      </c>
      <c r="D1563" s="81" t="s">
        <v>14</v>
      </c>
      <c r="E1563" s="105">
        <v>14.795968294353655</v>
      </c>
      <c r="F1563" s="81" t="s">
        <v>54</v>
      </c>
    </row>
    <row r="1564" spans="1:6" x14ac:dyDescent="0.25">
      <c r="A1564" s="81" t="s">
        <v>462</v>
      </c>
      <c r="B1564" s="81" t="s">
        <v>86</v>
      </c>
      <c r="C1564" s="81" t="s">
        <v>483</v>
      </c>
      <c r="D1564" s="81" t="s">
        <v>14</v>
      </c>
      <c r="E1564" s="105">
        <v>76.798121146883261</v>
      </c>
      <c r="F1564" s="81" t="s">
        <v>65</v>
      </c>
    </row>
    <row r="1565" spans="1:6" x14ac:dyDescent="0.25">
      <c r="A1565" s="81" t="s">
        <v>462</v>
      </c>
      <c r="B1565" s="81" t="s">
        <v>86</v>
      </c>
      <c r="C1565" s="81" t="s">
        <v>483</v>
      </c>
      <c r="D1565" s="81" t="s">
        <v>14</v>
      </c>
      <c r="E1565" s="105">
        <v>1.4091398375574911</v>
      </c>
      <c r="F1565" s="81" t="s">
        <v>25</v>
      </c>
    </row>
    <row r="1566" spans="1:6" x14ac:dyDescent="0.25">
      <c r="A1566" s="81" t="s">
        <v>462</v>
      </c>
      <c r="B1566" s="81" t="s">
        <v>86</v>
      </c>
      <c r="C1566" s="81" t="s">
        <v>483</v>
      </c>
      <c r="D1566" s="81" t="s">
        <v>14</v>
      </c>
      <c r="E1566" s="105">
        <v>0.70456991877874553</v>
      </c>
      <c r="F1566" s="81" t="s">
        <v>26</v>
      </c>
    </row>
    <row r="1567" spans="1:6" x14ac:dyDescent="0.25">
      <c r="A1567" s="81" t="s">
        <v>462</v>
      </c>
      <c r="B1567" s="81" t="s">
        <v>86</v>
      </c>
      <c r="C1567" s="81" t="s">
        <v>483</v>
      </c>
      <c r="D1567" s="81" t="s">
        <v>14</v>
      </c>
      <c r="E1567" s="105">
        <v>2.8182796751149821</v>
      </c>
      <c r="F1567" s="81" t="s">
        <v>29</v>
      </c>
    </row>
    <row r="1568" spans="1:6" x14ac:dyDescent="0.25">
      <c r="A1568" s="81" t="s">
        <v>462</v>
      </c>
      <c r="B1568" s="81" t="s">
        <v>86</v>
      </c>
      <c r="C1568" s="81" t="s">
        <v>483</v>
      </c>
      <c r="D1568" s="81" t="s">
        <v>14</v>
      </c>
      <c r="E1568" s="105">
        <v>2.4659947157256092</v>
      </c>
      <c r="F1568" s="81" t="s">
        <v>52</v>
      </c>
    </row>
    <row r="1569" spans="1:6" x14ac:dyDescent="0.25">
      <c r="A1569" s="81" t="s">
        <v>462</v>
      </c>
      <c r="B1569" s="81" t="s">
        <v>86</v>
      </c>
      <c r="C1569" s="81" t="s">
        <v>483</v>
      </c>
      <c r="D1569" s="81" t="s">
        <v>14</v>
      </c>
      <c r="E1569" s="105">
        <v>21.841667482141109</v>
      </c>
      <c r="F1569" s="81" t="s">
        <v>53</v>
      </c>
    </row>
    <row r="1570" spans="1:6" x14ac:dyDescent="0.25">
      <c r="A1570" s="81" t="s">
        <v>462</v>
      </c>
      <c r="B1570" s="81" t="s">
        <v>86</v>
      </c>
      <c r="C1570" s="81" t="s">
        <v>483</v>
      </c>
      <c r="D1570" s="81" t="s">
        <v>14</v>
      </c>
      <c r="E1570" s="105">
        <v>2.1137097563362364</v>
      </c>
      <c r="F1570" s="81" t="s">
        <v>54</v>
      </c>
    </row>
    <row r="1571" spans="1:6" x14ac:dyDescent="0.25">
      <c r="A1571" s="84"/>
      <c r="B1571" s="84"/>
      <c r="C1571" s="84"/>
      <c r="D1571" s="84"/>
      <c r="E1571" s="113">
        <v>3600</v>
      </c>
      <c r="F1571" s="84"/>
    </row>
    <row r="1572" spans="1:6" x14ac:dyDescent="0.25">
      <c r="A1572" s="81" t="s">
        <v>462</v>
      </c>
      <c r="B1572" s="81" t="s">
        <v>86</v>
      </c>
      <c r="C1572" s="81" t="s">
        <v>482</v>
      </c>
      <c r="D1572" s="81" t="s">
        <v>14</v>
      </c>
      <c r="E1572" s="105">
        <v>1149.8153088481247</v>
      </c>
      <c r="F1572" s="81" t="s">
        <v>16</v>
      </c>
    </row>
    <row r="1573" spans="1:6" x14ac:dyDescent="0.25">
      <c r="A1573" s="81" t="s">
        <v>462</v>
      </c>
      <c r="B1573" s="81" t="s">
        <v>86</v>
      </c>
      <c r="C1573" s="81" t="s">
        <v>482</v>
      </c>
      <c r="D1573" s="81" t="s">
        <v>14</v>
      </c>
      <c r="E1573" s="105">
        <v>9.9627782609349413</v>
      </c>
      <c r="F1573" s="81" t="s">
        <v>17</v>
      </c>
    </row>
    <row r="1574" spans="1:6" x14ac:dyDescent="0.25">
      <c r="A1574" s="81" t="s">
        <v>462</v>
      </c>
      <c r="B1574" s="81" t="s">
        <v>86</v>
      </c>
      <c r="C1574" s="81" t="s">
        <v>482</v>
      </c>
      <c r="D1574" s="81" t="s">
        <v>14</v>
      </c>
      <c r="E1574" s="105">
        <v>505.88774058302982</v>
      </c>
      <c r="F1574" s="81" t="s">
        <v>18</v>
      </c>
    </row>
    <row r="1575" spans="1:6" x14ac:dyDescent="0.25">
      <c r="A1575" s="81" t="s">
        <v>462</v>
      </c>
      <c r="B1575" s="81" t="s">
        <v>86</v>
      </c>
      <c r="C1575" s="81" t="s">
        <v>482</v>
      </c>
      <c r="D1575" s="81" t="s">
        <v>14</v>
      </c>
      <c r="E1575" s="105">
        <v>709.571207251033</v>
      </c>
      <c r="F1575" s="81" t="s">
        <v>20</v>
      </c>
    </row>
    <row r="1576" spans="1:6" x14ac:dyDescent="0.25">
      <c r="A1576" s="81" t="s">
        <v>462</v>
      </c>
      <c r="B1576" s="81" t="s">
        <v>86</v>
      </c>
      <c r="C1576" s="81" t="s">
        <v>482</v>
      </c>
      <c r="D1576" s="81" t="s">
        <v>14</v>
      </c>
      <c r="E1576" s="105">
        <v>4.4279014493044189</v>
      </c>
      <c r="F1576" s="81" t="s">
        <v>21</v>
      </c>
    </row>
    <row r="1577" spans="1:6" x14ac:dyDescent="0.25">
      <c r="A1577" s="81" t="s">
        <v>462</v>
      </c>
      <c r="B1577" s="81" t="s">
        <v>86</v>
      </c>
      <c r="C1577" s="81" t="s">
        <v>482</v>
      </c>
      <c r="D1577" s="81" t="s">
        <v>14</v>
      </c>
      <c r="E1577" s="105">
        <v>1424.6772913136965</v>
      </c>
      <c r="F1577" s="81" t="s">
        <v>22</v>
      </c>
    </row>
    <row r="1578" spans="1:6" x14ac:dyDescent="0.25">
      <c r="A1578" s="81" t="s">
        <v>462</v>
      </c>
      <c r="B1578" s="81" t="s">
        <v>86</v>
      </c>
      <c r="C1578" s="81" t="s">
        <v>482</v>
      </c>
      <c r="D1578" s="81" t="s">
        <v>14</v>
      </c>
      <c r="E1578" s="105">
        <v>2689.9501304524342</v>
      </c>
      <c r="F1578" s="81" t="s">
        <v>23</v>
      </c>
    </row>
    <row r="1579" spans="1:6" x14ac:dyDescent="0.25">
      <c r="A1579" s="81" t="s">
        <v>462</v>
      </c>
      <c r="B1579" s="81" t="s">
        <v>86</v>
      </c>
      <c r="C1579" s="81" t="s">
        <v>482</v>
      </c>
      <c r="D1579" s="81" t="s">
        <v>14</v>
      </c>
      <c r="E1579" s="105">
        <v>67.525497101892384</v>
      </c>
      <c r="F1579" s="81" t="s">
        <v>24</v>
      </c>
    </row>
    <row r="1580" spans="1:6" x14ac:dyDescent="0.25">
      <c r="A1580" s="81" t="s">
        <v>462</v>
      </c>
      <c r="B1580" s="81" t="s">
        <v>86</v>
      </c>
      <c r="C1580" s="81" t="s">
        <v>482</v>
      </c>
      <c r="D1580" s="81" t="s">
        <v>14</v>
      </c>
      <c r="E1580" s="105">
        <v>1921.2885783604336</v>
      </c>
      <c r="F1580" s="81" t="s">
        <v>25</v>
      </c>
    </row>
    <row r="1581" spans="1:6" x14ac:dyDescent="0.25">
      <c r="A1581" s="81" t="s">
        <v>462</v>
      </c>
      <c r="B1581" s="81" t="s">
        <v>86</v>
      </c>
      <c r="C1581" s="81" t="s">
        <v>482</v>
      </c>
      <c r="D1581" s="81" t="s">
        <v>14</v>
      </c>
      <c r="E1581" s="105">
        <v>7.7488275362827315</v>
      </c>
      <c r="F1581" s="81" t="s">
        <v>26</v>
      </c>
    </row>
    <row r="1582" spans="1:6" x14ac:dyDescent="0.25">
      <c r="A1582" s="81" t="s">
        <v>462</v>
      </c>
      <c r="B1582" s="81" t="s">
        <v>86</v>
      </c>
      <c r="C1582" s="81" t="s">
        <v>482</v>
      </c>
      <c r="D1582" s="81" t="s">
        <v>14</v>
      </c>
      <c r="E1582" s="105">
        <v>94.092905797718885</v>
      </c>
      <c r="F1582" s="81" t="s">
        <v>27</v>
      </c>
    </row>
    <row r="1583" spans="1:6" x14ac:dyDescent="0.25">
      <c r="A1583" s="81" t="s">
        <v>462</v>
      </c>
      <c r="B1583" s="81" t="s">
        <v>86</v>
      </c>
      <c r="C1583" s="81" t="s">
        <v>482</v>
      </c>
      <c r="D1583" s="81" t="s">
        <v>14</v>
      </c>
      <c r="E1583" s="105">
        <v>591.04735520677696</v>
      </c>
      <c r="F1583" s="81" t="s">
        <v>28</v>
      </c>
    </row>
    <row r="1584" spans="1:6" x14ac:dyDescent="0.25">
      <c r="A1584" s="81" t="s">
        <v>462</v>
      </c>
      <c r="B1584" s="81" t="s">
        <v>86</v>
      </c>
      <c r="C1584" s="81" t="s">
        <v>482</v>
      </c>
      <c r="D1584" s="81" t="s">
        <v>14</v>
      </c>
      <c r="E1584" s="105">
        <v>2.2139507246522094</v>
      </c>
      <c r="F1584" s="81" t="s">
        <v>29</v>
      </c>
    </row>
    <row r="1585" spans="1:6" x14ac:dyDescent="0.25">
      <c r="A1585" s="81" t="s">
        <v>462</v>
      </c>
      <c r="B1585" s="81" t="s">
        <v>86</v>
      </c>
      <c r="C1585" s="81" t="s">
        <v>482</v>
      </c>
      <c r="D1585" s="81" t="s">
        <v>14</v>
      </c>
      <c r="E1585" s="105">
        <v>111.80451159493656</v>
      </c>
      <c r="F1585" s="81" t="s">
        <v>30</v>
      </c>
    </row>
    <row r="1586" spans="1:6" x14ac:dyDescent="0.25">
      <c r="A1586" s="81" t="s">
        <v>462</v>
      </c>
      <c r="B1586" s="81" t="s">
        <v>86</v>
      </c>
      <c r="C1586" s="81" t="s">
        <v>482</v>
      </c>
      <c r="D1586" s="81" t="s">
        <v>14</v>
      </c>
      <c r="E1586" s="105">
        <v>556.8086072500306</v>
      </c>
      <c r="F1586" s="81" t="s">
        <v>31</v>
      </c>
    </row>
    <row r="1587" spans="1:6" x14ac:dyDescent="0.25">
      <c r="A1587" s="81" t="s">
        <v>462</v>
      </c>
      <c r="B1587" s="81" t="s">
        <v>86</v>
      </c>
      <c r="C1587" s="81" t="s">
        <v>482</v>
      </c>
      <c r="D1587" s="81" t="s">
        <v>14</v>
      </c>
      <c r="E1587" s="105">
        <v>199.25556521869882</v>
      </c>
      <c r="F1587" s="81" t="s">
        <v>32</v>
      </c>
    </row>
    <row r="1588" spans="1:6" x14ac:dyDescent="0.25">
      <c r="A1588" s="81" t="s">
        <v>462</v>
      </c>
      <c r="B1588" s="81" t="s">
        <v>86</v>
      </c>
      <c r="C1588" s="81" t="s">
        <v>482</v>
      </c>
      <c r="D1588" s="81" t="s">
        <v>14</v>
      </c>
      <c r="E1588" s="105">
        <v>88.558028986088374</v>
      </c>
      <c r="F1588" s="81" t="s">
        <v>62</v>
      </c>
    </row>
    <row r="1589" spans="1:6" x14ac:dyDescent="0.25">
      <c r="A1589" s="81" t="s">
        <v>462</v>
      </c>
      <c r="B1589" s="81" t="s">
        <v>86</v>
      </c>
      <c r="C1589" s="81" t="s">
        <v>482</v>
      </c>
      <c r="D1589" s="81" t="s">
        <v>14</v>
      </c>
      <c r="E1589" s="105">
        <v>89.66500434841447</v>
      </c>
      <c r="F1589" s="81" t="s">
        <v>33</v>
      </c>
    </row>
    <row r="1590" spans="1:6" x14ac:dyDescent="0.25">
      <c r="A1590" s="81" t="s">
        <v>462</v>
      </c>
      <c r="B1590" s="81" t="s">
        <v>86</v>
      </c>
      <c r="C1590" s="81" t="s">
        <v>482</v>
      </c>
      <c r="D1590" s="81" t="s">
        <v>14</v>
      </c>
      <c r="E1590" s="105">
        <v>688.53867536683708</v>
      </c>
      <c r="F1590" s="81" t="s">
        <v>34</v>
      </c>
    </row>
    <row r="1591" spans="1:6" x14ac:dyDescent="0.25">
      <c r="A1591" s="81" t="s">
        <v>462</v>
      </c>
      <c r="B1591" s="81" t="s">
        <v>86</v>
      </c>
      <c r="C1591" s="81" t="s">
        <v>482</v>
      </c>
      <c r="D1591" s="81" t="s">
        <v>14</v>
      </c>
      <c r="E1591" s="105">
        <v>1021.7382594269945</v>
      </c>
      <c r="F1591" s="81" t="s">
        <v>35</v>
      </c>
    </row>
    <row r="1592" spans="1:6" x14ac:dyDescent="0.25">
      <c r="A1592" s="81" t="s">
        <v>462</v>
      </c>
      <c r="B1592" s="81" t="s">
        <v>86</v>
      </c>
      <c r="C1592" s="81" t="s">
        <v>482</v>
      </c>
      <c r="D1592" s="81" t="s">
        <v>14</v>
      </c>
      <c r="E1592" s="105">
        <v>736.13861594685955</v>
      </c>
      <c r="F1592" s="81" t="s">
        <v>36</v>
      </c>
    </row>
    <row r="1593" spans="1:6" x14ac:dyDescent="0.25">
      <c r="A1593" s="81" t="s">
        <v>462</v>
      </c>
      <c r="B1593" s="81" t="s">
        <v>86</v>
      </c>
      <c r="C1593" s="81" t="s">
        <v>482</v>
      </c>
      <c r="D1593" s="81" t="s">
        <v>14</v>
      </c>
      <c r="E1593" s="105">
        <v>667.50614348264105</v>
      </c>
      <c r="F1593" s="81" t="s">
        <v>37</v>
      </c>
    </row>
    <row r="1594" spans="1:6" x14ac:dyDescent="0.25">
      <c r="A1594" s="81" t="s">
        <v>462</v>
      </c>
      <c r="B1594" s="81" t="s">
        <v>86</v>
      </c>
      <c r="C1594" s="81" t="s">
        <v>482</v>
      </c>
      <c r="D1594" s="81" t="s">
        <v>14</v>
      </c>
      <c r="E1594" s="105">
        <v>384.1204507271583</v>
      </c>
      <c r="F1594" s="81" t="s">
        <v>38</v>
      </c>
    </row>
    <row r="1595" spans="1:6" x14ac:dyDescent="0.25">
      <c r="A1595" s="81" t="s">
        <v>462</v>
      </c>
      <c r="B1595" s="81" t="s">
        <v>86</v>
      </c>
      <c r="C1595" s="81" t="s">
        <v>482</v>
      </c>
      <c r="D1595" s="81" t="s">
        <v>14</v>
      </c>
      <c r="E1595" s="105">
        <v>294.45544637874377</v>
      </c>
      <c r="F1595" s="81" t="s">
        <v>39</v>
      </c>
    </row>
    <row r="1596" spans="1:6" x14ac:dyDescent="0.25">
      <c r="A1596" s="81" t="s">
        <v>462</v>
      </c>
      <c r="B1596" s="81" t="s">
        <v>86</v>
      </c>
      <c r="C1596" s="81" t="s">
        <v>482</v>
      </c>
      <c r="D1596" s="81" t="s">
        <v>14</v>
      </c>
      <c r="E1596" s="105">
        <v>264.56711159593897</v>
      </c>
      <c r="F1596" s="81" t="s">
        <v>40</v>
      </c>
    </row>
    <row r="1597" spans="1:6" x14ac:dyDescent="0.25">
      <c r="A1597" s="81" t="s">
        <v>462</v>
      </c>
      <c r="B1597" s="81" t="s">
        <v>86</v>
      </c>
      <c r="C1597" s="81" t="s">
        <v>482</v>
      </c>
      <c r="D1597" s="81" t="s">
        <v>14</v>
      </c>
      <c r="E1597" s="105">
        <v>2723.4914839309149</v>
      </c>
      <c r="F1597" s="81" t="s">
        <v>41</v>
      </c>
    </row>
    <row r="1598" spans="1:6" x14ac:dyDescent="0.25">
      <c r="A1598" s="81" t="s">
        <v>462</v>
      </c>
      <c r="B1598" s="81" t="s">
        <v>86</v>
      </c>
      <c r="C1598" s="81" t="s">
        <v>482</v>
      </c>
      <c r="D1598" s="81" t="s">
        <v>14</v>
      </c>
      <c r="E1598" s="105">
        <v>1764.5187275478106</v>
      </c>
      <c r="F1598" s="81" t="s">
        <v>42</v>
      </c>
    </row>
    <row r="1599" spans="1:6" x14ac:dyDescent="0.25">
      <c r="A1599" s="81" t="s">
        <v>462</v>
      </c>
      <c r="B1599" s="81" t="s">
        <v>86</v>
      </c>
      <c r="C1599" s="81" t="s">
        <v>482</v>
      </c>
      <c r="D1599" s="81" t="s">
        <v>14</v>
      </c>
      <c r="E1599" s="105">
        <v>101.84173333400162</v>
      </c>
      <c r="F1599" s="81" t="s">
        <v>43</v>
      </c>
    </row>
    <row r="1600" spans="1:6" x14ac:dyDescent="0.25">
      <c r="A1600" s="81" t="s">
        <v>462</v>
      </c>
      <c r="B1600" s="81" t="s">
        <v>86</v>
      </c>
      <c r="C1600" s="81" t="s">
        <v>482</v>
      </c>
      <c r="D1600" s="81" t="s">
        <v>14</v>
      </c>
      <c r="E1600" s="105">
        <v>214.75322029126431</v>
      </c>
      <c r="F1600" s="81" t="s">
        <v>44</v>
      </c>
    </row>
    <row r="1601" spans="1:6" x14ac:dyDescent="0.25">
      <c r="A1601" s="81" t="s">
        <v>462</v>
      </c>
      <c r="B1601" s="81" t="s">
        <v>86</v>
      </c>
      <c r="C1601" s="81" t="s">
        <v>482</v>
      </c>
      <c r="D1601" s="81" t="s">
        <v>14</v>
      </c>
      <c r="E1601" s="105">
        <v>667.50614348264105</v>
      </c>
      <c r="F1601" s="81" t="s">
        <v>45</v>
      </c>
    </row>
    <row r="1602" spans="1:6" x14ac:dyDescent="0.25">
      <c r="A1602" s="81" t="s">
        <v>462</v>
      </c>
      <c r="B1602" s="81" t="s">
        <v>86</v>
      </c>
      <c r="C1602" s="81" t="s">
        <v>482</v>
      </c>
      <c r="D1602" s="81" t="s">
        <v>14</v>
      </c>
      <c r="E1602" s="105">
        <v>458.28780000300731</v>
      </c>
      <c r="F1602" s="81" t="s">
        <v>46</v>
      </c>
    </row>
    <row r="1603" spans="1:6" x14ac:dyDescent="0.25">
      <c r="A1603" s="81" t="s">
        <v>462</v>
      </c>
      <c r="B1603" s="81" t="s">
        <v>86</v>
      </c>
      <c r="C1603" s="81" t="s">
        <v>482</v>
      </c>
      <c r="D1603" s="81" t="s">
        <v>14</v>
      </c>
      <c r="E1603" s="105">
        <v>599.98064638074868</v>
      </c>
      <c r="F1603" s="81" t="s">
        <v>47</v>
      </c>
    </row>
    <row r="1604" spans="1:6" x14ac:dyDescent="0.25">
      <c r="A1604" s="81" t="s">
        <v>462</v>
      </c>
      <c r="B1604" s="81" t="s">
        <v>86</v>
      </c>
      <c r="C1604" s="81" t="s">
        <v>482</v>
      </c>
      <c r="D1604" s="81" t="s">
        <v>14</v>
      </c>
      <c r="E1604" s="105">
        <v>94.092905797718885</v>
      </c>
      <c r="F1604" s="81" t="s">
        <v>63</v>
      </c>
    </row>
    <row r="1605" spans="1:6" x14ac:dyDescent="0.25">
      <c r="A1605" s="81" t="s">
        <v>462</v>
      </c>
      <c r="B1605" s="81" t="s">
        <v>86</v>
      </c>
      <c r="C1605" s="81" t="s">
        <v>482</v>
      </c>
      <c r="D1605" s="81" t="s">
        <v>14</v>
      </c>
      <c r="E1605" s="105">
        <v>504.7807652207037</v>
      </c>
      <c r="F1605" s="81" t="s">
        <v>48</v>
      </c>
    </row>
    <row r="1606" spans="1:6" x14ac:dyDescent="0.25">
      <c r="A1606" s="81" t="s">
        <v>462</v>
      </c>
      <c r="B1606" s="81" t="s">
        <v>86</v>
      </c>
      <c r="C1606" s="81" t="s">
        <v>482</v>
      </c>
      <c r="D1606" s="81" t="s">
        <v>14</v>
      </c>
      <c r="E1606" s="105">
        <v>5.5348768116305234</v>
      </c>
      <c r="F1606" s="81" t="s">
        <v>68</v>
      </c>
    </row>
    <row r="1607" spans="1:6" x14ac:dyDescent="0.25">
      <c r="A1607" s="81" t="s">
        <v>462</v>
      </c>
      <c r="B1607" s="81" t="s">
        <v>86</v>
      </c>
      <c r="C1607" s="81" t="s">
        <v>482</v>
      </c>
      <c r="D1607" s="81" t="s">
        <v>14</v>
      </c>
      <c r="E1607" s="105">
        <v>241.3206289870908</v>
      </c>
      <c r="F1607" s="81" t="s">
        <v>49</v>
      </c>
    </row>
    <row r="1608" spans="1:6" x14ac:dyDescent="0.25">
      <c r="A1608" s="81" t="s">
        <v>462</v>
      </c>
      <c r="B1608" s="81" t="s">
        <v>86</v>
      </c>
      <c r="C1608" s="81" t="s">
        <v>482</v>
      </c>
      <c r="D1608" s="81" t="s">
        <v>14</v>
      </c>
      <c r="E1608" s="105">
        <v>357.55304203133176</v>
      </c>
      <c r="F1608" s="81" t="s">
        <v>50</v>
      </c>
    </row>
    <row r="1609" spans="1:6" x14ac:dyDescent="0.25">
      <c r="A1609" s="81" t="s">
        <v>462</v>
      </c>
      <c r="B1609" s="81" t="s">
        <v>86</v>
      </c>
      <c r="C1609" s="81" t="s">
        <v>482</v>
      </c>
      <c r="D1609" s="81" t="s">
        <v>14</v>
      </c>
      <c r="E1609" s="105">
        <v>438.3622434811374</v>
      </c>
      <c r="F1609" s="81" t="s">
        <v>51</v>
      </c>
    </row>
    <row r="1610" spans="1:6" x14ac:dyDescent="0.25">
      <c r="A1610" s="81" t="s">
        <v>462</v>
      </c>
      <c r="B1610" s="81" t="s">
        <v>86</v>
      </c>
      <c r="C1610" s="81" t="s">
        <v>482</v>
      </c>
      <c r="D1610" s="81" t="s">
        <v>14</v>
      </c>
      <c r="E1610" s="105">
        <v>534.66910000350856</v>
      </c>
      <c r="F1610" s="81" t="s">
        <v>52</v>
      </c>
    </row>
    <row r="1611" spans="1:6" x14ac:dyDescent="0.25">
      <c r="A1611" s="81" t="s">
        <v>462</v>
      </c>
      <c r="B1611" s="81" t="s">
        <v>86</v>
      </c>
      <c r="C1611" s="81" t="s">
        <v>482</v>
      </c>
      <c r="D1611" s="81" t="s">
        <v>14</v>
      </c>
      <c r="E1611" s="105">
        <v>483.74823333650767</v>
      </c>
      <c r="F1611" s="81" t="s">
        <v>64</v>
      </c>
    </row>
    <row r="1612" spans="1:6" x14ac:dyDescent="0.25">
      <c r="A1612" s="81" t="s">
        <v>462</v>
      </c>
      <c r="B1612" s="81" t="s">
        <v>86</v>
      </c>
      <c r="C1612" s="81" t="s">
        <v>482</v>
      </c>
      <c r="D1612" s="81" t="s">
        <v>14</v>
      </c>
      <c r="E1612" s="105">
        <v>20.368346666800321</v>
      </c>
      <c r="F1612" s="81" t="s">
        <v>53</v>
      </c>
    </row>
    <row r="1613" spans="1:6" x14ac:dyDescent="0.25">
      <c r="A1613" s="81" t="s">
        <v>462</v>
      </c>
      <c r="B1613" s="81" t="s">
        <v>86</v>
      </c>
      <c r="C1613" s="81" t="s">
        <v>482</v>
      </c>
      <c r="D1613" s="81" t="s">
        <v>14</v>
      </c>
      <c r="E1613" s="105">
        <v>57.562718840957437</v>
      </c>
      <c r="F1613" s="81" t="s">
        <v>54</v>
      </c>
    </row>
    <row r="1614" spans="1:6" x14ac:dyDescent="0.25">
      <c r="A1614" s="81" t="s">
        <v>462</v>
      </c>
      <c r="B1614" s="81" t="s">
        <v>86</v>
      </c>
      <c r="C1614" s="81" t="s">
        <v>482</v>
      </c>
      <c r="D1614" s="81" t="s">
        <v>14</v>
      </c>
      <c r="E1614" s="105">
        <v>374.15767246622335</v>
      </c>
      <c r="F1614" s="81" t="s">
        <v>55</v>
      </c>
    </row>
    <row r="1615" spans="1:6" x14ac:dyDescent="0.25">
      <c r="A1615" s="81" t="s">
        <v>462</v>
      </c>
      <c r="B1615" s="81" t="s">
        <v>86</v>
      </c>
      <c r="C1615" s="81" t="s">
        <v>482</v>
      </c>
      <c r="D1615" s="81" t="s">
        <v>14</v>
      </c>
      <c r="E1615" s="105">
        <v>635.403857975184</v>
      </c>
      <c r="F1615" s="81" t="s">
        <v>56</v>
      </c>
    </row>
    <row r="1616" spans="1:6" x14ac:dyDescent="0.25">
      <c r="A1616" s="81" t="s">
        <v>462</v>
      </c>
      <c r="B1616" s="81" t="s">
        <v>86</v>
      </c>
      <c r="C1616" s="81" t="s">
        <v>482</v>
      </c>
      <c r="D1616" s="81" t="s">
        <v>14</v>
      </c>
      <c r="E1616" s="105">
        <v>286.70661884246113</v>
      </c>
      <c r="F1616" s="81" t="s">
        <v>57</v>
      </c>
    </row>
    <row r="1617" spans="1:6" x14ac:dyDescent="0.25">
      <c r="A1617" s="81" t="s">
        <v>462</v>
      </c>
      <c r="B1617" s="81" t="s">
        <v>86</v>
      </c>
      <c r="C1617" s="81" t="s">
        <v>482</v>
      </c>
      <c r="D1617" s="81" t="s">
        <v>14</v>
      </c>
      <c r="E1617" s="105">
        <v>220.2880971028948</v>
      </c>
      <c r="F1617" s="81" t="s">
        <v>65</v>
      </c>
    </row>
    <row r="1618" spans="1:6" x14ac:dyDescent="0.25">
      <c r="A1618" s="81" t="s">
        <v>462</v>
      </c>
      <c r="B1618" s="81" t="s">
        <v>86</v>
      </c>
      <c r="C1618" s="81" t="s">
        <v>482</v>
      </c>
      <c r="D1618" s="81" t="s">
        <v>14</v>
      </c>
      <c r="E1618" s="105">
        <v>5.5348768116305234</v>
      </c>
      <c r="F1618" s="81" t="s">
        <v>23</v>
      </c>
    </row>
    <row r="1619" spans="1:6" x14ac:dyDescent="0.25">
      <c r="A1619" s="81" t="s">
        <v>462</v>
      </c>
      <c r="B1619" s="81" t="s">
        <v>86</v>
      </c>
      <c r="C1619" s="81" t="s">
        <v>482</v>
      </c>
      <c r="D1619" s="81" t="s">
        <v>14</v>
      </c>
      <c r="E1619" s="105">
        <v>42.507853913322414</v>
      </c>
      <c r="F1619" s="81" t="s">
        <v>25</v>
      </c>
    </row>
    <row r="1620" spans="1:6" x14ac:dyDescent="0.25">
      <c r="A1620" s="81" t="s">
        <v>462</v>
      </c>
      <c r="B1620" s="81" t="s">
        <v>86</v>
      </c>
      <c r="C1620" s="81" t="s">
        <v>482</v>
      </c>
      <c r="D1620" s="81" t="s">
        <v>14</v>
      </c>
      <c r="E1620" s="105">
        <v>1.1069753623261047</v>
      </c>
      <c r="F1620" s="81" t="s">
        <v>26</v>
      </c>
    </row>
    <row r="1621" spans="1:6" x14ac:dyDescent="0.25">
      <c r="A1621" s="81" t="s">
        <v>462</v>
      </c>
      <c r="B1621" s="81" t="s">
        <v>86</v>
      </c>
      <c r="C1621" s="81" t="s">
        <v>482</v>
      </c>
      <c r="D1621" s="81" t="s">
        <v>14</v>
      </c>
      <c r="E1621" s="105">
        <v>22.139507246522093</v>
      </c>
      <c r="F1621" s="81" t="s">
        <v>32</v>
      </c>
    </row>
    <row r="1622" spans="1:6" x14ac:dyDescent="0.25">
      <c r="A1622" s="81" t="s">
        <v>462</v>
      </c>
      <c r="B1622" s="81" t="s">
        <v>86</v>
      </c>
      <c r="C1622" s="81" t="s">
        <v>482</v>
      </c>
      <c r="D1622" s="81" t="s">
        <v>14</v>
      </c>
      <c r="E1622" s="105">
        <v>140.58587101541528</v>
      </c>
      <c r="F1622" s="81" t="s">
        <v>46</v>
      </c>
    </row>
    <row r="1623" spans="1:6" x14ac:dyDescent="0.25">
      <c r="A1623" s="81" t="s">
        <v>462</v>
      </c>
      <c r="B1623" s="81" t="s">
        <v>86</v>
      </c>
      <c r="C1623" s="81" t="s">
        <v>482</v>
      </c>
      <c r="D1623" s="81" t="s">
        <v>14</v>
      </c>
      <c r="E1623" s="105">
        <v>5.5348768116305234</v>
      </c>
      <c r="F1623" s="81" t="s">
        <v>47</v>
      </c>
    </row>
    <row r="1624" spans="1:6" x14ac:dyDescent="0.25">
      <c r="A1624" s="81" t="s">
        <v>462</v>
      </c>
      <c r="B1624" s="81" t="s">
        <v>86</v>
      </c>
      <c r="C1624" s="81" t="s">
        <v>482</v>
      </c>
      <c r="D1624" s="81" t="s">
        <v>14</v>
      </c>
      <c r="E1624" s="105">
        <v>11.069753623261047</v>
      </c>
      <c r="F1624" s="81" t="s">
        <v>49</v>
      </c>
    </row>
    <row r="1625" spans="1:6" x14ac:dyDescent="0.25">
      <c r="A1625" s="81" t="s">
        <v>462</v>
      </c>
      <c r="B1625" s="81" t="s">
        <v>86</v>
      </c>
      <c r="C1625" s="81" t="s">
        <v>482</v>
      </c>
      <c r="D1625" s="81" t="s">
        <v>14</v>
      </c>
      <c r="E1625" s="105">
        <v>33.209260869783137</v>
      </c>
      <c r="F1625" s="81" t="s">
        <v>53</v>
      </c>
    </row>
    <row r="1626" spans="1:6" x14ac:dyDescent="0.25">
      <c r="A1626" s="81" t="s">
        <v>462</v>
      </c>
      <c r="B1626" s="81" t="s">
        <v>86</v>
      </c>
      <c r="C1626" s="81" t="s">
        <v>482</v>
      </c>
      <c r="D1626" s="81" t="s">
        <v>14</v>
      </c>
      <c r="E1626" s="105">
        <v>79.702226087479531</v>
      </c>
      <c r="F1626" s="81" t="s">
        <v>54</v>
      </c>
    </row>
    <row r="1627" spans="1:6" x14ac:dyDescent="0.25">
      <c r="A1627" s="81" t="s">
        <v>462</v>
      </c>
      <c r="B1627" s="81" t="s">
        <v>86</v>
      </c>
      <c r="C1627" s="81" t="s">
        <v>482</v>
      </c>
      <c r="D1627" s="81" t="s">
        <v>14</v>
      </c>
      <c r="E1627" s="105">
        <v>22.139507246522093</v>
      </c>
      <c r="F1627" s="81" t="s">
        <v>56</v>
      </c>
    </row>
    <row r="1628" spans="1:6" x14ac:dyDescent="0.25">
      <c r="A1628" s="81" t="s">
        <v>462</v>
      </c>
      <c r="B1628" s="81" t="s">
        <v>86</v>
      </c>
      <c r="C1628" s="81" t="s">
        <v>482</v>
      </c>
      <c r="D1628" s="81" t="s">
        <v>14</v>
      </c>
      <c r="E1628" s="105">
        <v>8.8558028986088377</v>
      </c>
      <c r="F1628" s="81" t="s">
        <v>15</v>
      </c>
    </row>
    <row r="1629" spans="1:6" x14ac:dyDescent="0.25">
      <c r="A1629" s="81" t="s">
        <v>462</v>
      </c>
      <c r="B1629" s="81" t="s">
        <v>86</v>
      </c>
      <c r="C1629" s="81" t="s">
        <v>482</v>
      </c>
      <c r="D1629" s="81" t="s">
        <v>14</v>
      </c>
      <c r="E1629" s="105">
        <v>808.756199715452</v>
      </c>
      <c r="F1629" s="81" t="s">
        <v>16</v>
      </c>
    </row>
    <row r="1630" spans="1:6" x14ac:dyDescent="0.25">
      <c r="A1630" s="81" t="s">
        <v>462</v>
      </c>
      <c r="B1630" s="81" t="s">
        <v>86</v>
      </c>
      <c r="C1630" s="81" t="s">
        <v>482</v>
      </c>
      <c r="D1630" s="81" t="s">
        <v>14</v>
      </c>
      <c r="E1630" s="105">
        <v>11.069753623261047</v>
      </c>
      <c r="F1630" s="81" t="s">
        <v>17</v>
      </c>
    </row>
    <row r="1631" spans="1:6" x14ac:dyDescent="0.25">
      <c r="A1631" s="81" t="s">
        <v>462</v>
      </c>
      <c r="B1631" s="81" t="s">
        <v>86</v>
      </c>
      <c r="C1631" s="81" t="s">
        <v>482</v>
      </c>
      <c r="D1631" s="81" t="s">
        <v>14</v>
      </c>
      <c r="E1631" s="105">
        <v>177.11605797217675</v>
      </c>
      <c r="F1631" s="81" t="s">
        <v>18</v>
      </c>
    </row>
    <row r="1632" spans="1:6" x14ac:dyDescent="0.25">
      <c r="A1632" s="81" t="s">
        <v>462</v>
      </c>
      <c r="B1632" s="81" t="s">
        <v>86</v>
      </c>
      <c r="C1632" s="81" t="s">
        <v>482</v>
      </c>
      <c r="D1632" s="81" t="s">
        <v>14</v>
      </c>
      <c r="E1632" s="105">
        <v>292.24149565409164</v>
      </c>
      <c r="F1632" s="81" t="s">
        <v>20</v>
      </c>
    </row>
    <row r="1633" spans="1:6" x14ac:dyDescent="0.25">
      <c r="A1633" s="81" t="s">
        <v>462</v>
      </c>
      <c r="B1633" s="81" t="s">
        <v>86</v>
      </c>
      <c r="C1633" s="81" t="s">
        <v>482</v>
      </c>
      <c r="D1633" s="81" t="s">
        <v>14</v>
      </c>
      <c r="E1633" s="105">
        <v>65.311546377240177</v>
      </c>
      <c r="F1633" s="81" t="s">
        <v>21</v>
      </c>
    </row>
    <row r="1634" spans="1:6" x14ac:dyDescent="0.25">
      <c r="A1634" s="81" t="s">
        <v>462</v>
      </c>
      <c r="B1634" s="81" t="s">
        <v>86</v>
      </c>
      <c r="C1634" s="81" t="s">
        <v>482</v>
      </c>
      <c r="D1634" s="81" t="s">
        <v>14</v>
      </c>
      <c r="E1634" s="105">
        <v>711.78515797568514</v>
      </c>
      <c r="F1634" s="81" t="s">
        <v>22</v>
      </c>
    </row>
    <row r="1635" spans="1:6" x14ac:dyDescent="0.25">
      <c r="A1635" s="81" t="s">
        <v>462</v>
      </c>
      <c r="B1635" s="81" t="s">
        <v>86</v>
      </c>
      <c r="C1635" s="81" t="s">
        <v>482</v>
      </c>
      <c r="D1635" s="81" t="s">
        <v>14</v>
      </c>
      <c r="E1635" s="105">
        <v>632.96851217806648</v>
      </c>
      <c r="F1635" s="81" t="s">
        <v>23</v>
      </c>
    </row>
    <row r="1636" spans="1:6" x14ac:dyDescent="0.25">
      <c r="A1636" s="81" t="s">
        <v>462</v>
      </c>
      <c r="B1636" s="81" t="s">
        <v>86</v>
      </c>
      <c r="C1636" s="81" t="s">
        <v>482</v>
      </c>
      <c r="D1636" s="81" t="s">
        <v>14</v>
      </c>
      <c r="E1636" s="105">
        <v>21.032531884195986</v>
      </c>
      <c r="F1636" s="81" t="s">
        <v>24</v>
      </c>
    </row>
    <row r="1637" spans="1:6" x14ac:dyDescent="0.25">
      <c r="A1637" s="81" t="s">
        <v>462</v>
      </c>
      <c r="B1637" s="81" t="s">
        <v>86</v>
      </c>
      <c r="C1637" s="81" t="s">
        <v>482</v>
      </c>
      <c r="D1637" s="81" t="s">
        <v>14</v>
      </c>
      <c r="E1637" s="105">
        <v>910.9521651653979</v>
      </c>
      <c r="F1637" s="81" t="s">
        <v>25</v>
      </c>
    </row>
    <row r="1638" spans="1:6" x14ac:dyDescent="0.25">
      <c r="A1638" s="81" t="s">
        <v>462</v>
      </c>
      <c r="B1638" s="81" t="s">
        <v>86</v>
      </c>
      <c r="C1638" s="81" t="s">
        <v>482</v>
      </c>
      <c r="D1638" s="81" t="s">
        <v>14</v>
      </c>
      <c r="E1638" s="105">
        <v>4.4279014493044189</v>
      </c>
      <c r="F1638" s="81" t="s">
        <v>26</v>
      </c>
    </row>
    <row r="1639" spans="1:6" x14ac:dyDescent="0.25">
      <c r="A1639" s="81" t="s">
        <v>462</v>
      </c>
      <c r="B1639" s="81" t="s">
        <v>86</v>
      </c>
      <c r="C1639" s="81" t="s">
        <v>482</v>
      </c>
      <c r="D1639" s="81" t="s">
        <v>14</v>
      </c>
      <c r="E1639" s="105">
        <v>142.79982174006747</v>
      </c>
      <c r="F1639" s="81" t="s">
        <v>27</v>
      </c>
    </row>
    <row r="1640" spans="1:6" x14ac:dyDescent="0.25">
      <c r="A1640" s="81" t="s">
        <v>462</v>
      </c>
      <c r="B1640" s="81" t="s">
        <v>86</v>
      </c>
      <c r="C1640" s="81" t="s">
        <v>482</v>
      </c>
      <c r="D1640" s="81" t="s">
        <v>14</v>
      </c>
      <c r="E1640" s="105">
        <v>291.95368205988683</v>
      </c>
      <c r="F1640" s="81" t="s">
        <v>28</v>
      </c>
    </row>
    <row r="1641" spans="1:6" x14ac:dyDescent="0.25">
      <c r="A1641" s="81" t="s">
        <v>462</v>
      </c>
      <c r="B1641" s="81" t="s">
        <v>86</v>
      </c>
      <c r="C1641" s="81" t="s">
        <v>482</v>
      </c>
      <c r="D1641" s="81" t="s">
        <v>14</v>
      </c>
      <c r="E1641" s="105">
        <v>194.82766376939443</v>
      </c>
      <c r="F1641" s="81" t="s">
        <v>30</v>
      </c>
    </row>
    <row r="1642" spans="1:6" x14ac:dyDescent="0.25">
      <c r="A1642" s="81" t="s">
        <v>462</v>
      </c>
      <c r="B1642" s="81" t="s">
        <v>86</v>
      </c>
      <c r="C1642" s="81" t="s">
        <v>482</v>
      </c>
      <c r="D1642" s="81" t="s">
        <v>14</v>
      </c>
      <c r="E1642" s="105">
        <v>239.10667826243858</v>
      </c>
      <c r="F1642" s="81" t="s">
        <v>31</v>
      </c>
    </row>
    <row r="1643" spans="1:6" x14ac:dyDescent="0.25">
      <c r="A1643" s="81" t="s">
        <v>462</v>
      </c>
      <c r="B1643" s="81" t="s">
        <v>86</v>
      </c>
      <c r="C1643" s="81" t="s">
        <v>482</v>
      </c>
      <c r="D1643" s="81" t="s">
        <v>14</v>
      </c>
      <c r="E1643" s="105">
        <v>105.16265942097994</v>
      </c>
      <c r="F1643" s="81" t="s">
        <v>32</v>
      </c>
    </row>
    <row r="1644" spans="1:6" x14ac:dyDescent="0.25">
      <c r="A1644" s="81" t="s">
        <v>462</v>
      </c>
      <c r="B1644" s="81" t="s">
        <v>86</v>
      </c>
      <c r="C1644" s="81" t="s">
        <v>482</v>
      </c>
      <c r="D1644" s="81" t="s">
        <v>14</v>
      </c>
      <c r="E1644" s="105">
        <v>68.63247246421848</v>
      </c>
      <c r="F1644" s="81" t="s">
        <v>62</v>
      </c>
    </row>
    <row r="1645" spans="1:6" x14ac:dyDescent="0.25">
      <c r="A1645" s="81" t="s">
        <v>462</v>
      </c>
      <c r="B1645" s="81" t="s">
        <v>86</v>
      </c>
      <c r="C1645" s="81" t="s">
        <v>482</v>
      </c>
      <c r="D1645" s="81" t="s">
        <v>14</v>
      </c>
      <c r="E1645" s="105">
        <v>99.62778260934941</v>
      </c>
      <c r="F1645" s="81" t="s">
        <v>33</v>
      </c>
    </row>
    <row r="1646" spans="1:6" x14ac:dyDescent="0.25">
      <c r="A1646" s="81" t="s">
        <v>462</v>
      </c>
      <c r="B1646" s="81" t="s">
        <v>86</v>
      </c>
      <c r="C1646" s="81" t="s">
        <v>482</v>
      </c>
      <c r="D1646" s="81" t="s">
        <v>14</v>
      </c>
      <c r="E1646" s="105">
        <v>223.60902318987311</v>
      </c>
      <c r="F1646" s="81" t="s">
        <v>34</v>
      </c>
    </row>
    <row r="1647" spans="1:6" x14ac:dyDescent="0.25">
      <c r="A1647" s="81" t="s">
        <v>462</v>
      </c>
      <c r="B1647" s="81" t="s">
        <v>86</v>
      </c>
      <c r="C1647" s="81" t="s">
        <v>482</v>
      </c>
      <c r="D1647" s="81" t="s">
        <v>14</v>
      </c>
      <c r="E1647" s="105">
        <v>369.7297710169189</v>
      </c>
      <c r="F1647" s="81" t="s">
        <v>35</v>
      </c>
    </row>
    <row r="1648" spans="1:6" x14ac:dyDescent="0.25">
      <c r="A1648" s="81" t="s">
        <v>462</v>
      </c>
      <c r="B1648" s="81" t="s">
        <v>86</v>
      </c>
      <c r="C1648" s="81" t="s">
        <v>482</v>
      </c>
      <c r="D1648" s="81" t="s">
        <v>14</v>
      </c>
      <c r="E1648" s="105">
        <v>86.122683188970925</v>
      </c>
      <c r="F1648" s="81" t="s">
        <v>36</v>
      </c>
    </row>
    <row r="1649" spans="1:6" x14ac:dyDescent="0.25">
      <c r="A1649" s="81" t="s">
        <v>462</v>
      </c>
      <c r="B1649" s="81" t="s">
        <v>86</v>
      </c>
      <c r="C1649" s="81" t="s">
        <v>482</v>
      </c>
      <c r="D1649" s="81" t="s">
        <v>14</v>
      </c>
      <c r="E1649" s="105">
        <v>261.24618550896071</v>
      </c>
      <c r="F1649" s="81" t="s">
        <v>37</v>
      </c>
    </row>
    <row r="1650" spans="1:6" x14ac:dyDescent="0.25">
      <c r="A1650" s="81" t="s">
        <v>462</v>
      </c>
      <c r="B1650" s="81" t="s">
        <v>86</v>
      </c>
      <c r="C1650" s="81" t="s">
        <v>482</v>
      </c>
      <c r="D1650" s="81" t="s">
        <v>14</v>
      </c>
      <c r="E1650" s="105">
        <v>25.460433333500404</v>
      </c>
      <c r="F1650" s="81" t="s">
        <v>38</v>
      </c>
    </row>
    <row r="1651" spans="1:6" x14ac:dyDescent="0.25">
      <c r="A1651" s="81" t="s">
        <v>462</v>
      </c>
      <c r="B1651" s="81" t="s">
        <v>86</v>
      </c>
      <c r="C1651" s="81" t="s">
        <v>482</v>
      </c>
      <c r="D1651" s="81" t="s">
        <v>14</v>
      </c>
      <c r="E1651" s="105">
        <v>153.86957536332855</v>
      </c>
      <c r="F1651" s="81" t="s">
        <v>39</v>
      </c>
    </row>
    <row r="1652" spans="1:6" x14ac:dyDescent="0.25">
      <c r="A1652" s="81" t="s">
        <v>462</v>
      </c>
      <c r="B1652" s="81" t="s">
        <v>86</v>
      </c>
      <c r="C1652" s="81" t="s">
        <v>482</v>
      </c>
      <c r="D1652" s="81" t="s">
        <v>14</v>
      </c>
      <c r="E1652" s="105">
        <v>131.73006811680645</v>
      </c>
      <c r="F1652" s="81" t="s">
        <v>40</v>
      </c>
    </row>
    <row r="1653" spans="1:6" x14ac:dyDescent="0.25">
      <c r="A1653" s="81" t="s">
        <v>462</v>
      </c>
      <c r="B1653" s="81" t="s">
        <v>86</v>
      </c>
      <c r="C1653" s="81" t="s">
        <v>482</v>
      </c>
      <c r="D1653" s="81" t="s">
        <v>14</v>
      </c>
      <c r="E1653" s="105">
        <v>533.8045522455318</v>
      </c>
      <c r="F1653" s="81" t="s">
        <v>41</v>
      </c>
    </row>
    <row r="1654" spans="1:6" x14ac:dyDescent="0.25">
      <c r="A1654" s="81" t="s">
        <v>462</v>
      </c>
      <c r="B1654" s="81" t="s">
        <v>86</v>
      </c>
      <c r="C1654" s="81" t="s">
        <v>482</v>
      </c>
      <c r="D1654" s="81" t="s">
        <v>14</v>
      </c>
      <c r="E1654" s="105">
        <v>373.05069710389722</v>
      </c>
      <c r="F1654" s="81" t="s">
        <v>42</v>
      </c>
    </row>
    <row r="1655" spans="1:6" x14ac:dyDescent="0.25">
      <c r="A1655" s="81" t="s">
        <v>462</v>
      </c>
      <c r="B1655" s="81" t="s">
        <v>86</v>
      </c>
      <c r="C1655" s="81" t="s">
        <v>482</v>
      </c>
      <c r="D1655" s="81" t="s">
        <v>14</v>
      </c>
      <c r="E1655" s="105">
        <v>37.637162319087558</v>
      </c>
      <c r="F1655" s="81" t="s">
        <v>43</v>
      </c>
    </row>
    <row r="1656" spans="1:6" x14ac:dyDescent="0.25">
      <c r="A1656" s="81" t="s">
        <v>462</v>
      </c>
      <c r="B1656" s="81" t="s">
        <v>86</v>
      </c>
      <c r="C1656" s="81" t="s">
        <v>482</v>
      </c>
      <c r="D1656" s="81" t="s">
        <v>14</v>
      </c>
      <c r="E1656" s="105">
        <v>19.925556521869883</v>
      </c>
      <c r="F1656" s="81" t="s">
        <v>44</v>
      </c>
    </row>
    <row r="1657" spans="1:6" x14ac:dyDescent="0.25">
      <c r="A1657" s="81" t="s">
        <v>462</v>
      </c>
      <c r="B1657" s="81" t="s">
        <v>86</v>
      </c>
      <c r="C1657" s="81" t="s">
        <v>482</v>
      </c>
      <c r="D1657" s="81" t="s">
        <v>14</v>
      </c>
      <c r="E1657" s="105">
        <v>129.51611739215426</v>
      </c>
      <c r="F1657" s="81" t="s">
        <v>45</v>
      </c>
    </row>
    <row r="1658" spans="1:6" x14ac:dyDescent="0.25">
      <c r="A1658" s="81" t="s">
        <v>462</v>
      </c>
      <c r="B1658" s="81" t="s">
        <v>86</v>
      </c>
      <c r="C1658" s="81" t="s">
        <v>482</v>
      </c>
      <c r="D1658" s="81" t="s">
        <v>14</v>
      </c>
      <c r="E1658" s="105">
        <v>477.10638116255109</v>
      </c>
      <c r="F1658" s="81" t="s">
        <v>47</v>
      </c>
    </row>
    <row r="1659" spans="1:6" x14ac:dyDescent="0.25">
      <c r="A1659" s="81" t="s">
        <v>462</v>
      </c>
      <c r="B1659" s="81" t="s">
        <v>86</v>
      </c>
      <c r="C1659" s="81" t="s">
        <v>482</v>
      </c>
      <c r="D1659" s="81" t="s">
        <v>14</v>
      </c>
      <c r="E1659" s="105">
        <v>107.37661014563216</v>
      </c>
      <c r="F1659" s="81" t="s">
        <v>63</v>
      </c>
    </row>
    <row r="1660" spans="1:6" x14ac:dyDescent="0.25">
      <c r="A1660" s="81" t="s">
        <v>462</v>
      </c>
      <c r="B1660" s="81" t="s">
        <v>86</v>
      </c>
      <c r="C1660" s="81" t="s">
        <v>482</v>
      </c>
      <c r="D1660" s="81" t="s">
        <v>14</v>
      </c>
      <c r="E1660" s="105">
        <v>163.83235362426348</v>
      </c>
      <c r="F1660" s="81" t="s">
        <v>48</v>
      </c>
    </row>
    <row r="1661" spans="1:6" x14ac:dyDescent="0.25">
      <c r="A1661" s="81" t="s">
        <v>462</v>
      </c>
      <c r="B1661" s="81" t="s">
        <v>86</v>
      </c>
      <c r="C1661" s="81" t="s">
        <v>482</v>
      </c>
      <c r="D1661" s="81" t="s">
        <v>14</v>
      </c>
      <c r="E1661" s="105">
        <v>45.385989855370291</v>
      </c>
      <c r="F1661" s="81" t="s">
        <v>68</v>
      </c>
    </row>
    <row r="1662" spans="1:6" x14ac:dyDescent="0.25">
      <c r="A1662" s="81" t="s">
        <v>462</v>
      </c>
      <c r="B1662" s="81" t="s">
        <v>86</v>
      </c>
      <c r="C1662" s="81" t="s">
        <v>482</v>
      </c>
      <c r="D1662" s="81" t="s">
        <v>14</v>
      </c>
      <c r="E1662" s="105">
        <v>68.63247246421848</v>
      </c>
      <c r="F1662" s="81" t="s">
        <v>49</v>
      </c>
    </row>
    <row r="1663" spans="1:6" x14ac:dyDescent="0.25">
      <c r="A1663" s="81" t="s">
        <v>462</v>
      </c>
      <c r="B1663" s="81" t="s">
        <v>86</v>
      </c>
      <c r="C1663" s="81" t="s">
        <v>482</v>
      </c>
      <c r="D1663" s="81" t="s">
        <v>14</v>
      </c>
      <c r="E1663" s="105">
        <v>221.39507246522092</v>
      </c>
      <c r="F1663" s="81" t="s">
        <v>50</v>
      </c>
    </row>
    <row r="1664" spans="1:6" x14ac:dyDescent="0.25">
      <c r="A1664" s="81" t="s">
        <v>462</v>
      </c>
      <c r="B1664" s="81" t="s">
        <v>86</v>
      </c>
      <c r="C1664" s="81" t="s">
        <v>482</v>
      </c>
      <c r="D1664" s="81" t="s">
        <v>14</v>
      </c>
      <c r="E1664" s="105">
        <v>252.39038261035185</v>
      </c>
      <c r="F1664" s="81" t="s">
        <v>51</v>
      </c>
    </row>
    <row r="1665" spans="1:6" x14ac:dyDescent="0.25">
      <c r="A1665" s="81" t="s">
        <v>462</v>
      </c>
      <c r="B1665" s="81" t="s">
        <v>86</v>
      </c>
      <c r="C1665" s="81" t="s">
        <v>482</v>
      </c>
      <c r="D1665" s="81" t="s">
        <v>14</v>
      </c>
      <c r="E1665" s="105">
        <v>406.8355851620899</v>
      </c>
      <c r="F1665" s="81" t="s">
        <v>52</v>
      </c>
    </row>
    <row r="1666" spans="1:6" x14ac:dyDescent="0.25">
      <c r="A1666" s="81" t="s">
        <v>462</v>
      </c>
      <c r="B1666" s="81" t="s">
        <v>86</v>
      </c>
      <c r="C1666" s="81" t="s">
        <v>482</v>
      </c>
      <c r="D1666" s="81" t="s">
        <v>14</v>
      </c>
      <c r="E1666" s="105">
        <v>116.23241304424099</v>
      </c>
      <c r="F1666" s="81" t="s">
        <v>64</v>
      </c>
    </row>
    <row r="1667" spans="1:6" x14ac:dyDescent="0.25">
      <c r="A1667" s="81" t="s">
        <v>462</v>
      </c>
      <c r="B1667" s="81" t="s">
        <v>86</v>
      </c>
      <c r="C1667" s="81" t="s">
        <v>482</v>
      </c>
      <c r="D1667" s="81" t="s">
        <v>14</v>
      </c>
      <c r="E1667" s="105">
        <v>382.01719753873869</v>
      </c>
      <c r="F1667" s="81" t="s">
        <v>53</v>
      </c>
    </row>
    <row r="1668" spans="1:6" x14ac:dyDescent="0.25">
      <c r="A1668" s="81" t="s">
        <v>462</v>
      </c>
      <c r="B1668" s="81" t="s">
        <v>86</v>
      </c>
      <c r="C1668" s="81" t="s">
        <v>482</v>
      </c>
      <c r="D1668" s="81" t="s">
        <v>14</v>
      </c>
      <c r="E1668" s="105">
        <v>6.641852173956627</v>
      </c>
      <c r="F1668" s="81" t="s">
        <v>54</v>
      </c>
    </row>
    <row r="1669" spans="1:6" x14ac:dyDescent="0.25">
      <c r="A1669" s="81" t="s">
        <v>462</v>
      </c>
      <c r="B1669" s="81" t="s">
        <v>86</v>
      </c>
      <c r="C1669" s="81" t="s">
        <v>482</v>
      </c>
      <c r="D1669" s="81" t="s">
        <v>14</v>
      </c>
      <c r="E1669" s="105">
        <v>257.92525942198239</v>
      </c>
      <c r="F1669" s="81" t="s">
        <v>55</v>
      </c>
    </row>
    <row r="1670" spans="1:6" x14ac:dyDescent="0.25">
      <c r="A1670" s="81" t="s">
        <v>462</v>
      </c>
      <c r="B1670" s="81" t="s">
        <v>86</v>
      </c>
      <c r="C1670" s="81" t="s">
        <v>482</v>
      </c>
      <c r="D1670" s="81" t="s">
        <v>14</v>
      </c>
      <c r="E1670" s="105">
        <v>410.68785942298479</v>
      </c>
      <c r="F1670" s="81" t="s">
        <v>56</v>
      </c>
    </row>
    <row r="1671" spans="1:6" x14ac:dyDescent="0.25">
      <c r="A1671" s="81" t="s">
        <v>462</v>
      </c>
      <c r="B1671" s="81" t="s">
        <v>86</v>
      </c>
      <c r="C1671" s="81" t="s">
        <v>482</v>
      </c>
      <c r="D1671" s="81" t="s">
        <v>14</v>
      </c>
      <c r="E1671" s="105">
        <v>344.26933768341854</v>
      </c>
      <c r="F1671" s="81" t="s">
        <v>57</v>
      </c>
    </row>
    <row r="1672" spans="1:6" x14ac:dyDescent="0.25">
      <c r="A1672" s="81" t="s">
        <v>462</v>
      </c>
      <c r="B1672" s="81" t="s">
        <v>86</v>
      </c>
      <c r="C1672" s="81" t="s">
        <v>482</v>
      </c>
      <c r="D1672" s="81" t="s">
        <v>14</v>
      </c>
      <c r="E1672" s="105">
        <v>177.11605797217675</v>
      </c>
      <c r="F1672" s="81" t="s">
        <v>65</v>
      </c>
    </row>
    <row r="1673" spans="1:6" x14ac:dyDescent="0.25">
      <c r="A1673" s="85"/>
      <c r="B1673" s="85"/>
      <c r="C1673" s="85"/>
      <c r="D1673" s="85"/>
      <c r="E1673" s="110">
        <v>36000.000000000015</v>
      </c>
      <c r="F1673" s="85"/>
    </row>
    <row r="1674" spans="1:6" x14ac:dyDescent="0.25">
      <c r="A1674" s="81" t="s">
        <v>463</v>
      </c>
      <c r="B1674" s="81" t="s">
        <v>503</v>
      </c>
      <c r="C1674" s="81" t="s">
        <v>487</v>
      </c>
      <c r="D1674" s="81" t="s">
        <v>14</v>
      </c>
      <c r="E1674" s="105">
        <v>52.556360926547335</v>
      </c>
      <c r="F1674" s="81" t="s">
        <v>15</v>
      </c>
    </row>
    <row r="1675" spans="1:6" x14ac:dyDescent="0.25">
      <c r="A1675" s="81" t="s">
        <v>463</v>
      </c>
      <c r="B1675" s="81" t="s">
        <v>503</v>
      </c>
      <c r="C1675" s="81" t="s">
        <v>487</v>
      </c>
      <c r="D1675" s="81" t="s">
        <v>14</v>
      </c>
      <c r="E1675" s="105">
        <v>591.2590604236575</v>
      </c>
      <c r="F1675" s="81" t="s">
        <v>16</v>
      </c>
    </row>
    <row r="1676" spans="1:6" x14ac:dyDescent="0.25">
      <c r="A1676" s="81" t="s">
        <v>463</v>
      </c>
      <c r="B1676" s="81" t="s">
        <v>503</v>
      </c>
      <c r="C1676" s="81" t="s">
        <v>487</v>
      </c>
      <c r="D1676" s="81" t="s">
        <v>14</v>
      </c>
      <c r="E1676" s="105">
        <v>64.600526972214425</v>
      </c>
      <c r="F1676" s="81" t="s">
        <v>17</v>
      </c>
    </row>
    <row r="1677" spans="1:6" x14ac:dyDescent="0.25">
      <c r="A1677" s="81" t="s">
        <v>463</v>
      </c>
      <c r="B1677" s="81" t="s">
        <v>503</v>
      </c>
      <c r="C1677" s="81" t="s">
        <v>487</v>
      </c>
      <c r="D1677" s="81" t="s">
        <v>14</v>
      </c>
      <c r="E1677" s="105">
        <v>1208.7963013105887</v>
      </c>
      <c r="F1677" s="81" t="s">
        <v>18</v>
      </c>
    </row>
    <row r="1678" spans="1:6" x14ac:dyDescent="0.25">
      <c r="A1678" s="81" t="s">
        <v>463</v>
      </c>
      <c r="B1678" s="81" t="s">
        <v>503</v>
      </c>
      <c r="C1678" s="81" t="s">
        <v>487</v>
      </c>
      <c r="D1678" s="81" t="s">
        <v>14</v>
      </c>
      <c r="E1678" s="105">
        <v>93.068555807427572</v>
      </c>
      <c r="F1678" s="81" t="s">
        <v>20</v>
      </c>
    </row>
    <row r="1679" spans="1:6" x14ac:dyDescent="0.25">
      <c r="A1679" s="81" t="s">
        <v>463</v>
      </c>
      <c r="B1679" s="81" t="s">
        <v>503</v>
      </c>
      <c r="C1679" s="81" t="s">
        <v>487</v>
      </c>
      <c r="D1679" s="81" t="s">
        <v>14</v>
      </c>
      <c r="E1679" s="105">
        <v>1302.9597813039859</v>
      </c>
      <c r="F1679" s="81" t="s">
        <v>22</v>
      </c>
    </row>
    <row r="1680" spans="1:6" x14ac:dyDescent="0.25">
      <c r="A1680" s="81" t="s">
        <v>463</v>
      </c>
      <c r="B1680" s="81" t="s">
        <v>503</v>
      </c>
      <c r="C1680" s="81" t="s">
        <v>487</v>
      </c>
      <c r="D1680" s="81" t="s">
        <v>14</v>
      </c>
      <c r="E1680" s="105">
        <v>544.17732042695889</v>
      </c>
      <c r="F1680" s="81" t="s">
        <v>23</v>
      </c>
    </row>
    <row r="1681" spans="1:6" x14ac:dyDescent="0.25">
      <c r="A1681" s="81" t="s">
        <v>463</v>
      </c>
      <c r="B1681" s="81" t="s">
        <v>503</v>
      </c>
      <c r="C1681" s="81" t="s">
        <v>487</v>
      </c>
      <c r="D1681" s="81" t="s">
        <v>14</v>
      </c>
      <c r="E1681" s="105">
        <v>21.898483719394726</v>
      </c>
      <c r="F1681" s="81" t="s">
        <v>24</v>
      </c>
    </row>
    <row r="1682" spans="1:6" x14ac:dyDescent="0.25">
      <c r="A1682" s="81" t="s">
        <v>463</v>
      </c>
      <c r="B1682" s="81" t="s">
        <v>503</v>
      </c>
      <c r="C1682" s="81" t="s">
        <v>487</v>
      </c>
      <c r="D1682" s="81" t="s">
        <v>14</v>
      </c>
      <c r="E1682" s="105">
        <v>5235.6526313366003</v>
      </c>
      <c r="F1682" s="81" t="s">
        <v>25</v>
      </c>
    </row>
    <row r="1683" spans="1:6" x14ac:dyDescent="0.25">
      <c r="A1683" s="81" t="s">
        <v>463</v>
      </c>
      <c r="B1683" s="81" t="s">
        <v>503</v>
      </c>
      <c r="C1683" s="81" t="s">
        <v>487</v>
      </c>
      <c r="D1683" s="81" t="s">
        <v>14</v>
      </c>
      <c r="E1683" s="105">
        <v>13.686552324621701</v>
      </c>
      <c r="F1683" s="81" t="s">
        <v>26</v>
      </c>
    </row>
    <row r="1684" spans="1:6" x14ac:dyDescent="0.25">
      <c r="A1684" s="81" t="s">
        <v>463</v>
      </c>
      <c r="B1684" s="81" t="s">
        <v>503</v>
      </c>
      <c r="C1684" s="81" t="s">
        <v>487</v>
      </c>
      <c r="D1684" s="81" t="s">
        <v>14</v>
      </c>
      <c r="E1684" s="105">
        <v>78.834541389821013</v>
      </c>
      <c r="F1684" s="81" t="s">
        <v>27</v>
      </c>
    </row>
    <row r="1685" spans="1:6" x14ac:dyDescent="0.25">
      <c r="A1685" s="81" t="s">
        <v>463</v>
      </c>
      <c r="B1685" s="81" t="s">
        <v>503</v>
      </c>
      <c r="C1685" s="81" t="s">
        <v>487</v>
      </c>
      <c r="D1685" s="81" t="s">
        <v>14</v>
      </c>
      <c r="E1685" s="105">
        <v>480.29944341748444</v>
      </c>
      <c r="F1685" s="81" t="s">
        <v>28</v>
      </c>
    </row>
    <row r="1686" spans="1:6" x14ac:dyDescent="0.25">
      <c r="A1686" s="81" t="s">
        <v>463</v>
      </c>
      <c r="B1686" s="81" t="s">
        <v>503</v>
      </c>
      <c r="C1686" s="81" t="s">
        <v>487</v>
      </c>
      <c r="D1686" s="81" t="s">
        <v>14</v>
      </c>
      <c r="E1686" s="105">
        <v>59.125906042365749</v>
      </c>
      <c r="F1686" s="81" t="s">
        <v>29</v>
      </c>
    </row>
    <row r="1687" spans="1:6" x14ac:dyDescent="0.25">
      <c r="A1687" s="81" t="s">
        <v>463</v>
      </c>
      <c r="B1687" s="81" t="s">
        <v>503</v>
      </c>
      <c r="C1687" s="81" t="s">
        <v>487</v>
      </c>
      <c r="D1687" s="81" t="s">
        <v>14</v>
      </c>
      <c r="E1687" s="105">
        <v>90.878707435488096</v>
      </c>
      <c r="F1687" s="81" t="s">
        <v>30</v>
      </c>
    </row>
    <row r="1688" spans="1:6" x14ac:dyDescent="0.25">
      <c r="A1688" s="81" t="s">
        <v>463</v>
      </c>
      <c r="B1688" s="81" t="s">
        <v>503</v>
      </c>
      <c r="C1688" s="81" t="s">
        <v>487</v>
      </c>
      <c r="D1688" s="81" t="s">
        <v>14</v>
      </c>
      <c r="E1688" s="105">
        <v>284.68028835213141</v>
      </c>
      <c r="F1688" s="81" t="s">
        <v>31</v>
      </c>
    </row>
    <row r="1689" spans="1:6" x14ac:dyDescent="0.25">
      <c r="A1689" s="81" t="s">
        <v>463</v>
      </c>
      <c r="B1689" s="81" t="s">
        <v>503</v>
      </c>
      <c r="C1689" s="81" t="s">
        <v>487</v>
      </c>
      <c r="D1689" s="81" t="s">
        <v>14</v>
      </c>
      <c r="E1689" s="105">
        <v>176.28279394112755</v>
      </c>
      <c r="F1689" s="81" t="s">
        <v>32</v>
      </c>
    </row>
    <row r="1690" spans="1:6" x14ac:dyDescent="0.25">
      <c r="A1690" s="81" t="s">
        <v>463</v>
      </c>
      <c r="B1690" s="81" t="s">
        <v>503</v>
      </c>
      <c r="C1690" s="81" t="s">
        <v>487</v>
      </c>
      <c r="D1690" s="81" t="s">
        <v>14</v>
      </c>
      <c r="E1690" s="105">
        <v>38.322346508940768</v>
      </c>
      <c r="F1690" s="81" t="s">
        <v>62</v>
      </c>
    </row>
    <row r="1691" spans="1:6" x14ac:dyDescent="0.25">
      <c r="A1691" s="81" t="s">
        <v>463</v>
      </c>
      <c r="B1691" s="81" t="s">
        <v>503</v>
      </c>
      <c r="C1691" s="81" t="s">
        <v>487</v>
      </c>
      <c r="D1691" s="81" t="s">
        <v>14</v>
      </c>
      <c r="E1691" s="105">
        <v>52.556360926547335</v>
      </c>
      <c r="F1691" s="81" t="s">
        <v>33</v>
      </c>
    </row>
    <row r="1692" spans="1:6" x14ac:dyDescent="0.25">
      <c r="A1692" s="81" t="s">
        <v>463</v>
      </c>
      <c r="B1692" s="81" t="s">
        <v>503</v>
      </c>
      <c r="C1692" s="81" t="s">
        <v>487</v>
      </c>
      <c r="D1692" s="81" t="s">
        <v>14</v>
      </c>
      <c r="E1692" s="105">
        <v>298.91430276973796</v>
      </c>
      <c r="F1692" s="81" t="s">
        <v>34</v>
      </c>
    </row>
    <row r="1693" spans="1:6" x14ac:dyDescent="0.25">
      <c r="A1693" s="81" t="s">
        <v>463</v>
      </c>
      <c r="B1693" s="81" t="s">
        <v>503</v>
      </c>
      <c r="C1693" s="81" t="s">
        <v>487</v>
      </c>
      <c r="D1693" s="81" t="s">
        <v>14</v>
      </c>
      <c r="E1693" s="105">
        <v>141.24521999009596</v>
      </c>
      <c r="F1693" s="81" t="s">
        <v>35</v>
      </c>
    </row>
    <row r="1694" spans="1:6" x14ac:dyDescent="0.25">
      <c r="A1694" s="81" t="s">
        <v>463</v>
      </c>
      <c r="B1694" s="81" t="s">
        <v>503</v>
      </c>
      <c r="C1694" s="81" t="s">
        <v>487</v>
      </c>
      <c r="D1694" s="81" t="s">
        <v>14</v>
      </c>
      <c r="E1694" s="105">
        <v>297.81937858376818</v>
      </c>
      <c r="F1694" s="81" t="s">
        <v>36</v>
      </c>
    </row>
    <row r="1695" spans="1:6" x14ac:dyDescent="0.25">
      <c r="A1695" s="81" t="s">
        <v>463</v>
      </c>
      <c r="B1695" s="81" t="s">
        <v>503</v>
      </c>
      <c r="C1695" s="81" t="s">
        <v>487</v>
      </c>
      <c r="D1695" s="81" t="s">
        <v>14</v>
      </c>
      <c r="E1695" s="105">
        <v>474.10217252489582</v>
      </c>
      <c r="F1695" s="81" t="s">
        <v>37</v>
      </c>
    </row>
    <row r="1696" spans="1:6" x14ac:dyDescent="0.25">
      <c r="A1696" s="81" t="s">
        <v>463</v>
      </c>
      <c r="B1696" s="81" t="s">
        <v>503</v>
      </c>
      <c r="C1696" s="81" t="s">
        <v>487</v>
      </c>
      <c r="D1696" s="81" t="s">
        <v>14</v>
      </c>
      <c r="E1696" s="105">
        <v>17.518786975515777</v>
      </c>
      <c r="F1696" s="81" t="s">
        <v>38</v>
      </c>
    </row>
    <row r="1697" spans="1:6" x14ac:dyDescent="0.25">
      <c r="A1697" s="81" t="s">
        <v>463</v>
      </c>
      <c r="B1697" s="81" t="s">
        <v>503</v>
      </c>
      <c r="C1697" s="81" t="s">
        <v>487</v>
      </c>
      <c r="D1697" s="81" t="s">
        <v>14</v>
      </c>
      <c r="E1697" s="105">
        <v>220.07976137991696</v>
      </c>
      <c r="F1697" s="81" t="s">
        <v>39</v>
      </c>
    </row>
    <row r="1698" spans="1:6" x14ac:dyDescent="0.25">
      <c r="A1698" s="81" t="s">
        <v>463</v>
      </c>
      <c r="B1698" s="81" t="s">
        <v>503</v>
      </c>
      <c r="C1698" s="81" t="s">
        <v>487</v>
      </c>
      <c r="D1698" s="81" t="s">
        <v>14</v>
      </c>
      <c r="E1698" s="105">
        <v>146.71984091994466</v>
      </c>
      <c r="F1698" s="81" t="s">
        <v>40</v>
      </c>
    </row>
    <row r="1699" spans="1:6" x14ac:dyDescent="0.25">
      <c r="A1699" s="81" t="s">
        <v>463</v>
      </c>
      <c r="B1699" s="81" t="s">
        <v>503</v>
      </c>
      <c r="C1699" s="81" t="s">
        <v>487</v>
      </c>
      <c r="D1699" s="81" t="s">
        <v>14</v>
      </c>
      <c r="E1699" s="105">
        <v>1323.7633408374111</v>
      </c>
      <c r="F1699" s="81" t="s">
        <v>41</v>
      </c>
    </row>
    <row r="1700" spans="1:6" x14ac:dyDescent="0.25">
      <c r="A1700" s="81" t="s">
        <v>463</v>
      </c>
      <c r="B1700" s="81" t="s">
        <v>503</v>
      </c>
      <c r="C1700" s="81" t="s">
        <v>487</v>
      </c>
      <c r="D1700" s="81" t="s">
        <v>14</v>
      </c>
      <c r="E1700" s="105">
        <v>1466.1034850134768</v>
      </c>
      <c r="F1700" s="81" t="s">
        <v>42</v>
      </c>
    </row>
    <row r="1701" spans="1:6" x14ac:dyDescent="0.25">
      <c r="A1701" s="81" t="s">
        <v>463</v>
      </c>
      <c r="B1701" s="81" t="s">
        <v>503</v>
      </c>
      <c r="C1701" s="81" t="s">
        <v>487</v>
      </c>
      <c r="D1701" s="81" t="s">
        <v>14</v>
      </c>
      <c r="E1701" s="105">
        <v>95.258404179367048</v>
      </c>
      <c r="F1701" s="81" t="s">
        <v>43</v>
      </c>
    </row>
    <row r="1702" spans="1:6" x14ac:dyDescent="0.25">
      <c r="A1702" s="81" t="s">
        <v>463</v>
      </c>
      <c r="B1702" s="81" t="s">
        <v>503</v>
      </c>
      <c r="C1702" s="81" t="s">
        <v>487</v>
      </c>
      <c r="D1702" s="81" t="s">
        <v>14</v>
      </c>
      <c r="E1702" s="105">
        <v>105.11272185309467</v>
      </c>
      <c r="F1702" s="81" t="s">
        <v>44</v>
      </c>
    </row>
    <row r="1703" spans="1:6" x14ac:dyDescent="0.25">
      <c r="A1703" s="81" t="s">
        <v>463</v>
      </c>
      <c r="B1703" s="81" t="s">
        <v>503</v>
      </c>
      <c r="C1703" s="81" t="s">
        <v>487</v>
      </c>
      <c r="D1703" s="81" t="s">
        <v>14</v>
      </c>
      <c r="E1703" s="105">
        <v>135.77059906024729</v>
      </c>
      <c r="F1703" s="81" t="s">
        <v>45</v>
      </c>
    </row>
    <row r="1704" spans="1:6" x14ac:dyDescent="0.25">
      <c r="A1704" s="81" t="s">
        <v>463</v>
      </c>
      <c r="B1704" s="81" t="s">
        <v>503</v>
      </c>
      <c r="C1704" s="81" t="s">
        <v>487</v>
      </c>
      <c r="D1704" s="81" t="s">
        <v>14</v>
      </c>
      <c r="E1704" s="105">
        <v>308.76862044346564</v>
      </c>
      <c r="F1704" s="81" t="s">
        <v>46</v>
      </c>
    </row>
    <row r="1705" spans="1:6" x14ac:dyDescent="0.25">
      <c r="A1705" s="81" t="s">
        <v>463</v>
      </c>
      <c r="B1705" s="81" t="s">
        <v>503</v>
      </c>
      <c r="C1705" s="81" t="s">
        <v>487</v>
      </c>
      <c r="D1705" s="81" t="s">
        <v>14</v>
      </c>
      <c r="E1705" s="105">
        <v>113.87211534085256</v>
      </c>
      <c r="F1705" s="81" t="s">
        <v>47</v>
      </c>
    </row>
    <row r="1706" spans="1:6" x14ac:dyDescent="0.25">
      <c r="A1706" s="81" t="s">
        <v>463</v>
      </c>
      <c r="B1706" s="81" t="s">
        <v>503</v>
      </c>
      <c r="C1706" s="81" t="s">
        <v>487</v>
      </c>
      <c r="D1706" s="81" t="s">
        <v>14</v>
      </c>
      <c r="E1706" s="105">
        <v>163.14370370949072</v>
      </c>
      <c r="F1706" s="81" t="s">
        <v>63</v>
      </c>
    </row>
    <row r="1707" spans="1:6" x14ac:dyDescent="0.25">
      <c r="A1707" s="81" t="s">
        <v>463</v>
      </c>
      <c r="B1707" s="81" t="s">
        <v>503</v>
      </c>
      <c r="C1707" s="81" t="s">
        <v>487</v>
      </c>
      <c r="D1707" s="81" t="s">
        <v>14</v>
      </c>
      <c r="E1707" s="105">
        <v>29.562953021182874</v>
      </c>
      <c r="F1707" s="81" t="s">
        <v>48</v>
      </c>
    </row>
    <row r="1708" spans="1:6" x14ac:dyDescent="0.25">
      <c r="A1708" s="81" t="s">
        <v>463</v>
      </c>
      <c r="B1708" s="81" t="s">
        <v>503</v>
      </c>
      <c r="C1708" s="81" t="s">
        <v>487</v>
      </c>
      <c r="D1708" s="81" t="s">
        <v>14</v>
      </c>
      <c r="E1708" s="105">
        <v>37.227422322971023</v>
      </c>
      <c r="F1708" s="81" t="s">
        <v>68</v>
      </c>
    </row>
    <row r="1709" spans="1:6" x14ac:dyDescent="0.25">
      <c r="A1709" s="81" t="s">
        <v>463</v>
      </c>
      <c r="B1709" s="81" t="s">
        <v>503</v>
      </c>
      <c r="C1709" s="81" t="s">
        <v>487</v>
      </c>
      <c r="D1709" s="81" t="s">
        <v>14</v>
      </c>
      <c r="E1709" s="105">
        <v>223.36453393782617</v>
      </c>
      <c r="F1709" s="81" t="s">
        <v>49</v>
      </c>
    </row>
    <row r="1710" spans="1:6" x14ac:dyDescent="0.25">
      <c r="A1710" s="81" t="s">
        <v>463</v>
      </c>
      <c r="B1710" s="81" t="s">
        <v>503</v>
      </c>
      <c r="C1710" s="81" t="s">
        <v>487</v>
      </c>
      <c r="D1710" s="81" t="s">
        <v>14</v>
      </c>
      <c r="E1710" s="105">
        <v>251.83256277303934</v>
      </c>
      <c r="F1710" s="81" t="s">
        <v>50</v>
      </c>
    </row>
    <row r="1711" spans="1:6" x14ac:dyDescent="0.25">
      <c r="A1711" s="81" t="s">
        <v>463</v>
      </c>
      <c r="B1711" s="81" t="s">
        <v>503</v>
      </c>
      <c r="C1711" s="81" t="s">
        <v>487</v>
      </c>
      <c r="D1711" s="81" t="s">
        <v>14</v>
      </c>
      <c r="E1711" s="105">
        <v>401.83717625089321</v>
      </c>
      <c r="F1711" s="81" t="s">
        <v>51</v>
      </c>
    </row>
    <row r="1712" spans="1:6" x14ac:dyDescent="0.25">
      <c r="A1712" s="81" t="s">
        <v>463</v>
      </c>
      <c r="B1712" s="81" t="s">
        <v>503</v>
      </c>
      <c r="C1712" s="81" t="s">
        <v>487</v>
      </c>
      <c r="D1712" s="81" t="s">
        <v>14</v>
      </c>
      <c r="E1712" s="105">
        <v>362.16588314483766</v>
      </c>
      <c r="F1712" s="81" t="s">
        <v>52</v>
      </c>
    </row>
    <row r="1713" spans="1:6" x14ac:dyDescent="0.25">
      <c r="A1713" s="81" t="s">
        <v>463</v>
      </c>
      <c r="B1713" s="81" t="s">
        <v>503</v>
      </c>
      <c r="C1713" s="81" t="s">
        <v>487</v>
      </c>
      <c r="D1713" s="81" t="s">
        <v>14</v>
      </c>
      <c r="E1713" s="105">
        <v>131.39090231636834</v>
      </c>
      <c r="F1713" s="81" t="s">
        <v>64</v>
      </c>
    </row>
    <row r="1714" spans="1:6" x14ac:dyDescent="0.25">
      <c r="A1714" s="81" t="s">
        <v>463</v>
      </c>
      <c r="B1714" s="81" t="s">
        <v>503</v>
      </c>
      <c r="C1714" s="81" t="s">
        <v>487</v>
      </c>
      <c r="D1714" s="81" t="s">
        <v>14</v>
      </c>
      <c r="E1714" s="105">
        <v>12.405491027037112</v>
      </c>
      <c r="F1714" s="81" t="s">
        <v>53</v>
      </c>
    </row>
    <row r="1715" spans="1:6" x14ac:dyDescent="0.25">
      <c r="A1715" s="81" t="s">
        <v>463</v>
      </c>
      <c r="B1715" s="81" t="s">
        <v>503</v>
      </c>
      <c r="C1715" s="81" t="s">
        <v>487</v>
      </c>
      <c r="D1715" s="81" t="s">
        <v>14</v>
      </c>
      <c r="E1715" s="105">
        <v>44.891891624759182</v>
      </c>
      <c r="F1715" s="81" t="s">
        <v>54</v>
      </c>
    </row>
    <row r="1716" spans="1:6" x14ac:dyDescent="0.25">
      <c r="A1716" s="81" t="s">
        <v>463</v>
      </c>
      <c r="B1716" s="81" t="s">
        <v>503</v>
      </c>
      <c r="C1716" s="81" t="s">
        <v>487</v>
      </c>
      <c r="D1716" s="81" t="s">
        <v>14</v>
      </c>
      <c r="E1716" s="105">
        <v>189.42188417276435</v>
      </c>
      <c r="F1716" s="81" t="s">
        <v>55</v>
      </c>
    </row>
    <row r="1717" spans="1:6" x14ac:dyDescent="0.25">
      <c r="A1717" s="81" t="s">
        <v>463</v>
      </c>
      <c r="B1717" s="81" t="s">
        <v>503</v>
      </c>
      <c r="C1717" s="81" t="s">
        <v>487</v>
      </c>
      <c r="D1717" s="81" t="s">
        <v>14</v>
      </c>
      <c r="E1717" s="105">
        <v>791.63018645611919</v>
      </c>
      <c r="F1717" s="81" t="s">
        <v>56</v>
      </c>
    </row>
    <row r="1718" spans="1:6" x14ac:dyDescent="0.25">
      <c r="A1718" s="81" t="s">
        <v>463</v>
      </c>
      <c r="B1718" s="81" t="s">
        <v>503</v>
      </c>
      <c r="C1718" s="81" t="s">
        <v>487</v>
      </c>
      <c r="D1718" s="81" t="s">
        <v>14</v>
      </c>
      <c r="E1718" s="105">
        <v>102.92287348115521</v>
      </c>
      <c r="F1718" s="81" t="s">
        <v>57</v>
      </c>
    </row>
    <row r="1719" spans="1:6" x14ac:dyDescent="0.25">
      <c r="A1719" s="81" t="s">
        <v>463</v>
      </c>
      <c r="B1719" s="81" t="s">
        <v>503</v>
      </c>
      <c r="C1719" s="81" t="s">
        <v>487</v>
      </c>
      <c r="D1719" s="81" t="s">
        <v>14</v>
      </c>
      <c r="E1719" s="105">
        <v>70.075147902063108</v>
      </c>
      <c r="F1719" s="81" t="s">
        <v>65</v>
      </c>
    </row>
    <row r="1720" spans="1:6" x14ac:dyDescent="0.25">
      <c r="A1720" s="81" t="s">
        <v>463</v>
      </c>
      <c r="B1720" s="81" t="s">
        <v>503</v>
      </c>
      <c r="C1720" s="81" t="s">
        <v>487</v>
      </c>
      <c r="D1720" s="81" t="s">
        <v>14</v>
      </c>
      <c r="E1720" s="105">
        <v>22.719676858872024</v>
      </c>
      <c r="F1720" s="81" t="s">
        <v>26</v>
      </c>
    </row>
    <row r="1721" spans="1:6" x14ac:dyDescent="0.25">
      <c r="A1721" s="81" t="s">
        <v>463</v>
      </c>
      <c r="B1721" s="81" t="s">
        <v>503</v>
      </c>
      <c r="C1721" s="81" t="s">
        <v>487</v>
      </c>
      <c r="D1721" s="81" t="s">
        <v>14</v>
      </c>
      <c r="E1721" s="105">
        <v>2.1898483719394721</v>
      </c>
      <c r="F1721" s="81" t="s">
        <v>50</v>
      </c>
    </row>
    <row r="1722" spans="1:6" x14ac:dyDescent="0.25">
      <c r="A1722" s="81" t="s">
        <v>463</v>
      </c>
      <c r="B1722" s="81" t="s">
        <v>503</v>
      </c>
      <c r="C1722" s="81" t="s">
        <v>487</v>
      </c>
      <c r="D1722" s="81" t="s">
        <v>14</v>
      </c>
      <c r="E1722" s="105">
        <v>123.05852926113864</v>
      </c>
      <c r="F1722" s="81" t="s">
        <v>53</v>
      </c>
    </row>
    <row r="1723" spans="1:6" x14ac:dyDescent="0.25">
      <c r="A1723" s="81" t="s">
        <v>463</v>
      </c>
      <c r="B1723" s="81" t="s">
        <v>503</v>
      </c>
      <c r="C1723" s="81" t="s">
        <v>487</v>
      </c>
      <c r="D1723" s="81" t="s">
        <v>14</v>
      </c>
      <c r="E1723" s="105">
        <v>5.4746209298486814</v>
      </c>
      <c r="F1723" s="81" t="s">
        <v>57</v>
      </c>
    </row>
    <row r="1724" spans="1:6" x14ac:dyDescent="0.25">
      <c r="A1724" s="81"/>
      <c r="B1724" s="81"/>
      <c r="C1724" s="81"/>
      <c r="D1724" s="81"/>
      <c r="E1724" s="106">
        <v>18500</v>
      </c>
      <c r="F1724" s="87"/>
    </row>
    <row r="1725" spans="1:6" x14ac:dyDescent="0.25">
      <c r="A1725" s="81" t="s">
        <v>464</v>
      </c>
      <c r="B1725" s="81" t="s">
        <v>504</v>
      </c>
      <c r="C1725" s="81" t="s">
        <v>488</v>
      </c>
      <c r="D1725" s="81" t="s">
        <v>14</v>
      </c>
      <c r="E1725" s="105">
        <v>2.994078378318437</v>
      </c>
      <c r="F1725" s="81" t="s">
        <v>15</v>
      </c>
    </row>
    <row r="1726" spans="1:6" x14ac:dyDescent="0.25">
      <c r="A1726" s="81" t="s">
        <v>464</v>
      </c>
      <c r="B1726" s="81" t="s">
        <v>504</v>
      </c>
      <c r="C1726" s="81" t="s">
        <v>488</v>
      </c>
      <c r="D1726" s="81" t="s">
        <v>14</v>
      </c>
      <c r="E1726" s="105">
        <v>48.903280179201147</v>
      </c>
      <c r="F1726" s="81" t="s">
        <v>20</v>
      </c>
    </row>
    <row r="1727" spans="1:6" x14ac:dyDescent="0.25">
      <c r="A1727" s="81" t="s">
        <v>464</v>
      </c>
      <c r="B1727" s="81" t="s">
        <v>504</v>
      </c>
      <c r="C1727" s="81" t="s">
        <v>488</v>
      </c>
      <c r="D1727" s="81" t="s">
        <v>14</v>
      </c>
      <c r="E1727" s="105">
        <v>1.9960522522122912</v>
      </c>
      <c r="F1727" s="81" t="s">
        <v>21</v>
      </c>
    </row>
    <row r="1728" spans="1:6" x14ac:dyDescent="0.25">
      <c r="A1728" s="81" t="s">
        <v>464</v>
      </c>
      <c r="B1728" s="81" t="s">
        <v>504</v>
      </c>
      <c r="C1728" s="81" t="s">
        <v>488</v>
      </c>
      <c r="D1728" s="81" t="s">
        <v>14</v>
      </c>
      <c r="E1728" s="105">
        <v>1.4970391891592185</v>
      </c>
      <c r="F1728" s="81" t="s">
        <v>22</v>
      </c>
    </row>
    <row r="1729" spans="1:6" x14ac:dyDescent="0.25">
      <c r="A1729" s="81" t="s">
        <v>464</v>
      </c>
      <c r="B1729" s="81" t="s">
        <v>504</v>
      </c>
      <c r="C1729" s="81" t="s">
        <v>488</v>
      </c>
      <c r="D1729" s="81" t="s">
        <v>14</v>
      </c>
      <c r="E1729" s="105">
        <v>147.20885360065651</v>
      </c>
      <c r="F1729" s="81" t="s">
        <v>23</v>
      </c>
    </row>
    <row r="1730" spans="1:6" x14ac:dyDescent="0.25">
      <c r="A1730" s="81" t="s">
        <v>464</v>
      </c>
      <c r="B1730" s="81" t="s">
        <v>504</v>
      </c>
      <c r="C1730" s="81" t="s">
        <v>488</v>
      </c>
      <c r="D1730" s="81" t="s">
        <v>14</v>
      </c>
      <c r="E1730" s="105">
        <v>1.4970391891592185</v>
      </c>
      <c r="F1730" s="81" t="s">
        <v>25</v>
      </c>
    </row>
    <row r="1731" spans="1:6" x14ac:dyDescent="0.25">
      <c r="A1731" s="81" t="s">
        <v>464</v>
      </c>
      <c r="B1731" s="81" t="s">
        <v>504</v>
      </c>
      <c r="C1731" s="81" t="s">
        <v>488</v>
      </c>
      <c r="D1731" s="81" t="s">
        <v>14</v>
      </c>
      <c r="E1731" s="105">
        <v>37.924992792033542</v>
      </c>
      <c r="F1731" s="81" t="s">
        <v>30</v>
      </c>
    </row>
    <row r="1732" spans="1:6" x14ac:dyDescent="0.25">
      <c r="A1732" s="81" t="s">
        <v>464</v>
      </c>
      <c r="B1732" s="81" t="s">
        <v>504</v>
      </c>
      <c r="C1732" s="81" t="s">
        <v>488</v>
      </c>
      <c r="D1732" s="81" t="s">
        <v>14</v>
      </c>
      <c r="E1732" s="105">
        <v>55.390449998891086</v>
      </c>
      <c r="F1732" s="81" t="s">
        <v>35</v>
      </c>
    </row>
    <row r="1733" spans="1:6" x14ac:dyDescent="0.25">
      <c r="A1733" s="81" t="s">
        <v>464</v>
      </c>
      <c r="B1733" s="81" t="s">
        <v>504</v>
      </c>
      <c r="C1733" s="81" t="s">
        <v>488</v>
      </c>
      <c r="D1733" s="81" t="s">
        <v>14</v>
      </c>
      <c r="E1733" s="105">
        <v>40.4200581072989</v>
      </c>
      <c r="F1733" s="81" t="s">
        <v>38</v>
      </c>
    </row>
    <row r="1734" spans="1:6" x14ac:dyDescent="0.25">
      <c r="A1734" s="81" t="s">
        <v>464</v>
      </c>
      <c r="B1734" s="81" t="s">
        <v>504</v>
      </c>
      <c r="C1734" s="81" t="s">
        <v>488</v>
      </c>
      <c r="D1734" s="81" t="s">
        <v>14</v>
      </c>
      <c r="E1734" s="105">
        <v>396.71538512719292</v>
      </c>
      <c r="F1734" s="81" t="s">
        <v>41</v>
      </c>
    </row>
    <row r="1735" spans="1:6" x14ac:dyDescent="0.25">
      <c r="A1735" s="81" t="s">
        <v>464</v>
      </c>
      <c r="B1735" s="81" t="s">
        <v>504</v>
      </c>
      <c r="C1735" s="81" t="s">
        <v>488</v>
      </c>
      <c r="D1735" s="81" t="s">
        <v>14</v>
      </c>
      <c r="E1735" s="105">
        <v>61.877619818581039</v>
      </c>
      <c r="F1735" s="81" t="s">
        <v>45</v>
      </c>
    </row>
    <row r="1736" spans="1:6" x14ac:dyDescent="0.25">
      <c r="A1736" s="81" t="s">
        <v>464</v>
      </c>
      <c r="B1736" s="81" t="s">
        <v>504</v>
      </c>
      <c r="C1736" s="81" t="s">
        <v>488</v>
      </c>
      <c r="D1736" s="81" t="s">
        <v>14</v>
      </c>
      <c r="E1736" s="105">
        <v>6.4871698196899468</v>
      </c>
      <c r="F1736" s="81" t="s">
        <v>46</v>
      </c>
    </row>
    <row r="1737" spans="1:6" x14ac:dyDescent="0.25">
      <c r="A1737" s="81" t="s">
        <v>464</v>
      </c>
      <c r="B1737" s="81" t="s">
        <v>504</v>
      </c>
      <c r="C1737" s="81" t="s">
        <v>488</v>
      </c>
      <c r="D1737" s="81" t="s">
        <v>14</v>
      </c>
      <c r="E1737" s="105">
        <v>31.437822972343589</v>
      </c>
      <c r="F1737" s="81" t="s">
        <v>47</v>
      </c>
    </row>
    <row r="1738" spans="1:6" x14ac:dyDescent="0.25">
      <c r="A1738" s="81" t="s">
        <v>464</v>
      </c>
      <c r="B1738" s="81" t="s">
        <v>504</v>
      </c>
      <c r="C1738" s="81" t="s">
        <v>488</v>
      </c>
      <c r="D1738" s="81" t="s">
        <v>14</v>
      </c>
      <c r="E1738" s="105">
        <v>35.429927476768178</v>
      </c>
      <c r="F1738" s="81" t="s">
        <v>48</v>
      </c>
    </row>
    <row r="1739" spans="1:6" x14ac:dyDescent="0.25">
      <c r="A1739" s="81" t="s">
        <v>464</v>
      </c>
      <c r="B1739" s="81" t="s">
        <v>504</v>
      </c>
      <c r="C1739" s="81" t="s">
        <v>488</v>
      </c>
      <c r="D1739" s="81" t="s">
        <v>14</v>
      </c>
      <c r="E1739" s="105">
        <v>3.2735256936281578</v>
      </c>
      <c r="F1739" s="81" t="s">
        <v>53</v>
      </c>
    </row>
    <row r="1740" spans="1:6" x14ac:dyDescent="0.25">
      <c r="A1740" s="81" t="s">
        <v>464</v>
      </c>
      <c r="B1740" s="81" t="s">
        <v>504</v>
      </c>
      <c r="C1740" s="81" t="s">
        <v>488</v>
      </c>
      <c r="D1740" s="81" t="s">
        <v>14</v>
      </c>
      <c r="E1740" s="105">
        <v>26.946705404865934</v>
      </c>
      <c r="F1740" s="81" t="s">
        <v>65</v>
      </c>
    </row>
    <row r="1741" spans="1:6" x14ac:dyDescent="0.25">
      <c r="A1741" s="86"/>
      <c r="B1741" s="86"/>
      <c r="C1741" s="86"/>
      <c r="D1741" s="86"/>
      <c r="E1741" s="106">
        <v>900.00000000000011</v>
      </c>
      <c r="F1741" s="86"/>
    </row>
    <row r="1742" spans="1:6" x14ac:dyDescent="0.25">
      <c r="A1742" s="81" t="s">
        <v>465</v>
      </c>
      <c r="B1742" s="81" t="s">
        <v>115</v>
      </c>
      <c r="C1742" s="81" t="s">
        <v>482</v>
      </c>
      <c r="D1742" s="81" t="s">
        <v>14</v>
      </c>
      <c r="E1742" s="105">
        <v>0.99253758776605505</v>
      </c>
      <c r="F1742" s="81" t="s">
        <v>44</v>
      </c>
    </row>
    <row r="1743" spans="1:6" x14ac:dyDescent="0.25">
      <c r="A1743" s="81" t="s">
        <v>465</v>
      </c>
      <c r="B1743" s="81" t="s">
        <v>115</v>
      </c>
      <c r="C1743" s="81" t="s">
        <v>482</v>
      </c>
      <c r="D1743" s="81" t="s">
        <v>14</v>
      </c>
      <c r="E1743" s="105">
        <v>38.708965922876153</v>
      </c>
      <c r="F1743" s="81" t="s">
        <v>46</v>
      </c>
    </row>
    <row r="1744" spans="1:6" x14ac:dyDescent="0.25">
      <c r="A1744" s="81" t="s">
        <v>465</v>
      </c>
      <c r="B1744" s="81" t="s">
        <v>115</v>
      </c>
      <c r="C1744" s="81" t="s">
        <v>482</v>
      </c>
      <c r="D1744" s="81" t="s">
        <v>14</v>
      </c>
      <c r="E1744" s="105">
        <v>8.2380619784582585</v>
      </c>
      <c r="F1744" s="81" t="s">
        <v>53</v>
      </c>
    </row>
    <row r="1745" spans="1:6" x14ac:dyDescent="0.25">
      <c r="A1745" s="81" t="s">
        <v>465</v>
      </c>
      <c r="B1745" s="81" t="s">
        <v>115</v>
      </c>
      <c r="C1745" s="81" t="s">
        <v>482</v>
      </c>
      <c r="D1745" s="81" t="s">
        <v>14</v>
      </c>
      <c r="E1745" s="105">
        <v>16.873138992022934</v>
      </c>
      <c r="F1745" s="81" t="s">
        <v>18</v>
      </c>
    </row>
    <row r="1746" spans="1:6" x14ac:dyDescent="0.25">
      <c r="A1746" s="81" t="s">
        <v>465</v>
      </c>
      <c r="B1746" s="81" t="s">
        <v>115</v>
      </c>
      <c r="C1746" s="81" t="s">
        <v>482</v>
      </c>
      <c r="D1746" s="81" t="s">
        <v>14</v>
      </c>
      <c r="E1746" s="105">
        <v>199.50005514097708</v>
      </c>
      <c r="F1746" s="81" t="s">
        <v>20</v>
      </c>
    </row>
    <row r="1747" spans="1:6" x14ac:dyDescent="0.25">
      <c r="A1747" s="81" t="s">
        <v>465</v>
      </c>
      <c r="B1747" s="81" t="s">
        <v>115</v>
      </c>
      <c r="C1747" s="81" t="s">
        <v>482</v>
      </c>
      <c r="D1747" s="81" t="s">
        <v>14</v>
      </c>
      <c r="E1747" s="105">
        <v>178.65676579788993</v>
      </c>
      <c r="F1747" s="81" t="s">
        <v>22</v>
      </c>
    </row>
    <row r="1748" spans="1:6" x14ac:dyDescent="0.25">
      <c r="A1748" s="81" t="s">
        <v>465</v>
      </c>
      <c r="B1748" s="81" t="s">
        <v>115</v>
      </c>
      <c r="C1748" s="81" t="s">
        <v>482</v>
      </c>
      <c r="D1748" s="81" t="s">
        <v>14</v>
      </c>
      <c r="E1748" s="105">
        <v>155.82840127927065</v>
      </c>
      <c r="F1748" s="81" t="s">
        <v>23</v>
      </c>
    </row>
    <row r="1749" spans="1:6" x14ac:dyDescent="0.25">
      <c r="A1749" s="81" t="s">
        <v>465</v>
      </c>
      <c r="B1749" s="81" t="s">
        <v>115</v>
      </c>
      <c r="C1749" s="81" t="s">
        <v>482</v>
      </c>
      <c r="D1749" s="81" t="s">
        <v>14</v>
      </c>
      <c r="E1749" s="105">
        <v>197.51497996544495</v>
      </c>
      <c r="F1749" s="81" t="s">
        <v>25</v>
      </c>
    </row>
    <row r="1750" spans="1:6" x14ac:dyDescent="0.25">
      <c r="A1750" s="81" t="s">
        <v>465</v>
      </c>
      <c r="B1750" s="81" t="s">
        <v>115</v>
      </c>
      <c r="C1750" s="81" t="s">
        <v>482</v>
      </c>
      <c r="D1750" s="81" t="s">
        <v>14</v>
      </c>
      <c r="E1750" s="105">
        <v>8.9328382898944962</v>
      </c>
      <c r="F1750" s="81" t="s">
        <v>27</v>
      </c>
    </row>
    <row r="1751" spans="1:6" x14ac:dyDescent="0.25">
      <c r="A1751" s="81" t="s">
        <v>465</v>
      </c>
      <c r="B1751" s="81" t="s">
        <v>115</v>
      </c>
      <c r="C1751" s="81" t="s">
        <v>482</v>
      </c>
      <c r="D1751" s="81" t="s">
        <v>14</v>
      </c>
      <c r="E1751" s="105">
        <v>86.350770135646798</v>
      </c>
      <c r="F1751" s="81" t="s">
        <v>28</v>
      </c>
    </row>
    <row r="1752" spans="1:6" x14ac:dyDescent="0.25">
      <c r="A1752" s="81" t="s">
        <v>465</v>
      </c>
      <c r="B1752" s="81" t="s">
        <v>115</v>
      </c>
      <c r="C1752" s="81" t="s">
        <v>482</v>
      </c>
      <c r="D1752" s="81" t="s">
        <v>14</v>
      </c>
      <c r="E1752" s="105">
        <v>17.865676579788992</v>
      </c>
      <c r="F1752" s="81" t="s">
        <v>30</v>
      </c>
    </row>
    <row r="1753" spans="1:6" x14ac:dyDescent="0.25">
      <c r="A1753" s="81" t="s">
        <v>465</v>
      </c>
      <c r="B1753" s="81" t="s">
        <v>115</v>
      </c>
      <c r="C1753" s="81" t="s">
        <v>482</v>
      </c>
      <c r="D1753" s="81" t="s">
        <v>14</v>
      </c>
      <c r="E1753" s="105">
        <v>135.97764952394957</v>
      </c>
      <c r="F1753" s="81" t="s">
        <v>31</v>
      </c>
    </row>
    <row r="1754" spans="1:6" x14ac:dyDescent="0.25">
      <c r="A1754" s="81" t="s">
        <v>465</v>
      </c>
      <c r="B1754" s="81" t="s">
        <v>115</v>
      </c>
      <c r="C1754" s="81" t="s">
        <v>482</v>
      </c>
      <c r="D1754" s="81" t="s">
        <v>14</v>
      </c>
      <c r="E1754" s="105">
        <v>24.813439694151377</v>
      </c>
      <c r="F1754" s="81" t="s">
        <v>32</v>
      </c>
    </row>
    <row r="1755" spans="1:6" x14ac:dyDescent="0.25">
      <c r="A1755" s="81" t="s">
        <v>465</v>
      </c>
      <c r="B1755" s="81" t="s">
        <v>115</v>
      </c>
      <c r="C1755" s="81" t="s">
        <v>482</v>
      </c>
      <c r="D1755" s="81" t="s">
        <v>14</v>
      </c>
      <c r="E1755" s="105">
        <v>2.9776127632981657</v>
      </c>
      <c r="F1755" s="81" t="s">
        <v>62</v>
      </c>
    </row>
    <row r="1756" spans="1:6" x14ac:dyDescent="0.25">
      <c r="A1756" s="81" t="s">
        <v>465</v>
      </c>
      <c r="B1756" s="81" t="s">
        <v>115</v>
      </c>
      <c r="C1756" s="81" t="s">
        <v>482</v>
      </c>
      <c r="D1756" s="81" t="s">
        <v>14</v>
      </c>
      <c r="E1756" s="105">
        <v>142.92541263831194</v>
      </c>
      <c r="F1756" s="81" t="s">
        <v>34</v>
      </c>
    </row>
    <row r="1757" spans="1:6" x14ac:dyDescent="0.25">
      <c r="A1757" s="81" t="s">
        <v>465</v>
      </c>
      <c r="B1757" s="81" t="s">
        <v>115</v>
      </c>
      <c r="C1757" s="81" t="s">
        <v>482</v>
      </c>
      <c r="D1757" s="81" t="s">
        <v>14</v>
      </c>
      <c r="E1757" s="105">
        <v>76.425394257986241</v>
      </c>
      <c r="F1757" s="81" t="s">
        <v>35</v>
      </c>
    </row>
    <row r="1758" spans="1:6" x14ac:dyDescent="0.25">
      <c r="A1758" s="81" t="s">
        <v>465</v>
      </c>
      <c r="B1758" s="81" t="s">
        <v>115</v>
      </c>
      <c r="C1758" s="81" t="s">
        <v>482</v>
      </c>
      <c r="D1758" s="81" t="s">
        <v>14</v>
      </c>
      <c r="E1758" s="105">
        <v>97.26868360107342</v>
      </c>
      <c r="F1758" s="81" t="s">
        <v>36</v>
      </c>
    </row>
    <row r="1759" spans="1:6" x14ac:dyDescent="0.25">
      <c r="A1759" s="81" t="s">
        <v>465</v>
      </c>
      <c r="B1759" s="81" t="s">
        <v>115</v>
      </c>
      <c r="C1759" s="81" t="s">
        <v>482</v>
      </c>
      <c r="D1759" s="81" t="s">
        <v>14</v>
      </c>
      <c r="E1759" s="105">
        <v>75.43285667022019</v>
      </c>
      <c r="F1759" s="81" t="s">
        <v>37</v>
      </c>
    </row>
    <row r="1760" spans="1:6" x14ac:dyDescent="0.25">
      <c r="A1760" s="81" t="s">
        <v>465</v>
      </c>
      <c r="B1760" s="81" t="s">
        <v>115</v>
      </c>
      <c r="C1760" s="81" t="s">
        <v>482</v>
      </c>
      <c r="D1760" s="81" t="s">
        <v>14</v>
      </c>
      <c r="E1760" s="105">
        <v>22.828364518619267</v>
      </c>
      <c r="F1760" s="81" t="s">
        <v>38</v>
      </c>
    </row>
    <row r="1761" spans="1:6" x14ac:dyDescent="0.25">
      <c r="A1761" s="81" t="s">
        <v>465</v>
      </c>
      <c r="B1761" s="81" t="s">
        <v>115</v>
      </c>
      <c r="C1761" s="81" t="s">
        <v>482</v>
      </c>
      <c r="D1761" s="81" t="s">
        <v>14</v>
      </c>
      <c r="E1761" s="105">
        <v>43.671653861706432</v>
      </c>
      <c r="F1761" s="81" t="s">
        <v>39</v>
      </c>
    </row>
    <row r="1762" spans="1:6" x14ac:dyDescent="0.25">
      <c r="A1762" s="81" t="s">
        <v>465</v>
      </c>
      <c r="B1762" s="81" t="s">
        <v>115</v>
      </c>
      <c r="C1762" s="81" t="s">
        <v>482</v>
      </c>
      <c r="D1762" s="81" t="s">
        <v>14</v>
      </c>
      <c r="E1762" s="105">
        <v>116.12689776862845</v>
      </c>
      <c r="F1762" s="81" t="s">
        <v>40</v>
      </c>
    </row>
    <row r="1763" spans="1:6" x14ac:dyDescent="0.25">
      <c r="A1763" s="81" t="s">
        <v>465</v>
      </c>
      <c r="B1763" s="81" t="s">
        <v>115</v>
      </c>
      <c r="C1763" s="81" t="s">
        <v>482</v>
      </c>
      <c r="D1763" s="81" t="s">
        <v>14</v>
      </c>
      <c r="E1763" s="105">
        <v>59.552255265963311</v>
      </c>
      <c r="F1763" s="81" t="s">
        <v>41</v>
      </c>
    </row>
    <row r="1764" spans="1:6" x14ac:dyDescent="0.25">
      <c r="A1764" s="81" t="s">
        <v>465</v>
      </c>
      <c r="B1764" s="81" t="s">
        <v>115</v>
      </c>
      <c r="C1764" s="81" t="s">
        <v>482</v>
      </c>
      <c r="D1764" s="81" t="s">
        <v>14</v>
      </c>
      <c r="E1764" s="105">
        <v>565.74642502665142</v>
      </c>
      <c r="F1764" s="81" t="s">
        <v>42</v>
      </c>
    </row>
    <row r="1765" spans="1:6" x14ac:dyDescent="0.25">
      <c r="A1765" s="81" t="s">
        <v>465</v>
      </c>
      <c r="B1765" s="81" t="s">
        <v>115</v>
      </c>
      <c r="C1765" s="81" t="s">
        <v>482</v>
      </c>
      <c r="D1765" s="81" t="s">
        <v>14</v>
      </c>
      <c r="E1765" s="105">
        <v>57.567180090431208</v>
      </c>
      <c r="F1765" s="81" t="s">
        <v>44</v>
      </c>
    </row>
    <row r="1766" spans="1:6" x14ac:dyDescent="0.25">
      <c r="A1766" s="81" t="s">
        <v>465</v>
      </c>
      <c r="B1766" s="81" t="s">
        <v>115</v>
      </c>
      <c r="C1766" s="81" t="s">
        <v>482</v>
      </c>
      <c r="D1766" s="81" t="s">
        <v>14</v>
      </c>
      <c r="E1766" s="105">
        <v>14.888063816490828</v>
      </c>
      <c r="F1766" s="81" t="s">
        <v>45</v>
      </c>
    </row>
    <row r="1767" spans="1:6" x14ac:dyDescent="0.25">
      <c r="A1767" s="81" t="s">
        <v>465</v>
      </c>
      <c r="B1767" s="81" t="s">
        <v>115</v>
      </c>
      <c r="C1767" s="81" t="s">
        <v>482</v>
      </c>
      <c r="D1767" s="81" t="s">
        <v>14</v>
      </c>
      <c r="E1767" s="105">
        <v>7.9403007021284404</v>
      </c>
      <c r="F1767" s="81" t="s">
        <v>46</v>
      </c>
    </row>
    <row r="1768" spans="1:6" x14ac:dyDescent="0.25">
      <c r="A1768" s="81" t="s">
        <v>465</v>
      </c>
      <c r="B1768" s="81" t="s">
        <v>115</v>
      </c>
      <c r="C1768" s="81" t="s">
        <v>482</v>
      </c>
      <c r="D1768" s="81" t="s">
        <v>14</v>
      </c>
      <c r="E1768" s="105">
        <v>60.544792853729362</v>
      </c>
      <c r="F1768" s="81" t="s">
        <v>47</v>
      </c>
    </row>
    <row r="1769" spans="1:6" x14ac:dyDescent="0.25">
      <c r="A1769" s="81" t="s">
        <v>465</v>
      </c>
      <c r="B1769" s="81" t="s">
        <v>115</v>
      </c>
      <c r="C1769" s="81" t="s">
        <v>482</v>
      </c>
      <c r="D1769" s="81" t="s">
        <v>14</v>
      </c>
      <c r="E1769" s="105">
        <v>81.388082196816512</v>
      </c>
      <c r="F1769" s="81" t="s">
        <v>63</v>
      </c>
    </row>
    <row r="1770" spans="1:6" x14ac:dyDescent="0.25">
      <c r="A1770" s="81" t="s">
        <v>465</v>
      </c>
      <c r="B1770" s="81" t="s">
        <v>115</v>
      </c>
      <c r="C1770" s="81" t="s">
        <v>482</v>
      </c>
      <c r="D1770" s="81" t="s">
        <v>14</v>
      </c>
      <c r="E1770" s="105">
        <v>45.656729037238534</v>
      </c>
      <c r="F1770" s="81" t="s">
        <v>48</v>
      </c>
    </row>
    <row r="1771" spans="1:6" x14ac:dyDescent="0.25">
      <c r="A1771" s="81" t="s">
        <v>465</v>
      </c>
      <c r="B1771" s="81" t="s">
        <v>115</v>
      </c>
      <c r="C1771" s="81" t="s">
        <v>482</v>
      </c>
      <c r="D1771" s="81" t="s">
        <v>14</v>
      </c>
      <c r="E1771" s="105">
        <v>6.9477631143623864</v>
      </c>
      <c r="F1771" s="81" t="s">
        <v>68</v>
      </c>
    </row>
    <row r="1772" spans="1:6" x14ac:dyDescent="0.25">
      <c r="A1772" s="81" t="s">
        <v>465</v>
      </c>
      <c r="B1772" s="81" t="s">
        <v>115</v>
      </c>
      <c r="C1772" s="81" t="s">
        <v>482</v>
      </c>
      <c r="D1772" s="81" t="s">
        <v>14</v>
      </c>
      <c r="E1772" s="105">
        <v>4.9626879388302756</v>
      </c>
      <c r="F1772" s="81" t="s">
        <v>49</v>
      </c>
    </row>
    <row r="1773" spans="1:6" x14ac:dyDescent="0.25">
      <c r="A1773" s="81" t="s">
        <v>465</v>
      </c>
      <c r="B1773" s="81" t="s">
        <v>115</v>
      </c>
      <c r="C1773" s="81" t="s">
        <v>482</v>
      </c>
      <c r="D1773" s="81" t="s">
        <v>14</v>
      </c>
      <c r="E1773" s="105">
        <v>56.574642502665142</v>
      </c>
      <c r="F1773" s="81" t="s">
        <v>50</v>
      </c>
    </row>
    <row r="1774" spans="1:6" x14ac:dyDescent="0.25">
      <c r="A1774" s="81" t="s">
        <v>465</v>
      </c>
      <c r="B1774" s="81" t="s">
        <v>115</v>
      </c>
      <c r="C1774" s="81" t="s">
        <v>482</v>
      </c>
      <c r="D1774" s="81" t="s">
        <v>14</v>
      </c>
      <c r="E1774" s="105">
        <v>32.753740396279824</v>
      </c>
      <c r="F1774" s="81" t="s">
        <v>51</v>
      </c>
    </row>
    <row r="1775" spans="1:6" x14ac:dyDescent="0.25">
      <c r="A1775" s="81" t="s">
        <v>465</v>
      </c>
      <c r="B1775" s="81" t="s">
        <v>115</v>
      </c>
      <c r="C1775" s="81" t="s">
        <v>482</v>
      </c>
      <c r="D1775" s="81" t="s">
        <v>14</v>
      </c>
      <c r="E1775" s="105">
        <v>139.35227732235415</v>
      </c>
      <c r="F1775" s="81" t="s">
        <v>52</v>
      </c>
    </row>
    <row r="1776" spans="1:6" x14ac:dyDescent="0.25">
      <c r="A1776" s="81" t="s">
        <v>465</v>
      </c>
      <c r="B1776" s="81" t="s">
        <v>115</v>
      </c>
      <c r="C1776" s="81" t="s">
        <v>482</v>
      </c>
      <c r="D1776" s="81" t="s">
        <v>14</v>
      </c>
      <c r="E1776" s="105">
        <v>8.9328382898944962</v>
      </c>
      <c r="F1776" s="81" t="s">
        <v>55</v>
      </c>
    </row>
    <row r="1777" spans="1:6" x14ac:dyDescent="0.25">
      <c r="A1777" s="81" t="s">
        <v>465</v>
      </c>
      <c r="B1777" s="81" t="s">
        <v>115</v>
      </c>
      <c r="C1777" s="81" t="s">
        <v>482</v>
      </c>
      <c r="D1777" s="81" t="s">
        <v>14</v>
      </c>
      <c r="E1777" s="105">
        <v>187.58960408778444</v>
      </c>
      <c r="F1777" s="81" t="s">
        <v>56</v>
      </c>
    </row>
    <row r="1778" spans="1:6" x14ac:dyDescent="0.25">
      <c r="A1778" s="81" t="s">
        <v>465</v>
      </c>
      <c r="B1778" s="81" t="s">
        <v>115</v>
      </c>
      <c r="C1778" s="81" t="s">
        <v>482</v>
      </c>
      <c r="D1778" s="81" t="s">
        <v>14</v>
      </c>
      <c r="E1778" s="105">
        <v>5.9552255265963314</v>
      </c>
      <c r="F1778" s="81" t="s">
        <v>57</v>
      </c>
    </row>
    <row r="1779" spans="1:6" x14ac:dyDescent="0.25">
      <c r="A1779" s="81" t="s">
        <v>465</v>
      </c>
      <c r="B1779" s="81" t="s">
        <v>115</v>
      </c>
      <c r="C1779" s="81" t="s">
        <v>482</v>
      </c>
      <c r="D1779" s="81" t="s">
        <v>14</v>
      </c>
      <c r="E1779" s="105">
        <v>20.843289343087157</v>
      </c>
      <c r="F1779" s="81" t="s">
        <v>65</v>
      </c>
    </row>
    <row r="1780" spans="1:6" x14ac:dyDescent="0.25">
      <c r="A1780" s="81" t="s">
        <v>465</v>
      </c>
      <c r="B1780" s="81" t="s">
        <v>115</v>
      </c>
      <c r="C1780" s="81" t="s">
        <v>482</v>
      </c>
      <c r="D1780" s="81" t="s">
        <v>14</v>
      </c>
      <c r="E1780" s="105">
        <v>261.03738558247244</v>
      </c>
      <c r="F1780" s="81" t="s">
        <v>18</v>
      </c>
    </row>
    <row r="1781" spans="1:6" x14ac:dyDescent="0.25">
      <c r="A1781" s="81" t="s">
        <v>465</v>
      </c>
      <c r="B1781" s="81" t="s">
        <v>115</v>
      </c>
      <c r="C1781" s="81" t="s">
        <v>482</v>
      </c>
      <c r="D1781" s="81" t="s">
        <v>14</v>
      </c>
      <c r="E1781" s="105">
        <v>383.11950887769729</v>
      </c>
      <c r="F1781" s="81" t="s">
        <v>20</v>
      </c>
    </row>
    <row r="1782" spans="1:6" x14ac:dyDescent="0.25">
      <c r="A1782" s="81" t="s">
        <v>465</v>
      </c>
      <c r="B1782" s="81" t="s">
        <v>115</v>
      </c>
      <c r="C1782" s="81" t="s">
        <v>482</v>
      </c>
      <c r="D1782" s="81" t="s">
        <v>14</v>
      </c>
      <c r="E1782" s="105">
        <v>321.5821784362019</v>
      </c>
      <c r="F1782" s="81" t="s">
        <v>22</v>
      </c>
    </row>
    <row r="1783" spans="1:6" x14ac:dyDescent="0.25">
      <c r="A1783" s="81" t="s">
        <v>465</v>
      </c>
      <c r="B1783" s="81" t="s">
        <v>115</v>
      </c>
      <c r="C1783" s="81" t="s">
        <v>482</v>
      </c>
      <c r="D1783" s="81" t="s">
        <v>14</v>
      </c>
      <c r="E1783" s="105">
        <v>331.5075543138625</v>
      </c>
      <c r="F1783" s="81" t="s">
        <v>23</v>
      </c>
    </row>
    <row r="1784" spans="1:6" x14ac:dyDescent="0.25">
      <c r="A1784" s="81" t="s">
        <v>465</v>
      </c>
      <c r="B1784" s="81" t="s">
        <v>115</v>
      </c>
      <c r="C1784" s="81" t="s">
        <v>482</v>
      </c>
      <c r="D1784" s="81" t="s">
        <v>14</v>
      </c>
      <c r="E1784" s="105">
        <v>235.23140830055507</v>
      </c>
      <c r="F1784" s="81" t="s">
        <v>25</v>
      </c>
    </row>
    <row r="1785" spans="1:6" x14ac:dyDescent="0.25">
      <c r="A1785" s="81" t="s">
        <v>465</v>
      </c>
      <c r="B1785" s="81" t="s">
        <v>115</v>
      </c>
      <c r="C1785" s="81" t="s">
        <v>482</v>
      </c>
      <c r="D1785" s="81" t="s">
        <v>14</v>
      </c>
      <c r="E1785" s="105">
        <v>9.9253758776605512</v>
      </c>
      <c r="F1785" s="81" t="s">
        <v>27</v>
      </c>
    </row>
    <row r="1786" spans="1:6" x14ac:dyDescent="0.25">
      <c r="A1786" s="81" t="s">
        <v>465</v>
      </c>
      <c r="B1786" s="81" t="s">
        <v>115</v>
      </c>
      <c r="C1786" s="81" t="s">
        <v>482</v>
      </c>
      <c r="D1786" s="81" t="s">
        <v>14</v>
      </c>
      <c r="E1786" s="105">
        <v>14.888063816490828</v>
      </c>
      <c r="F1786" s="81" t="s">
        <v>28</v>
      </c>
    </row>
    <row r="1787" spans="1:6" x14ac:dyDescent="0.25">
      <c r="A1787" s="81" t="s">
        <v>465</v>
      </c>
      <c r="B1787" s="81" t="s">
        <v>115</v>
      </c>
      <c r="C1787" s="81" t="s">
        <v>482</v>
      </c>
      <c r="D1787" s="81" t="s">
        <v>14</v>
      </c>
      <c r="E1787" s="105">
        <v>1.9850751755321101</v>
      </c>
      <c r="F1787" s="81" t="s">
        <v>29</v>
      </c>
    </row>
    <row r="1788" spans="1:6" x14ac:dyDescent="0.25">
      <c r="A1788" s="81" t="s">
        <v>465</v>
      </c>
      <c r="B1788" s="81" t="s">
        <v>115</v>
      </c>
      <c r="C1788" s="81" t="s">
        <v>482</v>
      </c>
      <c r="D1788" s="81" t="s">
        <v>14</v>
      </c>
      <c r="E1788" s="105">
        <v>29.776127632981655</v>
      </c>
      <c r="F1788" s="81" t="s">
        <v>30</v>
      </c>
    </row>
    <row r="1789" spans="1:6" x14ac:dyDescent="0.25">
      <c r="A1789" s="81" t="s">
        <v>465</v>
      </c>
      <c r="B1789" s="81" t="s">
        <v>115</v>
      </c>
      <c r="C1789" s="81" t="s">
        <v>482</v>
      </c>
      <c r="D1789" s="81" t="s">
        <v>14</v>
      </c>
      <c r="E1789" s="105">
        <v>131.01496158511929</v>
      </c>
      <c r="F1789" s="81" t="s">
        <v>32</v>
      </c>
    </row>
    <row r="1790" spans="1:6" x14ac:dyDescent="0.25">
      <c r="A1790" s="81" t="s">
        <v>465</v>
      </c>
      <c r="B1790" s="81" t="s">
        <v>115</v>
      </c>
      <c r="C1790" s="81" t="s">
        <v>482</v>
      </c>
      <c r="D1790" s="81" t="s">
        <v>14</v>
      </c>
      <c r="E1790" s="105">
        <v>9.9253758776605512</v>
      </c>
      <c r="F1790" s="81" t="s">
        <v>62</v>
      </c>
    </row>
    <row r="1791" spans="1:6" x14ac:dyDescent="0.25">
      <c r="A1791" s="81" t="s">
        <v>465</v>
      </c>
      <c r="B1791" s="81" t="s">
        <v>115</v>
      </c>
      <c r="C1791" s="81" t="s">
        <v>482</v>
      </c>
      <c r="D1791" s="81" t="s">
        <v>14</v>
      </c>
      <c r="E1791" s="105">
        <v>51.611954563834864</v>
      </c>
      <c r="F1791" s="81" t="s">
        <v>34</v>
      </c>
    </row>
    <row r="1792" spans="1:6" x14ac:dyDescent="0.25">
      <c r="A1792" s="81" t="s">
        <v>465</v>
      </c>
      <c r="B1792" s="81" t="s">
        <v>115</v>
      </c>
      <c r="C1792" s="81" t="s">
        <v>482</v>
      </c>
      <c r="D1792" s="81" t="s">
        <v>14</v>
      </c>
      <c r="E1792" s="105">
        <v>146.89556298937615</v>
      </c>
      <c r="F1792" s="81" t="s">
        <v>35</v>
      </c>
    </row>
    <row r="1793" spans="1:6" x14ac:dyDescent="0.25">
      <c r="A1793" s="81" t="s">
        <v>465</v>
      </c>
      <c r="B1793" s="81" t="s">
        <v>115</v>
      </c>
      <c r="C1793" s="81" t="s">
        <v>482</v>
      </c>
      <c r="D1793" s="81" t="s">
        <v>14</v>
      </c>
      <c r="E1793" s="105">
        <v>138.95526228724771</v>
      </c>
      <c r="F1793" s="81" t="s">
        <v>36</v>
      </c>
    </row>
    <row r="1794" spans="1:6" x14ac:dyDescent="0.25">
      <c r="A1794" s="81" t="s">
        <v>465</v>
      </c>
      <c r="B1794" s="81" t="s">
        <v>115</v>
      </c>
      <c r="C1794" s="81" t="s">
        <v>482</v>
      </c>
      <c r="D1794" s="81" t="s">
        <v>14</v>
      </c>
      <c r="E1794" s="105">
        <v>151.85825092820642</v>
      </c>
      <c r="F1794" s="81" t="s">
        <v>37</v>
      </c>
    </row>
    <row r="1795" spans="1:6" x14ac:dyDescent="0.25">
      <c r="A1795" s="81" t="s">
        <v>465</v>
      </c>
      <c r="B1795" s="81" t="s">
        <v>115</v>
      </c>
      <c r="C1795" s="81" t="s">
        <v>482</v>
      </c>
      <c r="D1795" s="81" t="s">
        <v>14</v>
      </c>
      <c r="E1795" s="105">
        <v>26.798514869683487</v>
      </c>
      <c r="F1795" s="81" t="s">
        <v>38</v>
      </c>
    </row>
    <row r="1796" spans="1:6" x14ac:dyDescent="0.25">
      <c r="A1796" s="81" t="s">
        <v>465</v>
      </c>
      <c r="B1796" s="81" t="s">
        <v>115</v>
      </c>
      <c r="C1796" s="81" t="s">
        <v>482</v>
      </c>
      <c r="D1796" s="81" t="s">
        <v>14</v>
      </c>
      <c r="E1796" s="105">
        <v>19.850751755321102</v>
      </c>
      <c r="F1796" s="81" t="s">
        <v>39</v>
      </c>
    </row>
    <row r="1797" spans="1:6" x14ac:dyDescent="0.25">
      <c r="A1797" s="81" t="s">
        <v>465</v>
      </c>
      <c r="B1797" s="81" t="s">
        <v>115</v>
      </c>
      <c r="C1797" s="81" t="s">
        <v>482</v>
      </c>
      <c r="D1797" s="81" t="s">
        <v>14</v>
      </c>
      <c r="E1797" s="105">
        <v>145.40675660772709</v>
      </c>
      <c r="F1797" s="81" t="s">
        <v>40</v>
      </c>
    </row>
    <row r="1798" spans="1:6" x14ac:dyDescent="0.25">
      <c r="A1798" s="81" t="s">
        <v>465</v>
      </c>
      <c r="B1798" s="81" t="s">
        <v>115</v>
      </c>
      <c r="C1798" s="81" t="s">
        <v>482</v>
      </c>
      <c r="D1798" s="81" t="s">
        <v>14</v>
      </c>
      <c r="E1798" s="105">
        <v>787.08230709848192</v>
      </c>
      <c r="F1798" s="81" t="s">
        <v>41</v>
      </c>
    </row>
    <row r="1799" spans="1:6" x14ac:dyDescent="0.25">
      <c r="A1799" s="81" t="s">
        <v>465</v>
      </c>
      <c r="B1799" s="81" t="s">
        <v>115</v>
      </c>
      <c r="C1799" s="81" t="s">
        <v>482</v>
      </c>
      <c r="D1799" s="81" t="s">
        <v>14</v>
      </c>
      <c r="E1799" s="105">
        <v>397.01503510642203</v>
      </c>
      <c r="F1799" s="81" t="s">
        <v>42</v>
      </c>
    </row>
    <row r="1800" spans="1:6" x14ac:dyDescent="0.25">
      <c r="A1800" s="81" t="s">
        <v>465</v>
      </c>
      <c r="B1800" s="81" t="s">
        <v>115</v>
      </c>
      <c r="C1800" s="81" t="s">
        <v>482</v>
      </c>
      <c r="D1800" s="81" t="s">
        <v>14</v>
      </c>
      <c r="E1800" s="105">
        <v>25.805977281917432</v>
      </c>
      <c r="F1800" s="81" t="s">
        <v>43</v>
      </c>
    </row>
    <row r="1801" spans="1:6" x14ac:dyDescent="0.25">
      <c r="A1801" s="81" t="s">
        <v>465</v>
      </c>
      <c r="B1801" s="81" t="s">
        <v>115</v>
      </c>
      <c r="C1801" s="81" t="s">
        <v>482</v>
      </c>
      <c r="D1801" s="81" t="s">
        <v>14</v>
      </c>
      <c r="E1801" s="105">
        <v>59.552255265963311</v>
      </c>
      <c r="F1801" s="81" t="s">
        <v>44</v>
      </c>
    </row>
    <row r="1802" spans="1:6" x14ac:dyDescent="0.25">
      <c r="A1802" s="81" t="s">
        <v>465</v>
      </c>
      <c r="B1802" s="81" t="s">
        <v>115</v>
      </c>
      <c r="C1802" s="81" t="s">
        <v>482</v>
      </c>
      <c r="D1802" s="81" t="s">
        <v>14</v>
      </c>
      <c r="E1802" s="105">
        <v>185.60452891225233</v>
      </c>
      <c r="F1802" s="81" t="s">
        <v>45</v>
      </c>
    </row>
    <row r="1803" spans="1:6" x14ac:dyDescent="0.25">
      <c r="A1803" s="81" t="s">
        <v>465</v>
      </c>
      <c r="B1803" s="81" t="s">
        <v>115</v>
      </c>
      <c r="C1803" s="81" t="s">
        <v>482</v>
      </c>
      <c r="D1803" s="81" t="s">
        <v>14</v>
      </c>
      <c r="E1803" s="105">
        <v>4.9626879388302756</v>
      </c>
      <c r="F1803" s="81" t="s">
        <v>46</v>
      </c>
    </row>
    <row r="1804" spans="1:6" x14ac:dyDescent="0.25">
      <c r="A1804" s="81" t="s">
        <v>465</v>
      </c>
      <c r="B1804" s="81" t="s">
        <v>115</v>
      </c>
      <c r="C1804" s="81" t="s">
        <v>482</v>
      </c>
      <c r="D1804" s="81" t="s">
        <v>14</v>
      </c>
      <c r="E1804" s="105">
        <v>117.1194353563945</v>
      </c>
      <c r="F1804" s="81" t="s">
        <v>47</v>
      </c>
    </row>
    <row r="1805" spans="1:6" x14ac:dyDescent="0.25">
      <c r="A1805" s="81" t="s">
        <v>465</v>
      </c>
      <c r="B1805" s="81" t="s">
        <v>115</v>
      </c>
      <c r="C1805" s="81" t="s">
        <v>482</v>
      </c>
      <c r="D1805" s="81" t="s">
        <v>14</v>
      </c>
      <c r="E1805" s="105">
        <v>101.23883395213763</v>
      </c>
      <c r="F1805" s="81" t="s">
        <v>63</v>
      </c>
    </row>
    <row r="1806" spans="1:6" x14ac:dyDescent="0.25">
      <c r="A1806" s="81" t="s">
        <v>465</v>
      </c>
      <c r="B1806" s="81" t="s">
        <v>115</v>
      </c>
      <c r="C1806" s="81" t="s">
        <v>482</v>
      </c>
      <c r="D1806" s="81" t="s">
        <v>14</v>
      </c>
      <c r="E1806" s="105">
        <v>41.686578686174315</v>
      </c>
      <c r="F1806" s="81" t="s">
        <v>48</v>
      </c>
    </row>
    <row r="1807" spans="1:6" x14ac:dyDescent="0.25">
      <c r="A1807" s="81" t="s">
        <v>465</v>
      </c>
      <c r="B1807" s="81" t="s">
        <v>115</v>
      </c>
      <c r="C1807" s="81" t="s">
        <v>482</v>
      </c>
      <c r="D1807" s="81" t="s">
        <v>14</v>
      </c>
      <c r="E1807" s="105">
        <v>40.694041098408256</v>
      </c>
      <c r="F1807" s="81" t="s">
        <v>49</v>
      </c>
    </row>
    <row r="1808" spans="1:6" x14ac:dyDescent="0.25">
      <c r="A1808" s="81" t="s">
        <v>465</v>
      </c>
      <c r="B1808" s="81" t="s">
        <v>115</v>
      </c>
      <c r="C1808" s="81" t="s">
        <v>482</v>
      </c>
      <c r="D1808" s="81" t="s">
        <v>14</v>
      </c>
      <c r="E1808" s="105">
        <v>53.597029739366974</v>
      </c>
      <c r="F1808" s="81" t="s">
        <v>50</v>
      </c>
    </row>
    <row r="1809" spans="1:6" x14ac:dyDescent="0.25">
      <c r="A1809" s="81" t="s">
        <v>465</v>
      </c>
      <c r="B1809" s="81" t="s">
        <v>115</v>
      </c>
      <c r="C1809" s="81" t="s">
        <v>482</v>
      </c>
      <c r="D1809" s="81" t="s">
        <v>14</v>
      </c>
      <c r="E1809" s="105">
        <v>163.76870198139909</v>
      </c>
      <c r="F1809" s="81" t="s">
        <v>51</v>
      </c>
    </row>
    <row r="1810" spans="1:6" x14ac:dyDescent="0.25">
      <c r="A1810" s="81" t="s">
        <v>465</v>
      </c>
      <c r="B1810" s="81" t="s">
        <v>115</v>
      </c>
      <c r="C1810" s="81" t="s">
        <v>482</v>
      </c>
      <c r="D1810" s="81" t="s">
        <v>14</v>
      </c>
      <c r="E1810" s="105">
        <v>146.30004043671653</v>
      </c>
      <c r="F1810" s="81" t="s">
        <v>52</v>
      </c>
    </row>
    <row r="1811" spans="1:6" x14ac:dyDescent="0.25">
      <c r="A1811" s="81" t="s">
        <v>465</v>
      </c>
      <c r="B1811" s="81" t="s">
        <v>115</v>
      </c>
      <c r="C1811" s="81" t="s">
        <v>482</v>
      </c>
      <c r="D1811" s="81" t="s">
        <v>14</v>
      </c>
      <c r="E1811" s="105">
        <v>22.828364518619267</v>
      </c>
      <c r="F1811" s="81" t="s">
        <v>55</v>
      </c>
    </row>
    <row r="1812" spans="1:6" x14ac:dyDescent="0.25">
      <c r="A1812" s="81" t="s">
        <v>465</v>
      </c>
      <c r="B1812" s="81" t="s">
        <v>115</v>
      </c>
      <c r="C1812" s="81" t="s">
        <v>482</v>
      </c>
      <c r="D1812" s="81" t="s">
        <v>14</v>
      </c>
      <c r="E1812" s="105">
        <v>225.30603242289448</v>
      </c>
      <c r="F1812" s="81" t="s">
        <v>56</v>
      </c>
    </row>
    <row r="1813" spans="1:6" x14ac:dyDescent="0.25">
      <c r="A1813" s="81" t="s">
        <v>465</v>
      </c>
      <c r="B1813" s="81" t="s">
        <v>115</v>
      </c>
      <c r="C1813" s="81" t="s">
        <v>482</v>
      </c>
      <c r="D1813" s="81" t="s">
        <v>14</v>
      </c>
      <c r="E1813" s="105">
        <v>106.20152189096792</v>
      </c>
      <c r="F1813" s="81" t="s">
        <v>65</v>
      </c>
    </row>
    <row r="1814" spans="1:6" x14ac:dyDescent="0.25">
      <c r="A1814" s="81" t="s">
        <v>465</v>
      </c>
      <c r="B1814" s="81" t="s">
        <v>115</v>
      </c>
      <c r="C1814" s="81" t="s">
        <v>482</v>
      </c>
      <c r="D1814" s="81" t="s">
        <v>14</v>
      </c>
      <c r="E1814" s="105">
        <v>3.9701503510642202</v>
      </c>
      <c r="F1814" s="81" t="s">
        <v>30</v>
      </c>
    </row>
    <row r="1815" spans="1:6" x14ac:dyDescent="0.25">
      <c r="A1815" s="81" t="s">
        <v>465</v>
      </c>
      <c r="B1815" s="81" t="s">
        <v>115</v>
      </c>
      <c r="C1815" s="81" t="s">
        <v>482</v>
      </c>
      <c r="D1815" s="81" t="s">
        <v>14</v>
      </c>
      <c r="E1815" s="105">
        <v>52.60449215160093</v>
      </c>
      <c r="F1815" s="81" t="s">
        <v>31</v>
      </c>
    </row>
    <row r="1816" spans="1:6" x14ac:dyDescent="0.25">
      <c r="A1816" s="81" t="s">
        <v>465</v>
      </c>
      <c r="B1816" s="81" t="s">
        <v>115</v>
      </c>
      <c r="C1816" s="81" t="s">
        <v>482</v>
      </c>
      <c r="D1816" s="81" t="s">
        <v>14</v>
      </c>
      <c r="E1816" s="105">
        <v>18.858214167555047</v>
      </c>
      <c r="F1816" s="81" t="s">
        <v>36</v>
      </c>
    </row>
    <row r="1817" spans="1:6" x14ac:dyDescent="0.25">
      <c r="A1817" s="81" t="s">
        <v>465</v>
      </c>
      <c r="B1817" s="81" t="s">
        <v>115</v>
      </c>
      <c r="C1817" s="81" t="s">
        <v>482</v>
      </c>
      <c r="D1817" s="81" t="s">
        <v>14</v>
      </c>
      <c r="E1817" s="105">
        <v>6.9477631143623864</v>
      </c>
      <c r="F1817" s="81" t="s">
        <v>40</v>
      </c>
    </row>
    <row r="1818" spans="1:6" x14ac:dyDescent="0.25">
      <c r="A1818" s="81" t="s">
        <v>465</v>
      </c>
      <c r="B1818" s="81" t="s">
        <v>115</v>
      </c>
      <c r="C1818" s="81" t="s">
        <v>482</v>
      </c>
      <c r="D1818" s="81" t="s">
        <v>14</v>
      </c>
      <c r="E1818" s="105">
        <v>7.9403007021284404</v>
      </c>
      <c r="F1818" s="81" t="s">
        <v>43</v>
      </c>
    </row>
    <row r="1819" spans="1:6" x14ac:dyDescent="0.25">
      <c r="A1819" s="81" t="s">
        <v>465</v>
      </c>
      <c r="B1819" s="81" t="s">
        <v>115</v>
      </c>
      <c r="C1819" s="81" t="s">
        <v>482</v>
      </c>
      <c r="D1819" s="81" t="s">
        <v>14</v>
      </c>
      <c r="E1819" s="105">
        <v>42.679116273940366</v>
      </c>
      <c r="F1819" s="81" t="s">
        <v>46</v>
      </c>
    </row>
    <row r="1820" spans="1:6" x14ac:dyDescent="0.25">
      <c r="A1820" s="81" t="s">
        <v>465</v>
      </c>
      <c r="B1820" s="81" t="s">
        <v>115</v>
      </c>
      <c r="C1820" s="81" t="s">
        <v>482</v>
      </c>
      <c r="D1820" s="81" t="s">
        <v>14</v>
      </c>
      <c r="E1820" s="105">
        <v>48.435834282983485</v>
      </c>
      <c r="F1820" s="81" t="s">
        <v>52</v>
      </c>
    </row>
    <row r="1821" spans="1:6" x14ac:dyDescent="0.25">
      <c r="A1821" s="81" t="s">
        <v>465</v>
      </c>
      <c r="B1821" s="81" t="s">
        <v>115</v>
      </c>
      <c r="C1821" s="81" t="s">
        <v>482</v>
      </c>
      <c r="D1821" s="81" t="s">
        <v>14</v>
      </c>
      <c r="E1821" s="105">
        <v>23.324633312502296</v>
      </c>
      <c r="F1821" s="81" t="s">
        <v>53</v>
      </c>
    </row>
    <row r="1822" spans="1:6" x14ac:dyDescent="0.25">
      <c r="A1822" s="81"/>
      <c r="B1822" s="81"/>
      <c r="C1822" s="81"/>
      <c r="D1822" s="81"/>
      <c r="E1822" s="106">
        <v>8099.9999999999991</v>
      </c>
      <c r="F1822" s="87"/>
    </row>
    <row r="1823" spans="1:6" x14ac:dyDescent="0.25">
      <c r="A1823" s="81" t="s">
        <v>465</v>
      </c>
      <c r="B1823" s="81" t="s">
        <v>115</v>
      </c>
      <c r="C1823" s="81" t="s">
        <v>480</v>
      </c>
      <c r="D1823" s="81" t="s">
        <v>14</v>
      </c>
      <c r="E1823" s="105">
        <v>5.3163996160378053</v>
      </c>
      <c r="F1823" s="81" t="s">
        <v>40</v>
      </c>
    </row>
    <row r="1824" spans="1:6" x14ac:dyDescent="0.25">
      <c r="A1824" s="81" t="s">
        <v>465</v>
      </c>
      <c r="B1824" s="81" t="s">
        <v>115</v>
      </c>
      <c r="C1824" s="81" t="s">
        <v>480</v>
      </c>
      <c r="D1824" s="81" t="s">
        <v>14</v>
      </c>
      <c r="E1824" s="105">
        <v>37.214797312264636</v>
      </c>
      <c r="F1824" s="81" t="s">
        <v>46</v>
      </c>
    </row>
    <row r="1825" spans="1:6" x14ac:dyDescent="0.25">
      <c r="A1825" s="81" t="s">
        <v>465</v>
      </c>
      <c r="B1825" s="81" t="s">
        <v>115</v>
      </c>
      <c r="C1825" s="81" t="s">
        <v>480</v>
      </c>
      <c r="D1825" s="81" t="s">
        <v>14</v>
      </c>
      <c r="E1825" s="105">
        <v>0.88606660267296755</v>
      </c>
      <c r="F1825" s="81" t="s">
        <v>51</v>
      </c>
    </row>
    <row r="1826" spans="1:6" x14ac:dyDescent="0.25">
      <c r="A1826" s="81" t="s">
        <v>465</v>
      </c>
      <c r="B1826" s="81" t="s">
        <v>115</v>
      </c>
      <c r="C1826" s="81" t="s">
        <v>480</v>
      </c>
      <c r="D1826" s="81" t="s">
        <v>14</v>
      </c>
      <c r="E1826" s="105">
        <v>119.26456471978143</v>
      </c>
      <c r="F1826" s="81" t="s">
        <v>53</v>
      </c>
    </row>
    <row r="1827" spans="1:6" x14ac:dyDescent="0.25">
      <c r="A1827" s="81" t="s">
        <v>465</v>
      </c>
      <c r="B1827" s="81" t="s">
        <v>115</v>
      </c>
      <c r="C1827" s="81" t="s">
        <v>480</v>
      </c>
      <c r="D1827" s="81" t="s">
        <v>14</v>
      </c>
      <c r="E1827" s="105">
        <v>5.3163996160378053</v>
      </c>
      <c r="F1827" s="81" t="s">
        <v>55</v>
      </c>
    </row>
    <row r="1828" spans="1:6" x14ac:dyDescent="0.25">
      <c r="A1828" s="81" t="s">
        <v>465</v>
      </c>
      <c r="B1828" s="81" t="s">
        <v>115</v>
      </c>
      <c r="C1828" s="81" t="s">
        <v>480</v>
      </c>
      <c r="D1828" s="81" t="s">
        <v>14</v>
      </c>
      <c r="E1828" s="105">
        <v>1.7721332053459351</v>
      </c>
      <c r="F1828" s="81" t="s">
        <v>57</v>
      </c>
    </row>
    <row r="1829" spans="1:6" x14ac:dyDescent="0.25">
      <c r="A1829" s="81" t="s">
        <v>465</v>
      </c>
      <c r="B1829" s="81" t="s">
        <v>115</v>
      </c>
      <c r="C1829" s="81" t="s">
        <v>480</v>
      </c>
      <c r="D1829" s="81" t="s">
        <v>14</v>
      </c>
      <c r="E1829" s="105">
        <v>0.88606660267296755</v>
      </c>
      <c r="F1829" s="81" t="s">
        <v>44</v>
      </c>
    </row>
    <row r="1830" spans="1:6" x14ac:dyDescent="0.25">
      <c r="A1830" s="81" t="s">
        <v>465</v>
      </c>
      <c r="B1830" s="81" t="s">
        <v>115</v>
      </c>
      <c r="C1830" s="81" t="s">
        <v>480</v>
      </c>
      <c r="D1830" s="81" t="s">
        <v>14</v>
      </c>
      <c r="E1830" s="105">
        <v>36.328730709591667</v>
      </c>
      <c r="F1830" s="81" t="s">
        <v>46</v>
      </c>
    </row>
    <row r="1831" spans="1:6" x14ac:dyDescent="0.25">
      <c r="A1831" s="81" t="s">
        <v>465</v>
      </c>
      <c r="B1831" s="81" t="s">
        <v>115</v>
      </c>
      <c r="C1831" s="81" t="s">
        <v>480</v>
      </c>
      <c r="D1831" s="81" t="s">
        <v>14</v>
      </c>
      <c r="E1831" s="105">
        <v>25.695931477516062</v>
      </c>
      <c r="F1831" s="81" t="s">
        <v>68</v>
      </c>
    </row>
    <row r="1832" spans="1:6" x14ac:dyDescent="0.25">
      <c r="A1832" s="81" t="s">
        <v>465</v>
      </c>
      <c r="B1832" s="81" t="s">
        <v>115</v>
      </c>
      <c r="C1832" s="81" t="s">
        <v>480</v>
      </c>
      <c r="D1832" s="81" t="s">
        <v>14</v>
      </c>
      <c r="E1832" s="105">
        <v>27.999704644465773</v>
      </c>
      <c r="F1832" s="81" t="s">
        <v>53</v>
      </c>
    </row>
    <row r="1833" spans="1:6" x14ac:dyDescent="0.25">
      <c r="A1833" s="81" t="s">
        <v>465</v>
      </c>
      <c r="B1833" s="81" t="s">
        <v>115</v>
      </c>
      <c r="C1833" s="81" t="s">
        <v>480</v>
      </c>
      <c r="D1833" s="81" t="s">
        <v>14</v>
      </c>
      <c r="E1833" s="105">
        <v>27.468064682861993</v>
      </c>
      <c r="F1833" s="81" t="s">
        <v>18</v>
      </c>
    </row>
    <row r="1834" spans="1:6" x14ac:dyDescent="0.25">
      <c r="A1834" s="81" t="s">
        <v>465</v>
      </c>
      <c r="B1834" s="81" t="s">
        <v>115</v>
      </c>
      <c r="C1834" s="81" t="s">
        <v>480</v>
      </c>
      <c r="D1834" s="81" t="s">
        <v>14</v>
      </c>
      <c r="E1834" s="105">
        <v>77.973861035221148</v>
      </c>
      <c r="F1834" s="81" t="s">
        <v>20</v>
      </c>
    </row>
    <row r="1835" spans="1:6" x14ac:dyDescent="0.25">
      <c r="A1835" s="81" t="s">
        <v>465</v>
      </c>
      <c r="B1835" s="81" t="s">
        <v>115</v>
      </c>
      <c r="C1835" s="81" t="s">
        <v>480</v>
      </c>
      <c r="D1835" s="81" t="s">
        <v>14</v>
      </c>
      <c r="E1835" s="105">
        <v>189.61825297201509</v>
      </c>
      <c r="F1835" s="81" t="s">
        <v>22</v>
      </c>
    </row>
    <row r="1836" spans="1:6" x14ac:dyDescent="0.25">
      <c r="A1836" s="81" t="s">
        <v>465</v>
      </c>
      <c r="B1836" s="81" t="s">
        <v>115</v>
      </c>
      <c r="C1836" s="81" t="s">
        <v>480</v>
      </c>
      <c r="D1836" s="81" t="s">
        <v>14</v>
      </c>
      <c r="E1836" s="105">
        <v>228.6051834896256</v>
      </c>
      <c r="F1836" s="81" t="s">
        <v>23</v>
      </c>
    </row>
    <row r="1837" spans="1:6" x14ac:dyDescent="0.25">
      <c r="A1837" s="81" t="s">
        <v>465</v>
      </c>
      <c r="B1837" s="81" t="s">
        <v>115</v>
      </c>
      <c r="C1837" s="81" t="s">
        <v>480</v>
      </c>
      <c r="D1837" s="81" t="s">
        <v>14</v>
      </c>
      <c r="E1837" s="105">
        <v>68.22712840581849</v>
      </c>
      <c r="F1837" s="81" t="s">
        <v>25</v>
      </c>
    </row>
    <row r="1838" spans="1:6" x14ac:dyDescent="0.25">
      <c r="A1838" s="81" t="s">
        <v>465</v>
      </c>
      <c r="B1838" s="81" t="s">
        <v>115</v>
      </c>
      <c r="C1838" s="81" t="s">
        <v>480</v>
      </c>
      <c r="D1838" s="81" t="s">
        <v>14</v>
      </c>
      <c r="E1838" s="105">
        <v>12.404932437421547</v>
      </c>
      <c r="F1838" s="81" t="s">
        <v>28</v>
      </c>
    </row>
    <row r="1839" spans="1:6" x14ac:dyDescent="0.25">
      <c r="A1839" s="81" t="s">
        <v>465</v>
      </c>
      <c r="B1839" s="81" t="s">
        <v>115</v>
      </c>
      <c r="C1839" s="81" t="s">
        <v>480</v>
      </c>
      <c r="D1839" s="81" t="s">
        <v>14</v>
      </c>
      <c r="E1839" s="105">
        <v>21.265598464151221</v>
      </c>
      <c r="F1839" s="81" t="s">
        <v>30</v>
      </c>
    </row>
    <row r="1840" spans="1:6" x14ac:dyDescent="0.25">
      <c r="A1840" s="81" t="s">
        <v>465</v>
      </c>
      <c r="B1840" s="81" t="s">
        <v>115</v>
      </c>
      <c r="C1840" s="81" t="s">
        <v>480</v>
      </c>
      <c r="D1840" s="81" t="s">
        <v>14</v>
      </c>
      <c r="E1840" s="105">
        <v>36.328730709591667</v>
      </c>
      <c r="F1840" s="81" t="s">
        <v>31</v>
      </c>
    </row>
    <row r="1841" spans="1:6" x14ac:dyDescent="0.25">
      <c r="A1841" s="81" t="s">
        <v>465</v>
      </c>
      <c r="B1841" s="81" t="s">
        <v>115</v>
      </c>
      <c r="C1841" s="81" t="s">
        <v>480</v>
      </c>
      <c r="D1841" s="81" t="s">
        <v>14</v>
      </c>
      <c r="E1841" s="105">
        <v>14.177065642767481</v>
      </c>
      <c r="F1841" s="81" t="s">
        <v>62</v>
      </c>
    </row>
    <row r="1842" spans="1:6" x14ac:dyDescent="0.25">
      <c r="A1842" s="81" t="s">
        <v>465</v>
      </c>
      <c r="B1842" s="81" t="s">
        <v>115</v>
      </c>
      <c r="C1842" s="81" t="s">
        <v>480</v>
      </c>
      <c r="D1842" s="81" t="s">
        <v>14</v>
      </c>
      <c r="E1842" s="105">
        <v>70.885328213837411</v>
      </c>
      <c r="F1842" s="81" t="s">
        <v>34</v>
      </c>
    </row>
    <row r="1843" spans="1:6" x14ac:dyDescent="0.25">
      <c r="A1843" s="81" t="s">
        <v>465</v>
      </c>
      <c r="B1843" s="81" t="s">
        <v>115</v>
      </c>
      <c r="C1843" s="81" t="s">
        <v>480</v>
      </c>
      <c r="D1843" s="81" t="s">
        <v>14</v>
      </c>
      <c r="E1843" s="105">
        <v>66.454995200472567</v>
      </c>
      <c r="F1843" s="81" t="s">
        <v>35</v>
      </c>
    </row>
    <row r="1844" spans="1:6" x14ac:dyDescent="0.25">
      <c r="A1844" s="81" t="s">
        <v>465</v>
      </c>
      <c r="B1844" s="81" t="s">
        <v>115</v>
      </c>
      <c r="C1844" s="81" t="s">
        <v>480</v>
      </c>
      <c r="D1844" s="81" t="s">
        <v>14</v>
      </c>
      <c r="E1844" s="105">
        <v>88.606660267296732</v>
      </c>
      <c r="F1844" s="81" t="s">
        <v>36</v>
      </c>
    </row>
    <row r="1845" spans="1:6" x14ac:dyDescent="0.25">
      <c r="A1845" s="81" t="s">
        <v>465</v>
      </c>
      <c r="B1845" s="81" t="s">
        <v>115</v>
      </c>
      <c r="C1845" s="81" t="s">
        <v>480</v>
      </c>
      <c r="D1845" s="81" t="s">
        <v>14</v>
      </c>
      <c r="E1845" s="105">
        <v>19.493465258805287</v>
      </c>
      <c r="F1845" s="81" t="s">
        <v>37</v>
      </c>
    </row>
    <row r="1846" spans="1:6" x14ac:dyDescent="0.25">
      <c r="A1846" s="81" t="s">
        <v>465</v>
      </c>
      <c r="B1846" s="81" t="s">
        <v>115</v>
      </c>
      <c r="C1846" s="81" t="s">
        <v>480</v>
      </c>
      <c r="D1846" s="81" t="s">
        <v>14</v>
      </c>
      <c r="E1846" s="105">
        <v>18.607398656132318</v>
      </c>
      <c r="F1846" s="81" t="s">
        <v>38</v>
      </c>
    </row>
    <row r="1847" spans="1:6" x14ac:dyDescent="0.25">
      <c r="A1847" s="81" t="s">
        <v>465</v>
      </c>
      <c r="B1847" s="81" t="s">
        <v>115</v>
      </c>
      <c r="C1847" s="81" t="s">
        <v>480</v>
      </c>
      <c r="D1847" s="81" t="s">
        <v>14</v>
      </c>
      <c r="E1847" s="105">
        <v>48.73366314701321</v>
      </c>
      <c r="F1847" s="81" t="s">
        <v>39</v>
      </c>
    </row>
    <row r="1848" spans="1:6" x14ac:dyDescent="0.25">
      <c r="A1848" s="81" t="s">
        <v>465</v>
      </c>
      <c r="B1848" s="81" t="s">
        <v>115</v>
      </c>
      <c r="C1848" s="81" t="s">
        <v>480</v>
      </c>
      <c r="D1848" s="81" t="s">
        <v>14</v>
      </c>
      <c r="E1848" s="105">
        <v>54.050062763051017</v>
      </c>
      <c r="F1848" s="81" t="s">
        <v>40</v>
      </c>
    </row>
    <row r="1849" spans="1:6" x14ac:dyDescent="0.25">
      <c r="A1849" s="81" t="s">
        <v>465</v>
      </c>
      <c r="B1849" s="81" t="s">
        <v>115</v>
      </c>
      <c r="C1849" s="81" t="s">
        <v>480</v>
      </c>
      <c r="D1849" s="81" t="s">
        <v>14</v>
      </c>
      <c r="E1849" s="105">
        <v>106.3279923207561</v>
      </c>
      <c r="F1849" s="81" t="s">
        <v>41</v>
      </c>
    </row>
    <row r="1850" spans="1:6" x14ac:dyDescent="0.25">
      <c r="A1850" s="81" t="s">
        <v>465</v>
      </c>
      <c r="B1850" s="81" t="s">
        <v>115</v>
      </c>
      <c r="C1850" s="81" t="s">
        <v>480</v>
      </c>
      <c r="D1850" s="81" t="s">
        <v>14</v>
      </c>
      <c r="E1850" s="105">
        <v>761.13121169607905</v>
      </c>
      <c r="F1850" s="81" t="s">
        <v>42</v>
      </c>
    </row>
    <row r="1851" spans="1:6" x14ac:dyDescent="0.25">
      <c r="A1851" s="81" t="s">
        <v>465</v>
      </c>
      <c r="B1851" s="81" t="s">
        <v>115</v>
      </c>
      <c r="C1851" s="81" t="s">
        <v>480</v>
      </c>
      <c r="D1851" s="81" t="s">
        <v>14</v>
      </c>
      <c r="E1851" s="105">
        <v>1.7721332053459351</v>
      </c>
      <c r="F1851" s="81" t="s">
        <v>44</v>
      </c>
    </row>
    <row r="1852" spans="1:6" x14ac:dyDescent="0.25">
      <c r="A1852" s="81" t="s">
        <v>465</v>
      </c>
      <c r="B1852" s="81" t="s">
        <v>115</v>
      </c>
      <c r="C1852" s="81" t="s">
        <v>480</v>
      </c>
      <c r="D1852" s="81" t="s">
        <v>14</v>
      </c>
      <c r="E1852" s="105">
        <v>14.177065642767481</v>
      </c>
      <c r="F1852" s="81" t="s">
        <v>45</v>
      </c>
    </row>
    <row r="1853" spans="1:6" x14ac:dyDescent="0.25">
      <c r="A1853" s="81" t="s">
        <v>465</v>
      </c>
      <c r="B1853" s="81" t="s">
        <v>115</v>
      </c>
      <c r="C1853" s="81" t="s">
        <v>480</v>
      </c>
      <c r="D1853" s="81" t="s">
        <v>14</v>
      </c>
      <c r="E1853" s="105">
        <v>14.177065642767481</v>
      </c>
      <c r="F1853" s="81" t="s">
        <v>46</v>
      </c>
    </row>
    <row r="1854" spans="1:6" x14ac:dyDescent="0.25">
      <c r="A1854" s="81" t="s">
        <v>465</v>
      </c>
      <c r="B1854" s="81" t="s">
        <v>115</v>
      </c>
      <c r="C1854" s="81" t="s">
        <v>480</v>
      </c>
      <c r="D1854" s="81" t="s">
        <v>14</v>
      </c>
      <c r="E1854" s="105">
        <v>10.632799232075611</v>
      </c>
      <c r="F1854" s="81" t="s">
        <v>47</v>
      </c>
    </row>
    <row r="1855" spans="1:6" x14ac:dyDescent="0.25">
      <c r="A1855" s="81" t="s">
        <v>465</v>
      </c>
      <c r="B1855" s="81" t="s">
        <v>115</v>
      </c>
      <c r="C1855" s="81" t="s">
        <v>480</v>
      </c>
      <c r="D1855" s="81" t="s">
        <v>14</v>
      </c>
      <c r="E1855" s="105">
        <v>39.872997120283536</v>
      </c>
      <c r="F1855" s="81" t="s">
        <v>63</v>
      </c>
    </row>
    <row r="1856" spans="1:6" x14ac:dyDescent="0.25">
      <c r="A1856" s="81" t="s">
        <v>465</v>
      </c>
      <c r="B1856" s="81" t="s">
        <v>115</v>
      </c>
      <c r="C1856" s="81" t="s">
        <v>480</v>
      </c>
      <c r="D1856" s="81" t="s">
        <v>14</v>
      </c>
      <c r="E1856" s="105">
        <v>20.379531861478252</v>
      </c>
      <c r="F1856" s="81" t="s">
        <v>48</v>
      </c>
    </row>
    <row r="1857" spans="1:6" x14ac:dyDescent="0.25">
      <c r="A1857" s="81" t="s">
        <v>465</v>
      </c>
      <c r="B1857" s="81" t="s">
        <v>115</v>
      </c>
      <c r="C1857" s="81" t="s">
        <v>480</v>
      </c>
      <c r="D1857" s="81" t="s">
        <v>14</v>
      </c>
      <c r="E1857" s="105">
        <v>23.037731669497155</v>
      </c>
      <c r="F1857" s="81" t="s">
        <v>68</v>
      </c>
    </row>
    <row r="1858" spans="1:6" x14ac:dyDescent="0.25">
      <c r="A1858" s="81" t="s">
        <v>465</v>
      </c>
      <c r="B1858" s="81" t="s">
        <v>115</v>
      </c>
      <c r="C1858" s="81" t="s">
        <v>480</v>
      </c>
      <c r="D1858" s="81" t="s">
        <v>14</v>
      </c>
      <c r="E1858" s="105">
        <v>54.936129365723986</v>
      </c>
      <c r="F1858" s="81" t="s">
        <v>49</v>
      </c>
    </row>
    <row r="1859" spans="1:6" x14ac:dyDescent="0.25">
      <c r="A1859" s="81" t="s">
        <v>465</v>
      </c>
      <c r="B1859" s="81" t="s">
        <v>115</v>
      </c>
      <c r="C1859" s="81" t="s">
        <v>480</v>
      </c>
      <c r="D1859" s="81" t="s">
        <v>14</v>
      </c>
      <c r="E1859" s="105">
        <v>46.075463338994311</v>
      </c>
      <c r="F1859" s="81" t="s">
        <v>50</v>
      </c>
    </row>
    <row r="1860" spans="1:6" x14ac:dyDescent="0.25">
      <c r="A1860" s="81" t="s">
        <v>465</v>
      </c>
      <c r="B1860" s="81" t="s">
        <v>115</v>
      </c>
      <c r="C1860" s="81" t="s">
        <v>480</v>
      </c>
      <c r="D1860" s="81" t="s">
        <v>14</v>
      </c>
      <c r="E1860" s="105">
        <v>16.835265450786384</v>
      </c>
      <c r="F1860" s="81" t="s">
        <v>51</v>
      </c>
    </row>
    <row r="1861" spans="1:6" x14ac:dyDescent="0.25">
      <c r="A1861" s="81" t="s">
        <v>465</v>
      </c>
      <c r="B1861" s="81" t="s">
        <v>115</v>
      </c>
      <c r="C1861" s="81" t="s">
        <v>480</v>
      </c>
      <c r="D1861" s="81" t="s">
        <v>14</v>
      </c>
      <c r="E1861" s="105">
        <v>91.619286716384849</v>
      </c>
      <c r="F1861" s="81" t="s">
        <v>52</v>
      </c>
    </row>
    <row r="1862" spans="1:6" x14ac:dyDescent="0.25">
      <c r="A1862" s="81" t="s">
        <v>465</v>
      </c>
      <c r="B1862" s="81" t="s">
        <v>115</v>
      </c>
      <c r="C1862" s="81" t="s">
        <v>480</v>
      </c>
      <c r="D1862" s="81" t="s">
        <v>14</v>
      </c>
      <c r="E1862" s="105">
        <v>34.379384183711139</v>
      </c>
      <c r="F1862" s="81" t="s">
        <v>53</v>
      </c>
    </row>
    <row r="1863" spans="1:6" x14ac:dyDescent="0.25">
      <c r="A1863" s="81" t="s">
        <v>465</v>
      </c>
      <c r="B1863" s="81" t="s">
        <v>115</v>
      </c>
      <c r="C1863" s="81" t="s">
        <v>480</v>
      </c>
      <c r="D1863" s="81" t="s">
        <v>14</v>
      </c>
      <c r="E1863" s="105">
        <v>7.9745994240567075</v>
      </c>
      <c r="F1863" s="81" t="s">
        <v>55</v>
      </c>
    </row>
    <row r="1864" spans="1:6" x14ac:dyDescent="0.25">
      <c r="A1864" s="81" t="s">
        <v>465</v>
      </c>
      <c r="B1864" s="81" t="s">
        <v>115</v>
      </c>
      <c r="C1864" s="81" t="s">
        <v>480</v>
      </c>
      <c r="D1864" s="81" t="s">
        <v>14</v>
      </c>
      <c r="E1864" s="105">
        <v>26.581998080189024</v>
      </c>
      <c r="F1864" s="81" t="s">
        <v>56</v>
      </c>
    </row>
    <row r="1865" spans="1:6" x14ac:dyDescent="0.25">
      <c r="A1865" s="81" t="s">
        <v>465</v>
      </c>
      <c r="B1865" s="81" t="s">
        <v>115</v>
      </c>
      <c r="C1865" s="81" t="s">
        <v>480</v>
      </c>
      <c r="D1865" s="81" t="s">
        <v>14</v>
      </c>
      <c r="E1865" s="105">
        <v>101.89765930739127</v>
      </c>
      <c r="F1865" s="81" t="s">
        <v>57</v>
      </c>
    </row>
    <row r="1866" spans="1:6" x14ac:dyDescent="0.25">
      <c r="A1866" s="81" t="s">
        <v>465</v>
      </c>
      <c r="B1866" s="81" t="s">
        <v>115</v>
      </c>
      <c r="C1866" s="81" t="s">
        <v>480</v>
      </c>
      <c r="D1866" s="81" t="s">
        <v>14</v>
      </c>
      <c r="E1866" s="105">
        <v>11.518865834748578</v>
      </c>
      <c r="F1866" s="81" t="s">
        <v>65</v>
      </c>
    </row>
    <row r="1867" spans="1:6" x14ac:dyDescent="0.25">
      <c r="A1867" s="81" t="s">
        <v>465</v>
      </c>
      <c r="B1867" s="81" t="s">
        <v>115</v>
      </c>
      <c r="C1867" s="81" t="s">
        <v>480</v>
      </c>
      <c r="D1867" s="81" t="s">
        <v>14</v>
      </c>
      <c r="E1867" s="105">
        <v>293.28804548475227</v>
      </c>
      <c r="F1867" s="81" t="s">
        <v>18</v>
      </c>
    </row>
    <row r="1868" spans="1:6" x14ac:dyDescent="0.25">
      <c r="A1868" s="81" t="s">
        <v>465</v>
      </c>
      <c r="B1868" s="81" t="s">
        <v>115</v>
      </c>
      <c r="C1868" s="81" t="s">
        <v>480</v>
      </c>
      <c r="D1868" s="81" t="s">
        <v>14</v>
      </c>
      <c r="E1868" s="105">
        <v>133.7960570036181</v>
      </c>
      <c r="F1868" s="81" t="s">
        <v>20</v>
      </c>
    </row>
    <row r="1869" spans="1:6" x14ac:dyDescent="0.25">
      <c r="A1869" s="81" t="s">
        <v>465</v>
      </c>
      <c r="B1869" s="81" t="s">
        <v>115</v>
      </c>
      <c r="C1869" s="81" t="s">
        <v>480</v>
      </c>
      <c r="D1869" s="81" t="s">
        <v>14</v>
      </c>
      <c r="E1869" s="105">
        <v>281.76917965000371</v>
      </c>
      <c r="F1869" s="81" t="s">
        <v>22</v>
      </c>
    </row>
    <row r="1870" spans="1:6" x14ac:dyDescent="0.25">
      <c r="A1870" s="81" t="s">
        <v>465</v>
      </c>
      <c r="B1870" s="81" t="s">
        <v>115</v>
      </c>
      <c r="C1870" s="81" t="s">
        <v>480</v>
      </c>
      <c r="D1870" s="81" t="s">
        <v>14</v>
      </c>
      <c r="E1870" s="105">
        <v>155.9477220704423</v>
      </c>
      <c r="F1870" s="81" t="s">
        <v>23</v>
      </c>
    </row>
    <row r="1871" spans="1:6" x14ac:dyDescent="0.25">
      <c r="A1871" s="81" t="s">
        <v>465</v>
      </c>
      <c r="B1871" s="81" t="s">
        <v>115</v>
      </c>
      <c r="C1871" s="81" t="s">
        <v>480</v>
      </c>
      <c r="D1871" s="81" t="s">
        <v>14</v>
      </c>
      <c r="E1871" s="105">
        <v>450.12183415786745</v>
      </c>
      <c r="F1871" s="81" t="s">
        <v>25</v>
      </c>
    </row>
    <row r="1872" spans="1:6" x14ac:dyDescent="0.25">
      <c r="A1872" s="81" t="s">
        <v>465</v>
      </c>
      <c r="B1872" s="81" t="s">
        <v>115</v>
      </c>
      <c r="C1872" s="81" t="s">
        <v>480</v>
      </c>
      <c r="D1872" s="81" t="s">
        <v>14</v>
      </c>
      <c r="E1872" s="105">
        <v>51.458317950232598</v>
      </c>
      <c r="F1872" s="81" t="s">
        <v>28</v>
      </c>
    </row>
    <row r="1873" spans="1:6" x14ac:dyDescent="0.25">
      <c r="A1873" s="81" t="s">
        <v>465</v>
      </c>
      <c r="B1873" s="81" t="s">
        <v>115</v>
      </c>
      <c r="C1873" s="81" t="s">
        <v>480</v>
      </c>
      <c r="D1873" s="81" t="s">
        <v>14</v>
      </c>
      <c r="E1873" s="105">
        <v>17.721332053459353</v>
      </c>
      <c r="F1873" s="81" t="s">
        <v>30</v>
      </c>
    </row>
    <row r="1874" spans="1:6" x14ac:dyDescent="0.25">
      <c r="A1874" s="81" t="s">
        <v>465</v>
      </c>
      <c r="B1874" s="81" t="s">
        <v>115</v>
      </c>
      <c r="C1874" s="81" t="s">
        <v>480</v>
      </c>
      <c r="D1874" s="81" t="s">
        <v>14</v>
      </c>
      <c r="E1874" s="105">
        <v>23.923798272170124</v>
      </c>
      <c r="F1874" s="81" t="s">
        <v>31</v>
      </c>
    </row>
    <row r="1875" spans="1:6" x14ac:dyDescent="0.25">
      <c r="A1875" s="81" t="s">
        <v>465</v>
      </c>
      <c r="B1875" s="81" t="s">
        <v>115</v>
      </c>
      <c r="C1875" s="81" t="s">
        <v>480</v>
      </c>
      <c r="D1875" s="81" t="s">
        <v>14</v>
      </c>
      <c r="E1875" s="105">
        <v>26.581998080189024</v>
      </c>
      <c r="F1875" s="81" t="s">
        <v>34</v>
      </c>
    </row>
    <row r="1876" spans="1:6" x14ac:dyDescent="0.25">
      <c r="A1876" s="81" t="s">
        <v>465</v>
      </c>
      <c r="B1876" s="81" t="s">
        <v>115</v>
      </c>
      <c r="C1876" s="81" t="s">
        <v>480</v>
      </c>
      <c r="D1876" s="81" t="s">
        <v>14</v>
      </c>
      <c r="E1876" s="105">
        <v>39.872997120283536</v>
      </c>
      <c r="F1876" s="81" t="s">
        <v>35</v>
      </c>
    </row>
    <row r="1877" spans="1:6" x14ac:dyDescent="0.25">
      <c r="A1877" s="81" t="s">
        <v>465</v>
      </c>
      <c r="B1877" s="81" t="s">
        <v>115</v>
      </c>
      <c r="C1877" s="81" t="s">
        <v>480</v>
      </c>
      <c r="D1877" s="81" t="s">
        <v>14</v>
      </c>
      <c r="E1877" s="105">
        <v>48.73366314701321</v>
      </c>
      <c r="F1877" s="81" t="s">
        <v>36</v>
      </c>
    </row>
    <row r="1878" spans="1:6" x14ac:dyDescent="0.25">
      <c r="A1878" s="81" t="s">
        <v>465</v>
      </c>
      <c r="B1878" s="81" t="s">
        <v>115</v>
      </c>
      <c r="C1878" s="81" t="s">
        <v>480</v>
      </c>
      <c r="D1878" s="81" t="s">
        <v>14</v>
      </c>
      <c r="E1878" s="105">
        <v>151.51738905707745</v>
      </c>
      <c r="F1878" s="81" t="s">
        <v>37</v>
      </c>
    </row>
    <row r="1879" spans="1:6" x14ac:dyDescent="0.25">
      <c r="A1879" s="81" t="s">
        <v>465</v>
      </c>
      <c r="B1879" s="81" t="s">
        <v>115</v>
      </c>
      <c r="C1879" s="81" t="s">
        <v>480</v>
      </c>
      <c r="D1879" s="81" t="s">
        <v>14</v>
      </c>
      <c r="E1879" s="105">
        <v>23.037731669497155</v>
      </c>
      <c r="F1879" s="81" t="s">
        <v>38</v>
      </c>
    </row>
    <row r="1880" spans="1:6" x14ac:dyDescent="0.25">
      <c r="A1880" s="81" t="s">
        <v>465</v>
      </c>
      <c r="B1880" s="81" t="s">
        <v>115</v>
      </c>
      <c r="C1880" s="81" t="s">
        <v>480</v>
      </c>
      <c r="D1880" s="81" t="s">
        <v>14</v>
      </c>
      <c r="E1880" s="105">
        <v>17.721332053459353</v>
      </c>
      <c r="F1880" s="81" t="s">
        <v>39</v>
      </c>
    </row>
    <row r="1881" spans="1:6" x14ac:dyDescent="0.25">
      <c r="A1881" s="81" t="s">
        <v>465</v>
      </c>
      <c r="B1881" s="81" t="s">
        <v>115</v>
      </c>
      <c r="C1881" s="81" t="s">
        <v>480</v>
      </c>
      <c r="D1881" s="81" t="s">
        <v>14</v>
      </c>
      <c r="E1881" s="105">
        <v>99.682492800708843</v>
      </c>
      <c r="F1881" s="81" t="s">
        <v>40</v>
      </c>
    </row>
    <row r="1882" spans="1:6" x14ac:dyDescent="0.25">
      <c r="A1882" s="81" t="s">
        <v>465</v>
      </c>
      <c r="B1882" s="81" t="s">
        <v>115</v>
      </c>
      <c r="C1882" s="81" t="s">
        <v>480</v>
      </c>
      <c r="D1882" s="81" t="s">
        <v>14</v>
      </c>
      <c r="E1882" s="105">
        <v>324.30037657830616</v>
      </c>
      <c r="F1882" s="81" t="s">
        <v>41</v>
      </c>
    </row>
    <row r="1883" spans="1:6" x14ac:dyDescent="0.25">
      <c r="A1883" s="81" t="s">
        <v>465</v>
      </c>
      <c r="B1883" s="81" t="s">
        <v>115</v>
      </c>
      <c r="C1883" s="81" t="s">
        <v>480</v>
      </c>
      <c r="D1883" s="81" t="s">
        <v>14</v>
      </c>
      <c r="E1883" s="105">
        <v>429.74230229638925</v>
      </c>
      <c r="F1883" s="81" t="s">
        <v>42</v>
      </c>
    </row>
    <row r="1884" spans="1:6" x14ac:dyDescent="0.25">
      <c r="A1884" s="81" t="s">
        <v>465</v>
      </c>
      <c r="B1884" s="81" t="s">
        <v>115</v>
      </c>
      <c r="C1884" s="81" t="s">
        <v>480</v>
      </c>
      <c r="D1884" s="81" t="s">
        <v>14</v>
      </c>
      <c r="E1884" s="105">
        <v>13.290999040094512</v>
      </c>
      <c r="F1884" s="81" t="s">
        <v>43</v>
      </c>
    </row>
    <row r="1885" spans="1:6" x14ac:dyDescent="0.25">
      <c r="A1885" s="81" t="s">
        <v>465</v>
      </c>
      <c r="B1885" s="81" t="s">
        <v>115</v>
      </c>
      <c r="C1885" s="81" t="s">
        <v>480</v>
      </c>
      <c r="D1885" s="81" t="s">
        <v>14</v>
      </c>
      <c r="E1885" s="105">
        <v>39.872997120283536</v>
      </c>
      <c r="F1885" s="81" t="s">
        <v>44</v>
      </c>
    </row>
    <row r="1886" spans="1:6" x14ac:dyDescent="0.25">
      <c r="A1886" s="81" t="s">
        <v>465</v>
      </c>
      <c r="B1886" s="81" t="s">
        <v>115</v>
      </c>
      <c r="C1886" s="81" t="s">
        <v>480</v>
      </c>
      <c r="D1886" s="81" t="s">
        <v>14</v>
      </c>
      <c r="E1886" s="105">
        <v>139.99852322232888</v>
      </c>
      <c r="F1886" s="81" t="s">
        <v>45</v>
      </c>
    </row>
    <row r="1887" spans="1:6" x14ac:dyDescent="0.25">
      <c r="A1887" s="81" t="s">
        <v>465</v>
      </c>
      <c r="B1887" s="81" t="s">
        <v>115</v>
      </c>
      <c r="C1887" s="81" t="s">
        <v>480</v>
      </c>
      <c r="D1887" s="81" t="s">
        <v>14</v>
      </c>
      <c r="E1887" s="105">
        <v>101.01159270471831</v>
      </c>
      <c r="F1887" s="81" t="s">
        <v>47</v>
      </c>
    </row>
    <row r="1888" spans="1:6" x14ac:dyDescent="0.25">
      <c r="A1888" s="81" t="s">
        <v>465</v>
      </c>
      <c r="B1888" s="81" t="s">
        <v>115</v>
      </c>
      <c r="C1888" s="81" t="s">
        <v>480</v>
      </c>
      <c r="D1888" s="81" t="s">
        <v>14</v>
      </c>
      <c r="E1888" s="105">
        <v>24.809864874843093</v>
      </c>
      <c r="F1888" s="81" t="s">
        <v>48</v>
      </c>
    </row>
    <row r="1889" spans="1:6" x14ac:dyDescent="0.25">
      <c r="A1889" s="81" t="s">
        <v>465</v>
      </c>
      <c r="B1889" s="81" t="s">
        <v>115</v>
      </c>
      <c r="C1889" s="81" t="s">
        <v>480</v>
      </c>
      <c r="D1889" s="81" t="s">
        <v>14</v>
      </c>
      <c r="E1889" s="105">
        <v>37.214797312264636</v>
      </c>
      <c r="F1889" s="81" t="s">
        <v>68</v>
      </c>
    </row>
    <row r="1890" spans="1:6" x14ac:dyDescent="0.25">
      <c r="A1890" s="81" t="s">
        <v>465</v>
      </c>
      <c r="B1890" s="81" t="s">
        <v>115</v>
      </c>
      <c r="C1890" s="81" t="s">
        <v>480</v>
      </c>
      <c r="D1890" s="81" t="s">
        <v>14</v>
      </c>
      <c r="E1890" s="105">
        <v>44.303330133648366</v>
      </c>
      <c r="F1890" s="81" t="s">
        <v>49</v>
      </c>
    </row>
    <row r="1891" spans="1:6" x14ac:dyDescent="0.25">
      <c r="A1891" s="81" t="s">
        <v>465</v>
      </c>
      <c r="B1891" s="81" t="s">
        <v>115</v>
      </c>
      <c r="C1891" s="81" t="s">
        <v>480</v>
      </c>
      <c r="D1891" s="81" t="s">
        <v>14</v>
      </c>
      <c r="E1891" s="105">
        <v>54.936129365723986</v>
      </c>
      <c r="F1891" s="81" t="s">
        <v>50</v>
      </c>
    </row>
    <row r="1892" spans="1:6" x14ac:dyDescent="0.25">
      <c r="A1892" s="81" t="s">
        <v>465</v>
      </c>
      <c r="B1892" s="81" t="s">
        <v>115</v>
      </c>
      <c r="C1892" s="81" t="s">
        <v>480</v>
      </c>
      <c r="D1892" s="81" t="s">
        <v>14</v>
      </c>
      <c r="E1892" s="105">
        <v>88.606660267296732</v>
      </c>
      <c r="F1892" s="81" t="s">
        <v>51</v>
      </c>
    </row>
    <row r="1893" spans="1:6" x14ac:dyDescent="0.25">
      <c r="A1893" s="81" t="s">
        <v>465</v>
      </c>
      <c r="B1893" s="81" t="s">
        <v>115</v>
      </c>
      <c r="C1893" s="81" t="s">
        <v>480</v>
      </c>
      <c r="D1893" s="81" t="s">
        <v>14</v>
      </c>
      <c r="E1893" s="105">
        <v>76.290334490142499</v>
      </c>
      <c r="F1893" s="81" t="s">
        <v>52</v>
      </c>
    </row>
    <row r="1894" spans="1:6" x14ac:dyDescent="0.25">
      <c r="A1894" s="81" t="s">
        <v>465</v>
      </c>
      <c r="B1894" s="81" t="s">
        <v>115</v>
      </c>
      <c r="C1894" s="81" t="s">
        <v>480</v>
      </c>
      <c r="D1894" s="81" t="s">
        <v>14</v>
      </c>
      <c r="E1894" s="105">
        <v>101.01159270471831</v>
      </c>
      <c r="F1894" s="81" t="s">
        <v>55</v>
      </c>
    </row>
    <row r="1895" spans="1:6" x14ac:dyDescent="0.25">
      <c r="A1895" s="81" t="s">
        <v>465</v>
      </c>
      <c r="B1895" s="81" t="s">
        <v>115</v>
      </c>
      <c r="C1895" s="81" t="s">
        <v>480</v>
      </c>
      <c r="D1895" s="81" t="s">
        <v>14</v>
      </c>
      <c r="E1895" s="105">
        <v>202.90925201210956</v>
      </c>
      <c r="F1895" s="81" t="s">
        <v>56</v>
      </c>
    </row>
    <row r="1896" spans="1:6" x14ac:dyDescent="0.25">
      <c r="A1896" s="81" t="s">
        <v>465</v>
      </c>
      <c r="B1896" s="81" t="s">
        <v>115</v>
      </c>
      <c r="C1896" s="81" t="s">
        <v>480</v>
      </c>
      <c r="D1896" s="81" t="s">
        <v>14</v>
      </c>
      <c r="E1896" s="105">
        <v>119.61899136085061</v>
      </c>
      <c r="F1896" s="81" t="s">
        <v>65</v>
      </c>
    </row>
    <row r="1897" spans="1:6" x14ac:dyDescent="0.25">
      <c r="A1897" s="81"/>
      <c r="B1897" s="81"/>
      <c r="C1897" s="81"/>
      <c r="D1897" s="81"/>
      <c r="E1897" s="106">
        <v>6299.9999999999991</v>
      </c>
      <c r="F1897" s="87"/>
    </row>
    <row r="1898" spans="1:6" x14ac:dyDescent="0.25">
      <c r="A1898" s="81" t="s">
        <v>466</v>
      </c>
      <c r="B1898" s="81" t="s">
        <v>427</v>
      </c>
      <c r="C1898" s="81" t="s">
        <v>480</v>
      </c>
      <c r="D1898" s="81" t="s">
        <v>526</v>
      </c>
      <c r="E1898" s="105">
        <v>95907.413824395073</v>
      </c>
      <c r="F1898" s="81" t="s">
        <v>22</v>
      </c>
    </row>
    <row r="1899" spans="1:6" x14ac:dyDescent="0.25">
      <c r="A1899" s="81" t="s">
        <v>466</v>
      </c>
      <c r="B1899" s="81" t="s">
        <v>427</v>
      </c>
      <c r="C1899" s="81" t="s">
        <v>480</v>
      </c>
      <c r="D1899" s="81" t="s">
        <v>526</v>
      </c>
      <c r="E1899" s="105">
        <v>335675.94838538277</v>
      </c>
      <c r="F1899" s="81" t="s">
        <v>42</v>
      </c>
    </row>
    <row r="1900" spans="1:6" x14ac:dyDescent="0.25">
      <c r="A1900" s="81" t="s">
        <v>466</v>
      </c>
      <c r="B1900" s="81" t="s">
        <v>427</v>
      </c>
      <c r="C1900" s="81" t="s">
        <v>480</v>
      </c>
      <c r="D1900" s="81" t="s">
        <v>526</v>
      </c>
      <c r="E1900" s="105">
        <v>5994.2133640246921</v>
      </c>
      <c r="F1900" s="81" t="s">
        <v>47</v>
      </c>
    </row>
    <row r="1901" spans="1:6" x14ac:dyDescent="0.25">
      <c r="A1901" s="81" t="s">
        <v>466</v>
      </c>
      <c r="B1901" s="81" t="s">
        <v>427</v>
      </c>
      <c r="C1901" s="81" t="s">
        <v>480</v>
      </c>
      <c r="D1901" s="81" t="s">
        <v>526</v>
      </c>
      <c r="E1901" s="105">
        <v>11988.426728049384</v>
      </c>
      <c r="F1901" s="81" t="s">
        <v>22</v>
      </c>
    </row>
    <row r="1902" spans="1:6" x14ac:dyDescent="0.25">
      <c r="A1902" s="81" t="s">
        <v>466</v>
      </c>
      <c r="B1902" s="81" t="s">
        <v>427</v>
      </c>
      <c r="C1902" s="81" t="s">
        <v>480</v>
      </c>
      <c r="D1902" s="81" t="s">
        <v>526</v>
      </c>
      <c r="E1902" s="105">
        <v>35965.280184148156</v>
      </c>
      <c r="F1902" s="81" t="s">
        <v>41</v>
      </c>
    </row>
    <row r="1903" spans="1:6" x14ac:dyDescent="0.25">
      <c r="A1903" s="81" t="s">
        <v>466</v>
      </c>
      <c r="B1903" s="81" t="s">
        <v>427</v>
      </c>
      <c r="C1903" s="81" t="s">
        <v>480</v>
      </c>
      <c r="D1903" s="81" t="s">
        <v>526</v>
      </c>
      <c r="E1903" s="105">
        <v>11988.426728049384</v>
      </c>
      <c r="F1903" s="81" t="s">
        <v>46</v>
      </c>
    </row>
    <row r="1904" spans="1:6" x14ac:dyDescent="0.25">
      <c r="A1904" s="81" t="s">
        <v>466</v>
      </c>
      <c r="B1904" s="81" t="s">
        <v>427</v>
      </c>
      <c r="C1904" s="81" t="s">
        <v>480</v>
      </c>
      <c r="D1904" s="81" t="s">
        <v>526</v>
      </c>
      <c r="E1904" s="105">
        <v>71930.560368296312</v>
      </c>
      <c r="F1904" s="81" t="s">
        <v>47</v>
      </c>
    </row>
    <row r="1905" spans="1:6" x14ac:dyDescent="0.25">
      <c r="A1905" s="81" t="s">
        <v>466</v>
      </c>
      <c r="B1905" s="81" t="s">
        <v>427</v>
      </c>
      <c r="C1905" s="81" t="s">
        <v>480</v>
      </c>
      <c r="D1905" s="81" t="s">
        <v>526</v>
      </c>
      <c r="E1905" s="105">
        <v>47953.706912197536</v>
      </c>
      <c r="F1905" s="81" t="s">
        <v>48</v>
      </c>
    </row>
    <row r="1906" spans="1:6" x14ac:dyDescent="0.25">
      <c r="A1906" s="81" t="s">
        <v>466</v>
      </c>
      <c r="B1906" s="81" t="s">
        <v>427</v>
      </c>
      <c r="C1906" s="81" t="s">
        <v>480</v>
      </c>
      <c r="D1906" s="81" t="s">
        <v>526</v>
      </c>
      <c r="E1906" s="105">
        <v>23976.853456098768</v>
      </c>
      <c r="F1906" s="81" t="s">
        <v>52</v>
      </c>
    </row>
    <row r="1907" spans="1:6" x14ac:dyDescent="0.25">
      <c r="A1907" s="81" t="s">
        <v>466</v>
      </c>
      <c r="B1907" s="81" t="s">
        <v>427</v>
      </c>
      <c r="C1907" s="81" t="s">
        <v>480</v>
      </c>
      <c r="D1907" s="81" t="s">
        <v>526</v>
      </c>
      <c r="E1907" s="105">
        <v>264045.0986852877</v>
      </c>
      <c r="F1907" s="81" t="s">
        <v>57</v>
      </c>
    </row>
    <row r="1908" spans="1:6" x14ac:dyDescent="0.25">
      <c r="A1908" s="81" t="s">
        <v>466</v>
      </c>
      <c r="B1908" s="81" t="s">
        <v>427</v>
      </c>
      <c r="C1908" s="81" t="s">
        <v>480</v>
      </c>
      <c r="D1908" s="81" t="s">
        <v>526</v>
      </c>
      <c r="E1908" s="105">
        <v>305704.8815652593</v>
      </c>
      <c r="F1908" s="81" t="s">
        <v>15</v>
      </c>
    </row>
    <row r="1909" spans="1:6" x14ac:dyDescent="0.25">
      <c r="A1909" s="81" t="s">
        <v>466</v>
      </c>
      <c r="B1909" s="81" t="s">
        <v>427</v>
      </c>
      <c r="C1909" s="81" t="s">
        <v>480</v>
      </c>
      <c r="D1909" s="81" t="s">
        <v>526</v>
      </c>
      <c r="E1909" s="105">
        <v>35965.280184148156</v>
      </c>
      <c r="F1909" s="81" t="s">
        <v>17</v>
      </c>
    </row>
    <row r="1910" spans="1:6" x14ac:dyDescent="0.25">
      <c r="A1910" s="81" t="s">
        <v>466</v>
      </c>
      <c r="B1910" s="81" t="s">
        <v>427</v>
      </c>
      <c r="C1910" s="81" t="s">
        <v>480</v>
      </c>
      <c r="D1910" s="81" t="s">
        <v>526</v>
      </c>
      <c r="E1910" s="105">
        <v>113890.05391646916</v>
      </c>
      <c r="F1910" s="81" t="s">
        <v>18</v>
      </c>
    </row>
    <row r="1911" spans="1:6" x14ac:dyDescent="0.25">
      <c r="A1911" s="81" t="s">
        <v>466</v>
      </c>
      <c r="B1911" s="81" t="s">
        <v>427</v>
      </c>
      <c r="C1911" s="81" t="s">
        <v>480</v>
      </c>
      <c r="D1911" s="81" t="s">
        <v>526</v>
      </c>
      <c r="E1911" s="105">
        <v>383629.65529758029</v>
      </c>
      <c r="F1911" s="81" t="s">
        <v>24</v>
      </c>
    </row>
    <row r="1912" spans="1:6" x14ac:dyDescent="0.25">
      <c r="A1912" s="81" t="s">
        <v>466</v>
      </c>
      <c r="B1912" s="81" t="s">
        <v>427</v>
      </c>
      <c r="C1912" s="81" t="s">
        <v>480</v>
      </c>
      <c r="D1912" s="81" t="s">
        <v>526</v>
      </c>
      <c r="E1912" s="105">
        <v>8553842.3740193043</v>
      </c>
      <c r="F1912" s="81" t="s">
        <v>25</v>
      </c>
    </row>
    <row r="1913" spans="1:6" x14ac:dyDescent="0.25">
      <c r="A1913" s="81" t="s">
        <v>466</v>
      </c>
      <c r="B1913" s="81" t="s">
        <v>427</v>
      </c>
      <c r="C1913" s="81" t="s">
        <v>480</v>
      </c>
      <c r="D1913" s="81" t="s">
        <v>526</v>
      </c>
      <c r="E1913" s="105">
        <v>135269.41491482389</v>
      </c>
      <c r="F1913" s="81" t="s">
        <v>26</v>
      </c>
    </row>
    <row r="1914" spans="1:6" x14ac:dyDescent="0.25">
      <c r="A1914" s="81" t="s">
        <v>466</v>
      </c>
      <c r="B1914" s="81" t="s">
        <v>427</v>
      </c>
      <c r="C1914" s="81" t="s">
        <v>480</v>
      </c>
      <c r="D1914" s="81" t="s">
        <v>526</v>
      </c>
      <c r="E1914" s="105">
        <v>80921.88041433334</v>
      </c>
      <c r="F1914" s="81" t="s">
        <v>27</v>
      </c>
    </row>
    <row r="1915" spans="1:6" x14ac:dyDescent="0.25">
      <c r="A1915" s="81" t="s">
        <v>466</v>
      </c>
      <c r="B1915" s="81" t="s">
        <v>427</v>
      </c>
      <c r="C1915" s="81" t="s">
        <v>480</v>
      </c>
      <c r="D1915" s="81" t="s">
        <v>526</v>
      </c>
      <c r="E1915" s="105">
        <v>71930.560368296312</v>
      </c>
      <c r="F1915" s="81" t="s">
        <v>28</v>
      </c>
    </row>
    <row r="1916" spans="1:6" x14ac:dyDescent="0.25">
      <c r="A1916" s="81" t="s">
        <v>466</v>
      </c>
      <c r="B1916" s="81" t="s">
        <v>427</v>
      </c>
      <c r="C1916" s="81" t="s">
        <v>480</v>
      </c>
      <c r="D1916" s="81" t="s">
        <v>526</v>
      </c>
      <c r="E1916" s="105">
        <v>114289.66814073746</v>
      </c>
      <c r="F1916" s="81" t="s">
        <v>30</v>
      </c>
    </row>
    <row r="1917" spans="1:6" x14ac:dyDescent="0.25">
      <c r="A1917" s="81" t="s">
        <v>466</v>
      </c>
      <c r="B1917" s="81" t="s">
        <v>427</v>
      </c>
      <c r="C1917" s="81" t="s">
        <v>480</v>
      </c>
      <c r="D1917" s="81" t="s">
        <v>526</v>
      </c>
      <c r="E1917" s="105">
        <v>287722.24147318525</v>
      </c>
      <c r="F1917" s="81" t="s">
        <v>33</v>
      </c>
    </row>
    <row r="1918" spans="1:6" x14ac:dyDescent="0.25">
      <c r="A1918" s="81" t="s">
        <v>466</v>
      </c>
      <c r="B1918" s="81" t="s">
        <v>427</v>
      </c>
      <c r="C1918" s="81" t="s">
        <v>480</v>
      </c>
      <c r="D1918" s="81" t="s">
        <v>526</v>
      </c>
      <c r="E1918" s="105">
        <v>165240.48173494736</v>
      </c>
      <c r="F1918" s="81" t="s">
        <v>34</v>
      </c>
    </row>
    <row r="1919" spans="1:6" x14ac:dyDescent="0.25">
      <c r="A1919" s="81" t="s">
        <v>466</v>
      </c>
      <c r="B1919" s="81" t="s">
        <v>427</v>
      </c>
      <c r="C1919" s="81" t="s">
        <v>480</v>
      </c>
      <c r="D1919" s="81" t="s">
        <v>526</v>
      </c>
      <c r="E1919" s="105">
        <v>239768.53456098773</v>
      </c>
      <c r="F1919" s="81" t="s">
        <v>35</v>
      </c>
    </row>
    <row r="1920" spans="1:6" x14ac:dyDescent="0.25">
      <c r="A1920" s="81" t="s">
        <v>466</v>
      </c>
      <c r="B1920" s="81" t="s">
        <v>427</v>
      </c>
      <c r="C1920" s="81" t="s">
        <v>480</v>
      </c>
      <c r="D1920" s="81" t="s">
        <v>526</v>
      </c>
      <c r="E1920" s="105">
        <v>299710.66820123466</v>
      </c>
      <c r="F1920" s="81" t="s">
        <v>36</v>
      </c>
    </row>
    <row r="1921" spans="1:6" x14ac:dyDescent="0.25">
      <c r="A1921" s="81" t="s">
        <v>466</v>
      </c>
      <c r="B1921" s="81" t="s">
        <v>427</v>
      </c>
      <c r="C1921" s="81" t="s">
        <v>480</v>
      </c>
      <c r="D1921" s="81" t="s">
        <v>526</v>
      </c>
      <c r="E1921" s="105">
        <v>215791.68110488894</v>
      </c>
      <c r="F1921" s="81" t="s">
        <v>37</v>
      </c>
    </row>
    <row r="1922" spans="1:6" x14ac:dyDescent="0.25">
      <c r="A1922" s="81" t="s">
        <v>466</v>
      </c>
      <c r="B1922" s="81" t="s">
        <v>427</v>
      </c>
      <c r="C1922" s="81" t="s">
        <v>480</v>
      </c>
      <c r="D1922" s="81" t="s">
        <v>526</v>
      </c>
      <c r="E1922" s="105">
        <v>95907.413824395073</v>
      </c>
      <c r="F1922" s="81" t="s">
        <v>38</v>
      </c>
    </row>
    <row r="1923" spans="1:6" x14ac:dyDescent="0.25">
      <c r="A1923" s="81" t="s">
        <v>466</v>
      </c>
      <c r="B1923" s="81" t="s">
        <v>427</v>
      </c>
      <c r="C1923" s="81" t="s">
        <v>480</v>
      </c>
      <c r="D1923" s="81" t="s">
        <v>526</v>
      </c>
      <c r="E1923" s="105">
        <v>11988.426728049384</v>
      </c>
      <c r="F1923" s="81" t="s">
        <v>41</v>
      </c>
    </row>
    <row r="1924" spans="1:6" x14ac:dyDescent="0.25">
      <c r="A1924" s="81" t="s">
        <v>466</v>
      </c>
      <c r="B1924" s="81" t="s">
        <v>427</v>
      </c>
      <c r="C1924" s="81" t="s">
        <v>480</v>
      </c>
      <c r="D1924" s="81" t="s">
        <v>526</v>
      </c>
      <c r="E1924" s="105">
        <v>221785.89446891361</v>
      </c>
      <c r="F1924" s="81" t="s">
        <v>42</v>
      </c>
    </row>
    <row r="1925" spans="1:6" x14ac:dyDescent="0.25">
      <c r="A1925" s="81" t="s">
        <v>466</v>
      </c>
      <c r="B1925" s="81" t="s">
        <v>427</v>
      </c>
      <c r="C1925" s="81" t="s">
        <v>480</v>
      </c>
      <c r="D1925" s="81" t="s">
        <v>526</v>
      </c>
      <c r="E1925" s="105">
        <v>11988.426728049384</v>
      </c>
      <c r="F1925" s="81" t="s">
        <v>45</v>
      </c>
    </row>
    <row r="1926" spans="1:6" x14ac:dyDescent="0.25">
      <c r="A1926" s="81" t="s">
        <v>466</v>
      </c>
      <c r="B1926" s="81" t="s">
        <v>427</v>
      </c>
      <c r="C1926" s="81" t="s">
        <v>480</v>
      </c>
      <c r="D1926" s="81" t="s">
        <v>526</v>
      </c>
      <c r="E1926" s="105">
        <v>440574.6822558149</v>
      </c>
      <c r="F1926" s="81" t="s">
        <v>46</v>
      </c>
    </row>
    <row r="1927" spans="1:6" x14ac:dyDescent="0.25">
      <c r="A1927" s="81" t="s">
        <v>466</v>
      </c>
      <c r="B1927" s="81" t="s">
        <v>427</v>
      </c>
      <c r="C1927" s="81" t="s">
        <v>480</v>
      </c>
      <c r="D1927" s="81" t="s">
        <v>526</v>
      </c>
      <c r="E1927" s="105">
        <v>1351695.113587568</v>
      </c>
      <c r="F1927" s="81" t="s">
        <v>47</v>
      </c>
    </row>
    <row r="1928" spans="1:6" x14ac:dyDescent="0.25">
      <c r="A1928" s="81" t="s">
        <v>466</v>
      </c>
      <c r="B1928" s="81" t="s">
        <v>427</v>
      </c>
      <c r="C1928" s="81" t="s">
        <v>480</v>
      </c>
      <c r="D1928" s="81" t="s">
        <v>526</v>
      </c>
      <c r="E1928" s="105">
        <v>35965.280184148156</v>
      </c>
      <c r="F1928" s="81" t="s">
        <v>48</v>
      </c>
    </row>
    <row r="1929" spans="1:6" x14ac:dyDescent="0.25">
      <c r="A1929" s="81" t="s">
        <v>466</v>
      </c>
      <c r="B1929" s="81" t="s">
        <v>427</v>
      </c>
      <c r="C1929" s="81" t="s">
        <v>480</v>
      </c>
      <c r="D1929" s="81" t="s">
        <v>526</v>
      </c>
      <c r="E1929" s="105">
        <v>38962.386866160501</v>
      </c>
      <c r="F1929" s="81" t="s">
        <v>68</v>
      </c>
    </row>
    <row r="1930" spans="1:6" x14ac:dyDescent="0.25">
      <c r="A1930" s="81" t="s">
        <v>466</v>
      </c>
      <c r="B1930" s="81" t="s">
        <v>427</v>
      </c>
      <c r="C1930" s="81" t="s">
        <v>480</v>
      </c>
      <c r="D1930" s="81" t="s">
        <v>526</v>
      </c>
      <c r="E1930" s="105">
        <v>23976.853456098768</v>
      </c>
      <c r="F1930" s="81" t="s">
        <v>49</v>
      </c>
    </row>
    <row r="1931" spans="1:6" x14ac:dyDescent="0.25">
      <c r="A1931" s="81" t="s">
        <v>466</v>
      </c>
      <c r="B1931" s="81" t="s">
        <v>427</v>
      </c>
      <c r="C1931" s="81" t="s">
        <v>480</v>
      </c>
      <c r="D1931" s="81" t="s">
        <v>526</v>
      </c>
      <c r="E1931" s="105">
        <v>62969.211389079384</v>
      </c>
      <c r="F1931" s="81" t="s">
        <v>52</v>
      </c>
    </row>
    <row r="1932" spans="1:6" x14ac:dyDescent="0.25">
      <c r="A1932" s="81" t="s">
        <v>466</v>
      </c>
      <c r="B1932" s="81" t="s">
        <v>427</v>
      </c>
      <c r="C1932" s="81" t="s">
        <v>480</v>
      </c>
      <c r="D1932" s="81" t="s">
        <v>526</v>
      </c>
      <c r="E1932" s="105">
        <v>84018.890652412781</v>
      </c>
      <c r="F1932" s="81" t="s">
        <v>54</v>
      </c>
    </row>
    <row r="1933" spans="1:6" x14ac:dyDescent="0.25">
      <c r="A1933" s="81" t="s">
        <v>466</v>
      </c>
      <c r="B1933" s="81" t="s">
        <v>427</v>
      </c>
      <c r="C1933" s="81" t="s">
        <v>480</v>
      </c>
      <c r="D1933" s="81" t="s">
        <v>526</v>
      </c>
      <c r="E1933" s="105">
        <v>71930.560368296312</v>
      </c>
      <c r="F1933" s="81" t="s">
        <v>144</v>
      </c>
    </row>
    <row r="1934" spans="1:6" x14ac:dyDescent="0.25">
      <c r="A1934" s="81" t="s">
        <v>466</v>
      </c>
      <c r="B1934" s="81" t="s">
        <v>427</v>
      </c>
      <c r="C1934" s="81" t="s">
        <v>480</v>
      </c>
      <c r="D1934" s="81" t="s">
        <v>526</v>
      </c>
      <c r="E1934" s="105">
        <v>143861.12073659262</v>
      </c>
      <c r="F1934" s="81" t="s">
        <v>56</v>
      </c>
    </row>
    <row r="1935" spans="1:6" x14ac:dyDescent="0.25">
      <c r="A1935" s="81" t="s">
        <v>466</v>
      </c>
      <c r="B1935" s="81" t="s">
        <v>427</v>
      </c>
      <c r="C1935" s="81" t="s">
        <v>480</v>
      </c>
      <c r="D1935" s="81" t="s">
        <v>526</v>
      </c>
      <c r="E1935" s="105">
        <v>2997.106682012346</v>
      </c>
      <c r="F1935" s="81" t="s">
        <v>57</v>
      </c>
    </row>
    <row r="1936" spans="1:6" x14ac:dyDescent="0.25">
      <c r="A1936" s="81" t="s">
        <v>466</v>
      </c>
      <c r="B1936" s="81" t="s">
        <v>427</v>
      </c>
      <c r="C1936" s="81" t="s">
        <v>525</v>
      </c>
      <c r="D1936" s="81" t="s">
        <v>526</v>
      </c>
      <c r="E1936" s="105">
        <v>107895.84055244447</v>
      </c>
      <c r="F1936" s="81" t="s">
        <v>216</v>
      </c>
    </row>
    <row r="1937" spans="1:6" x14ac:dyDescent="0.25">
      <c r="A1937" s="81" t="s">
        <v>466</v>
      </c>
      <c r="B1937" s="81" t="s">
        <v>427</v>
      </c>
      <c r="C1937" s="81" t="s">
        <v>525</v>
      </c>
      <c r="D1937" s="81" t="s">
        <v>526</v>
      </c>
      <c r="E1937" s="105">
        <v>2075196.6666253486</v>
      </c>
      <c r="F1937" s="81" t="s">
        <v>18</v>
      </c>
    </row>
    <row r="1938" spans="1:6" x14ac:dyDescent="0.25">
      <c r="A1938" s="81" t="s">
        <v>466</v>
      </c>
      <c r="B1938" s="81" t="s">
        <v>427</v>
      </c>
      <c r="C1938" s="81" t="s">
        <v>525</v>
      </c>
      <c r="D1938" s="81" t="s">
        <v>526</v>
      </c>
      <c r="E1938" s="105">
        <v>551467.62949027168</v>
      </c>
      <c r="F1938" s="81" t="s">
        <v>20</v>
      </c>
    </row>
    <row r="1939" spans="1:6" x14ac:dyDescent="0.25">
      <c r="A1939" s="81" t="s">
        <v>466</v>
      </c>
      <c r="B1939" s="81" t="s">
        <v>427</v>
      </c>
      <c r="C1939" s="81" t="s">
        <v>525</v>
      </c>
      <c r="D1939" s="81" t="s">
        <v>526</v>
      </c>
      <c r="E1939" s="105">
        <v>1054981.5520683457</v>
      </c>
      <c r="F1939" s="81" t="s">
        <v>21</v>
      </c>
    </row>
    <row r="1940" spans="1:6" x14ac:dyDescent="0.25">
      <c r="A1940" s="81" t="s">
        <v>466</v>
      </c>
      <c r="B1940" s="81" t="s">
        <v>427</v>
      </c>
      <c r="C1940" s="81" t="s">
        <v>525</v>
      </c>
      <c r="D1940" s="81" t="s">
        <v>526</v>
      </c>
      <c r="E1940" s="105">
        <v>2673419.1603550129</v>
      </c>
      <c r="F1940" s="81" t="s">
        <v>22</v>
      </c>
    </row>
    <row r="1941" spans="1:6" x14ac:dyDescent="0.25">
      <c r="A1941" s="81" t="s">
        <v>466</v>
      </c>
      <c r="B1941" s="81" t="s">
        <v>427</v>
      </c>
      <c r="C1941" s="81" t="s">
        <v>525</v>
      </c>
      <c r="D1941" s="81" t="s">
        <v>526</v>
      </c>
      <c r="E1941" s="105">
        <v>3786344.774942264</v>
      </c>
      <c r="F1941" s="81" t="s">
        <v>23</v>
      </c>
    </row>
    <row r="1942" spans="1:6" x14ac:dyDescent="0.25">
      <c r="A1942" s="81" t="s">
        <v>466</v>
      </c>
      <c r="B1942" s="81" t="s">
        <v>427</v>
      </c>
      <c r="C1942" s="81" t="s">
        <v>525</v>
      </c>
      <c r="D1942" s="81" t="s">
        <v>526</v>
      </c>
      <c r="E1942" s="105">
        <v>5766433.2561917547</v>
      </c>
      <c r="F1942" s="81" t="s">
        <v>24</v>
      </c>
    </row>
    <row r="1943" spans="1:6" x14ac:dyDescent="0.25">
      <c r="A1943" s="81" t="s">
        <v>466</v>
      </c>
      <c r="B1943" s="81" t="s">
        <v>427</v>
      </c>
      <c r="C1943" s="81" t="s">
        <v>525</v>
      </c>
      <c r="D1943" s="81" t="s">
        <v>526</v>
      </c>
      <c r="E1943" s="105">
        <v>4331818.1910685105</v>
      </c>
      <c r="F1943" s="81" t="s">
        <v>25</v>
      </c>
    </row>
    <row r="1944" spans="1:6" x14ac:dyDescent="0.25">
      <c r="A1944" s="81" t="s">
        <v>466</v>
      </c>
      <c r="B1944" s="81" t="s">
        <v>427</v>
      </c>
      <c r="C1944" s="81" t="s">
        <v>525</v>
      </c>
      <c r="D1944" s="81" t="s">
        <v>526</v>
      </c>
      <c r="E1944" s="105">
        <v>2050020.9704964447</v>
      </c>
      <c r="F1944" s="81" t="s">
        <v>28</v>
      </c>
    </row>
    <row r="1945" spans="1:6" x14ac:dyDescent="0.25">
      <c r="A1945" s="81" t="s">
        <v>466</v>
      </c>
      <c r="B1945" s="81" t="s">
        <v>427</v>
      </c>
      <c r="C1945" s="81" t="s">
        <v>525</v>
      </c>
      <c r="D1945" s="81" t="s">
        <v>526</v>
      </c>
      <c r="E1945" s="105">
        <v>71930.560368296312</v>
      </c>
      <c r="F1945" s="81" t="s">
        <v>29</v>
      </c>
    </row>
    <row r="1946" spans="1:6" x14ac:dyDescent="0.25">
      <c r="A1946" s="81" t="s">
        <v>466</v>
      </c>
      <c r="B1946" s="81" t="s">
        <v>427</v>
      </c>
      <c r="C1946" s="81" t="s">
        <v>525</v>
      </c>
      <c r="D1946" s="81" t="s">
        <v>526</v>
      </c>
      <c r="E1946" s="105">
        <v>306903.72423806426</v>
      </c>
      <c r="F1946" s="81" t="s">
        <v>30</v>
      </c>
    </row>
    <row r="1947" spans="1:6" x14ac:dyDescent="0.25">
      <c r="A1947" s="81" t="s">
        <v>466</v>
      </c>
      <c r="B1947" s="81" t="s">
        <v>427</v>
      </c>
      <c r="C1947" s="81" t="s">
        <v>525</v>
      </c>
      <c r="D1947" s="81" t="s">
        <v>526</v>
      </c>
      <c r="E1947" s="105">
        <v>1150888.965892741</v>
      </c>
      <c r="F1947" s="81" t="s">
        <v>31</v>
      </c>
    </row>
    <row r="1948" spans="1:6" x14ac:dyDescent="0.25">
      <c r="A1948" s="81" t="s">
        <v>466</v>
      </c>
      <c r="B1948" s="81" t="s">
        <v>427</v>
      </c>
      <c r="C1948" s="81" t="s">
        <v>525</v>
      </c>
      <c r="D1948" s="81" t="s">
        <v>526</v>
      </c>
      <c r="E1948" s="105">
        <v>348063.98933770048</v>
      </c>
      <c r="F1948" s="81" t="s">
        <v>32</v>
      </c>
    </row>
    <row r="1949" spans="1:6" x14ac:dyDescent="0.25">
      <c r="A1949" s="81" t="s">
        <v>466</v>
      </c>
      <c r="B1949" s="81" t="s">
        <v>427</v>
      </c>
      <c r="C1949" s="81" t="s">
        <v>525</v>
      </c>
      <c r="D1949" s="81" t="s">
        <v>526</v>
      </c>
      <c r="E1949" s="105">
        <v>215791.68110488894</v>
      </c>
      <c r="F1949" s="81" t="s">
        <v>62</v>
      </c>
    </row>
    <row r="1950" spans="1:6" x14ac:dyDescent="0.25">
      <c r="A1950" s="81" t="s">
        <v>466</v>
      </c>
      <c r="B1950" s="81" t="s">
        <v>427</v>
      </c>
      <c r="C1950" s="81" t="s">
        <v>525</v>
      </c>
      <c r="D1950" s="81" t="s">
        <v>526</v>
      </c>
      <c r="E1950" s="105">
        <v>498718.5518868544</v>
      </c>
      <c r="F1950" s="81" t="s">
        <v>33</v>
      </c>
    </row>
    <row r="1951" spans="1:6" x14ac:dyDescent="0.25">
      <c r="A1951" s="81" t="s">
        <v>466</v>
      </c>
      <c r="B1951" s="81" t="s">
        <v>427</v>
      </c>
      <c r="C1951" s="81" t="s">
        <v>525</v>
      </c>
      <c r="D1951" s="81" t="s">
        <v>526</v>
      </c>
      <c r="E1951" s="105">
        <v>479537.06912197545</v>
      </c>
      <c r="F1951" s="81" t="s">
        <v>34</v>
      </c>
    </row>
    <row r="1952" spans="1:6" x14ac:dyDescent="0.25">
      <c r="A1952" s="81" t="s">
        <v>466</v>
      </c>
      <c r="B1952" s="81" t="s">
        <v>427</v>
      </c>
      <c r="C1952" s="81" t="s">
        <v>525</v>
      </c>
      <c r="D1952" s="81" t="s">
        <v>526</v>
      </c>
      <c r="E1952" s="105">
        <v>743282.45713906188</v>
      </c>
      <c r="F1952" s="81" t="s">
        <v>35</v>
      </c>
    </row>
    <row r="1953" spans="1:6" x14ac:dyDescent="0.25">
      <c r="A1953" s="81" t="s">
        <v>466</v>
      </c>
      <c r="B1953" s="81" t="s">
        <v>427</v>
      </c>
      <c r="C1953" s="81" t="s">
        <v>525</v>
      </c>
      <c r="D1953" s="81" t="s">
        <v>526</v>
      </c>
      <c r="E1953" s="105">
        <v>407606.50875367911</v>
      </c>
      <c r="F1953" s="81" t="s">
        <v>36</v>
      </c>
    </row>
    <row r="1954" spans="1:6" x14ac:dyDescent="0.25">
      <c r="A1954" s="81" t="s">
        <v>466</v>
      </c>
      <c r="B1954" s="81" t="s">
        <v>427</v>
      </c>
      <c r="C1954" s="81" t="s">
        <v>525</v>
      </c>
      <c r="D1954" s="81" t="s">
        <v>526</v>
      </c>
      <c r="E1954" s="105">
        <v>695728.36445113271</v>
      </c>
      <c r="F1954" s="81" t="s">
        <v>37</v>
      </c>
    </row>
    <row r="1955" spans="1:6" x14ac:dyDescent="0.25">
      <c r="A1955" s="81" t="s">
        <v>466</v>
      </c>
      <c r="B1955" s="81" t="s">
        <v>427</v>
      </c>
      <c r="C1955" s="81" t="s">
        <v>525</v>
      </c>
      <c r="D1955" s="81" t="s">
        <v>526</v>
      </c>
      <c r="E1955" s="105">
        <v>36364.894408416469</v>
      </c>
      <c r="F1955" s="81" t="s">
        <v>38</v>
      </c>
    </row>
    <row r="1956" spans="1:6" x14ac:dyDescent="0.25">
      <c r="A1956" s="81" t="s">
        <v>466</v>
      </c>
      <c r="B1956" s="81" t="s">
        <v>427</v>
      </c>
      <c r="C1956" s="81" t="s">
        <v>525</v>
      </c>
      <c r="D1956" s="81" t="s">
        <v>526</v>
      </c>
      <c r="E1956" s="105">
        <v>623398.18985856802</v>
      </c>
      <c r="F1956" s="81" t="s">
        <v>39</v>
      </c>
    </row>
    <row r="1957" spans="1:6" x14ac:dyDescent="0.25">
      <c r="A1957" s="81" t="s">
        <v>466</v>
      </c>
      <c r="B1957" s="81" t="s">
        <v>427</v>
      </c>
      <c r="C1957" s="81" t="s">
        <v>525</v>
      </c>
      <c r="D1957" s="81" t="s">
        <v>526</v>
      </c>
      <c r="E1957" s="105">
        <v>911120.43133175327</v>
      </c>
      <c r="F1957" s="81" t="s">
        <v>40</v>
      </c>
    </row>
    <row r="1958" spans="1:6" x14ac:dyDescent="0.25">
      <c r="A1958" s="81" t="s">
        <v>466</v>
      </c>
      <c r="B1958" s="81" t="s">
        <v>427</v>
      </c>
      <c r="C1958" s="81" t="s">
        <v>525</v>
      </c>
      <c r="D1958" s="81" t="s">
        <v>526</v>
      </c>
      <c r="E1958" s="105">
        <v>1918148.2764879018</v>
      </c>
      <c r="F1958" s="81" t="s">
        <v>41</v>
      </c>
    </row>
    <row r="1959" spans="1:6" x14ac:dyDescent="0.25">
      <c r="A1959" s="81" t="s">
        <v>466</v>
      </c>
      <c r="B1959" s="81" t="s">
        <v>427</v>
      </c>
      <c r="C1959" s="81" t="s">
        <v>525</v>
      </c>
      <c r="D1959" s="81" t="s">
        <v>526</v>
      </c>
      <c r="E1959" s="105">
        <v>11988.426728049384</v>
      </c>
      <c r="F1959" s="81" t="s">
        <v>42</v>
      </c>
    </row>
    <row r="1960" spans="1:6" x14ac:dyDescent="0.25">
      <c r="A1960" s="81" t="s">
        <v>466</v>
      </c>
      <c r="B1960" s="81" t="s">
        <v>427</v>
      </c>
      <c r="C1960" s="81" t="s">
        <v>525</v>
      </c>
      <c r="D1960" s="81" t="s">
        <v>526</v>
      </c>
      <c r="E1960" s="105">
        <v>515901.96353039186</v>
      </c>
      <c r="F1960" s="81" t="s">
        <v>274</v>
      </c>
    </row>
    <row r="1961" spans="1:6" x14ac:dyDescent="0.25">
      <c r="A1961" s="81" t="s">
        <v>466</v>
      </c>
      <c r="B1961" s="81" t="s">
        <v>427</v>
      </c>
      <c r="C1961" s="81" t="s">
        <v>525</v>
      </c>
      <c r="D1961" s="81" t="s">
        <v>526</v>
      </c>
      <c r="E1961" s="105">
        <v>528689.61870697793</v>
      </c>
      <c r="F1961" s="81" t="s">
        <v>45</v>
      </c>
    </row>
    <row r="1962" spans="1:6" x14ac:dyDescent="0.25">
      <c r="A1962" s="81" t="s">
        <v>466</v>
      </c>
      <c r="B1962" s="81" t="s">
        <v>427</v>
      </c>
      <c r="C1962" s="81" t="s">
        <v>525</v>
      </c>
      <c r="D1962" s="81" t="s">
        <v>526</v>
      </c>
      <c r="E1962" s="105">
        <v>179826.40092074079</v>
      </c>
      <c r="F1962" s="81" t="s">
        <v>46</v>
      </c>
    </row>
    <row r="1963" spans="1:6" x14ac:dyDescent="0.25">
      <c r="A1963" s="81" t="s">
        <v>466</v>
      </c>
      <c r="B1963" s="81" t="s">
        <v>427</v>
      </c>
      <c r="C1963" s="81" t="s">
        <v>525</v>
      </c>
      <c r="D1963" s="81" t="s">
        <v>526</v>
      </c>
      <c r="E1963" s="105">
        <v>443571.78893782722</v>
      </c>
      <c r="F1963" s="81" t="s">
        <v>47</v>
      </c>
    </row>
    <row r="1964" spans="1:6" x14ac:dyDescent="0.25">
      <c r="A1964" s="81" t="s">
        <v>466</v>
      </c>
      <c r="B1964" s="81" t="s">
        <v>427</v>
      </c>
      <c r="C1964" s="81" t="s">
        <v>525</v>
      </c>
      <c r="D1964" s="81" t="s">
        <v>526</v>
      </c>
      <c r="E1964" s="105">
        <v>755270.88386711117</v>
      </c>
      <c r="F1964" s="81" t="s">
        <v>63</v>
      </c>
    </row>
    <row r="1965" spans="1:6" x14ac:dyDescent="0.25">
      <c r="A1965" s="81" t="s">
        <v>466</v>
      </c>
      <c r="B1965" s="81" t="s">
        <v>427</v>
      </c>
      <c r="C1965" s="81" t="s">
        <v>525</v>
      </c>
      <c r="D1965" s="81" t="s">
        <v>526</v>
      </c>
      <c r="E1965" s="105">
        <v>1246796.379717136</v>
      </c>
      <c r="F1965" s="81" t="s">
        <v>48</v>
      </c>
    </row>
    <row r="1966" spans="1:6" x14ac:dyDescent="0.25">
      <c r="A1966" s="81" t="s">
        <v>466</v>
      </c>
      <c r="B1966" s="81" t="s">
        <v>427</v>
      </c>
      <c r="C1966" s="81" t="s">
        <v>525</v>
      </c>
      <c r="D1966" s="81" t="s">
        <v>526</v>
      </c>
      <c r="E1966" s="105">
        <v>239768.53456098773</v>
      </c>
      <c r="F1966" s="81" t="s">
        <v>68</v>
      </c>
    </row>
    <row r="1967" spans="1:6" x14ac:dyDescent="0.25">
      <c r="A1967" s="81" t="s">
        <v>466</v>
      </c>
      <c r="B1967" s="81" t="s">
        <v>427</v>
      </c>
      <c r="C1967" s="81" t="s">
        <v>525</v>
      </c>
      <c r="D1967" s="81" t="s">
        <v>526</v>
      </c>
      <c r="E1967" s="105">
        <v>61940.204761588488</v>
      </c>
      <c r="F1967" s="81" t="s">
        <v>49</v>
      </c>
    </row>
    <row r="1968" spans="1:6" x14ac:dyDescent="0.25">
      <c r="A1968" s="81" t="s">
        <v>466</v>
      </c>
      <c r="B1968" s="81" t="s">
        <v>427</v>
      </c>
      <c r="C1968" s="81" t="s">
        <v>525</v>
      </c>
      <c r="D1968" s="81" t="s">
        <v>526</v>
      </c>
      <c r="E1968" s="105">
        <v>743282.45713906188</v>
      </c>
      <c r="F1968" s="81" t="s">
        <v>50</v>
      </c>
    </row>
    <row r="1969" spans="1:6" x14ac:dyDescent="0.25">
      <c r="A1969" s="81" t="s">
        <v>466</v>
      </c>
      <c r="B1969" s="81" t="s">
        <v>427</v>
      </c>
      <c r="C1969" s="81" t="s">
        <v>525</v>
      </c>
      <c r="D1969" s="81" t="s">
        <v>526</v>
      </c>
      <c r="E1969" s="105">
        <v>719305.60368296318</v>
      </c>
      <c r="F1969" s="81" t="s">
        <v>51</v>
      </c>
    </row>
    <row r="1970" spans="1:6" x14ac:dyDescent="0.25">
      <c r="A1970" s="81" t="s">
        <v>466</v>
      </c>
      <c r="B1970" s="81" t="s">
        <v>427</v>
      </c>
      <c r="C1970" s="81" t="s">
        <v>525</v>
      </c>
      <c r="D1970" s="81" t="s">
        <v>526</v>
      </c>
      <c r="E1970" s="105">
        <v>455560.21566587663</v>
      </c>
      <c r="F1970" s="81" t="s">
        <v>52</v>
      </c>
    </row>
    <row r="1971" spans="1:6" x14ac:dyDescent="0.25">
      <c r="A1971" s="81" t="s">
        <v>466</v>
      </c>
      <c r="B1971" s="81" t="s">
        <v>427</v>
      </c>
      <c r="C1971" s="81" t="s">
        <v>525</v>
      </c>
      <c r="D1971" s="81" t="s">
        <v>526</v>
      </c>
      <c r="E1971" s="105">
        <v>227780.10783293832</v>
      </c>
      <c r="F1971" s="81" t="s">
        <v>55</v>
      </c>
    </row>
    <row r="1972" spans="1:6" x14ac:dyDescent="0.25">
      <c r="A1972" s="81" t="s">
        <v>466</v>
      </c>
      <c r="B1972" s="81" t="s">
        <v>427</v>
      </c>
      <c r="C1972" s="81" t="s">
        <v>525</v>
      </c>
      <c r="D1972" s="81" t="s">
        <v>526</v>
      </c>
      <c r="E1972" s="105">
        <v>143861.12073659262</v>
      </c>
      <c r="F1972" s="81" t="s">
        <v>144</v>
      </c>
    </row>
    <row r="1973" spans="1:6" x14ac:dyDescent="0.25">
      <c r="A1973" s="81" t="s">
        <v>466</v>
      </c>
      <c r="B1973" s="81" t="s">
        <v>427</v>
      </c>
      <c r="C1973" s="81" t="s">
        <v>525</v>
      </c>
      <c r="D1973" s="81" t="s">
        <v>526</v>
      </c>
      <c r="E1973" s="105">
        <v>1513738.681528369</v>
      </c>
      <c r="F1973" s="81" t="s">
        <v>56</v>
      </c>
    </row>
    <row r="1974" spans="1:6" x14ac:dyDescent="0.25">
      <c r="A1974" s="81" t="s">
        <v>466</v>
      </c>
      <c r="B1974" s="81" t="s">
        <v>427</v>
      </c>
      <c r="C1974" s="81" t="s">
        <v>525</v>
      </c>
      <c r="D1974" s="81" t="s">
        <v>526</v>
      </c>
      <c r="E1974" s="105">
        <v>564255.2846668578</v>
      </c>
      <c r="F1974" s="81" t="s">
        <v>57</v>
      </c>
    </row>
    <row r="1975" spans="1:6" x14ac:dyDescent="0.25">
      <c r="A1975" s="81" t="s">
        <v>466</v>
      </c>
      <c r="B1975" s="81" t="s">
        <v>427</v>
      </c>
      <c r="C1975" s="81" t="s">
        <v>525</v>
      </c>
      <c r="D1975" s="81" t="s">
        <v>526</v>
      </c>
      <c r="E1975" s="105">
        <v>335675.94838538277</v>
      </c>
      <c r="F1975" s="81" t="s">
        <v>65</v>
      </c>
    </row>
    <row r="1976" spans="1:6" s="67" customFormat="1" x14ac:dyDescent="0.25">
      <c r="A1976" s="87"/>
      <c r="B1976" s="87"/>
      <c r="C1976" s="87"/>
      <c r="D1976" s="87"/>
      <c r="E1976" s="106">
        <v>54000000.000000007</v>
      </c>
      <c r="F1976" s="87"/>
    </row>
    <row r="1977" spans="1:6" x14ac:dyDescent="0.25">
      <c r="A1977" s="81" t="s">
        <v>467</v>
      </c>
      <c r="B1977" s="81" t="s">
        <v>361</v>
      </c>
      <c r="C1977" s="81" t="s">
        <v>521</v>
      </c>
      <c r="D1977" s="81" t="s">
        <v>14</v>
      </c>
      <c r="E1977" s="105">
        <v>1</v>
      </c>
      <c r="F1977" s="81" t="s">
        <v>47</v>
      </c>
    </row>
    <row r="1978" spans="1:6" x14ac:dyDescent="0.25">
      <c r="A1978" s="81" t="s">
        <v>467</v>
      </c>
      <c r="B1978" s="81" t="s">
        <v>361</v>
      </c>
      <c r="C1978" s="81" t="s">
        <v>521</v>
      </c>
      <c r="D1978" s="81" t="s">
        <v>14</v>
      </c>
      <c r="E1978" s="105">
        <v>9.7448662103298069</v>
      </c>
      <c r="F1978" s="81" t="s">
        <v>20</v>
      </c>
    </row>
    <row r="1979" spans="1:6" x14ac:dyDescent="0.25">
      <c r="A1979" s="81" t="s">
        <v>467</v>
      </c>
      <c r="B1979" s="81" t="s">
        <v>361</v>
      </c>
      <c r="C1979" s="81" t="s">
        <v>521</v>
      </c>
      <c r="D1979" s="81" t="s">
        <v>14</v>
      </c>
      <c r="E1979" s="105">
        <v>24.530180460485379</v>
      </c>
      <c r="F1979" s="81" t="s">
        <v>22</v>
      </c>
    </row>
    <row r="1980" spans="1:6" x14ac:dyDescent="0.25">
      <c r="A1980" s="81" t="s">
        <v>467</v>
      </c>
      <c r="B1980" s="81" t="s">
        <v>361</v>
      </c>
      <c r="C1980" s="81" t="s">
        <v>521</v>
      </c>
      <c r="D1980" s="81" t="s">
        <v>14</v>
      </c>
      <c r="E1980" s="105">
        <v>25.874299937772246</v>
      </c>
      <c r="F1980" s="81" t="s">
        <v>23</v>
      </c>
    </row>
    <row r="1981" spans="1:6" x14ac:dyDescent="0.25">
      <c r="A1981" s="81" t="s">
        <v>467</v>
      </c>
      <c r="B1981" s="81" t="s">
        <v>361</v>
      </c>
      <c r="C1981" s="81" t="s">
        <v>521</v>
      </c>
      <c r="D1981" s="81" t="s">
        <v>14</v>
      </c>
      <c r="E1981" s="105">
        <v>1.6801493466085875</v>
      </c>
      <c r="F1981" s="81" t="s">
        <v>30</v>
      </c>
    </row>
    <row r="1982" spans="1:6" x14ac:dyDescent="0.25">
      <c r="A1982" s="81" t="s">
        <v>467</v>
      </c>
      <c r="B1982" s="81" t="s">
        <v>361</v>
      </c>
      <c r="C1982" s="81" t="s">
        <v>521</v>
      </c>
      <c r="D1982" s="81" t="s">
        <v>14</v>
      </c>
      <c r="E1982" s="105">
        <v>1.3441194772868699</v>
      </c>
      <c r="F1982" s="81" t="s">
        <v>62</v>
      </c>
    </row>
    <row r="1983" spans="1:6" x14ac:dyDescent="0.25">
      <c r="A1983" s="81" t="s">
        <v>467</v>
      </c>
      <c r="B1983" s="81" t="s">
        <v>361</v>
      </c>
      <c r="C1983" s="81" t="s">
        <v>521</v>
      </c>
      <c r="D1983" s="81" t="s">
        <v>14</v>
      </c>
      <c r="E1983" s="105">
        <v>5.0404480398257618</v>
      </c>
      <c r="F1983" s="81" t="s">
        <v>42</v>
      </c>
    </row>
    <row r="1984" spans="1:6" x14ac:dyDescent="0.25">
      <c r="A1984" s="81" t="s">
        <v>467</v>
      </c>
      <c r="B1984" s="81" t="s">
        <v>361</v>
      </c>
      <c r="C1984" s="81" t="s">
        <v>521</v>
      </c>
      <c r="D1984" s="81" t="s">
        <v>14</v>
      </c>
      <c r="E1984" s="105">
        <v>52</v>
      </c>
      <c r="F1984" s="81" t="s">
        <v>45</v>
      </c>
    </row>
    <row r="1985" spans="1:6" x14ac:dyDescent="0.25">
      <c r="A1985" s="81" t="s">
        <v>467</v>
      </c>
      <c r="B1985" s="81" t="s">
        <v>361</v>
      </c>
      <c r="C1985" s="81" t="s">
        <v>521</v>
      </c>
      <c r="D1985" s="81" t="s">
        <v>14</v>
      </c>
      <c r="E1985" s="105">
        <v>51.412570006222779</v>
      </c>
      <c r="F1985" s="81" t="s">
        <v>47</v>
      </c>
    </row>
    <row r="1986" spans="1:6" x14ac:dyDescent="0.25">
      <c r="A1986" s="81" t="s">
        <v>467</v>
      </c>
      <c r="B1986" s="81" t="s">
        <v>361</v>
      </c>
      <c r="C1986" s="81" t="s">
        <v>521</v>
      </c>
      <c r="D1986" s="81" t="s">
        <v>14</v>
      </c>
      <c r="E1986" s="105">
        <v>12.769135034225265</v>
      </c>
      <c r="F1986" s="81" t="s">
        <v>49</v>
      </c>
    </row>
    <row r="1987" spans="1:6" x14ac:dyDescent="0.25">
      <c r="A1987" s="81" t="s">
        <v>467</v>
      </c>
      <c r="B1987" s="81" t="s">
        <v>361</v>
      </c>
      <c r="C1987" s="81" t="s">
        <v>521</v>
      </c>
      <c r="D1987" s="81" t="s">
        <v>14</v>
      </c>
      <c r="E1987" s="105">
        <v>30.410703173615431</v>
      </c>
      <c r="F1987" s="81" t="s">
        <v>52</v>
      </c>
    </row>
    <row r="1988" spans="1:6" x14ac:dyDescent="0.25">
      <c r="A1988" s="81" t="s">
        <v>467</v>
      </c>
      <c r="B1988" s="81" t="s">
        <v>361</v>
      </c>
      <c r="C1988" s="81" t="s">
        <v>521</v>
      </c>
      <c r="D1988" s="81" t="s">
        <v>14</v>
      </c>
      <c r="E1988" s="105">
        <v>24.530180460485379</v>
      </c>
      <c r="F1988" s="81" t="s">
        <v>22</v>
      </c>
    </row>
    <row r="1989" spans="1:6" x14ac:dyDescent="0.25">
      <c r="A1989" s="81" t="s">
        <v>467</v>
      </c>
      <c r="B1989" s="81" t="s">
        <v>361</v>
      </c>
      <c r="C1989" s="81" t="s">
        <v>521</v>
      </c>
      <c r="D1989" s="81" t="s">
        <v>14</v>
      </c>
      <c r="E1989" s="105">
        <v>2.6882389545737397</v>
      </c>
      <c r="F1989" s="81" t="s">
        <v>23</v>
      </c>
    </row>
    <row r="1990" spans="1:6" x14ac:dyDescent="0.25">
      <c r="A1990" s="81" t="s">
        <v>467</v>
      </c>
      <c r="B1990" s="81" t="s">
        <v>361</v>
      </c>
      <c r="C1990" s="81" t="s">
        <v>521</v>
      </c>
      <c r="D1990" s="81" t="s">
        <v>14</v>
      </c>
      <c r="E1990" s="105">
        <v>0.67205973864343493</v>
      </c>
      <c r="F1990" s="81" t="s">
        <v>62</v>
      </c>
    </row>
    <row r="1991" spans="1:6" x14ac:dyDescent="0.25">
      <c r="A1991" s="81" t="s">
        <v>467</v>
      </c>
      <c r="B1991" s="81" t="s">
        <v>361</v>
      </c>
      <c r="C1991" s="81" t="s">
        <v>521</v>
      </c>
      <c r="D1991" s="81" t="s">
        <v>14</v>
      </c>
      <c r="E1991" s="105">
        <v>11.425015556938394</v>
      </c>
      <c r="F1991" s="81" t="s">
        <v>47</v>
      </c>
    </row>
    <row r="1992" spans="1:6" x14ac:dyDescent="0.25">
      <c r="A1992" s="81" t="s">
        <v>467</v>
      </c>
      <c r="B1992" s="81" t="s">
        <v>361</v>
      </c>
      <c r="C1992" s="81" t="s">
        <v>521</v>
      </c>
      <c r="D1992" s="81" t="s">
        <v>14</v>
      </c>
      <c r="E1992" s="105">
        <v>15.121344119477286</v>
      </c>
      <c r="F1992" s="81" t="s">
        <v>52</v>
      </c>
    </row>
    <row r="1993" spans="1:6" s="67" customFormat="1" x14ac:dyDescent="0.25">
      <c r="A1993" s="87"/>
      <c r="B1993" s="87"/>
      <c r="C1993" s="87"/>
      <c r="D1993" s="87"/>
      <c r="E1993" s="106">
        <v>270.24331051649034</v>
      </c>
      <c r="F1993" s="87"/>
    </row>
    <row r="1994" spans="1:6" x14ac:dyDescent="0.25">
      <c r="A1994" s="81" t="s">
        <v>467</v>
      </c>
      <c r="B1994" s="81" t="s">
        <v>361</v>
      </c>
      <c r="C1994" s="81" t="s">
        <v>480</v>
      </c>
      <c r="D1994" s="81" t="s">
        <v>14</v>
      </c>
      <c r="E1994" s="105">
        <v>0.91646334757585257</v>
      </c>
      <c r="F1994" s="81" t="s">
        <v>68</v>
      </c>
    </row>
    <row r="1995" spans="1:6" x14ac:dyDescent="0.25">
      <c r="A1995" s="81" t="s">
        <v>467</v>
      </c>
      <c r="B1995" s="81" t="s">
        <v>361</v>
      </c>
      <c r="C1995" s="81" t="s">
        <v>480</v>
      </c>
      <c r="D1995" s="81" t="s">
        <v>14</v>
      </c>
      <c r="E1995" s="105">
        <v>229.11583689396315</v>
      </c>
      <c r="F1995" s="81" t="s">
        <v>18</v>
      </c>
    </row>
    <row r="1996" spans="1:6" x14ac:dyDescent="0.25">
      <c r="A1996" s="81" t="s">
        <v>467</v>
      </c>
      <c r="B1996" s="81" t="s">
        <v>361</v>
      </c>
      <c r="C1996" s="81" t="s">
        <v>480</v>
      </c>
      <c r="D1996" s="81" t="s">
        <v>14</v>
      </c>
      <c r="E1996" s="105">
        <v>341.84082864579301</v>
      </c>
      <c r="F1996" s="81" t="s">
        <v>20</v>
      </c>
    </row>
    <row r="1997" spans="1:6" x14ac:dyDescent="0.25">
      <c r="A1997" s="81" t="s">
        <v>467</v>
      </c>
      <c r="B1997" s="81" t="s">
        <v>361</v>
      </c>
      <c r="C1997" s="81" t="s">
        <v>480</v>
      </c>
      <c r="D1997" s="81" t="s">
        <v>14</v>
      </c>
      <c r="E1997" s="105">
        <v>246.52864049790435</v>
      </c>
      <c r="F1997" s="81" t="s">
        <v>22</v>
      </c>
    </row>
    <row r="1998" spans="1:6" x14ac:dyDescent="0.25">
      <c r="A1998" s="81" t="s">
        <v>467</v>
      </c>
      <c r="B1998" s="81" t="s">
        <v>361</v>
      </c>
      <c r="C1998" s="81" t="s">
        <v>480</v>
      </c>
      <c r="D1998" s="81" t="s">
        <v>14</v>
      </c>
      <c r="E1998" s="105">
        <v>377.58289920125122</v>
      </c>
      <c r="F1998" s="81" t="s">
        <v>23</v>
      </c>
    </row>
    <row r="1999" spans="1:6" x14ac:dyDescent="0.25">
      <c r="A1999" s="81" t="s">
        <v>467</v>
      </c>
      <c r="B1999" s="81" t="s">
        <v>361</v>
      </c>
      <c r="C1999" s="81" t="s">
        <v>480</v>
      </c>
      <c r="D1999" s="81" t="s">
        <v>14</v>
      </c>
      <c r="E1999" s="105">
        <v>307.01522143791061</v>
      </c>
      <c r="F1999" s="81" t="s">
        <v>25</v>
      </c>
    </row>
    <row r="2000" spans="1:6" x14ac:dyDescent="0.25">
      <c r="A2000" s="81" t="s">
        <v>467</v>
      </c>
      <c r="B2000" s="81" t="s">
        <v>361</v>
      </c>
      <c r="C2000" s="81" t="s">
        <v>480</v>
      </c>
      <c r="D2000" s="81" t="s">
        <v>14</v>
      </c>
      <c r="E2000" s="105">
        <v>10.997560170910232</v>
      </c>
      <c r="F2000" s="81" t="s">
        <v>27</v>
      </c>
    </row>
    <row r="2001" spans="1:6" x14ac:dyDescent="0.25">
      <c r="A2001" s="81" t="s">
        <v>467</v>
      </c>
      <c r="B2001" s="81" t="s">
        <v>361</v>
      </c>
      <c r="C2001" s="81" t="s">
        <v>480</v>
      </c>
      <c r="D2001" s="81" t="s">
        <v>14</v>
      </c>
      <c r="E2001" s="105">
        <v>65.068897677885531</v>
      </c>
      <c r="F2001" s="81" t="s">
        <v>28</v>
      </c>
    </row>
    <row r="2002" spans="1:6" x14ac:dyDescent="0.25">
      <c r="A2002" s="81" t="s">
        <v>467</v>
      </c>
      <c r="B2002" s="81" t="s">
        <v>361</v>
      </c>
      <c r="C2002" s="81" t="s">
        <v>480</v>
      </c>
      <c r="D2002" s="81" t="s">
        <v>14</v>
      </c>
      <c r="E2002" s="105">
        <v>5.4987800854551159</v>
      </c>
      <c r="F2002" s="81" t="s">
        <v>30</v>
      </c>
    </row>
    <row r="2003" spans="1:6" x14ac:dyDescent="0.25">
      <c r="A2003" s="81" t="s">
        <v>467</v>
      </c>
      <c r="B2003" s="81" t="s">
        <v>361</v>
      </c>
      <c r="C2003" s="81" t="s">
        <v>480</v>
      </c>
      <c r="D2003" s="81" t="s">
        <v>14</v>
      </c>
      <c r="E2003" s="105">
        <v>175.04449938698784</v>
      </c>
      <c r="F2003" s="81" t="s">
        <v>31</v>
      </c>
    </row>
    <row r="2004" spans="1:6" x14ac:dyDescent="0.25">
      <c r="A2004" s="81" t="s">
        <v>467</v>
      </c>
      <c r="B2004" s="81" t="s">
        <v>361</v>
      </c>
      <c r="C2004" s="81" t="s">
        <v>480</v>
      </c>
      <c r="D2004" s="81" t="s">
        <v>14</v>
      </c>
      <c r="E2004" s="105">
        <v>74.233531153644066</v>
      </c>
      <c r="F2004" s="81" t="s">
        <v>32</v>
      </c>
    </row>
    <row r="2005" spans="1:6" x14ac:dyDescent="0.25">
      <c r="A2005" s="81" t="s">
        <v>467</v>
      </c>
      <c r="B2005" s="81" t="s">
        <v>361</v>
      </c>
      <c r="C2005" s="81" t="s">
        <v>480</v>
      </c>
      <c r="D2005" s="81" t="s">
        <v>14</v>
      </c>
      <c r="E2005" s="105">
        <v>5.4987800854551159</v>
      </c>
      <c r="F2005" s="81" t="s">
        <v>62</v>
      </c>
    </row>
    <row r="2006" spans="1:6" x14ac:dyDescent="0.25">
      <c r="A2006" s="81" t="s">
        <v>467</v>
      </c>
      <c r="B2006" s="81" t="s">
        <v>361</v>
      </c>
      <c r="C2006" s="81" t="s">
        <v>480</v>
      </c>
      <c r="D2006" s="81" t="s">
        <v>14</v>
      </c>
      <c r="E2006" s="105">
        <v>110.89206505667816</v>
      </c>
      <c r="F2006" s="81" t="s">
        <v>34</v>
      </c>
    </row>
    <row r="2007" spans="1:6" x14ac:dyDescent="0.25">
      <c r="A2007" s="81" t="s">
        <v>467</v>
      </c>
      <c r="B2007" s="81" t="s">
        <v>361</v>
      </c>
      <c r="C2007" s="81" t="s">
        <v>480</v>
      </c>
      <c r="D2007" s="81" t="s">
        <v>14</v>
      </c>
      <c r="E2007" s="105">
        <v>127.38840531304351</v>
      </c>
      <c r="F2007" s="81" t="s">
        <v>35</v>
      </c>
    </row>
    <row r="2008" spans="1:6" x14ac:dyDescent="0.25">
      <c r="A2008" s="81" t="s">
        <v>467</v>
      </c>
      <c r="B2008" s="81" t="s">
        <v>361</v>
      </c>
      <c r="C2008" s="81" t="s">
        <v>480</v>
      </c>
      <c r="D2008" s="81" t="s">
        <v>14</v>
      </c>
      <c r="E2008" s="105">
        <v>153.96584239274324</v>
      </c>
      <c r="F2008" s="81" t="s">
        <v>36</v>
      </c>
    </row>
    <row r="2009" spans="1:6" x14ac:dyDescent="0.25">
      <c r="A2009" s="81" t="s">
        <v>467</v>
      </c>
      <c r="B2009" s="81" t="s">
        <v>361</v>
      </c>
      <c r="C2009" s="81" t="s">
        <v>480</v>
      </c>
      <c r="D2009" s="81" t="s">
        <v>14</v>
      </c>
      <c r="E2009" s="105">
        <v>233.69815363184239</v>
      </c>
      <c r="F2009" s="81" t="s">
        <v>37</v>
      </c>
    </row>
    <row r="2010" spans="1:6" x14ac:dyDescent="0.25">
      <c r="A2010" s="81" t="s">
        <v>467</v>
      </c>
      <c r="B2010" s="81" t="s">
        <v>361</v>
      </c>
      <c r="C2010" s="81" t="s">
        <v>480</v>
      </c>
      <c r="D2010" s="81" t="s">
        <v>14</v>
      </c>
      <c r="E2010" s="105">
        <v>94.395724800312806</v>
      </c>
      <c r="F2010" s="81" t="s">
        <v>38</v>
      </c>
    </row>
    <row r="2011" spans="1:6" x14ac:dyDescent="0.25">
      <c r="A2011" s="81" t="s">
        <v>467</v>
      </c>
      <c r="B2011" s="81" t="s">
        <v>361</v>
      </c>
      <c r="C2011" s="81" t="s">
        <v>480</v>
      </c>
      <c r="D2011" s="81" t="s">
        <v>14</v>
      </c>
      <c r="E2011" s="105">
        <v>91.646334757585251</v>
      </c>
      <c r="F2011" s="81" t="s">
        <v>39</v>
      </c>
    </row>
    <row r="2012" spans="1:6" x14ac:dyDescent="0.25">
      <c r="A2012" s="81" t="s">
        <v>467</v>
      </c>
      <c r="B2012" s="81" t="s">
        <v>361</v>
      </c>
      <c r="C2012" s="81" t="s">
        <v>480</v>
      </c>
      <c r="D2012" s="81" t="s">
        <v>14</v>
      </c>
      <c r="E2012" s="105">
        <v>227.28291019881144</v>
      </c>
      <c r="F2012" s="81" t="s">
        <v>40</v>
      </c>
    </row>
    <row r="2013" spans="1:6" x14ac:dyDescent="0.25">
      <c r="A2013" s="81" t="s">
        <v>467</v>
      </c>
      <c r="B2013" s="81" t="s">
        <v>361</v>
      </c>
      <c r="C2013" s="81" t="s">
        <v>480</v>
      </c>
      <c r="D2013" s="81" t="s">
        <v>14</v>
      </c>
      <c r="E2013" s="105">
        <v>783.57616217735404</v>
      </c>
      <c r="F2013" s="81" t="s">
        <v>41</v>
      </c>
    </row>
    <row r="2014" spans="1:6" x14ac:dyDescent="0.25">
      <c r="A2014" s="81" t="s">
        <v>467</v>
      </c>
      <c r="B2014" s="81" t="s">
        <v>361</v>
      </c>
      <c r="C2014" s="81" t="s">
        <v>480</v>
      </c>
      <c r="D2014" s="81" t="s">
        <v>14</v>
      </c>
      <c r="E2014" s="105">
        <v>1335.2870974180171</v>
      </c>
      <c r="F2014" s="81" t="s">
        <v>42</v>
      </c>
    </row>
    <row r="2015" spans="1:6" x14ac:dyDescent="0.25">
      <c r="A2015" s="81" t="s">
        <v>467</v>
      </c>
      <c r="B2015" s="81" t="s">
        <v>361</v>
      </c>
      <c r="C2015" s="81" t="s">
        <v>480</v>
      </c>
      <c r="D2015" s="81" t="s">
        <v>14</v>
      </c>
      <c r="E2015" s="105">
        <v>5.4987800854551159</v>
      </c>
      <c r="F2015" s="81" t="s">
        <v>43</v>
      </c>
    </row>
    <row r="2016" spans="1:6" x14ac:dyDescent="0.25">
      <c r="A2016" s="81" t="s">
        <v>467</v>
      </c>
      <c r="B2016" s="81" t="s">
        <v>361</v>
      </c>
      <c r="C2016" s="81" t="s">
        <v>480</v>
      </c>
      <c r="D2016" s="81" t="s">
        <v>14</v>
      </c>
      <c r="E2016" s="105">
        <v>54.987800854551146</v>
      </c>
      <c r="F2016" s="81" t="s">
        <v>44</v>
      </c>
    </row>
    <row r="2017" spans="1:6" x14ac:dyDescent="0.25">
      <c r="A2017" s="81" t="s">
        <v>467</v>
      </c>
      <c r="B2017" s="81" t="s">
        <v>361</v>
      </c>
      <c r="C2017" s="81" t="s">
        <v>480</v>
      </c>
      <c r="D2017" s="81" t="s">
        <v>14</v>
      </c>
      <c r="E2017" s="105">
        <v>120.97316188001254</v>
      </c>
      <c r="F2017" s="81" t="s">
        <v>45</v>
      </c>
    </row>
    <row r="2018" spans="1:6" x14ac:dyDescent="0.25">
      <c r="A2018" s="81" t="s">
        <v>467</v>
      </c>
      <c r="B2018" s="81" t="s">
        <v>361</v>
      </c>
      <c r="C2018" s="81" t="s">
        <v>480</v>
      </c>
      <c r="D2018" s="81" t="s">
        <v>14</v>
      </c>
      <c r="E2018" s="105">
        <v>86.147554672130141</v>
      </c>
      <c r="F2018" s="81" t="s">
        <v>46</v>
      </c>
    </row>
    <row r="2019" spans="1:6" x14ac:dyDescent="0.25">
      <c r="A2019" s="81" t="s">
        <v>467</v>
      </c>
      <c r="B2019" s="81" t="s">
        <v>361</v>
      </c>
      <c r="C2019" s="81" t="s">
        <v>480</v>
      </c>
      <c r="D2019" s="81" t="s">
        <v>14</v>
      </c>
      <c r="E2019" s="105">
        <v>191.54083964335317</v>
      </c>
      <c r="F2019" s="81" t="s">
        <v>47</v>
      </c>
    </row>
    <row r="2020" spans="1:6" x14ac:dyDescent="0.25">
      <c r="A2020" s="81" t="s">
        <v>467</v>
      </c>
      <c r="B2020" s="81" t="s">
        <v>361</v>
      </c>
      <c r="C2020" s="81" t="s">
        <v>480</v>
      </c>
      <c r="D2020" s="81" t="s">
        <v>14</v>
      </c>
      <c r="E2020" s="105">
        <v>52.238410811823591</v>
      </c>
      <c r="F2020" s="81" t="s">
        <v>63</v>
      </c>
    </row>
    <row r="2021" spans="1:6" x14ac:dyDescent="0.25">
      <c r="A2021" s="81" t="s">
        <v>467</v>
      </c>
      <c r="B2021" s="81" t="s">
        <v>361</v>
      </c>
      <c r="C2021" s="81" t="s">
        <v>480</v>
      </c>
      <c r="D2021" s="81" t="s">
        <v>14</v>
      </c>
      <c r="E2021" s="105">
        <v>73.317067806068209</v>
      </c>
      <c r="F2021" s="81" t="s">
        <v>48</v>
      </c>
    </row>
    <row r="2022" spans="1:6" x14ac:dyDescent="0.25">
      <c r="A2022" s="81" t="s">
        <v>467</v>
      </c>
      <c r="B2022" s="81" t="s">
        <v>361</v>
      </c>
      <c r="C2022" s="81" t="s">
        <v>480</v>
      </c>
      <c r="D2022" s="81" t="s">
        <v>14</v>
      </c>
      <c r="E2022" s="105">
        <v>93.479261452736964</v>
      </c>
      <c r="F2022" s="81" t="s">
        <v>68</v>
      </c>
    </row>
    <row r="2023" spans="1:6" x14ac:dyDescent="0.25">
      <c r="A2023" s="81" t="s">
        <v>467</v>
      </c>
      <c r="B2023" s="81" t="s">
        <v>361</v>
      </c>
      <c r="C2023" s="81" t="s">
        <v>480</v>
      </c>
      <c r="D2023" s="81" t="s">
        <v>14</v>
      </c>
      <c r="E2023" s="105">
        <v>72.400604458492353</v>
      </c>
      <c r="F2023" s="81" t="s">
        <v>49</v>
      </c>
    </row>
    <row r="2024" spans="1:6" x14ac:dyDescent="0.25">
      <c r="A2024" s="81" t="s">
        <v>467</v>
      </c>
      <c r="B2024" s="81" t="s">
        <v>361</v>
      </c>
      <c r="C2024" s="81" t="s">
        <v>480</v>
      </c>
      <c r="D2024" s="81" t="s">
        <v>14</v>
      </c>
      <c r="E2024" s="105">
        <v>101.72743158091964</v>
      </c>
      <c r="F2024" s="81" t="s">
        <v>50</v>
      </c>
    </row>
    <row r="2025" spans="1:6" x14ac:dyDescent="0.25">
      <c r="A2025" s="81" t="s">
        <v>467</v>
      </c>
      <c r="B2025" s="81" t="s">
        <v>361</v>
      </c>
      <c r="C2025" s="81" t="s">
        <v>480</v>
      </c>
      <c r="D2025" s="81" t="s">
        <v>14</v>
      </c>
      <c r="E2025" s="105">
        <v>78.815847891523319</v>
      </c>
      <c r="F2025" s="81" t="s">
        <v>51</v>
      </c>
    </row>
    <row r="2026" spans="1:6" x14ac:dyDescent="0.25">
      <c r="A2026" s="81" t="s">
        <v>467</v>
      </c>
      <c r="B2026" s="81" t="s">
        <v>361</v>
      </c>
      <c r="C2026" s="81" t="s">
        <v>480</v>
      </c>
      <c r="D2026" s="81" t="s">
        <v>14</v>
      </c>
      <c r="E2026" s="105">
        <v>193.37376633850488</v>
      </c>
      <c r="F2026" s="81" t="s">
        <v>52</v>
      </c>
    </row>
    <row r="2027" spans="1:6" x14ac:dyDescent="0.25">
      <c r="A2027" s="81" t="s">
        <v>467</v>
      </c>
      <c r="B2027" s="81" t="s">
        <v>361</v>
      </c>
      <c r="C2027" s="81" t="s">
        <v>480</v>
      </c>
      <c r="D2027" s="81" t="s">
        <v>14</v>
      </c>
      <c r="E2027" s="105">
        <v>278.14662598927129</v>
      </c>
      <c r="F2027" s="81" t="s">
        <v>53</v>
      </c>
    </row>
    <row r="2028" spans="1:6" x14ac:dyDescent="0.25">
      <c r="A2028" s="81" t="s">
        <v>467</v>
      </c>
      <c r="B2028" s="81" t="s">
        <v>361</v>
      </c>
      <c r="C2028" s="81" t="s">
        <v>480</v>
      </c>
      <c r="D2028" s="81" t="s">
        <v>14</v>
      </c>
      <c r="E2028" s="105">
        <v>58.653654244854565</v>
      </c>
      <c r="F2028" s="81" t="s">
        <v>55</v>
      </c>
    </row>
    <row r="2029" spans="1:6" x14ac:dyDescent="0.25">
      <c r="A2029" s="81" t="s">
        <v>467</v>
      </c>
      <c r="B2029" s="81" t="s">
        <v>361</v>
      </c>
      <c r="C2029" s="81" t="s">
        <v>480</v>
      </c>
      <c r="D2029" s="81" t="s">
        <v>14</v>
      </c>
      <c r="E2029" s="105">
        <v>128.30486866061935</v>
      </c>
      <c r="F2029" s="81" t="s">
        <v>56</v>
      </c>
    </row>
    <row r="2030" spans="1:6" x14ac:dyDescent="0.25">
      <c r="A2030" s="81" t="s">
        <v>467</v>
      </c>
      <c r="B2030" s="81" t="s">
        <v>361</v>
      </c>
      <c r="C2030" s="81" t="s">
        <v>480</v>
      </c>
      <c r="D2030" s="81" t="s">
        <v>14</v>
      </c>
      <c r="E2030" s="105">
        <v>59.570117592430414</v>
      </c>
      <c r="F2030" s="81" t="s">
        <v>57</v>
      </c>
    </row>
    <row r="2031" spans="1:6" x14ac:dyDescent="0.25">
      <c r="A2031" s="81" t="s">
        <v>467</v>
      </c>
      <c r="B2031" s="81" t="s">
        <v>361</v>
      </c>
      <c r="C2031" s="81" t="s">
        <v>480</v>
      </c>
      <c r="D2031" s="81" t="s">
        <v>14</v>
      </c>
      <c r="E2031" s="105">
        <v>51.321947464247742</v>
      </c>
      <c r="F2031" s="81" t="s">
        <v>65</v>
      </c>
    </row>
    <row r="2032" spans="1:6" x14ac:dyDescent="0.25">
      <c r="A2032" s="81" t="s">
        <v>467</v>
      </c>
      <c r="B2032" s="81" t="s">
        <v>361</v>
      </c>
      <c r="C2032" s="81" t="s">
        <v>480</v>
      </c>
      <c r="D2032" s="81" t="s">
        <v>14</v>
      </c>
      <c r="E2032" s="105">
        <v>314.34692821851741</v>
      </c>
      <c r="F2032" s="81" t="s">
        <v>18</v>
      </c>
    </row>
    <row r="2033" spans="1:6" x14ac:dyDescent="0.25">
      <c r="A2033" s="81" t="s">
        <v>467</v>
      </c>
      <c r="B2033" s="81" t="s">
        <v>361</v>
      </c>
      <c r="C2033" s="81" t="s">
        <v>480</v>
      </c>
      <c r="D2033" s="81" t="s">
        <v>14</v>
      </c>
      <c r="E2033" s="105">
        <v>47.656094073944331</v>
      </c>
      <c r="F2033" s="81" t="s">
        <v>20</v>
      </c>
    </row>
    <row r="2034" spans="1:6" x14ac:dyDescent="0.25">
      <c r="A2034" s="81" t="s">
        <v>467</v>
      </c>
      <c r="B2034" s="81" t="s">
        <v>361</v>
      </c>
      <c r="C2034" s="81" t="s">
        <v>480</v>
      </c>
      <c r="D2034" s="81" t="s">
        <v>14</v>
      </c>
      <c r="E2034" s="105">
        <v>237.36400702214584</v>
      </c>
      <c r="F2034" s="81" t="s">
        <v>22</v>
      </c>
    </row>
    <row r="2035" spans="1:6" x14ac:dyDescent="0.25">
      <c r="A2035" s="81" t="s">
        <v>467</v>
      </c>
      <c r="B2035" s="81" t="s">
        <v>361</v>
      </c>
      <c r="C2035" s="81" t="s">
        <v>480</v>
      </c>
      <c r="D2035" s="81" t="s">
        <v>14</v>
      </c>
      <c r="E2035" s="105">
        <v>311.59753817578985</v>
      </c>
      <c r="F2035" s="81" t="s">
        <v>23</v>
      </c>
    </row>
    <row r="2036" spans="1:6" x14ac:dyDescent="0.25">
      <c r="A2036" s="81" t="s">
        <v>467</v>
      </c>
      <c r="B2036" s="81" t="s">
        <v>361</v>
      </c>
      <c r="C2036" s="81" t="s">
        <v>480</v>
      </c>
      <c r="D2036" s="81" t="s">
        <v>14</v>
      </c>
      <c r="E2036" s="105">
        <v>412.40850640913368</v>
      </c>
      <c r="F2036" s="81" t="s">
        <v>25</v>
      </c>
    </row>
    <row r="2037" spans="1:6" x14ac:dyDescent="0.25">
      <c r="A2037" s="81" t="s">
        <v>467</v>
      </c>
      <c r="B2037" s="81" t="s">
        <v>361</v>
      </c>
      <c r="C2037" s="81" t="s">
        <v>480</v>
      </c>
      <c r="D2037" s="81" t="s">
        <v>14</v>
      </c>
      <c r="E2037" s="105">
        <v>12.830486866061936</v>
      </c>
      <c r="F2037" s="81" t="s">
        <v>27</v>
      </c>
    </row>
    <row r="2038" spans="1:6" x14ac:dyDescent="0.25">
      <c r="A2038" s="81" t="s">
        <v>467</v>
      </c>
      <c r="B2038" s="81" t="s">
        <v>361</v>
      </c>
      <c r="C2038" s="81" t="s">
        <v>480</v>
      </c>
      <c r="D2038" s="81" t="s">
        <v>14</v>
      </c>
      <c r="E2038" s="105">
        <v>54.48374601338444</v>
      </c>
      <c r="F2038" s="81" t="s">
        <v>28</v>
      </c>
    </row>
    <row r="2039" spans="1:6" x14ac:dyDescent="0.25">
      <c r="A2039" s="81" t="s">
        <v>467</v>
      </c>
      <c r="B2039" s="81" t="s">
        <v>361</v>
      </c>
      <c r="C2039" s="81" t="s">
        <v>480</v>
      </c>
      <c r="D2039" s="81" t="s">
        <v>14</v>
      </c>
      <c r="E2039" s="105">
        <v>4.5823167378792631</v>
      </c>
      <c r="F2039" s="81" t="s">
        <v>30</v>
      </c>
    </row>
    <row r="2040" spans="1:6" x14ac:dyDescent="0.25">
      <c r="A2040" s="81" t="s">
        <v>467</v>
      </c>
      <c r="B2040" s="81" t="s">
        <v>361</v>
      </c>
      <c r="C2040" s="81" t="s">
        <v>480</v>
      </c>
      <c r="D2040" s="81" t="s">
        <v>14</v>
      </c>
      <c r="E2040" s="105">
        <v>2.7493900427275579</v>
      </c>
      <c r="F2040" s="81" t="s">
        <v>31</v>
      </c>
    </row>
    <row r="2041" spans="1:6" x14ac:dyDescent="0.25">
      <c r="A2041" s="81" t="s">
        <v>467</v>
      </c>
      <c r="B2041" s="81" t="s">
        <v>361</v>
      </c>
      <c r="C2041" s="81" t="s">
        <v>480</v>
      </c>
      <c r="D2041" s="81" t="s">
        <v>14</v>
      </c>
      <c r="E2041" s="105">
        <v>3.6658533903034103</v>
      </c>
      <c r="F2041" s="81" t="s">
        <v>32</v>
      </c>
    </row>
    <row r="2042" spans="1:6" x14ac:dyDescent="0.25">
      <c r="A2042" s="81" t="s">
        <v>467</v>
      </c>
      <c r="B2042" s="81" t="s">
        <v>361</v>
      </c>
      <c r="C2042" s="81" t="s">
        <v>480</v>
      </c>
      <c r="D2042" s="81" t="s">
        <v>14</v>
      </c>
      <c r="E2042" s="105">
        <v>5.4987800854551159</v>
      </c>
      <c r="F2042" s="81" t="s">
        <v>62</v>
      </c>
    </row>
    <row r="2043" spans="1:6" x14ac:dyDescent="0.25">
      <c r="A2043" s="81" t="s">
        <v>467</v>
      </c>
      <c r="B2043" s="81" t="s">
        <v>361</v>
      </c>
      <c r="C2043" s="81" t="s">
        <v>480</v>
      </c>
      <c r="D2043" s="81" t="s">
        <v>14</v>
      </c>
      <c r="E2043" s="105">
        <v>88.896944714857696</v>
      </c>
      <c r="F2043" s="81" t="s">
        <v>34</v>
      </c>
    </row>
    <row r="2044" spans="1:6" x14ac:dyDescent="0.25">
      <c r="A2044" s="81" t="s">
        <v>467</v>
      </c>
      <c r="B2044" s="81" t="s">
        <v>361</v>
      </c>
      <c r="C2044" s="81" t="s">
        <v>480</v>
      </c>
      <c r="D2044" s="81" t="s">
        <v>14</v>
      </c>
      <c r="E2044" s="105">
        <v>72.400604458492353</v>
      </c>
      <c r="F2044" s="81" t="s">
        <v>35</v>
      </c>
    </row>
    <row r="2045" spans="1:6" x14ac:dyDescent="0.25">
      <c r="A2045" s="81" t="s">
        <v>467</v>
      </c>
      <c r="B2045" s="81" t="s">
        <v>361</v>
      </c>
      <c r="C2045" s="81" t="s">
        <v>480</v>
      </c>
      <c r="D2045" s="81" t="s">
        <v>14</v>
      </c>
      <c r="E2045" s="105">
        <v>36.658533903034105</v>
      </c>
      <c r="F2045" s="81" t="s">
        <v>36</v>
      </c>
    </row>
    <row r="2046" spans="1:6" x14ac:dyDescent="0.25">
      <c r="A2046" s="81" t="s">
        <v>467</v>
      </c>
      <c r="B2046" s="81" t="s">
        <v>361</v>
      </c>
      <c r="C2046" s="81" t="s">
        <v>480</v>
      </c>
      <c r="D2046" s="81" t="s">
        <v>14</v>
      </c>
      <c r="E2046" s="105">
        <v>197.0396197288083</v>
      </c>
      <c r="F2046" s="81" t="s">
        <v>37</v>
      </c>
    </row>
    <row r="2047" spans="1:6" x14ac:dyDescent="0.25">
      <c r="A2047" s="81" t="s">
        <v>467</v>
      </c>
      <c r="B2047" s="81" t="s">
        <v>361</v>
      </c>
      <c r="C2047" s="81" t="s">
        <v>480</v>
      </c>
      <c r="D2047" s="81" t="s">
        <v>14</v>
      </c>
      <c r="E2047" s="105">
        <v>82.48170128182673</v>
      </c>
      <c r="F2047" s="81" t="s">
        <v>38</v>
      </c>
    </row>
    <row r="2048" spans="1:6" x14ac:dyDescent="0.25">
      <c r="A2048" s="81" t="s">
        <v>467</v>
      </c>
      <c r="B2048" s="81" t="s">
        <v>361</v>
      </c>
      <c r="C2048" s="81" t="s">
        <v>480</v>
      </c>
      <c r="D2048" s="81" t="s">
        <v>14</v>
      </c>
      <c r="E2048" s="105">
        <v>8.2481701281826734</v>
      </c>
      <c r="F2048" s="81" t="s">
        <v>39</v>
      </c>
    </row>
    <row r="2049" spans="1:6" x14ac:dyDescent="0.25">
      <c r="A2049" s="81" t="s">
        <v>467</v>
      </c>
      <c r="B2049" s="81" t="s">
        <v>361</v>
      </c>
      <c r="C2049" s="81" t="s">
        <v>480</v>
      </c>
      <c r="D2049" s="81" t="s">
        <v>14</v>
      </c>
      <c r="E2049" s="105">
        <v>203.45486316183928</v>
      </c>
      <c r="F2049" s="81" t="s">
        <v>40</v>
      </c>
    </row>
    <row r="2050" spans="1:6" x14ac:dyDescent="0.25">
      <c r="A2050" s="81" t="s">
        <v>467</v>
      </c>
      <c r="B2050" s="81" t="s">
        <v>361</v>
      </c>
      <c r="C2050" s="81" t="s">
        <v>480</v>
      </c>
      <c r="D2050" s="81" t="s">
        <v>14</v>
      </c>
      <c r="E2050" s="105">
        <v>502.22191447156723</v>
      </c>
      <c r="F2050" s="81" t="s">
        <v>41</v>
      </c>
    </row>
    <row r="2051" spans="1:6" x14ac:dyDescent="0.25">
      <c r="A2051" s="81" t="s">
        <v>467</v>
      </c>
      <c r="B2051" s="81" t="s">
        <v>361</v>
      </c>
      <c r="C2051" s="81" t="s">
        <v>480</v>
      </c>
      <c r="D2051" s="81" t="s">
        <v>14</v>
      </c>
      <c r="E2051" s="105">
        <v>658.0206835594621</v>
      </c>
      <c r="F2051" s="81" t="s">
        <v>42</v>
      </c>
    </row>
    <row r="2052" spans="1:6" x14ac:dyDescent="0.25">
      <c r="A2052" s="81" t="s">
        <v>467</v>
      </c>
      <c r="B2052" s="81" t="s">
        <v>361</v>
      </c>
      <c r="C2052" s="81" t="s">
        <v>480</v>
      </c>
      <c r="D2052" s="81" t="s">
        <v>14</v>
      </c>
      <c r="E2052" s="105">
        <v>27.493900427275573</v>
      </c>
      <c r="F2052" s="81" t="s">
        <v>43</v>
      </c>
    </row>
    <row r="2053" spans="1:6" x14ac:dyDescent="0.25">
      <c r="A2053" s="81" t="s">
        <v>467</v>
      </c>
      <c r="B2053" s="81" t="s">
        <v>361</v>
      </c>
      <c r="C2053" s="81" t="s">
        <v>480</v>
      </c>
      <c r="D2053" s="81" t="s">
        <v>14</v>
      </c>
      <c r="E2053" s="105">
        <v>64.152434330309674</v>
      </c>
      <c r="F2053" s="81" t="s">
        <v>44</v>
      </c>
    </row>
    <row r="2054" spans="1:6" x14ac:dyDescent="0.25">
      <c r="A2054" s="81" t="s">
        <v>467</v>
      </c>
      <c r="B2054" s="81" t="s">
        <v>361</v>
      </c>
      <c r="C2054" s="81" t="s">
        <v>480</v>
      </c>
      <c r="D2054" s="81" t="s">
        <v>14</v>
      </c>
      <c r="E2054" s="105">
        <v>178.71035277729126</v>
      </c>
      <c r="F2054" s="81" t="s">
        <v>45</v>
      </c>
    </row>
    <row r="2055" spans="1:6" x14ac:dyDescent="0.25">
      <c r="A2055" s="81" t="s">
        <v>467</v>
      </c>
      <c r="B2055" s="81" t="s">
        <v>361</v>
      </c>
      <c r="C2055" s="81" t="s">
        <v>480</v>
      </c>
      <c r="D2055" s="81" t="s">
        <v>14</v>
      </c>
      <c r="E2055" s="105">
        <v>89.813408062433552</v>
      </c>
      <c r="F2055" s="81" t="s">
        <v>46</v>
      </c>
    </row>
    <row r="2056" spans="1:6" x14ac:dyDescent="0.25">
      <c r="A2056" s="81" t="s">
        <v>467</v>
      </c>
      <c r="B2056" s="81" t="s">
        <v>361</v>
      </c>
      <c r="C2056" s="81" t="s">
        <v>480</v>
      </c>
      <c r="D2056" s="81" t="s">
        <v>14</v>
      </c>
      <c r="E2056" s="105">
        <v>249.2780305406319</v>
      </c>
      <c r="F2056" s="81" t="s">
        <v>47</v>
      </c>
    </row>
    <row r="2057" spans="1:6" x14ac:dyDescent="0.25">
      <c r="A2057" s="81" t="s">
        <v>467</v>
      </c>
      <c r="B2057" s="81" t="s">
        <v>361</v>
      </c>
      <c r="C2057" s="81" t="s">
        <v>480</v>
      </c>
      <c r="D2057" s="81" t="s">
        <v>14</v>
      </c>
      <c r="E2057" s="105">
        <v>120.97316188001254</v>
      </c>
      <c r="F2057" s="81" t="s">
        <v>63</v>
      </c>
    </row>
    <row r="2058" spans="1:6" x14ac:dyDescent="0.25">
      <c r="A2058" s="81" t="s">
        <v>467</v>
      </c>
      <c r="B2058" s="81" t="s">
        <v>361</v>
      </c>
      <c r="C2058" s="81" t="s">
        <v>480</v>
      </c>
      <c r="D2058" s="81" t="s">
        <v>14</v>
      </c>
      <c r="E2058" s="105">
        <v>75.149994501219908</v>
      </c>
      <c r="F2058" s="81" t="s">
        <v>48</v>
      </c>
    </row>
    <row r="2059" spans="1:6" x14ac:dyDescent="0.25">
      <c r="A2059" s="81" t="s">
        <v>467</v>
      </c>
      <c r="B2059" s="81" t="s">
        <v>361</v>
      </c>
      <c r="C2059" s="81" t="s">
        <v>480</v>
      </c>
      <c r="D2059" s="81" t="s">
        <v>14</v>
      </c>
      <c r="E2059" s="105">
        <v>41.240850640913365</v>
      </c>
      <c r="F2059" s="81" t="s">
        <v>49</v>
      </c>
    </row>
    <row r="2060" spans="1:6" x14ac:dyDescent="0.25">
      <c r="A2060" s="81" t="s">
        <v>467</v>
      </c>
      <c r="B2060" s="81" t="s">
        <v>361</v>
      </c>
      <c r="C2060" s="81" t="s">
        <v>480</v>
      </c>
      <c r="D2060" s="81" t="s">
        <v>14</v>
      </c>
      <c r="E2060" s="105">
        <v>77.899384543947463</v>
      </c>
      <c r="F2060" s="81" t="s">
        <v>50</v>
      </c>
    </row>
    <row r="2061" spans="1:6" x14ac:dyDescent="0.25">
      <c r="A2061" s="81" t="s">
        <v>467</v>
      </c>
      <c r="B2061" s="81" t="s">
        <v>361</v>
      </c>
      <c r="C2061" s="81" t="s">
        <v>480</v>
      </c>
      <c r="D2061" s="81" t="s">
        <v>14</v>
      </c>
      <c r="E2061" s="105">
        <v>109.97560170910229</v>
      </c>
      <c r="F2061" s="81" t="s">
        <v>51</v>
      </c>
    </row>
    <row r="2062" spans="1:6" x14ac:dyDescent="0.25">
      <c r="A2062" s="81" t="s">
        <v>467</v>
      </c>
      <c r="B2062" s="81" t="s">
        <v>361</v>
      </c>
      <c r="C2062" s="81" t="s">
        <v>480</v>
      </c>
      <c r="D2062" s="81" t="s">
        <v>14</v>
      </c>
      <c r="E2062" s="105">
        <v>53.613105833187369</v>
      </c>
      <c r="F2062" s="81" t="s">
        <v>52</v>
      </c>
    </row>
    <row r="2063" spans="1:6" x14ac:dyDescent="0.25">
      <c r="A2063" s="81" t="s">
        <v>467</v>
      </c>
      <c r="B2063" s="81" t="s">
        <v>361</v>
      </c>
      <c r="C2063" s="81" t="s">
        <v>480</v>
      </c>
      <c r="D2063" s="81" t="s">
        <v>14</v>
      </c>
      <c r="E2063" s="105">
        <v>36.658533903034105</v>
      </c>
      <c r="F2063" s="81" t="s">
        <v>55</v>
      </c>
    </row>
    <row r="2064" spans="1:6" x14ac:dyDescent="0.25">
      <c r="A2064" s="81" t="s">
        <v>467</v>
      </c>
      <c r="B2064" s="81" t="s">
        <v>361</v>
      </c>
      <c r="C2064" s="81" t="s">
        <v>480</v>
      </c>
      <c r="D2064" s="81" t="s">
        <v>14</v>
      </c>
      <c r="E2064" s="105">
        <v>103.56035827607134</v>
      </c>
      <c r="F2064" s="81" t="s">
        <v>56</v>
      </c>
    </row>
    <row r="2065" spans="1:6" x14ac:dyDescent="0.25">
      <c r="A2065" s="81" t="s">
        <v>467</v>
      </c>
      <c r="B2065" s="81" t="s">
        <v>361</v>
      </c>
      <c r="C2065" s="81" t="s">
        <v>480</v>
      </c>
      <c r="D2065" s="81" t="s">
        <v>14</v>
      </c>
      <c r="E2065" s="105">
        <v>62.319507635157976</v>
      </c>
      <c r="F2065" s="81" t="s">
        <v>65</v>
      </c>
    </row>
    <row r="2066" spans="1:6" x14ac:dyDescent="0.25">
      <c r="A2066" s="81" t="s">
        <v>467</v>
      </c>
      <c r="B2066" s="81" t="s">
        <v>361</v>
      </c>
      <c r="C2066" s="81" t="s">
        <v>480</v>
      </c>
      <c r="D2066" s="81" t="s">
        <v>14</v>
      </c>
      <c r="E2066" s="105">
        <v>0.91646334757585257</v>
      </c>
      <c r="F2066" s="81" t="s">
        <v>36</v>
      </c>
    </row>
    <row r="2067" spans="1:6" x14ac:dyDescent="0.25">
      <c r="A2067" s="81" t="s">
        <v>467</v>
      </c>
      <c r="B2067" s="81" t="s">
        <v>361</v>
      </c>
      <c r="C2067" s="81" t="s">
        <v>480</v>
      </c>
      <c r="D2067" s="81" t="s">
        <v>14</v>
      </c>
      <c r="E2067" s="105">
        <v>3.6658533903034103</v>
      </c>
      <c r="F2067" s="81" t="s">
        <v>56</v>
      </c>
    </row>
    <row r="2068" spans="1:6" s="67" customFormat="1" x14ac:dyDescent="0.25">
      <c r="A2068" s="87"/>
      <c r="B2068" s="87"/>
      <c r="C2068" s="87"/>
      <c r="D2068" s="87"/>
      <c r="E2068" s="106">
        <v>11249.999999999998</v>
      </c>
      <c r="F2068" s="87"/>
    </row>
    <row r="2069" spans="1:6" x14ac:dyDescent="0.25">
      <c r="A2069" s="81" t="s">
        <v>468</v>
      </c>
      <c r="B2069" s="81" t="s">
        <v>393</v>
      </c>
      <c r="C2069" s="81" t="s">
        <v>451</v>
      </c>
      <c r="D2069" s="81" t="s">
        <v>14</v>
      </c>
      <c r="E2069" s="105">
        <v>186.77012709133564</v>
      </c>
      <c r="F2069" s="81" t="s">
        <v>18</v>
      </c>
    </row>
    <row r="2070" spans="1:6" x14ac:dyDescent="0.25">
      <c r="A2070" s="81" t="s">
        <v>468</v>
      </c>
      <c r="B2070" s="81" t="s">
        <v>393</v>
      </c>
      <c r="C2070" s="81" t="s">
        <v>451</v>
      </c>
      <c r="D2070" s="81" t="s">
        <v>14</v>
      </c>
      <c r="E2070" s="105">
        <v>48.722641849913643</v>
      </c>
      <c r="F2070" s="81" t="s">
        <v>19</v>
      </c>
    </row>
    <row r="2071" spans="1:6" x14ac:dyDescent="0.25">
      <c r="A2071" s="81" t="s">
        <v>468</v>
      </c>
      <c r="B2071" s="81" t="s">
        <v>393</v>
      </c>
      <c r="C2071" s="81" t="s">
        <v>451</v>
      </c>
      <c r="D2071" s="81" t="s">
        <v>14</v>
      </c>
      <c r="E2071" s="105">
        <v>57.713129334123899</v>
      </c>
      <c r="F2071" s="81" t="s">
        <v>20</v>
      </c>
    </row>
    <row r="2072" spans="1:6" x14ac:dyDescent="0.25">
      <c r="A2072" s="81" t="s">
        <v>468</v>
      </c>
      <c r="B2072" s="81" t="s">
        <v>393</v>
      </c>
      <c r="C2072" s="81" t="s">
        <v>451</v>
      </c>
      <c r="D2072" s="81" t="s">
        <v>14</v>
      </c>
      <c r="E2072" s="105">
        <v>116.58632156943621</v>
      </c>
      <c r="F2072" s="81" t="s">
        <v>21</v>
      </c>
    </row>
    <row r="2073" spans="1:6" x14ac:dyDescent="0.25">
      <c r="A2073" s="81" t="s">
        <v>468</v>
      </c>
      <c r="B2073" s="81" t="s">
        <v>393</v>
      </c>
      <c r="C2073" s="81" t="s">
        <v>451</v>
      </c>
      <c r="D2073" s="81" t="s">
        <v>14</v>
      </c>
      <c r="E2073" s="105">
        <v>59.163207960609419</v>
      </c>
      <c r="F2073" s="81" t="s">
        <v>22</v>
      </c>
    </row>
    <row r="2074" spans="1:6" x14ac:dyDescent="0.25">
      <c r="A2074" s="81" t="s">
        <v>468</v>
      </c>
      <c r="B2074" s="81" t="s">
        <v>393</v>
      </c>
      <c r="C2074" s="81" t="s">
        <v>451</v>
      </c>
      <c r="D2074" s="81" t="s">
        <v>14</v>
      </c>
      <c r="E2074" s="105">
        <v>133.69724936196542</v>
      </c>
      <c r="F2074" s="81" t="s">
        <v>23</v>
      </c>
    </row>
    <row r="2075" spans="1:6" x14ac:dyDescent="0.25">
      <c r="A2075" s="81" t="s">
        <v>468</v>
      </c>
      <c r="B2075" s="81" t="s">
        <v>393</v>
      </c>
      <c r="C2075" s="81" t="s">
        <v>451</v>
      </c>
      <c r="D2075" s="81" t="s">
        <v>14</v>
      </c>
      <c r="E2075" s="105">
        <v>346.56879173004052</v>
      </c>
      <c r="F2075" s="81" t="s">
        <v>24</v>
      </c>
    </row>
    <row r="2076" spans="1:6" x14ac:dyDescent="0.25">
      <c r="A2076" s="81" t="s">
        <v>468</v>
      </c>
      <c r="B2076" s="81" t="s">
        <v>393</v>
      </c>
      <c r="C2076" s="81" t="s">
        <v>451</v>
      </c>
      <c r="D2076" s="81" t="s">
        <v>14</v>
      </c>
      <c r="E2076" s="105">
        <v>775.35704158181022</v>
      </c>
      <c r="F2076" s="81" t="s">
        <v>25</v>
      </c>
    </row>
    <row r="2077" spans="1:6" x14ac:dyDescent="0.25">
      <c r="A2077" s="81" t="s">
        <v>468</v>
      </c>
      <c r="B2077" s="81" t="s">
        <v>393</v>
      </c>
      <c r="C2077" s="81" t="s">
        <v>451</v>
      </c>
      <c r="D2077" s="81" t="s">
        <v>14</v>
      </c>
      <c r="E2077" s="105">
        <v>23.114253306179268</v>
      </c>
      <c r="F2077" s="81" t="s">
        <v>28</v>
      </c>
    </row>
    <row r="2078" spans="1:6" x14ac:dyDescent="0.25">
      <c r="A2078" s="81" t="s">
        <v>468</v>
      </c>
      <c r="B2078" s="81" t="s">
        <v>393</v>
      </c>
      <c r="C2078" s="81" t="s">
        <v>451</v>
      </c>
      <c r="D2078" s="81" t="s">
        <v>14</v>
      </c>
      <c r="E2078" s="105">
        <v>2.90015725297105</v>
      </c>
      <c r="F2078" s="81" t="s">
        <v>30</v>
      </c>
    </row>
    <row r="2079" spans="1:6" x14ac:dyDescent="0.25">
      <c r="A2079" s="81" t="s">
        <v>468</v>
      </c>
      <c r="B2079" s="81" t="s">
        <v>393</v>
      </c>
      <c r="C2079" s="81" t="s">
        <v>451</v>
      </c>
      <c r="D2079" s="81" t="s">
        <v>14</v>
      </c>
      <c r="E2079" s="105">
        <v>34.221855585058393</v>
      </c>
      <c r="F2079" s="81" t="s">
        <v>31</v>
      </c>
    </row>
    <row r="2080" spans="1:6" x14ac:dyDescent="0.25">
      <c r="A2080" s="81" t="s">
        <v>468</v>
      </c>
      <c r="B2080" s="81" t="s">
        <v>393</v>
      </c>
      <c r="C2080" s="81" t="s">
        <v>451</v>
      </c>
      <c r="D2080" s="81" t="s">
        <v>14</v>
      </c>
      <c r="E2080" s="105">
        <v>42.342295893377333</v>
      </c>
      <c r="F2080" s="81" t="s">
        <v>34</v>
      </c>
    </row>
    <row r="2081" spans="1:6" x14ac:dyDescent="0.25">
      <c r="A2081" s="81" t="s">
        <v>468</v>
      </c>
      <c r="B2081" s="81" t="s">
        <v>393</v>
      </c>
      <c r="C2081" s="81" t="s">
        <v>451</v>
      </c>
      <c r="D2081" s="81" t="s">
        <v>14</v>
      </c>
      <c r="E2081" s="105">
        <v>2.3201258023768401</v>
      </c>
      <c r="F2081" s="81" t="s">
        <v>35</v>
      </c>
    </row>
    <row r="2082" spans="1:6" x14ac:dyDescent="0.25">
      <c r="A2082" s="81" t="s">
        <v>468</v>
      </c>
      <c r="B2082" s="81" t="s">
        <v>393</v>
      </c>
      <c r="C2082" s="81" t="s">
        <v>451</v>
      </c>
      <c r="D2082" s="81" t="s">
        <v>14</v>
      </c>
      <c r="E2082" s="105">
        <v>39.73215436570338</v>
      </c>
      <c r="F2082" s="81" t="s">
        <v>36</v>
      </c>
    </row>
    <row r="2083" spans="1:6" x14ac:dyDescent="0.25">
      <c r="A2083" s="81" t="s">
        <v>468</v>
      </c>
      <c r="B2083" s="81" t="s">
        <v>393</v>
      </c>
      <c r="C2083" s="81" t="s">
        <v>451</v>
      </c>
      <c r="D2083" s="81" t="s">
        <v>14</v>
      </c>
      <c r="E2083" s="105">
        <v>31.321698332087344</v>
      </c>
      <c r="F2083" s="81" t="s">
        <v>37</v>
      </c>
    </row>
    <row r="2084" spans="1:6" x14ac:dyDescent="0.25">
      <c r="A2084" s="81" t="s">
        <v>468</v>
      </c>
      <c r="B2084" s="81" t="s">
        <v>393</v>
      </c>
      <c r="C2084" s="81" t="s">
        <v>451</v>
      </c>
      <c r="D2084" s="81" t="s">
        <v>14</v>
      </c>
      <c r="E2084" s="105">
        <v>76.854167203732828</v>
      </c>
      <c r="F2084" s="81" t="s">
        <v>41</v>
      </c>
    </row>
    <row r="2085" spans="1:6" x14ac:dyDescent="0.25">
      <c r="A2085" s="81" t="s">
        <v>468</v>
      </c>
      <c r="B2085" s="81" t="s">
        <v>393</v>
      </c>
      <c r="C2085" s="81" t="s">
        <v>451</v>
      </c>
      <c r="D2085" s="81" t="s">
        <v>14</v>
      </c>
      <c r="E2085" s="105">
        <v>42.05228016808023</v>
      </c>
      <c r="F2085" s="81" t="s">
        <v>42</v>
      </c>
    </row>
    <row r="2086" spans="1:6" x14ac:dyDescent="0.25">
      <c r="A2086" s="81" t="s">
        <v>468</v>
      </c>
      <c r="B2086" s="81" t="s">
        <v>393</v>
      </c>
      <c r="C2086" s="81" t="s">
        <v>451</v>
      </c>
      <c r="D2086" s="81" t="s">
        <v>14</v>
      </c>
      <c r="E2086" s="105">
        <v>8.7004717589131495</v>
      </c>
      <c r="F2086" s="81" t="s">
        <v>44</v>
      </c>
    </row>
    <row r="2087" spans="1:6" x14ac:dyDescent="0.25">
      <c r="A2087" s="81" t="s">
        <v>468</v>
      </c>
      <c r="B2087" s="81" t="s">
        <v>393</v>
      </c>
      <c r="C2087" s="81" t="s">
        <v>451</v>
      </c>
      <c r="D2087" s="81" t="s">
        <v>14</v>
      </c>
      <c r="E2087" s="105">
        <v>7.2503931324276252</v>
      </c>
      <c r="F2087" s="81" t="s">
        <v>45</v>
      </c>
    </row>
    <row r="2088" spans="1:6" x14ac:dyDescent="0.25">
      <c r="A2088" s="81" t="s">
        <v>468</v>
      </c>
      <c r="B2088" s="81" t="s">
        <v>393</v>
      </c>
      <c r="C2088" s="81" t="s">
        <v>451</v>
      </c>
      <c r="D2088" s="81" t="s">
        <v>14</v>
      </c>
      <c r="E2088" s="105">
        <v>41.76226444278312</v>
      </c>
      <c r="F2088" s="81" t="s">
        <v>47</v>
      </c>
    </row>
    <row r="2089" spans="1:6" x14ac:dyDescent="0.25">
      <c r="A2089" s="81" t="s">
        <v>468</v>
      </c>
      <c r="B2089" s="81" t="s">
        <v>393</v>
      </c>
      <c r="C2089" s="81" t="s">
        <v>451</v>
      </c>
      <c r="D2089" s="81" t="s">
        <v>14</v>
      </c>
      <c r="E2089" s="105">
        <v>2.3201258023768401</v>
      </c>
      <c r="F2089" s="81" t="s">
        <v>49</v>
      </c>
    </row>
    <row r="2090" spans="1:6" x14ac:dyDescent="0.25">
      <c r="A2090" s="81" t="s">
        <v>468</v>
      </c>
      <c r="B2090" s="81" t="s">
        <v>393</v>
      </c>
      <c r="C2090" s="81" t="s">
        <v>451</v>
      </c>
      <c r="D2090" s="81" t="s">
        <v>14</v>
      </c>
      <c r="E2090" s="105">
        <v>57.713129334123899</v>
      </c>
      <c r="F2090" s="81" t="s">
        <v>51</v>
      </c>
    </row>
    <row r="2091" spans="1:6" x14ac:dyDescent="0.25">
      <c r="A2091" s="81" t="s">
        <v>468</v>
      </c>
      <c r="B2091" s="81" t="s">
        <v>393</v>
      </c>
      <c r="C2091" s="81" t="s">
        <v>451</v>
      </c>
      <c r="D2091" s="81" t="s">
        <v>14</v>
      </c>
      <c r="E2091" s="105">
        <v>47.272563223428115</v>
      </c>
      <c r="F2091" s="81" t="s">
        <v>52</v>
      </c>
    </row>
    <row r="2092" spans="1:6" x14ac:dyDescent="0.25">
      <c r="A2092" s="81" t="s">
        <v>468</v>
      </c>
      <c r="B2092" s="81" t="s">
        <v>393</v>
      </c>
      <c r="C2092" s="81" t="s">
        <v>451</v>
      </c>
      <c r="D2092" s="81" t="s">
        <v>14</v>
      </c>
      <c r="E2092" s="105">
        <v>11.6006290118842</v>
      </c>
      <c r="F2092" s="81" t="s">
        <v>53</v>
      </c>
    </row>
    <row r="2093" spans="1:6" x14ac:dyDescent="0.25">
      <c r="A2093" s="81" t="s">
        <v>468</v>
      </c>
      <c r="B2093" s="81" t="s">
        <v>393</v>
      </c>
      <c r="C2093" s="81" t="s">
        <v>451</v>
      </c>
      <c r="D2093" s="81" t="s">
        <v>14</v>
      </c>
      <c r="E2093" s="105">
        <v>53.942924905261528</v>
      </c>
      <c r="F2093" s="81" t="s">
        <v>56</v>
      </c>
    </row>
    <row r="2094" spans="1:6" s="67" customFormat="1" x14ac:dyDescent="0.25">
      <c r="A2094" s="87"/>
      <c r="B2094" s="87"/>
      <c r="C2094" s="87"/>
      <c r="D2094" s="87"/>
      <c r="E2094" s="106">
        <v>2250.0000000000005</v>
      </c>
      <c r="F2094" s="87"/>
    </row>
    <row r="2095" spans="1:6" x14ac:dyDescent="0.25">
      <c r="A2095" s="81" t="s">
        <v>469</v>
      </c>
      <c r="B2095" s="81" t="s">
        <v>393</v>
      </c>
      <c r="C2095" s="81" t="s">
        <v>523</v>
      </c>
      <c r="D2095" s="81" t="s">
        <v>14</v>
      </c>
      <c r="E2095" s="105">
        <v>9.4783610334046386</v>
      </c>
      <c r="F2095" s="81" t="s">
        <v>25</v>
      </c>
    </row>
    <row r="2096" spans="1:6" x14ac:dyDescent="0.25">
      <c r="A2096" s="81" t="s">
        <v>469</v>
      </c>
      <c r="B2096" s="81" t="s">
        <v>393</v>
      </c>
      <c r="C2096" s="81" t="s">
        <v>523</v>
      </c>
      <c r="D2096" s="81" t="s">
        <v>14</v>
      </c>
      <c r="E2096" s="105">
        <v>1.1847951291755798</v>
      </c>
      <c r="F2096" s="81" t="s">
        <v>49</v>
      </c>
    </row>
    <row r="2097" spans="1:6" x14ac:dyDescent="0.25">
      <c r="A2097" s="81" t="s">
        <v>469</v>
      </c>
      <c r="B2097" s="81" t="s">
        <v>393</v>
      </c>
      <c r="C2097" s="81" t="s">
        <v>523</v>
      </c>
      <c r="D2097" s="81" t="s">
        <v>14</v>
      </c>
      <c r="E2097" s="105">
        <v>80.566068783939443</v>
      </c>
      <c r="F2097" s="81" t="s">
        <v>53</v>
      </c>
    </row>
    <row r="2098" spans="1:6" x14ac:dyDescent="0.25">
      <c r="A2098" s="81" t="s">
        <v>469</v>
      </c>
      <c r="B2098" s="81" t="s">
        <v>393</v>
      </c>
      <c r="C2098" s="81" t="s">
        <v>523</v>
      </c>
      <c r="D2098" s="81" t="s">
        <v>14</v>
      </c>
      <c r="E2098" s="105">
        <v>14.691459601777192</v>
      </c>
      <c r="F2098" s="81" t="s">
        <v>21</v>
      </c>
    </row>
    <row r="2099" spans="1:6" x14ac:dyDescent="0.25">
      <c r="A2099" s="81" t="s">
        <v>469</v>
      </c>
      <c r="B2099" s="81" t="s">
        <v>393</v>
      </c>
      <c r="C2099" s="81" t="s">
        <v>523</v>
      </c>
      <c r="D2099" s="81" t="s">
        <v>14</v>
      </c>
      <c r="E2099" s="105">
        <v>103.07717623827546</v>
      </c>
      <c r="F2099" s="81" t="s">
        <v>22</v>
      </c>
    </row>
    <row r="2100" spans="1:6" x14ac:dyDescent="0.25">
      <c r="A2100" s="81" t="s">
        <v>469</v>
      </c>
      <c r="B2100" s="81" t="s">
        <v>393</v>
      </c>
      <c r="C2100" s="81" t="s">
        <v>523</v>
      </c>
      <c r="D2100" s="81" t="s">
        <v>14</v>
      </c>
      <c r="E2100" s="105">
        <v>90.044429817344081</v>
      </c>
      <c r="F2100" s="81" t="s">
        <v>23</v>
      </c>
    </row>
    <row r="2101" spans="1:6" x14ac:dyDescent="0.25">
      <c r="A2101" s="81" t="s">
        <v>469</v>
      </c>
      <c r="B2101" s="81" t="s">
        <v>393</v>
      </c>
      <c r="C2101" s="81" t="s">
        <v>523</v>
      </c>
      <c r="D2101" s="81" t="s">
        <v>14</v>
      </c>
      <c r="E2101" s="105">
        <v>31.989468487740659</v>
      </c>
      <c r="F2101" s="81" t="s">
        <v>25</v>
      </c>
    </row>
    <row r="2102" spans="1:6" x14ac:dyDescent="0.25">
      <c r="A2102" s="81" t="s">
        <v>469</v>
      </c>
      <c r="B2102" s="81" t="s">
        <v>393</v>
      </c>
      <c r="C2102" s="81" t="s">
        <v>523</v>
      </c>
      <c r="D2102" s="81" t="s">
        <v>14</v>
      </c>
      <c r="E2102" s="105">
        <v>10.66315616258022</v>
      </c>
      <c r="F2102" s="81" t="s">
        <v>35</v>
      </c>
    </row>
    <row r="2103" spans="1:6" x14ac:dyDescent="0.25">
      <c r="A2103" s="81" t="s">
        <v>469</v>
      </c>
      <c r="B2103" s="81" t="s">
        <v>393</v>
      </c>
      <c r="C2103" s="81" t="s">
        <v>523</v>
      </c>
      <c r="D2103" s="81" t="s">
        <v>14</v>
      </c>
      <c r="E2103" s="105">
        <v>23.6959025835116</v>
      </c>
      <c r="F2103" s="81" t="s">
        <v>41</v>
      </c>
    </row>
    <row r="2104" spans="1:6" x14ac:dyDescent="0.25">
      <c r="A2104" s="81" t="s">
        <v>469</v>
      </c>
      <c r="B2104" s="81" t="s">
        <v>393</v>
      </c>
      <c r="C2104" s="81" t="s">
        <v>523</v>
      </c>
      <c r="D2104" s="81" t="s">
        <v>14</v>
      </c>
      <c r="E2104" s="105">
        <v>31.989468487740659</v>
      </c>
      <c r="F2104" s="81" t="s">
        <v>42</v>
      </c>
    </row>
    <row r="2105" spans="1:6" x14ac:dyDescent="0.25">
      <c r="A2105" s="81" t="s">
        <v>469</v>
      </c>
      <c r="B2105" s="81" t="s">
        <v>393</v>
      </c>
      <c r="C2105" s="81" t="s">
        <v>523</v>
      </c>
      <c r="D2105" s="81" t="s">
        <v>14</v>
      </c>
      <c r="E2105" s="105">
        <v>24.88069771268718</v>
      </c>
      <c r="F2105" s="81" t="s">
        <v>47</v>
      </c>
    </row>
    <row r="2106" spans="1:6" x14ac:dyDescent="0.25">
      <c r="A2106" s="81" t="s">
        <v>469</v>
      </c>
      <c r="B2106" s="81" t="s">
        <v>393</v>
      </c>
      <c r="C2106" s="81" t="s">
        <v>523</v>
      </c>
      <c r="D2106" s="81" t="s">
        <v>14</v>
      </c>
      <c r="E2106" s="105">
        <v>41.467829521145298</v>
      </c>
      <c r="F2106" s="81" t="s">
        <v>50</v>
      </c>
    </row>
    <row r="2107" spans="1:6" x14ac:dyDescent="0.25">
      <c r="A2107" s="81" t="s">
        <v>469</v>
      </c>
      <c r="B2107" s="81" t="s">
        <v>393</v>
      </c>
      <c r="C2107" s="81" t="s">
        <v>523</v>
      </c>
      <c r="D2107" s="81" t="s">
        <v>14</v>
      </c>
      <c r="E2107" s="105">
        <v>36.728649004442978</v>
      </c>
      <c r="F2107" s="81" t="s">
        <v>52</v>
      </c>
    </row>
    <row r="2108" spans="1:6" x14ac:dyDescent="0.25">
      <c r="A2108" s="81" t="s">
        <v>469</v>
      </c>
      <c r="B2108" s="81" t="s">
        <v>393</v>
      </c>
      <c r="C2108" s="81" t="s">
        <v>523</v>
      </c>
      <c r="D2108" s="81" t="s">
        <v>14</v>
      </c>
      <c r="E2108" s="105">
        <v>3.5543853875267395</v>
      </c>
      <c r="F2108" s="81" t="s">
        <v>55</v>
      </c>
    </row>
    <row r="2109" spans="1:6" x14ac:dyDescent="0.25">
      <c r="A2109" s="81" t="s">
        <v>469</v>
      </c>
      <c r="B2109" s="81" t="s">
        <v>393</v>
      </c>
      <c r="C2109" s="81" t="s">
        <v>523</v>
      </c>
      <c r="D2109" s="81" t="s">
        <v>14</v>
      </c>
      <c r="E2109" s="105">
        <v>10.66315616258022</v>
      </c>
      <c r="F2109" s="81" t="s">
        <v>18</v>
      </c>
    </row>
    <row r="2110" spans="1:6" x14ac:dyDescent="0.25">
      <c r="A2110" s="81" t="s">
        <v>469</v>
      </c>
      <c r="B2110" s="81" t="s">
        <v>393</v>
      </c>
      <c r="C2110" s="81" t="s">
        <v>523</v>
      </c>
      <c r="D2110" s="81" t="s">
        <v>14</v>
      </c>
      <c r="E2110" s="105">
        <v>22.51110745433602</v>
      </c>
      <c r="F2110" s="81" t="s">
        <v>20</v>
      </c>
    </row>
    <row r="2111" spans="1:6" x14ac:dyDescent="0.25">
      <c r="A2111" s="81" t="s">
        <v>469</v>
      </c>
      <c r="B2111" s="81" t="s">
        <v>393</v>
      </c>
      <c r="C2111" s="81" t="s">
        <v>523</v>
      </c>
      <c r="D2111" s="81" t="s">
        <v>14</v>
      </c>
      <c r="E2111" s="105">
        <v>13.03274642093138</v>
      </c>
      <c r="F2111" s="81" t="s">
        <v>21</v>
      </c>
    </row>
    <row r="2112" spans="1:6" x14ac:dyDescent="0.25">
      <c r="A2112" s="81" t="s">
        <v>469</v>
      </c>
      <c r="B2112" s="81" t="s">
        <v>393</v>
      </c>
      <c r="C2112" s="81" t="s">
        <v>523</v>
      </c>
      <c r="D2112" s="81" t="s">
        <v>14</v>
      </c>
      <c r="E2112" s="105">
        <v>188.38242553891723</v>
      </c>
      <c r="F2112" s="81" t="s">
        <v>22</v>
      </c>
    </row>
    <row r="2113" spans="1:6" x14ac:dyDescent="0.25">
      <c r="A2113" s="81" t="s">
        <v>469</v>
      </c>
      <c r="B2113" s="81" t="s">
        <v>393</v>
      </c>
      <c r="C2113" s="81" t="s">
        <v>523</v>
      </c>
      <c r="D2113" s="81" t="s">
        <v>14</v>
      </c>
      <c r="E2113" s="105">
        <v>171.79529373045909</v>
      </c>
      <c r="F2113" s="81" t="s">
        <v>23</v>
      </c>
    </row>
    <row r="2114" spans="1:6" x14ac:dyDescent="0.25">
      <c r="A2114" s="81" t="s">
        <v>469</v>
      </c>
      <c r="B2114" s="81" t="s">
        <v>393</v>
      </c>
      <c r="C2114" s="81" t="s">
        <v>523</v>
      </c>
      <c r="D2114" s="81" t="s">
        <v>14</v>
      </c>
      <c r="E2114" s="105">
        <v>24.88069771268718</v>
      </c>
      <c r="F2114" s="81" t="s">
        <v>24</v>
      </c>
    </row>
    <row r="2115" spans="1:6" x14ac:dyDescent="0.25">
      <c r="A2115" s="81" t="s">
        <v>469</v>
      </c>
      <c r="B2115" s="81" t="s">
        <v>393</v>
      </c>
      <c r="C2115" s="81" t="s">
        <v>523</v>
      </c>
      <c r="D2115" s="81" t="s">
        <v>14</v>
      </c>
      <c r="E2115" s="105">
        <v>176.53447424716143</v>
      </c>
      <c r="F2115" s="81" t="s">
        <v>25</v>
      </c>
    </row>
    <row r="2116" spans="1:6" x14ac:dyDescent="0.25">
      <c r="A2116" s="81" t="s">
        <v>469</v>
      </c>
      <c r="B2116" s="81" t="s">
        <v>393</v>
      </c>
      <c r="C2116" s="81" t="s">
        <v>523</v>
      </c>
      <c r="D2116" s="81" t="s">
        <v>14</v>
      </c>
      <c r="E2116" s="105">
        <v>8.2935659042290606</v>
      </c>
      <c r="F2116" s="81" t="s">
        <v>35</v>
      </c>
    </row>
    <row r="2117" spans="1:6" x14ac:dyDescent="0.25">
      <c r="A2117" s="81" t="s">
        <v>469</v>
      </c>
      <c r="B2117" s="81" t="s">
        <v>393</v>
      </c>
      <c r="C2117" s="81" t="s">
        <v>523</v>
      </c>
      <c r="D2117" s="81" t="s">
        <v>14</v>
      </c>
      <c r="E2117" s="105">
        <v>193.12160605561951</v>
      </c>
      <c r="F2117" s="81" t="s">
        <v>41</v>
      </c>
    </row>
    <row r="2118" spans="1:6" x14ac:dyDescent="0.25">
      <c r="A2118" s="81" t="s">
        <v>469</v>
      </c>
      <c r="B2118" s="81" t="s">
        <v>393</v>
      </c>
      <c r="C2118" s="81" t="s">
        <v>523</v>
      </c>
      <c r="D2118" s="81" t="s">
        <v>14</v>
      </c>
      <c r="E2118" s="105">
        <v>37.913444133618555</v>
      </c>
      <c r="F2118" s="81" t="s">
        <v>42</v>
      </c>
    </row>
    <row r="2119" spans="1:6" x14ac:dyDescent="0.25">
      <c r="A2119" s="81" t="s">
        <v>469</v>
      </c>
      <c r="B2119" s="81" t="s">
        <v>393</v>
      </c>
      <c r="C2119" s="81" t="s">
        <v>523</v>
      </c>
      <c r="D2119" s="81" t="s">
        <v>14</v>
      </c>
      <c r="E2119" s="105">
        <v>14.217541550106958</v>
      </c>
      <c r="F2119" s="81" t="s">
        <v>47</v>
      </c>
    </row>
    <row r="2120" spans="1:6" x14ac:dyDescent="0.25">
      <c r="A2120" s="81" t="s">
        <v>469</v>
      </c>
      <c r="B2120" s="81" t="s">
        <v>393</v>
      </c>
      <c r="C2120" s="81" t="s">
        <v>523</v>
      </c>
      <c r="D2120" s="81" t="s">
        <v>14</v>
      </c>
      <c r="E2120" s="105">
        <v>5.9239756458779</v>
      </c>
      <c r="F2120" s="81" t="s">
        <v>48</v>
      </c>
    </row>
    <row r="2121" spans="1:6" x14ac:dyDescent="0.25">
      <c r="A2121" s="81" t="s">
        <v>469</v>
      </c>
      <c r="B2121" s="81" t="s">
        <v>393</v>
      </c>
      <c r="C2121" s="81" t="s">
        <v>523</v>
      </c>
      <c r="D2121" s="81" t="s">
        <v>14</v>
      </c>
      <c r="E2121" s="105">
        <v>3.5543853875267395</v>
      </c>
      <c r="F2121" s="81" t="s">
        <v>49</v>
      </c>
    </row>
    <row r="2122" spans="1:6" x14ac:dyDescent="0.25">
      <c r="A2122" s="81" t="s">
        <v>469</v>
      </c>
      <c r="B2122" s="81" t="s">
        <v>393</v>
      </c>
      <c r="C2122" s="81" t="s">
        <v>523</v>
      </c>
      <c r="D2122" s="81" t="s">
        <v>14</v>
      </c>
      <c r="E2122" s="105">
        <v>16.587131808458121</v>
      </c>
      <c r="F2122" s="81" t="s">
        <v>50</v>
      </c>
    </row>
    <row r="2123" spans="1:6" x14ac:dyDescent="0.25">
      <c r="A2123" s="81" t="s">
        <v>469</v>
      </c>
      <c r="B2123" s="81" t="s">
        <v>393</v>
      </c>
      <c r="C2123" s="81" t="s">
        <v>523</v>
      </c>
      <c r="D2123" s="81" t="s">
        <v>14</v>
      </c>
      <c r="E2123" s="105">
        <v>39.098239262794138</v>
      </c>
      <c r="F2123" s="81" t="s">
        <v>52</v>
      </c>
    </row>
    <row r="2124" spans="1:6" x14ac:dyDescent="0.25">
      <c r="A2124" s="81" t="s">
        <v>469</v>
      </c>
      <c r="B2124" s="81" t="s">
        <v>393</v>
      </c>
      <c r="C2124" s="81" t="s">
        <v>523</v>
      </c>
      <c r="D2124" s="81" t="s">
        <v>14</v>
      </c>
      <c r="E2124" s="105">
        <v>4.7391805167023193</v>
      </c>
      <c r="F2124" s="81" t="s">
        <v>55</v>
      </c>
    </row>
    <row r="2125" spans="1:6" x14ac:dyDescent="0.25">
      <c r="A2125" s="81" t="s">
        <v>469</v>
      </c>
      <c r="B2125" s="81" t="s">
        <v>393</v>
      </c>
      <c r="C2125" s="81" t="s">
        <v>523</v>
      </c>
      <c r="D2125" s="81" t="s">
        <v>14</v>
      </c>
      <c r="E2125" s="105">
        <v>4.7391805167023193</v>
      </c>
      <c r="F2125" s="81" t="s">
        <v>56</v>
      </c>
    </row>
    <row r="2126" spans="1:6" s="67" customFormat="1" x14ac:dyDescent="0.25">
      <c r="A2126" s="87"/>
      <c r="B2126" s="87"/>
      <c r="C2126" s="87"/>
      <c r="D2126" s="87"/>
      <c r="E2126" s="106">
        <v>1440.0000000000002</v>
      </c>
      <c r="F2126" s="87"/>
    </row>
    <row r="2127" spans="1:6" x14ac:dyDescent="0.25">
      <c r="A2127" s="81" t="s">
        <v>470</v>
      </c>
      <c r="B2127" s="81" t="s">
        <v>507</v>
      </c>
      <c r="C2127" s="81" t="s">
        <v>508</v>
      </c>
      <c r="D2127" s="81" t="s">
        <v>184</v>
      </c>
      <c r="E2127" s="105">
        <v>0.97213220998055738</v>
      </c>
      <c r="F2127" s="81" t="s">
        <v>300</v>
      </c>
    </row>
    <row r="2128" spans="1:6" x14ac:dyDescent="0.25">
      <c r="A2128" s="81" t="s">
        <v>470</v>
      </c>
      <c r="B2128" s="81" t="s">
        <v>507</v>
      </c>
      <c r="C2128" s="81" t="s">
        <v>508</v>
      </c>
      <c r="D2128" s="81" t="s">
        <v>184</v>
      </c>
      <c r="E2128" s="105">
        <v>34.996759559300067</v>
      </c>
      <c r="F2128" s="81" t="s">
        <v>18</v>
      </c>
    </row>
    <row r="2129" spans="1:6" x14ac:dyDescent="0.25">
      <c r="A2129" s="81" t="s">
        <v>470</v>
      </c>
      <c r="B2129" s="81" t="s">
        <v>507</v>
      </c>
      <c r="C2129" s="81" t="s">
        <v>508</v>
      </c>
      <c r="D2129" s="81" t="s">
        <v>184</v>
      </c>
      <c r="E2129" s="105">
        <v>12.637718729747245</v>
      </c>
      <c r="F2129" s="81" t="s">
        <v>22</v>
      </c>
    </row>
    <row r="2130" spans="1:6" x14ac:dyDescent="0.25">
      <c r="A2130" s="81" t="s">
        <v>470</v>
      </c>
      <c r="B2130" s="81" t="s">
        <v>507</v>
      </c>
      <c r="C2130" s="81" t="s">
        <v>508</v>
      </c>
      <c r="D2130" s="81" t="s">
        <v>184</v>
      </c>
      <c r="E2130" s="105">
        <v>24.303305249513933</v>
      </c>
      <c r="F2130" s="81" t="s">
        <v>23</v>
      </c>
    </row>
    <row r="2131" spans="1:6" x14ac:dyDescent="0.25">
      <c r="A2131" s="81" t="s">
        <v>470</v>
      </c>
      <c r="B2131" s="81" t="s">
        <v>507</v>
      </c>
      <c r="C2131" s="81" t="s">
        <v>508</v>
      </c>
      <c r="D2131" s="81" t="s">
        <v>184</v>
      </c>
      <c r="E2131" s="105">
        <v>1</v>
      </c>
      <c r="F2131" s="81" t="s">
        <v>30</v>
      </c>
    </row>
    <row r="2132" spans="1:6" x14ac:dyDescent="0.25">
      <c r="A2132" s="81" t="s">
        <v>470</v>
      </c>
      <c r="B2132" s="81" t="s">
        <v>507</v>
      </c>
      <c r="C2132" s="81" t="s">
        <v>508</v>
      </c>
      <c r="D2132" s="81" t="s">
        <v>184</v>
      </c>
      <c r="E2132" s="105">
        <v>4.3745949449125083</v>
      </c>
      <c r="F2132" s="81" t="s">
        <v>32</v>
      </c>
    </row>
    <row r="2133" spans="1:6" x14ac:dyDescent="0.25">
      <c r="A2133" s="81" t="s">
        <v>470</v>
      </c>
      <c r="B2133" s="81" t="s">
        <v>507</v>
      </c>
      <c r="C2133" s="81" t="s">
        <v>508</v>
      </c>
      <c r="D2133" s="81" t="s">
        <v>184</v>
      </c>
      <c r="E2133" s="105">
        <v>4.3745949449125083</v>
      </c>
      <c r="F2133" s="81" t="s">
        <v>33</v>
      </c>
    </row>
    <row r="2134" spans="1:6" x14ac:dyDescent="0.25">
      <c r="A2134" s="81" t="s">
        <v>470</v>
      </c>
      <c r="B2134" s="81" t="s">
        <v>507</v>
      </c>
      <c r="C2134" s="81" t="s">
        <v>508</v>
      </c>
      <c r="D2134" s="81" t="s">
        <v>184</v>
      </c>
      <c r="E2134" s="105">
        <v>9.7213220998055743</v>
      </c>
      <c r="F2134" s="81" t="s">
        <v>34</v>
      </c>
    </row>
    <row r="2135" spans="1:6" x14ac:dyDescent="0.25">
      <c r="A2135" s="81" t="s">
        <v>470</v>
      </c>
      <c r="B2135" s="81" t="s">
        <v>507</v>
      </c>
      <c r="C2135" s="81" t="s">
        <v>508</v>
      </c>
      <c r="D2135" s="81" t="s">
        <v>184</v>
      </c>
      <c r="E2135" s="105">
        <v>12.151652624756967</v>
      </c>
      <c r="F2135" s="81" t="s">
        <v>35</v>
      </c>
    </row>
    <row r="2136" spans="1:6" x14ac:dyDescent="0.25">
      <c r="A2136" s="81" t="s">
        <v>470</v>
      </c>
      <c r="B2136" s="81" t="s">
        <v>507</v>
      </c>
      <c r="C2136" s="81" t="s">
        <v>508</v>
      </c>
      <c r="D2136" s="81" t="s">
        <v>184</v>
      </c>
      <c r="E2136" s="105">
        <v>20.900842514581985</v>
      </c>
      <c r="F2136" s="81" t="s">
        <v>37</v>
      </c>
    </row>
    <row r="2137" spans="1:6" x14ac:dyDescent="0.25">
      <c r="A2137" s="81" t="s">
        <v>470</v>
      </c>
      <c r="B2137" s="81" t="s">
        <v>507</v>
      </c>
      <c r="C2137" s="81" t="s">
        <v>508</v>
      </c>
      <c r="D2137" s="81" t="s">
        <v>184</v>
      </c>
      <c r="E2137" s="105">
        <v>8.7491898898250167</v>
      </c>
      <c r="F2137" s="81" t="s">
        <v>38</v>
      </c>
    </row>
    <row r="2138" spans="1:6" x14ac:dyDescent="0.25">
      <c r="A2138" s="81" t="s">
        <v>470</v>
      </c>
      <c r="B2138" s="81" t="s">
        <v>507</v>
      </c>
      <c r="C2138" s="81" t="s">
        <v>508</v>
      </c>
      <c r="D2138" s="81" t="s">
        <v>184</v>
      </c>
      <c r="E2138" s="105">
        <v>13.609850939727803</v>
      </c>
      <c r="F2138" s="81" t="s">
        <v>39</v>
      </c>
    </row>
    <row r="2139" spans="1:6" x14ac:dyDescent="0.25">
      <c r="A2139" s="81" t="s">
        <v>470</v>
      </c>
      <c r="B2139" s="81" t="s">
        <v>507</v>
      </c>
      <c r="C2139" s="81" t="s">
        <v>508</v>
      </c>
      <c r="D2139" s="81" t="s">
        <v>184</v>
      </c>
      <c r="E2139" s="105">
        <v>20.900842514581985</v>
      </c>
      <c r="F2139" s="81" t="s">
        <v>40</v>
      </c>
    </row>
    <row r="2140" spans="1:6" x14ac:dyDescent="0.25">
      <c r="A2140" s="81" t="s">
        <v>470</v>
      </c>
      <c r="B2140" s="81" t="s">
        <v>507</v>
      </c>
      <c r="C2140" s="81" t="s">
        <v>508</v>
      </c>
      <c r="D2140" s="81" t="s">
        <v>184</v>
      </c>
      <c r="E2140" s="105">
        <v>418</v>
      </c>
      <c r="F2140" s="81" t="s">
        <v>41</v>
      </c>
    </row>
    <row r="2141" spans="1:6" x14ac:dyDescent="0.25">
      <c r="A2141" s="81" t="s">
        <v>470</v>
      </c>
      <c r="B2141" s="81" t="s">
        <v>507</v>
      </c>
      <c r="C2141" s="81" t="s">
        <v>508</v>
      </c>
      <c r="D2141" s="81" t="s">
        <v>184</v>
      </c>
      <c r="E2141" s="105">
        <v>76.599999999999994</v>
      </c>
      <c r="F2141" s="81" t="s">
        <v>42</v>
      </c>
    </row>
    <row r="2142" spans="1:6" x14ac:dyDescent="0.25">
      <c r="A2142" s="81" t="s">
        <v>470</v>
      </c>
      <c r="B2142" s="81" t="s">
        <v>507</v>
      </c>
      <c r="C2142" s="81" t="s">
        <v>508</v>
      </c>
      <c r="D2142" s="81" t="s">
        <v>184</v>
      </c>
      <c r="E2142" s="105">
        <v>8.2631237848347361</v>
      </c>
      <c r="F2142" s="81" t="s">
        <v>43</v>
      </c>
    </row>
    <row r="2143" spans="1:6" x14ac:dyDescent="0.25">
      <c r="A2143" s="81" t="s">
        <v>470</v>
      </c>
      <c r="B2143" s="81" t="s">
        <v>507</v>
      </c>
      <c r="C2143" s="81" t="s">
        <v>508</v>
      </c>
      <c r="D2143" s="81" t="s">
        <v>184</v>
      </c>
      <c r="E2143" s="105">
        <v>1</v>
      </c>
      <c r="F2143" s="81" t="s">
        <v>45</v>
      </c>
    </row>
    <row r="2144" spans="1:6" x14ac:dyDescent="0.25">
      <c r="A2144" s="81" t="s">
        <v>470</v>
      </c>
      <c r="B2144" s="81" t="s">
        <v>507</v>
      </c>
      <c r="C2144" s="81" t="s">
        <v>508</v>
      </c>
      <c r="D2144" s="81" t="s">
        <v>184</v>
      </c>
      <c r="E2144" s="105">
        <v>29.650032404407</v>
      </c>
      <c r="F2144" s="81" t="s">
        <v>47</v>
      </c>
    </row>
    <row r="2145" spans="1:6" x14ac:dyDescent="0.25">
      <c r="A2145" s="81" t="s">
        <v>470</v>
      </c>
      <c r="B2145" s="81" t="s">
        <v>507</v>
      </c>
      <c r="C2145" s="81" t="s">
        <v>508</v>
      </c>
      <c r="D2145" s="81" t="s">
        <v>184</v>
      </c>
      <c r="E2145" s="105">
        <v>2.4303305249513936</v>
      </c>
      <c r="F2145" s="81" t="s">
        <v>49</v>
      </c>
    </row>
    <row r="2146" spans="1:6" x14ac:dyDescent="0.25">
      <c r="A2146" s="81" t="s">
        <v>470</v>
      </c>
      <c r="B2146" s="81" t="s">
        <v>507</v>
      </c>
      <c r="C2146" s="81" t="s">
        <v>508</v>
      </c>
      <c r="D2146" s="81" t="s">
        <v>184</v>
      </c>
      <c r="E2146" s="105">
        <v>41.80168502916397</v>
      </c>
      <c r="F2146" s="81" t="s">
        <v>52</v>
      </c>
    </row>
    <row r="2147" spans="1:6" x14ac:dyDescent="0.25">
      <c r="A2147" s="81" t="s">
        <v>470</v>
      </c>
      <c r="B2147" s="81" t="s">
        <v>507</v>
      </c>
      <c r="C2147" s="81" t="s">
        <v>508</v>
      </c>
      <c r="D2147" s="81" t="s">
        <v>184</v>
      </c>
      <c r="E2147" s="105">
        <v>3.4024627349319507</v>
      </c>
      <c r="F2147" s="81" t="s">
        <v>56</v>
      </c>
    </row>
    <row r="2148" spans="1:6" x14ac:dyDescent="0.25">
      <c r="A2148" s="87"/>
      <c r="B2148" s="87"/>
      <c r="C2148" s="87"/>
      <c r="D2148" s="87"/>
      <c r="E2148" s="106">
        <v>749.84044069993524</v>
      </c>
      <c r="F2148" s="87"/>
    </row>
    <row r="2149" spans="1:6" x14ac:dyDescent="0.25">
      <c r="A2149" s="81" t="s">
        <v>471</v>
      </c>
      <c r="B2149" s="81" t="s">
        <v>505</v>
      </c>
      <c r="C2149" s="81" t="s">
        <v>506</v>
      </c>
      <c r="D2149" s="81" t="s">
        <v>184</v>
      </c>
      <c r="E2149" s="105">
        <v>184.55098934550989</v>
      </c>
      <c r="F2149" s="81" t="s">
        <v>18</v>
      </c>
    </row>
    <row r="2150" spans="1:6" x14ac:dyDescent="0.25">
      <c r="A2150" s="81" t="s">
        <v>471</v>
      </c>
      <c r="B2150" s="81" t="s">
        <v>505</v>
      </c>
      <c r="C2150" s="81" t="s">
        <v>506</v>
      </c>
      <c r="D2150" s="81" t="s">
        <v>184</v>
      </c>
      <c r="E2150" s="105">
        <v>48.515981735159812</v>
      </c>
      <c r="F2150" s="81" t="s">
        <v>19</v>
      </c>
    </row>
    <row r="2151" spans="1:6" x14ac:dyDescent="0.25">
      <c r="A2151" s="81" t="s">
        <v>471</v>
      </c>
      <c r="B2151" s="81" t="s">
        <v>505</v>
      </c>
      <c r="C2151" s="81" t="s">
        <v>506</v>
      </c>
      <c r="D2151" s="81" t="s">
        <v>184</v>
      </c>
      <c r="E2151" s="105">
        <v>3.8051750380517504</v>
      </c>
      <c r="F2151" s="81" t="s">
        <v>20</v>
      </c>
    </row>
    <row r="2152" spans="1:6" x14ac:dyDescent="0.25">
      <c r="A2152" s="81" t="s">
        <v>471</v>
      </c>
      <c r="B2152" s="81" t="s">
        <v>505</v>
      </c>
      <c r="C2152" s="81" t="s">
        <v>506</v>
      </c>
      <c r="D2152" s="81" t="s">
        <v>184</v>
      </c>
      <c r="E2152" s="105">
        <v>16.171993911719937</v>
      </c>
      <c r="F2152" s="81" t="s">
        <v>21</v>
      </c>
    </row>
    <row r="2153" spans="1:6" x14ac:dyDescent="0.25">
      <c r="A2153" s="81" t="s">
        <v>471</v>
      </c>
      <c r="B2153" s="81" t="s">
        <v>505</v>
      </c>
      <c r="C2153" s="81" t="s">
        <v>506</v>
      </c>
      <c r="D2153" s="81" t="s">
        <v>184</v>
      </c>
      <c r="E2153" s="105">
        <v>25.684931506849313</v>
      </c>
      <c r="F2153" s="81" t="s">
        <v>22</v>
      </c>
    </row>
    <row r="2154" spans="1:6" x14ac:dyDescent="0.25">
      <c r="A2154" s="81" t="s">
        <v>471</v>
      </c>
      <c r="B2154" s="81" t="s">
        <v>505</v>
      </c>
      <c r="C2154" s="81" t="s">
        <v>506</v>
      </c>
      <c r="D2154" s="81" t="s">
        <v>184</v>
      </c>
      <c r="E2154" s="105">
        <v>117.00913242009132</v>
      </c>
      <c r="F2154" s="81" t="s">
        <v>23</v>
      </c>
    </row>
    <row r="2155" spans="1:6" x14ac:dyDescent="0.25">
      <c r="A2155" s="81" t="s">
        <v>471</v>
      </c>
      <c r="B2155" s="81" t="s">
        <v>505</v>
      </c>
      <c r="C2155" s="81" t="s">
        <v>506</v>
      </c>
      <c r="D2155" s="81" t="s">
        <v>184</v>
      </c>
      <c r="E2155" s="105">
        <v>24.733637747336378</v>
      </c>
      <c r="F2155" s="81" t="s">
        <v>24</v>
      </c>
    </row>
    <row r="2156" spans="1:6" x14ac:dyDescent="0.25">
      <c r="A2156" s="81" t="s">
        <v>471</v>
      </c>
      <c r="B2156" s="81" t="s">
        <v>505</v>
      </c>
      <c r="C2156" s="81" t="s">
        <v>506</v>
      </c>
      <c r="D2156" s="81" t="s">
        <v>184</v>
      </c>
      <c r="E2156" s="105">
        <v>156.01217656012176</v>
      </c>
      <c r="F2156" s="81" t="s">
        <v>25</v>
      </c>
    </row>
    <row r="2157" spans="1:6" x14ac:dyDescent="0.25">
      <c r="A2157" s="81" t="s">
        <v>471</v>
      </c>
      <c r="B2157" s="81" t="s">
        <v>505</v>
      </c>
      <c r="C2157" s="81" t="s">
        <v>506</v>
      </c>
      <c r="D2157" s="81" t="s">
        <v>184</v>
      </c>
      <c r="E2157" s="105">
        <v>16.171993911719937</v>
      </c>
      <c r="F2157" s="81" t="s">
        <v>31</v>
      </c>
    </row>
    <row r="2158" spans="1:6" x14ac:dyDescent="0.25">
      <c r="A2158" s="81" t="s">
        <v>471</v>
      </c>
      <c r="B2158" s="81" t="s">
        <v>505</v>
      </c>
      <c r="C2158" s="81" t="s">
        <v>506</v>
      </c>
      <c r="D2158" s="81" t="s">
        <v>184</v>
      </c>
      <c r="E2158" s="105">
        <v>0.9512937595129376</v>
      </c>
      <c r="F2158" s="81" t="s">
        <v>62</v>
      </c>
    </row>
    <row r="2159" spans="1:6" x14ac:dyDescent="0.25">
      <c r="A2159" s="81" t="s">
        <v>471</v>
      </c>
      <c r="B2159" s="81" t="s">
        <v>505</v>
      </c>
      <c r="C2159" s="81" t="s">
        <v>506</v>
      </c>
      <c r="D2159" s="81" t="s">
        <v>184</v>
      </c>
      <c r="E2159" s="105">
        <v>11.415525114155251</v>
      </c>
      <c r="F2159" s="81" t="s">
        <v>34</v>
      </c>
    </row>
    <row r="2160" spans="1:6" x14ac:dyDescent="0.25">
      <c r="A2160" s="81" t="s">
        <v>471</v>
      </c>
      <c r="B2160" s="81" t="s">
        <v>505</v>
      </c>
      <c r="C2160" s="81" t="s">
        <v>506</v>
      </c>
      <c r="D2160" s="81" t="s">
        <v>184</v>
      </c>
      <c r="E2160" s="105">
        <v>9.512937595129376</v>
      </c>
      <c r="F2160" s="81" t="s">
        <v>35</v>
      </c>
    </row>
    <row r="2161" spans="1:6" x14ac:dyDescent="0.25">
      <c r="A2161" s="81" t="s">
        <v>471</v>
      </c>
      <c r="B2161" s="81" t="s">
        <v>505</v>
      </c>
      <c r="C2161" s="81" t="s">
        <v>506</v>
      </c>
      <c r="D2161" s="81" t="s">
        <v>184</v>
      </c>
      <c r="E2161" s="105">
        <v>8.5616438356164384</v>
      </c>
      <c r="F2161" s="81" t="s">
        <v>37</v>
      </c>
    </row>
    <row r="2162" spans="1:6" x14ac:dyDescent="0.25">
      <c r="A2162" s="81" t="s">
        <v>471</v>
      </c>
      <c r="B2162" s="81" t="s">
        <v>505</v>
      </c>
      <c r="C2162" s="81" t="s">
        <v>506</v>
      </c>
      <c r="D2162" s="81" t="s">
        <v>184</v>
      </c>
      <c r="E2162" s="105">
        <v>5.7077625570776256</v>
      </c>
      <c r="F2162" s="81" t="s">
        <v>38</v>
      </c>
    </row>
    <row r="2163" spans="1:6" x14ac:dyDescent="0.25">
      <c r="A2163" s="81" t="s">
        <v>471</v>
      </c>
      <c r="B2163" s="81" t="s">
        <v>505</v>
      </c>
      <c r="C2163" s="81" t="s">
        <v>506</v>
      </c>
      <c r="D2163" s="81" t="s">
        <v>184</v>
      </c>
      <c r="E2163" s="105">
        <v>47.564687975646876</v>
      </c>
      <c r="F2163" s="81" t="s">
        <v>40</v>
      </c>
    </row>
    <row r="2164" spans="1:6" x14ac:dyDescent="0.25">
      <c r="A2164" s="81" t="s">
        <v>471</v>
      </c>
      <c r="B2164" s="81" t="s">
        <v>505</v>
      </c>
      <c r="C2164" s="81" t="s">
        <v>506</v>
      </c>
      <c r="D2164" s="81" t="s">
        <v>184</v>
      </c>
      <c r="E2164" s="105">
        <v>272.07001522070016</v>
      </c>
      <c r="F2164" s="81" t="s">
        <v>41</v>
      </c>
    </row>
    <row r="2165" spans="1:6" x14ac:dyDescent="0.25">
      <c r="A2165" s="81" t="s">
        <v>471</v>
      </c>
      <c r="B2165" s="81" t="s">
        <v>505</v>
      </c>
      <c r="C2165" s="81" t="s">
        <v>506</v>
      </c>
      <c r="D2165" s="81" t="s">
        <v>184</v>
      </c>
      <c r="E2165" s="105">
        <v>75.152207001522072</v>
      </c>
      <c r="F2165" s="81" t="s">
        <v>42</v>
      </c>
    </row>
    <row r="2166" spans="1:6" x14ac:dyDescent="0.25">
      <c r="A2166" s="81" t="s">
        <v>471</v>
      </c>
      <c r="B2166" s="81" t="s">
        <v>505</v>
      </c>
      <c r="C2166" s="81" t="s">
        <v>506</v>
      </c>
      <c r="D2166" s="81" t="s">
        <v>184</v>
      </c>
      <c r="E2166" s="105">
        <v>1.9025875190258752</v>
      </c>
      <c r="F2166" s="81" t="s">
        <v>44</v>
      </c>
    </row>
    <row r="2167" spans="1:6" x14ac:dyDescent="0.25">
      <c r="A2167" s="81" t="s">
        <v>471</v>
      </c>
      <c r="B2167" s="81" t="s">
        <v>505</v>
      </c>
      <c r="C2167" s="81" t="s">
        <v>506</v>
      </c>
      <c r="D2167" s="81" t="s">
        <v>184</v>
      </c>
      <c r="E2167" s="105">
        <v>58.980213089802128</v>
      </c>
      <c r="F2167" s="81" t="s">
        <v>45</v>
      </c>
    </row>
    <row r="2168" spans="1:6" x14ac:dyDescent="0.25">
      <c r="A2168" s="81" t="s">
        <v>471</v>
      </c>
      <c r="B2168" s="81" t="s">
        <v>505</v>
      </c>
      <c r="C2168" s="81" t="s">
        <v>506</v>
      </c>
      <c r="D2168" s="81" t="s">
        <v>184</v>
      </c>
      <c r="E2168" s="105">
        <v>10.464231354642314</v>
      </c>
      <c r="F2168" s="81" t="s">
        <v>47</v>
      </c>
    </row>
    <row r="2169" spans="1:6" x14ac:dyDescent="0.25">
      <c r="A2169" s="81" t="s">
        <v>471</v>
      </c>
      <c r="B2169" s="81" t="s">
        <v>505</v>
      </c>
      <c r="C2169" s="81" t="s">
        <v>506</v>
      </c>
      <c r="D2169" s="81" t="s">
        <v>184</v>
      </c>
      <c r="E2169" s="105">
        <v>2.8538812785388128</v>
      </c>
      <c r="F2169" s="81" t="s">
        <v>63</v>
      </c>
    </row>
    <row r="2170" spans="1:6" x14ac:dyDescent="0.25">
      <c r="A2170" s="81" t="s">
        <v>471</v>
      </c>
      <c r="B2170" s="81" t="s">
        <v>505</v>
      </c>
      <c r="C2170" s="81" t="s">
        <v>506</v>
      </c>
      <c r="D2170" s="81" t="s">
        <v>184</v>
      </c>
      <c r="E2170" s="105">
        <v>14.269406392694064</v>
      </c>
      <c r="F2170" s="81" t="s">
        <v>48</v>
      </c>
    </row>
    <row r="2171" spans="1:6" x14ac:dyDescent="0.25">
      <c r="A2171" s="81" t="s">
        <v>471</v>
      </c>
      <c r="B2171" s="81" t="s">
        <v>505</v>
      </c>
      <c r="C2171" s="81" t="s">
        <v>506</v>
      </c>
      <c r="D2171" s="81" t="s">
        <v>184</v>
      </c>
      <c r="E2171" s="105">
        <v>4.756468797564688</v>
      </c>
      <c r="F2171" s="81" t="s">
        <v>49</v>
      </c>
    </row>
    <row r="2172" spans="1:6" x14ac:dyDescent="0.25">
      <c r="A2172" s="81" t="s">
        <v>471</v>
      </c>
      <c r="B2172" s="81" t="s">
        <v>505</v>
      </c>
      <c r="C2172" s="81" t="s">
        <v>506</v>
      </c>
      <c r="D2172" s="81" t="s">
        <v>184</v>
      </c>
      <c r="E2172" s="105">
        <v>8.5616438356164384</v>
      </c>
      <c r="F2172" s="81" t="s">
        <v>50</v>
      </c>
    </row>
    <row r="2173" spans="1:6" x14ac:dyDescent="0.25">
      <c r="A2173" s="81" t="s">
        <v>471</v>
      </c>
      <c r="B2173" s="81" t="s">
        <v>505</v>
      </c>
      <c r="C2173" s="81" t="s">
        <v>506</v>
      </c>
      <c r="D2173" s="81" t="s">
        <v>184</v>
      </c>
      <c r="E2173" s="105">
        <v>9.512937595129376</v>
      </c>
      <c r="F2173" s="81" t="s">
        <v>51</v>
      </c>
    </row>
    <row r="2174" spans="1:6" x14ac:dyDescent="0.25">
      <c r="A2174" s="81" t="s">
        <v>471</v>
      </c>
      <c r="B2174" s="81" t="s">
        <v>505</v>
      </c>
      <c r="C2174" s="81" t="s">
        <v>506</v>
      </c>
      <c r="D2174" s="81" t="s">
        <v>184</v>
      </c>
      <c r="E2174" s="105">
        <v>0.9512937595129376</v>
      </c>
      <c r="F2174" s="81" t="s">
        <v>52</v>
      </c>
    </row>
    <row r="2175" spans="1:6" x14ac:dyDescent="0.25">
      <c r="A2175" s="81" t="s">
        <v>471</v>
      </c>
      <c r="B2175" s="81" t="s">
        <v>505</v>
      </c>
      <c r="C2175" s="81" t="s">
        <v>506</v>
      </c>
      <c r="D2175" s="81" t="s">
        <v>184</v>
      </c>
      <c r="E2175" s="105">
        <v>48.515981735159812</v>
      </c>
      <c r="F2175" s="81" t="s">
        <v>53</v>
      </c>
    </row>
    <row r="2176" spans="1:6" x14ac:dyDescent="0.25">
      <c r="A2176" s="81" t="s">
        <v>471</v>
      </c>
      <c r="B2176" s="81" t="s">
        <v>505</v>
      </c>
      <c r="C2176" s="81" t="s">
        <v>506</v>
      </c>
      <c r="D2176" s="81" t="s">
        <v>184</v>
      </c>
      <c r="E2176" s="105">
        <v>7.6103500761035008</v>
      </c>
      <c r="F2176" s="81" t="s">
        <v>56</v>
      </c>
    </row>
    <row r="2177" spans="1:6" x14ac:dyDescent="0.25">
      <c r="A2177" s="81" t="s">
        <v>471</v>
      </c>
      <c r="B2177" s="81" t="s">
        <v>505</v>
      </c>
      <c r="C2177" s="81" t="s">
        <v>506</v>
      </c>
      <c r="D2177" s="81" t="s">
        <v>184</v>
      </c>
      <c r="E2177" s="105">
        <v>56.126331811263313</v>
      </c>
      <c r="F2177" s="81" t="s">
        <v>57</v>
      </c>
    </row>
    <row r="2178" spans="1:6" x14ac:dyDescent="0.25">
      <c r="A2178" s="81" t="s">
        <v>471</v>
      </c>
      <c r="B2178" s="81" t="s">
        <v>505</v>
      </c>
      <c r="C2178" s="81" t="s">
        <v>506</v>
      </c>
      <c r="D2178" s="81" t="s">
        <v>184</v>
      </c>
      <c r="E2178" s="105">
        <v>1.9025875190258752</v>
      </c>
      <c r="F2178" s="81" t="s">
        <v>65</v>
      </c>
    </row>
    <row r="2179" spans="1:6" x14ac:dyDescent="0.25">
      <c r="A2179" s="87"/>
      <c r="B2179" s="87"/>
      <c r="C2179" s="87"/>
      <c r="D2179" s="87"/>
      <c r="E2179" s="106">
        <v>1250.0000000000002</v>
      </c>
      <c r="F2179" s="87"/>
    </row>
    <row r="2180" spans="1:6" x14ac:dyDescent="0.25">
      <c r="A2180" s="81" t="s">
        <v>472</v>
      </c>
      <c r="B2180" s="81" t="s">
        <v>511</v>
      </c>
      <c r="C2180" s="81" t="s">
        <v>512</v>
      </c>
      <c r="D2180" s="81" t="s">
        <v>184</v>
      </c>
      <c r="E2180" s="105">
        <v>5.7142857142857135</v>
      </c>
      <c r="F2180" s="81" t="s">
        <v>25</v>
      </c>
    </row>
    <row r="2181" spans="1:6" x14ac:dyDescent="0.25">
      <c r="A2181" s="81" t="s">
        <v>472</v>
      </c>
      <c r="B2181" s="81" t="s">
        <v>511</v>
      </c>
      <c r="C2181" s="81" t="s">
        <v>512</v>
      </c>
      <c r="D2181" s="81" t="s">
        <v>184</v>
      </c>
      <c r="E2181" s="105">
        <v>1</v>
      </c>
      <c r="F2181" s="81" t="s">
        <v>29</v>
      </c>
    </row>
    <row r="2182" spans="1:6" x14ac:dyDescent="0.25">
      <c r="A2182" s="81" t="s">
        <v>472</v>
      </c>
      <c r="B2182" s="81" t="s">
        <v>511</v>
      </c>
      <c r="C2182" s="81" t="s">
        <v>512</v>
      </c>
      <c r="D2182" s="81" t="s">
        <v>184</v>
      </c>
      <c r="E2182" s="105">
        <v>3</v>
      </c>
      <c r="F2182" s="81" t="s">
        <v>33</v>
      </c>
    </row>
    <row r="2183" spans="1:6" s="67" customFormat="1" x14ac:dyDescent="0.25">
      <c r="A2183" s="87"/>
      <c r="B2183" s="87"/>
      <c r="C2183" s="87"/>
      <c r="D2183" s="87"/>
      <c r="E2183" s="106">
        <v>9.7142857142857135</v>
      </c>
      <c r="F2183" s="87"/>
    </row>
    <row r="2184" spans="1:6" x14ac:dyDescent="0.25">
      <c r="A2184" s="81" t="s">
        <v>473</v>
      </c>
      <c r="B2184" s="81" t="s">
        <v>510</v>
      </c>
      <c r="C2184" s="81" t="s">
        <v>509</v>
      </c>
      <c r="D2184" s="81" t="s">
        <v>184</v>
      </c>
      <c r="E2184" s="105">
        <v>0.57754010695187163</v>
      </c>
      <c r="F2184" s="81" t="s">
        <v>18</v>
      </c>
    </row>
    <row r="2185" spans="1:6" x14ac:dyDescent="0.25">
      <c r="A2185" s="81" t="s">
        <v>473</v>
      </c>
      <c r="B2185" s="81" t="s">
        <v>510</v>
      </c>
      <c r="C2185" s="81" t="s">
        <v>509</v>
      </c>
      <c r="D2185" s="81" t="s">
        <v>184</v>
      </c>
      <c r="E2185" s="105">
        <v>11.550802139037433</v>
      </c>
      <c r="F2185" s="81" t="s">
        <v>19</v>
      </c>
    </row>
    <row r="2186" spans="1:6" x14ac:dyDescent="0.25">
      <c r="A2186" s="81" t="s">
        <v>473</v>
      </c>
      <c r="B2186" s="81" t="s">
        <v>510</v>
      </c>
      <c r="C2186" s="81" t="s">
        <v>509</v>
      </c>
      <c r="D2186" s="81" t="s">
        <v>184</v>
      </c>
      <c r="E2186" s="105">
        <v>4.0427807486631009</v>
      </c>
      <c r="F2186" s="81" t="s">
        <v>21</v>
      </c>
    </row>
    <row r="2187" spans="1:6" x14ac:dyDescent="0.25">
      <c r="A2187" s="81" t="s">
        <v>473</v>
      </c>
      <c r="B2187" s="81" t="s">
        <v>510</v>
      </c>
      <c r="C2187" s="81" t="s">
        <v>509</v>
      </c>
      <c r="D2187" s="81" t="s">
        <v>184</v>
      </c>
      <c r="E2187" s="105">
        <v>3.1764705882352939</v>
      </c>
      <c r="F2187" s="81" t="s">
        <v>23</v>
      </c>
    </row>
    <row r="2188" spans="1:6" x14ac:dyDescent="0.25">
      <c r="A2188" s="81" t="s">
        <v>473</v>
      </c>
      <c r="B2188" s="81" t="s">
        <v>510</v>
      </c>
      <c r="C2188" s="81" t="s">
        <v>509</v>
      </c>
      <c r="D2188" s="81" t="s">
        <v>184</v>
      </c>
      <c r="E2188" s="105">
        <v>9.8181818181818183</v>
      </c>
      <c r="F2188" s="81" t="s">
        <v>24</v>
      </c>
    </row>
    <row r="2189" spans="1:6" x14ac:dyDescent="0.25">
      <c r="A2189" s="81" t="s">
        <v>473</v>
      </c>
      <c r="B2189" s="81" t="s">
        <v>510</v>
      </c>
      <c r="C2189" s="81" t="s">
        <v>509</v>
      </c>
      <c r="D2189" s="81" t="s">
        <v>184</v>
      </c>
      <c r="E2189" s="105">
        <v>20.213903743315509</v>
      </c>
      <c r="F2189" s="81" t="s">
        <v>25</v>
      </c>
    </row>
    <row r="2190" spans="1:6" x14ac:dyDescent="0.25">
      <c r="A2190" s="81" t="s">
        <v>473</v>
      </c>
      <c r="B2190" s="81" t="s">
        <v>510</v>
      </c>
      <c r="C2190" s="81" t="s">
        <v>509</v>
      </c>
      <c r="D2190" s="81" t="s">
        <v>184</v>
      </c>
      <c r="E2190" s="105">
        <v>4.6203208556149731</v>
      </c>
      <c r="F2190" s="81" t="s">
        <v>266</v>
      </c>
    </row>
    <row r="2191" spans="1:6" s="67" customFormat="1" x14ac:dyDescent="0.25">
      <c r="A2191" s="87"/>
      <c r="B2191" s="87"/>
      <c r="C2191" s="87"/>
      <c r="D2191" s="87"/>
      <c r="E2191" s="106">
        <v>53.999999999999993</v>
      </c>
      <c r="F2191" s="87"/>
    </row>
    <row r="2192" spans="1:6" x14ac:dyDescent="0.25">
      <c r="A2192" s="81" t="s">
        <v>474</v>
      </c>
      <c r="B2192" s="81" t="s">
        <v>334</v>
      </c>
      <c r="C2192" s="81" t="s">
        <v>513</v>
      </c>
      <c r="D2192" s="81" t="s">
        <v>184</v>
      </c>
      <c r="E2192" s="105">
        <v>61.555232558139529</v>
      </c>
      <c r="F2192" s="81" t="s">
        <v>300</v>
      </c>
    </row>
    <row r="2193" spans="1:6" x14ac:dyDescent="0.25">
      <c r="A2193" s="81" t="s">
        <v>474</v>
      </c>
      <c r="B2193" s="81" t="s">
        <v>334</v>
      </c>
      <c r="C2193" s="81" t="s">
        <v>513</v>
      </c>
      <c r="D2193" s="81" t="s">
        <v>184</v>
      </c>
      <c r="E2193" s="105">
        <v>199.05523255813955</v>
      </c>
      <c r="F2193" s="81" t="s">
        <v>18</v>
      </c>
    </row>
    <row r="2194" spans="1:6" x14ac:dyDescent="0.25">
      <c r="A2194" s="81" t="s">
        <v>474</v>
      </c>
      <c r="B2194" s="81" t="s">
        <v>334</v>
      </c>
      <c r="C2194" s="81" t="s">
        <v>513</v>
      </c>
      <c r="D2194" s="81" t="s">
        <v>184</v>
      </c>
      <c r="E2194" s="105">
        <v>10.392441860465116</v>
      </c>
      <c r="F2194" s="81" t="s">
        <v>20</v>
      </c>
    </row>
    <row r="2195" spans="1:6" x14ac:dyDescent="0.25">
      <c r="A2195" s="81" t="s">
        <v>474</v>
      </c>
      <c r="B2195" s="81" t="s">
        <v>334</v>
      </c>
      <c r="C2195" s="81" t="s">
        <v>513</v>
      </c>
      <c r="D2195" s="81" t="s">
        <v>184</v>
      </c>
      <c r="E2195" s="105">
        <v>209.44767441860466</v>
      </c>
      <c r="F2195" s="81" t="s">
        <v>22</v>
      </c>
    </row>
    <row r="2196" spans="1:6" x14ac:dyDescent="0.25">
      <c r="A2196" s="81" t="s">
        <v>474</v>
      </c>
      <c r="B2196" s="81" t="s">
        <v>334</v>
      </c>
      <c r="C2196" s="81" t="s">
        <v>513</v>
      </c>
      <c r="D2196" s="81" t="s">
        <v>184</v>
      </c>
      <c r="E2196" s="105">
        <v>139.09883720930233</v>
      </c>
      <c r="F2196" s="81" t="s">
        <v>23</v>
      </c>
    </row>
    <row r="2197" spans="1:6" x14ac:dyDescent="0.25">
      <c r="A2197" s="81" t="s">
        <v>474</v>
      </c>
      <c r="B2197" s="81" t="s">
        <v>334</v>
      </c>
      <c r="C2197" s="81" t="s">
        <v>513</v>
      </c>
      <c r="D2197" s="81" t="s">
        <v>184</v>
      </c>
      <c r="E2197" s="105">
        <v>113.51744186046511</v>
      </c>
      <c r="F2197" s="81" t="s">
        <v>25</v>
      </c>
    </row>
    <row r="2198" spans="1:6" x14ac:dyDescent="0.25">
      <c r="A2198" s="81" t="s">
        <v>474</v>
      </c>
      <c r="B2198" s="81" t="s">
        <v>334</v>
      </c>
      <c r="C2198" s="81" t="s">
        <v>513</v>
      </c>
      <c r="D2198" s="81" t="s">
        <v>184</v>
      </c>
      <c r="E2198" s="105">
        <v>13.590116279069768</v>
      </c>
      <c r="F2198" s="81" t="s">
        <v>27</v>
      </c>
    </row>
    <row r="2199" spans="1:6" x14ac:dyDescent="0.25">
      <c r="A2199" s="81" t="s">
        <v>474</v>
      </c>
      <c r="B2199" s="81" t="s">
        <v>334</v>
      </c>
      <c r="C2199" s="81" t="s">
        <v>513</v>
      </c>
      <c r="D2199" s="81" t="s">
        <v>184</v>
      </c>
      <c r="E2199" s="105">
        <v>95.130813953488371</v>
      </c>
      <c r="F2199" s="81" t="s">
        <v>28</v>
      </c>
    </row>
    <row r="2200" spans="1:6" x14ac:dyDescent="0.25">
      <c r="A2200" s="81" t="s">
        <v>474</v>
      </c>
      <c r="B2200" s="81" t="s">
        <v>334</v>
      </c>
      <c r="C2200" s="81" t="s">
        <v>513</v>
      </c>
      <c r="D2200" s="81" t="s">
        <v>184</v>
      </c>
      <c r="E2200" s="105">
        <v>11.191860465116278</v>
      </c>
      <c r="F2200" s="81" t="s">
        <v>29</v>
      </c>
    </row>
    <row r="2201" spans="1:6" x14ac:dyDescent="0.25">
      <c r="A2201" s="81" t="s">
        <v>474</v>
      </c>
      <c r="B2201" s="81" t="s">
        <v>334</v>
      </c>
      <c r="C2201" s="81" t="s">
        <v>513</v>
      </c>
      <c r="D2201" s="81" t="s">
        <v>184</v>
      </c>
      <c r="E2201" s="105">
        <v>70.348837209302332</v>
      </c>
      <c r="F2201" s="81" t="s">
        <v>30</v>
      </c>
    </row>
    <row r="2202" spans="1:6" x14ac:dyDescent="0.25">
      <c r="A2202" s="81" t="s">
        <v>474</v>
      </c>
      <c r="B2202" s="81" t="s">
        <v>334</v>
      </c>
      <c r="C2202" s="81" t="s">
        <v>513</v>
      </c>
      <c r="D2202" s="81" t="s">
        <v>184</v>
      </c>
      <c r="E2202" s="105">
        <v>56.758720930232556</v>
      </c>
      <c r="F2202" s="81" t="s">
        <v>31</v>
      </c>
    </row>
    <row r="2203" spans="1:6" x14ac:dyDescent="0.25">
      <c r="A2203" s="81" t="s">
        <v>474</v>
      </c>
      <c r="B2203" s="81" t="s">
        <v>334</v>
      </c>
      <c r="C2203" s="81" t="s">
        <v>513</v>
      </c>
      <c r="D2203" s="81" t="s">
        <v>184</v>
      </c>
      <c r="E2203" s="105">
        <v>94.331395348837205</v>
      </c>
      <c r="F2203" s="81" t="s">
        <v>32</v>
      </c>
    </row>
    <row r="2204" spans="1:6" x14ac:dyDescent="0.25">
      <c r="A2204" s="81" t="s">
        <v>474</v>
      </c>
      <c r="B2204" s="81" t="s">
        <v>334</v>
      </c>
      <c r="C2204" s="81" t="s">
        <v>513</v>
      </c>
      <c r="D2204" s="81" t="s">
        <v>184</v>
      </c>
      <c r="E2204" s="105">
        <v>16.787790697674421</v>
      </c>
      <c r="F2204" s="81" t="s">
        <v>62</v>
      </c>
    </row>
    <row r="2205" spans="1:6" x14ac:dyDescent="0.25">
      <c r="A2205" s="81" t="s">
        <v>474</v>
      </c>
      <c r="B2205" s="81" t="s">
        <v>334</v>
      </c>
      <c r="C2205" s="81" t="s">
        <v>513</v>
      </c>
      <c r="D2205" s="81" t="s">
        <v>184</v>
      </c>
      <c r="E2205" s="105">
        <v>67.950581395348834</v>
      </c>
      <c r="F2205" s="81" t="s">
        <v>33</v>
      </c>
    </row>
    <row r="2206" spans="1:6" x14ac:dyDescent="0.25">
      <c r="A2206" s="81" t="s">
        <v>474</v>
      </c>
      <c r="B2206" s="81" t="s">
        <v>334</v>
      </c>
      <c r="C2206" s="81" t="s">
        <v>513</v>
      </c>
      <c r="D2206" s="81" t="s">
        <v>184</v>
      </c>
      <c r="E2206" s="105">
        <v>63.95348837209302</v>
      </c>
      <c r="F2206" s="81" t="s">
        <v>34</v>
      </c>
    </row>
    <row r="2207" spans="1:6" x14ac:dyDescent="0.25">
      <c r="A2207" s="81" t="s">
        <v>474</v>
      </c>
      <c r="B2207" s="81" t="s">
        <v>334</v>
      </c>
      <c r="C2207" s="81" t="s">
        <v>513</v>
      </c>
      <c r="D2207" s="81" t="s">
        <v>184</v>
      </c>
      <c r="E2207" s="105">
        <v>75.145348837209298</v>
      </c>
      <c r="F2207" s="81" t="s">
        <v>35</v>
      </c>
    </row>
    <row r="2208" spans="1:6" x14ac:dyDescent="0.25">
      <c r="A2208" s="81" t="s">
        <v>474</v>
      </c>
      <c r="B2208" s="81" t="s">
        <v>334</v>
      </c>
      <c r="C2208" s="81" t="s">
        <v>513</v>
      </c>
      <c r="D2208" s="81" t="s">
        <v>184</v>
      </c>
      <c r="E2208" s="105">
        <v>179.06976744186045</v>
      </c>
      <c r="F2208" s="81" t="s">
        <v>36</v>
      </c>
    </row>
    <row r="2209" spans="1:6" x14ac:dyDescent="0.25">
      <c r="A2209" s="81" t="s">
        <v>474</v>
      </c>
      <c r="B2209" s="81" t="s">
        <v>334</v>
      </c>
      <c r="C2209" s="81" t="s">
        <v>513</v>
      </c>
      <c r="D2209" s="81" t="s">
        <v>184</v>
      </c>
      <c r="E2209" s="105">
        <v>119.91279069767442</v>
      </c>
      <c r="F2209" s="81" t="s">
        <v>37</v>
      </c>
    </row>
    <row r="2210" spans="1:6" x14ac:dyDescent="0.25">
      <c r="A2210" s="81" t="s">
        <v>474</v>
      </c>
      <c r="B2210" s="81" t="s">
        <v>334</v>
      </c>
      <c r="C2210" s="81" t="s">
        <v>513</v>
      </c>
      <c r="D2210" s="81" t="s">
        <v>184</v>
      </c>
      <c r="E2210" s="105">
        <v>4.7965116279069768</v>
      </c>
      <c r="F2210" s="81" t="s">
        <v>38</v>
      </c>
    </row>
    <row r="2211" spans="1:6" x14ac:dyDescent="0.25">
      <c r="A2211" s="81" t="s">
        <v>474</v>
      </c>
      <c r="B2211" s="81" t="s">
        <v>334</v>
      </c>
      <c r="C2211" s="81" t="s">
        <v>513</v>
      </c>
      <c r="D2211" s="81" t="s">
        <v>184</v>
      </c>
      <c r="E2211" s="105">
        <v>43.168604651162795</v>
      </c>
      <c r="F2211" s="81" t="s">
        <v>39</v>
      </c>
    </row>
    <row r="2212" spans="1:6" x14ac:dyDescent="0.25">
      <c r="A2212" s="81" t="s">
        <v>474</v>
      </c>
      <c r="B2212" s="81" t="s">
        <v>334</v>
      </c>
      <c r="C2212" s="81" t="s">
        <v>513</v>
      </c>
      <c r="D2212" s="81" t="s">
        <v>184</v>
      </c>
      <c r="E2212" s="105">
        <v>113.51744186046511</v>
      </c>
      <c r="F2212" s="81" t="s">
        <v>40</v>
      </c>
    </row>
    <row r="2213" spans="1:6" x14ac:dyDescent="0.25">
      <c r="A2213" s="81" t="s">
        <v>474</v>
      </c>
      <c r="B2213" s="81" t="s">
        <v>334</v>
      </c>
      <c r="C2213" s="81" t="s">
        <v>513</v>
      </c>
      <c r="D2213" s="81" t="s">
        <v>184</v>
      </c>
      <c r="E2213" s="105">
        <v>245.42151162790697</v>
      </c>
      <c r="F2213" s="81" t="s">
        <v>41</v>
      </c>
    </row>
    <row r="2214" spans="1:6" x14ac:dyDescent="0.25">
      <c r="A2214" s="81" t="s">
        <v>474</v>
      </c>
      <c r="B2214" s="81" t="s">
        <v>334</v>
      </c>
      <c r="C2214" s="81" t="s">
        <v>513</v>
      </c>
      <c r="D2214" s="81" t="s">
        <v>184</v>
      </c>
      <c r="E2214" s="105">
        <v>344.54941860465118</v>
      </c>
      <c r="F2214" s="81" t="s">
        <v>42</v>
      </c>
    </row>
    <row r="2215" spans="1:6" x14ac:dyDescent="0.25">
      <c r="A2215" s="81" t="s">
        <v>474</v>
      </c>
      <c r="B2215" s="81" t="s">
        <v>334</v>
      </c>
      <c r="C2215" s="81" t="s">
        <v>513</v>
      </c>
      <c r="D2215" s="81" t="s">
        <v>184</v>
      </c>
      <c r="E2215" s="105">
        <v>43.968023255813954</v>
      </c>
      <c r="F2215" s="81" t="s">
        <v>43</v>
      </c>
    </row>
    <row r="2216" spans="1:6" x14ac:dyDescent="0.25">
      <c r="A2216" s="81" t="s">
        <v>474</v>
      </c>
      <c r="B2216" s="81" t="s">
        <v>334</v>
      </c>
      <c r="C2216" s="81" t="s">
        <v>513</v>
      </c>
      <c r="D2216" s="81" t="s">
        <v>184</v>
      </c>
      <c r="E2216" s="105">
        <v>37.572674418604649</v>
      </c>
      <c r="F2216" s="81" t="s">
        <v>44</v>
      </c>
    </row>
    <row r="2217" spans="1:6" x14ac:dyDescent="0.25">
      <c r="A2217" s="81" t="s">
        <v>474</v>
      </c>
      <c r="B2217" s="81" t="s">
        <v>334</v>
      </c>
      <c r="C2217" s="81" t="s">
        <v>513</v>
      </c>
      <c r="D2217" s="81" t="s">
        <v>184</v>
      </c>
      <c r="E2217" s="105">
        <v>81.540697674418595</v>
      </c>
      <c r="F2217" s="81" t="s">
        <v>45</v>
      </c>
    </row>
    <row r="2218" spans="1:6" x14ac:dyDescent="0.25">
      <c r="A2218" s="81" t="s">
        <v>474</v>
      </c>
      <c r="B2218" s="81" t="s">
        <v>334</v>
      </c>
      <c r="C2218" s="81" t="s">
        <v>513</v>
      </c>
      <c r="D2218" s="81" t="s">
        <v>184</v>
      </c>
      <c r="E2218" s="105">
        <v>77.543604651162795</v>
      </c>
      <c r="F2218" s="81" t="s">
        <v>46</v>
      </c>
    </row>
    <row r="2219" spans="1:6" x14ac:dyDescent="0.25">
      <c r="A2219" s="81" t="s">
        <v>474</v>
      </c>
      <c r="B2219" s="81" t="s">
        <v>334</v>
      </c>
      <c r="C2219" s="81" t="s">
        <v>513</v>
      </c>
      <c r="D2219" s="81" t="s">
        <v>184</v>
      </c>
      <c r="E2219" s="105">
        <v>79.142441860465127</v>
      </c>
      <c r="F2219" s="81" t="s">
        <v>47</v>
      </c>
    </row>
    <row r="2220" spans="1:6" x14ac:dyDescent="0.25">
      <c r="A2220" s="81" t="s">
        <v>474</v>
      </c>
      <c r="B2220" s="81" t="s">
        <v>334</v>
      </c>
      <c r="C2220" s="81" t="s">
        <v>513</v>
      </c>
      <c r="D2220" s="81" t="s">
        <v>184</v>
      </c>
      <c r="E2220" s="105">
        <v>27.979651162790695</v>
      </c>
      <c r="F2220" s="81" t="s">
        <v>63</v>
      </c>
    </row>
    <row r="2221" spans="1:6" x14ac:dyDescent="0.25">
      <c r="A2221" s="81" t="s">
        <v>474</v>
      </c>
      <c r="B2221" s="81" t="s">
        <v>334</v>
      </c>
      <c r="C2221" s="81" t="s">
        <v>513</v>
      </c>
      <c r="D2221" s="81" t="s">
        <v>184</v>
      </c>
      <c r="E2221" s="105">
        <v>31.97674418604651</v>
      </c>
      <c r="F2221" s="81" t="s">
        <v>48</v>
      </c>
    </row>
    <row r="2222" spans="1:6" x14ac:dyDescent="0.25">
      <c r="A2222" s="81" t="s">
        <v>474</v>
      </c>
      <c r="B2222" s="81" t="s">
        <v>334</v>
      </c>
      <c r="C2222" s="81" t="s">
        <v>513</v>
      </c>
      <c r="D2222" s="81" t="s">
        <v>184</v>
      </c>
      <c r="E2222" s="105">
        <v>35.973837209302324</v>
      </c>
      <c r="F2222" s="81" t="s">
        <v>68</v>
      </c>
    </row>
    <row r="2223" spans="1:6" x14ac:dyDescent="0.25">
      <c r="A2223" s="81" t="s">
        <v>474</v>
      </c>
      <c r="B2223" s="81" t="s">
        <v>334</v>
      </c>
      <c r="C2223" s="81" t="s">
        <v>513</v>
      </c>
      <c r="D2223" s="81" t="s">
        <v>184</v>
      </c>
      <c r="E2223" s="105">
        <v>9.5930232558139537</v>
      </c>
      <c r="F2223" s="81" t="s">
        <v>49</v>
      </c>
    </row>
    <row r="2224" spans="1:6" x14ac:dyDescent="0.25">
      <c r="A2224" s="81" t="s">
        <v>474</v>
      </c>
      <c r="B2224" s="81" t="s">
        <v>334</v>
      </c>
      <c r="C2224" s="81" t="s">
        <v>513</v>
      </c>
      <c r="D2224" s="81" t="s">
        <v>184</v>
      </c>
      <c r="E2224" s="105">
        <v>35.174418604651166</v>
      </c>
      <c r="F2224" s="81" t="s">
        <v>50</v>
      </c>
    </row>
    <row r="2225" spans="1:6" x14ac:dyDescent="0.25">
      <c r="A2225" s="81" t="s">
        <v>474</v>
      </c>
      <c r="B2225" s="81" t="s">
        <v>334</v>
      </c>
      <c r="C2225" s="81" t="s">
        <v>513</v>
      </c>
      <c r="D2225" s="81" t="s">
        <v>184</v>
      </c>
      <c r="E2225" s="105">
        <v>226.23546511627907</v>
      </c>
      <c r="F2225" s="81" t="s">
        <v>51</v>
      </c>
    </row>
    <row r="2226" spans="1:6" x14ac:dyDescent="0.25">
      <c r="A2226" s="81" t="s">
        <v>474</v>
      </c>
      <c r="B2226" s="81" t="s">
        <v>334</v>
      </c>
      <c r="C2226" s="81" t="s">
        <v>513</v>
      </c>
      <c r="D2226" s="81" t="s">
        <v>184</v>
      </c>
      <c r="E2226" s="105">
        <v>16.787790697674421</v>
      </c>
      <c r="F2226" s="81" t="s">
        <v>52</v>
      </c>
    </row>
    <row r="2227" spans="1:6" x14ac:dyDescent="0.25">
      <c r="A2227" s="81" t="s">
        <v>474</v>
      </c>
      <c r="B2227" s="81" t="s">
        <v>334</v>
      </c>
      <c r="C2227" s="81" t="s">
        <v>513</v>
      </c>
      <c r="D2227" s="81" t="s">
        <v>184</v>
      </c>
      <c r="E2227" s="105">
        <v>2.3982558139534884</v>
      </c>
      <c r="F2227" s="81" t="s">
        <v>53</v>
      </c>
    </row>
    <row r="2228" spans="1:6" x14ac:dyDescent="0.25">
      <c r="A2228" s="81" t="s">
        <v>474</v>
      </c>
      <c r="B2228" s="81" t="s">
        <v>334</v>
      </c>
      <c r="C2228" s="81" t="s">
        <v>513</v>
      </c>
      <c r="D2228" s="81" t="s">
        <v>184</v>
      </c>
      <c r="E2228" s="105">
        <v>7.9941860465116275</v>
      </c>
      <c r="F2228" s="81" t="s">
        <v>266</v>
      </c>
    </row>
    <row r="2229" spans="1:6" x14ac:dyDescent="0.25">
      <c r="A2229" s="81" t="s">
        <v>474</v>
      </c>
      <c r="B2229" s="81" t="s">
        <v>334</v>
      </c>
      <c r="C2229" s="81" t="s">
        <v>513</v>
      </c>
      <c r="D2229" s="81" t="s">
        <v>184</v>
      </c>
      <c r="E2229" s="105">
        <v>38.372093023255815</v>
      </c>
      <c r="F2229" s="81" t="s">
        <v>54</v>
      </c>
    </row>
    <row r="2230" spans="1:6" x14ac:dyDescent="0.25">
      <c r="A2230" s="81" t="s">
        <v>474</v>
      </c>
      <c r="B2230" s="81" t="s">
        <v>334</v>
      </c>
      <c r="C2230" s="81" t="s">
        <v>513</v>
      </c>
      <c r="D2230" s="81" t="s">
        <v>184</v>
      </c>
      <c r="E2230" s="105">
        <v>11.991279069767442</v>
      </c>
      <c r="F2230" s="81" t="s">
        <v>55</v>
      </c>
    </row>
    <row r="2231" spans="1:6" x14ac:dyDescent="0.25">
      <c r="A2231" s="81" t="s">
        <v>474</v>
      </c>
      <c r="B2231" s="81" t="s">
        <v>334</v>
      </c>
      <c r="C2231" s="81" t="s">
        <v>513</v>
      </c>
      <c r="D2231" s="81" t="s">
        <v>184</v>
      </c>
      <c r="E2231" s="105">
        <v>12.790697674418604</v>
      </c>
      <c r="F2231" s="81" t="s">
        <v>144</v>
      </c>
    </row>
    <row r="2232" spans="1:6" x14ac:dyDescent="0.25">
      <c r="A2232" s="81" t="s">
        <v>474</v>
      </c>
      <c r="B2232" s="81" t="s">
        <v>334</v>
      </c>
      <c r="C2232" s="81" t="s">
        <v>513</v>
      </c>
      <c r="D2232" s="81" t="s">
        <v>184</v>
      </c>
      <c r="E2232" s="105">
        <v>3.9970930232558137</v>
      </c>
      <c r="F2232" s="81" t="s">
        <v>335</v>
      </c>
    </row>
    <row r="2233" spans="1:6" x14ac:dyDescent="0.25">
      <c r="A2233" s="81" t="s">
        <v>474</v>
      </c>
      <c r="B2233" s="81" t="s">
        <v>334</v>
      </c>
      <c r="C2233" s="81" t="s">
        <v>513</v>
      </c>
      <c r="D2233" s="81" t="s">
        <v>184</v>
      </c>
      <c r="E2233" s="105">
        <v>125.50872093023256</v>
      </c>
      <c r="F2233" s="81" t="s">
        <v>56</v>
      </c>
    </row>
    <row r="2234" spans="1:6" x14ac:dyDescent="0.25">
      <c r="A2234" s="81" t="s">
        <v>474</v>
      </c>
      <c r="B2234" s="81" t="s">
        <v>334</v>
      </c>
      <c r="C2234" s="81" t="s">
        <v>513</v>
      </c>
      <c r="D2234" s="81" t="s">
        <v>184</v>
      </c>
      <c r="E2234" s="105">
        <v>3.9970930232558137</v>
      </c>
      <c r="F2234" s="81" t="s">
        <v>57</v>
      </c>
    </row>
    <row r="2235" spans="1:6" x14ac:dyDescent="0.25">
      <c r="A2235" s="81" t="s">
        <v>474</v>
      </c>
      <c r="B2235" s="81" t="s">
        <v>334</v>
      </c>
      <c r="C2235" s="81" t="s">
        <v>513</v>
      </c>
      <c r="D2235" s="81" t="s">
        <v>184</v>
      </c>
      <c r="E2235" s="105">
        <v>40.770348837209298</v>
      </c>
      <c r="F2235" s="81" t="s">
        <v>65</v>
      </c>
    </row>
    <row r="2236" spans="1:6" s="67" customFormat="1" x14ac:dyDescent="0.25">
      <c r="A2236" s="87"/>
      <c r="B2236" s="87"/>
      <c r="C2236" s="87"/>
      <c r="D2236" s="87"/>
      <c r="E2236" s="106">
        <v>3299.9999999999995</v>
      </c>
      <c r="F2236" s="87"/>
    </row>
    <row r="2237" spans="1:6" x14ac:dyDescent="0.25">
      <c r="A2237" s="81" t="s">
        <v>474</v>
      </c>
      <c r="B2237" s="81" t="s">
        <v>334</v>
      </c>
      <c r="C2237" s="81" t="s">
        <v>514</v>
      </c>
      <c r="D2237" s="81" t="s">
        <v>184</v>
      </c>
      <c r="E2237" s="105">
        <v>30.348837209302324</v>
      </c>
      <c r="F2237" s="81" t="s">
        <v>19</v>
      </c>
    </row>
    <row r="2238" spans="1:6" x14ac:dyDescent="0.25">
      <c r="A2238" s="81" t="s">
        <v>474</v>
      </c>
      <c r="B2238" s="81" t="s">
        <v>334</v>
      </c>
      <c r="C2238" s="81" t="s">
        <v>514</v>
      </c>
      <c r="D2238" s="81" t="s">
        <v>184</v>
      </c>
      <c r="E2238" s="105">
        <v>19.883720930232556</v>
      </c>
      <c r="F2238" s="81" t="s">
        <v>21</v>
      </c>
    </row>
    <row r="2239" spans="1:6" x14ac:dyDescent="0.25">
      <c r="A2239" s="81" t="s">
        <v>474</v>
      </c>
      <c r="B2239" s="81" t="s">
        <v>334</v>
      </c>
      <c r="C2239" s="81" t="s">
        <v>514</v>
      </c>
      <c r="D2239" s="81" t="s">
        <v>184</v>
      </c>
      <c r="E2239" s="105">
        <v>7.3255813953488369</v>
      </c>
      <c r="F2239" s="81" t="s">
        <v>22</v>
      </c>
    </row>
    <row r="2240" spans="1:6" x14ac:dyDescent="0.25">
      <c r="A2240" s="81" t="s">
        <v>474</v>
      </c>
      <c r="B2240" s="81" t="s">
        <v>334</v>
      </c>
      <c r="C2240" s="81" t="s">
        <v>514</v>
      </c>
      <c r="D2240" s="81" t="s">
        <v>184</v>
      </c>
      <c r="E2240" s="105">
        <v>138.13953488372093</v>
      </c>
      <c r="F2240" s="81" t="s">
        <v>23</v>
      </c>
    </row>
    <row r="2241" spans="1:6" x14ac:dyDescent="0.25">
      <c r="A2241" s="81" t="s">
        <v>474</v>
      </c>
      <c r="B2241" s="81" t="s">
        <v>334</v>
      </c>
      <c r="C2241" s="81" t="s">
        <v>514</v>
      </c>
      <c r="D2241" s="81" t="s">
        <v>184</v>
      </c>
      <c r="E2241" s="105">
        <v>11.511627906976743</v>
      </c>
      <c r="F2241" s="81" t="s">
        <v>24</v>
      </c>
    </row>
    <row r="2242" spans="1:6" x14ac:dyDescent="0.25">
      <c r="A2242" s="81" t="s">
        <v>474</v>
      </c>
      <c r="B2242" s="81" t="s">
        <v>334</v>
      </c>
      <c r="C2242" s="81" t="s">
        <v>514</v>
      </c>
      <c r="D2242" s="81" t="s">
        <v>184</v>
      </c>
      <c r="E2242" s="105">
        <v>38.720930232558139</v>
      </c>
      <c r="F2242" s="81" t="s">
        <v>25</v>
      </c>
    </row>
    <row r="2243" spans="1:6" x14ac:dyDescent="0.25">
      <c r="A2243" s="81" t="s">
        <v>474</v>
      </c>
      <c r="B2243" s="81" t="s">
        <v>334</v>
      </c>
      <c r="C2243" s="81" t="s">
        <v>514</v>
      </c>
      <c r="D2243" s="81" t="s">
        <v>184</v>
      </c>
      <c r="E2243" s="105">
        <v>3.13953488372093</v>
      </c>
      <c r="F2243" s="81" t="s">
        <v>29</v>
      </c>
    </row>
    <row r="2244" spans="1:6" x14ac:dyDescent="0.25">
      <c r="A2244" s="81" t="s">
        <v>474</v>
      </c>
      <c r="B2244" s="81" t="s">
        <v>334</v>
      </c>
      <c r="C2244" s="81" t="s">
        <v>514</v>
      </c>
      <c r="D2244" s="81" t="s">
        <v>184</v>
      </c>
      <c r="E2244" s="105">
        <v>9.4186046511627914</v>
      </c>
      <c r="F2244" s="81" t="s">
        <v>30</v>
      </c>
    </row>
    <row r="2245" spans="1:6" x14ac:dyDescent="0.25">
      <c r="A2245" s="81" t="s">
        <v>474</v>
      </c>
      <c r="B2245" s="81" t="s">
        <v>334</v>
      </c>
      <c r="C2245" s="81" t="s">
        <v>514</v>
      </c>
      <c r="D2245" s="81" t="s">
        <v>184</v>
      </c>
      <c r="E2245" s="105">
        <v>11.511627906976743</v>
      </c>
      <c r="F2245" s="81" t="s">
        <v>31</v>
      </c>
    </row>
    <row r="2246" spans="1:6" x14ac:dyDescent="0.25">
      <c r="A2246" s="81" t="s">
        <v>474</v>
      </c>
      <c r="B2246" s="81" t="s">
        <v>334</v>
      </c>
      <c r="C2246" s="81" t="s">
        <v>514</v>
      </c>
      <c r="D2246" s="81" t="s">
        <v>184</v>
      </c>
      <c r="E2246" s="105">
        <v>1.0465116279069768</v>
      </c>
      <c r="F2246" s="81" t="s">
        <v>32</v>
      </c>
    </row>
    <row r="2247" spans="1:6" x14ac:dyDescent="0.25">
      <c r="A2247" s="81" t="s">
        <v>474</v>
      </c>
      <c r="B2247" s="81" t="s">
        <v>334</v>
      </c>
      <c r="C2247" s="81" t="s">
        <v>514</v>
      </c>
      <c r="D2247" s="81" t="s">
        <v>184</v>
      </c>
      <c r="E2247" s="105">
        <v>5.2325581395348841</v>
      </c>
      <c r="F2247" s="81" t="s">
        <v>34</v>
      </c>
    </row>
    <row r="2248" spans="1:6" x14ac:dyDescent="0.25">
      <c r="A2248" s="81" t="s">
        <v>474</v>
      </c>
      <c r="B2248" s="81" t="s">
        <v>334</v>
      </c>
      <c r="C2248" s="81" t="s">
        <v>514</v>
      </c>
      <c r="D2248" s="81" t="s">
        <v>184</v>
      </c>
      <c r="E2248" s="105">
        <v>9.4186046511627914</v>
      </c>
      <c r="F2248" s="81" t="s">
        <v>36</v>
      </c>
    </row>
    <row r="2249" spans="1:6" x14ac:dyDescent="0.25">
      <c r="A2249" s="81" t="s">
        <v>474</v>
      </c>
      <c r="B2249" s="81" t="s">
        <v>334</v>
      </c>
      <c r="C2249" s="81" t="s">
        <v>514</v>
      </c>
      <c r="D2249" s="81" t="s">
        <v>184</v>
      </c>
      <c r="E2249" s="105">
        <v>10.465116279069768</v>
      </c>
      <c r="F2249" s="81" t="s">
        <v>39</v>
      </c>
    </row>
    <row r="2250" spans="1:6" x14ac:dyDescent="0.25">
      <c r="A2250" s="81" t="s">
        <v>474</v>
      </c>
      <c r="B2250" s="81" t="s">
        <v>334</v>
      </c>
      <c r="C2250" s="81" t="s">
        <v>514</v>
      </c>
      <c r="D2250" s="81" t="s">
        <v>184</v>
      </c>
      <c r="E2250" s="105">
        <v>8.3720930232558146</v>
      </c>
      <c r="F2250" s="81" t="s">
        <v>40</v>
      </c>
    </row>
    <row r="2251" spans="1:6" x14ac:dyDescent="0.25">
      <c r="A2251" s="81" t="s">
        <v>474</v>
      </c>
      <c r="B2251" s="81" t="s">
        <v>334</v>
      </c>
      <c r="C2251" s="81" t="s">
        <v>514</v>
      </c>
      <c r="D2251" s="81" t="s">
        <v>184</v>
      </c>
      <c r="E2251" s="105">
        <v>18.837209302325583</v>
      </c>
      <c r="F2251" s="81" t="s">
        <v>41</v>
      </c>
    </row>
    <row r="2252" spans="1:6" x14ac:dyDescent="0.25">
      <c r="A2252" s="81" t="s">
        <v>474</v>
      </c>
      <c r="B2252" s="81" t="s">
        <v>334</v>
      </c>
      <c r="C2252" s="81" t="s">
        <v>514</v>
      </c>
      <c r="D2252" s="81" t="s">
        <v>184</v>
      </c>
      <c r="E2252" s="105">
        <v>27.209302325581394</v>
      </c>
      <c r="F2252" s="81" t="s">
        <v>45</v>
      </c>
    </row>
    <row r="2253" spans="1:6" x14ac:dyDescent="0.25">
      <c r="A2253" s="81" t="s">
        <v>474</v>
      </c>
      <c r="B2253" s="81" t="s">
        <v>334</v>
      </c>
      <c r="C2253" s="81" t="s">
        <v>514</v>
      </c>
      <c r="D2253" s="81" t="s">
        <v>184</v>
      </c>
      <c r="E2253" s="105">
        <v>18.837209302325583</v>
      </c>
      <c r="F2253" s="81" t="s">
        <v>47</v>
      </c>
    </row>
    <row r="2254" spans="1:6" x14ac:dyDescent="0.25">
      <c r="A2254" s="81" t="s">
        <v>474</v>
      </c>
      <c r="B2254" s="81" t="s">
        <v>334</v>
      </c>
      <c r="C2254" s="81" t="s">
        <v>514</v>
      </c>
      <c r="D2254" s="81" t="s">
        <v>184</v>
      </c>
      <c r="E2254" s="105">
        <v>12.55813953488372</v>
      </c>
      <c r="F2254" s="81" t="s">
        <v>63</v>
      </c>
    </row>
    <row r="2255" spans="1:6" x14ac:dyDescent="0.25">
      <c r="A2255" s="81" t="s">
        <v>474</v>
      </c>
      <c r="B2255" s="81" t="s">
        <v>334</v>
      </c>
      <c r="C2255" s="81" t="s">
        <v>514</v>
      </c>
      <c r="D2255" s="81" t="s">
        <v>184</v>
      </c>
      <c r="E2255" s="105">
        <v>3.13953488372093</v>
      </c>
      <c r="F2255" s="81" t="s">
        <v>48</v>
      </c>
    </row>
    <row r="2256" spans="1:6" x14ac:dyDescent="0.25">
      <c r="A2256" s="81" t="s">
        <v>474</v>
      </c>
      <c r="B2256" s="81" t="s">
        <v>334</v>
      </c>
      <c r="C2256" s="81" t="s">
        <v>514</v>
      </c>
      <c r="D2256" s="81" t="s">
        <v>184</v>
      </c>
      <c r="E2256" s="105">
        <v>7.3255813953488369</v>
      </c>
      <c r="F2256" s="81" t="s">
        <v>50</v>
      </c>
    </row>
    <row r="2257" spans="1:6" x14ac:dyDescent="0.25">
      <c r="A2257" s="81" t="s">
        <v>474</v>
      </c>
      <c r="B2257" s="81" t="s">
        <v>334</v>
      </c>
      <c r="C2257" s="81" t="s">
        <v>514</v>
      </c>
      <c r="D2257" s="81" t="s">
        <v>184</v>
      </c>
      <c r="E2257" s="105">
        <v>9.4186046511627914</v>
      </c>
      <c r="F2257" s="81" t="s">
        <v>51</v>
      </c>
    </row>
    <row r="2258" spans="1:6" x14ac:dyDescent="0.25">
      <c r="A2258" s="81" t="s">
        <v>474</v>
      </c>
      <c r="B2258" s="81" t="s">
        <v>334</v>
      </c>
      <c r="C2258" s="81" t="s">
        <v>514</v>
      </c>
      <c r="D2258" s="81" t="s">
        <v>184</v>
      </c>
      <c r="E2258" s="105">
        <v>37.674418604651166</v>
      </c>
      <c r="F2258" s="81" t="s">
        <v>53</v>
      </c>
    </row>
    <row r="2259" spans="1:6" x14ac:dyDescent="0.25">
      <c r="A2259" s="81" t="s">
        <v>474</v>
      </c>
      <c r="B2259" s="81" t="s">
        <v>334</v>
      </c>
      <c r="C2259" s="81" t="s">
        <v>514</v>
      </c>
      <c r="D2259" s="81" t="s">
        <v>184</v>
      </c>
      <c r="E2259" s="105">
        <v>49.186046511627907</v>
      </c>
      <c r="F2259" s="81" t="s">
        <v>56</v>
      </c>
    </row>
    <row r="2260" spans="1:6" x14ac:dyDescent="0.25">
      <c r="A2260" s="81" t="s">
        <v>474</v>
      </c>
      <c r="B2260" s="81" t="s">
        <v>334</v>
      </c>
      <c r="C2260" s="81" t="s">
        <v>514</v>
      </c>
      <c r="D2260" s="81" t="s">
        <v>184</v>
      </c>
      <c r="E2260" s="105">
        <v>6.2790697674418601</v>
      </c>
      <c r="F2260" s="81" t="s">
        <v>65</v>
      </c>
    </row>
    <row r="2261" spans="1:6" s="67" customFormat="1" x14ac:dyDescent="0.25">
      <c r="A2261" s="87"/>
      <c r="B2261" s="87"/>
      <c r="C2261" s="87"/>
      <c r="D2261" s="87"/>
      <c r="E2261" s="106">
        <v>495</v>
      </c>
      <c r="F2261" s="87"/>
    </row>
    <row r="2262" spans="1:6" x14ac:dyDescent="0.25">
      <c r="A2262" s="81" t="s">
        <v>475</v>
      </c>
      <c r="B2262" s="81" t="s">
        <v>515</v>
      </c>
      <c r="C2262" s="81" t="s">
        <v>516</v>
      </c>
      <c r="D2262" s="81" t="s">
        <v>14</v>
      </c>
      <c r="E2262" s="105">
        <v>997.24366041896371</v>
      </c>
      <c r="F2262" s="81" t="s">
        <v>300</v>
      </c>
    </row>
    <row r="2263" spans="1:6" x14ac:dyDescent="0.25">
      <c r="A2263" s="81" t="s">
        <v>475</v>
      </c>
      <c r="B2263" s="81" t="s">
        <v>515</v>
      </c>
      <c r="C2263" s="81" t="s">
        <v>516</v>
      </c>
      <c r="D2263" s="81" t="s">
        <v>14</v>
      </c>
      <c r="E2263" s="105">
        <v>1963.0650496141125</v>
      </c>
      <c r="F2263" s="81" t="s">
        <v>23</v>
      </c>
    </row>
    <row r="2264" spans="1:6" x14ac:dyDescent="0.25">
      <c r="A2264" s="81" t="s">
        <v>475</v>
      </c>
      <c r="B2264" s="81" t="s">
        <v>515</v>
      </c>
      <c r="C2264" s="81" t="s">
        <v>516</v>
      </c>
      <c r="D2264" s="81" t="s">
        <v>14</v>
      </c>
      <c r="E2264" s="105">
        <v>257.9933847850055</v>
      </c>
      <c r="F2264" s="81" t="s">
        <v>24</v>
      </c>
    </row>
    <row r="2265" spans="1:6" x14ac:dyDescent="0.25">
      <c r="A2265" s="81" t="s">
        <v>475</v>
      </c>
      <c r="B2265" s="81" t="s">
        <v>515</v>
      </c>
      <c r="C2265" s="81" t="s">
        <v>516</v>
      </c>
      <c r="D2265" s="81" t="s">
        <v>14</v>
      </c>
      <c r="E2265" s="105">
        <v>143.88092613009923</v>
      </c>
      <c r="F2265" s="81" t="s">
        <v>25</v>
      </c>
    </row>
    <row r="2266" spans="1:6" x14ac:dyDescent="0.25">
      <c r="A2266" s="81" t="s">
        <v>475</v>
      </c>
      <c r="B2266" s="81" t="s">
        <v>515</v>
      </c>
      <c r="C2266" s="81" t="s">
        <v>516</v>
      </c>
      <c r="D2266" s="81" t="s">
        <v>14</v>
      </c>
      <c r="E2266" s="105">
        <v>1137.8169790518191</v>
      </c>
      <c r="F2266" s="81" t="s">
        <v>52</v>
      </c>
    </row>
    <row r="2267" spans="1:6" s="67" customFormat="1" x14ac:dyDescent="0.25">
      <c r="A2267" s="87"/>
      <c r="B2267" s="87"/>
      <c r="C2267" s="87"/>
      <c r="D2267" s="87"/>
      <c r="E2267" s="106">
        <v>4500</v>
      </c>
      <c r="F2267" s="87"/>
    </row>
    <row r="2268" spans="1:6" x14ac:dyDescent="0.25">
      <c r="A2268" s="81" t="s">
        <v>476</v>
      </c>
      <c r="B2268" s="81" t="s">
        <v>517</v>
      </c>
      <c r="C2268" s="81" t="s">
        <v>508</v>
      </c>
      <c r="D2268" s="81" t="s">
        <v>14</v>
      </c>
      <c r="E2268" s="105">
        <v>36.410788381742741</v>
      </c>
      <c r="F2268" s="81" t="s">
        <v>15</v>
      </c>
    </row>
    <row r="2269" spans="1:6" x14ac:dyDescent="0.25">
      <c r="A2269" s="81" t="s">
        <v>476</v>
      </c>
      <c r="B2269" s="81" t="s">
        <v>517</v>
      </c>
      <c r="C2269" s="81" t="s">
        <v>508</v>
      </c>
      <c r="D2269" s="81" t="s">
        <v>14</v>
      </c>
      <c r="E2269" s="105">
        <v>214.73029045643153</v>
      </c>
      <c r="F2269" s="81" t="s">
        <v>300</v>
      </c>
    </row>
    <row r="2270" spans="1:6" x14ac:dyDescent="0.25">
      <c r="A2270" s="81" t="s">
        <v>476</v>
      </c>
      <c r="B2270" s="81" t="s">
        <v>517</v>
      </c>
      <c r="C2270" s="81" t="s">
        <v>508</v>
      </c>
      <c r="D2270" s="81" t="s">
        <v>14</v>
      </c>
      <c r="E2270" s="105">
        <v>96.161825726141075</v>
      </c>
      <c r="F2270" s="81" t="s">
        <v>18</v>
      </c>
    </row>
    <row r="2271" spans="1:6" x14ac:dyDescent="0.25">
      <c r="A2271" s="81" t="s">
        <v>476</v>
      </c>
      <c r="B2271" s="81" t="s">
        <v>517</v>
      </c>
      <c r="C2271" s="81" t="s">
        <v>508</v>
      </c>
      <c r="D2271" s="81" t="s">
        <v>14</v>
      </c>
      <c r="E2271" s="105">
        <v>31.742738589211619</v>
      </c>
      <c r="F2271" s="81" t="s">
        <v>19</v>
      </c>
    </row>
    <row r="2272" spans="1:6" x14ac:dyDescent="0.25">
      <c r="A2272" s="81" t="s">
        <v>476</v>
      </c>
      <c r="B2272" s="81" t="s">
        <v>517</v>
      </c>
      <c r="C2272" s="81" t="s">
        <v>508</v>
      </c>
      <c r="D2272" s="81" t="s">
        <v>14</v>
      </c>
      <c r="E2272" s="105">
        <v>37.344398340248958</v>
      </c>
      <c r="F2272" s="81" t="s">
        <v>21</v>
      </c>
    </row>
    <row r="2273" spans="1:6" x14ac:dyDescent="0.25">
      <c r="A2273" s="81" t="s">
        <v>476</v>
      </c>
      <c r="B2273" s="81" t="s">
        <v>517</v>
      </c>
      <c r="C2273" s="81" t="s">
        <v>508</v>
      </c>
      <c r="D2273" s="81" t="s">
        <v>14</v>
      </c>
      <c r="E2273" s="105">
        <v>896.2655601659751</v>
      </c>
      <c r="F2273" s="81" t="s">
        <v>22</v>
      </c>
    </row>
    <row r="2274" spans="1:6" x14ac:dyDescent="0.25">
      <c r="A2274" s="81" t="s">
        <v>476</v>
      </c>
      <c r="B2274" s="81" t="s">
        <v>517</v>
      </c>
      <c r="C2274" s="81" t="s">
        <v>508</v>
      </c>
      <c r="D2274" s="81" t="s">
        <v>14</v>
      </c>
      <c r="E2274" s="105">
        <v>164.31535269709542</v>
      </c>
      <c r="F2274" s="81" t="s">
        <v>23</v>
      </c>
    </row>
    <row r="2275" spans="1:6" x14ac:dyDescent="0.25">
      <c r="A2275" s="81" t="s">
        <v>476</v>
      </c>
      <c r="B2275" s="81" t="s">
        <v>517</v>
      </c>
      <c r="C2275" s="81" t="s">
        <v>508</v>
      </c>
      <c r="D2275" s="81" t="s">
        <v>14</v>
      </c>
      <c r="E2275" s="105">
        <v>23.340248962655604</v>
      </c>
      <c r="F2275" s="81" t="s">
        <v>25</v>
      </c>
    </row>
    <row r="2276" spans="1:6" x14ac:dyDescent="0.25">
      <c r="A2276" s="81" t="s">
        <v>476</v>
      </c>
      <c r="B2276" s="81" t="s">
        <v>517</v>
      </c>
      <c r="C2276" s="81" t="s">
        <v>508</v>
      </c>
      <c r="D2276" s="81" t="s">
        <v>14</v>
      </c>
      <c r="E2276" s="105">
        <v>54.149377593360995</v>
      </c>
      <c r="F2276" s="81" t="s">
        <v>26</v>
      </c>
    </row>
    <row r="2277" spans="1:6" x14ac:dyDescent="0.25">
      <c r="A2277" s="81" t="s">
        <v>476</v>
      </c>
      <c r="B2277" s="81" t="s">
        <v>517</v>
      </c>
      <c r="C2277" s="81" t="s">
        <v>508</v>
      </c>
      <c r="D2277" s="81" t="s">
        <v>14</v>
      </c>
      <c r="E2277" s="105">
        <v>28.008298755186722</v>
      </c>
      <c r="F2277" s="81" t="s">
        <v>27</v>
      </c>
    </row>
    <row r="2278" spans="1:6" x14ac:dyDescent="0.25">
      <c r="A2278" s="81" t="s">
        <v>476</v>
      </c>
      <c r="B2278" s="81" t="s">
        <v>517</v>
      </c>
      <c r="C2278" s="81" t="s">
        <v>508</v>
      </c>
      <c r="D2278" s="81" t="s">
        <v>14</v>
      </c>
      <c r="E2278" s="105">
        <v>306.22406639004151</v>
      </c>
      <c r="F2278" s="81" t="s">
        <v>28</v>
      </c>
    </row>
    <row r="2279" spans="1:6" x14ac:dyDescent="0.25">
      <c r="A2279" s="81" t="s">
        <v>476</v>
      </c>
      <c r="B2279" s="81" t="s">
        <v>517</v>
      </c>
      <c r="C2279" s="81" t="s">
        <v>508</v>
      </c>
      <c r="D2279" s="81" t="s">
        <v>14</v>
      </c>
      <c r="E2279" s="105">
        <v>255.80912863070537</v>
      </c>
      <c r="F2279" s="81" t="s">
        <v>29</v>
      </c>
    </row>
    <row r="2280" spans="1:6" x14ac:dyDescent="0.25">
      <c r="A2280" s="81" t="s">
        <v>476</v>
      </c>
      <c r="B2280" s="81" t="s">
        <v>517</v>
      </c>
      <c r="C2280" s="81" t="s">
        <v>508</v>
      </c>
      <c r="D2280" s="81" t="s">
        <v>14</v>
      </c>
      <c r="E2280" s="105">
        <v>179.25311203319501</v>
      </c>
      <c r="F2280" s="81" t="s">
        <v>30</v>
      </c>
    </row>
    <row r="2281" spans="1:6" x14ac:dyDescent="0.25">
      <c r="A2281" s="81" t="s">
        <v>476</v>
      </c>
      <c r="B2281" s="81" t="s">
        <v>517</v>
      </c>
      <c r="C2281" s="81" t="s">
        <v>508</v>
      </c>
      <c r="D2281" s="81" t="s">
        <v>14</v>
      </c>
      <c r="E2281" s="105">
        <v>14.004149377593361</v>
      </c>
      <c r="F2281" s="81" t="s">
        <v>31</v>
      </c>
    </row>
    <row r="2282" spans="1:6" x14ac:dyDescent="0.25">
      <c r="A2282" s="81" t="s">
        <v>476</v>
      </c>
      <c r="B2282" s="81" t="s">
        <v>517</v>
      </c>
      <c r="C2282" s="81" t="s">
        <v>508</v>
      </c>
      <c r="D2282" s="81" t="s">
        <v>14</v>
      </c>
      <c r="E2282" s="105">
        <v>144.70954356846474</v>
      </c>
      <c r="F2282" s="81" t="s">
        <v>32</v>
      </c>
    </row>
    <row r="2283" spans="1:6" x14ac:dyDescent="0.25">
      <c r="A2283" s="81" t="s">
        <v>476</v>
      </c>
      <c r="B2283" s="81" t="s">
        <v>517</v>
      </c>
      <c r="C2283" s="81" t="s">
        <v>508</v>
      </c>
      <c r="D2283" s="81" t="s">
        <v>14</v>
      </c>
      <c r="E2283" s="105">
        <v>32.676348547717843</v>
      </c>
      <c r="F2283" s="81" t="s">
        <v>62</v>
      </c>
    </row>
    <row r="2284" spans="1:6" x14ac:dyDescent="0.25">
      <c r="A2284" s="81" t="s">
        <v>476</v>
      </c>
      <c r="B2284" s="81" t="s">
        <v>517</v>
      </c>
      <c r="C2284" s="81" t="s">
        <v>508</v>
      </c>
      <c r="D2284" s="81" t="s">
        <v>14</v>
      </c>
      <c r="E2284" s="105">
        <v>27.074688796680498</v>
      </c>
      <c r="F2284" s="81" t="s">
        <v>33</v>
      </c>
    </row>
    <row r="2285" spans="1:6" x14ac:dyDescent="0.25">
      <c r="A2285" s="81" t="s">
        <v>476</v>
      </c>
      <c r="B2285" s="81" t="s">
        <v>517</v>
      </c>
      <c r="C2285" s="81" t="s">
        <v>508</v>
      </c>
      <c r="D2285" s="81" t="s">
        <v>14</v>
      </c>
      <c r="E2285" s="105">
        <v>7.4688796680497926</v>
      </c>
      <c r="F2285" s="81" t="s">
        <v>34</v>
      </c>
    </row>
    <row r="2286" spans="1:6" x14ac:dyDescent="0.25">
      <c r="A2286" s="81" t="s">
        <v>476</v>
      </c>
      <c r="B2286" s="81" t="s">
        <v>517</v>
      </c>
      <c r="C2286" s="81" t="s">
        <v>508</v>
      </c>
      <c r="D2286" s="81" t="s">
        <v>14</v>
      </c>
      <c r="E2286" s="105">
        <v>56.950207468879668</v>
      </c>
      <c r="F2286" s="81" t="s">
        <v>35</v>
      </c>
    </row>
    <row r="2287" spans="1:6" x14ac:dyDescent="0.25">
      <c r="A2287" s="81" t="s">
        <v>476</v>
      </c>
      <c r="B2287" s="81" t="s">
        <v>517</v>
      </c>
      <c r="C2287" s="81" t="s">
        <v>508</v>
      </c>
      <c r="D2287" s="81" t="s">
        <v>14</v>
      </c>
      <c r="E2287" s="105">
        <v>28.008298755186722</v>
      </c>
      <c r="F2287" s="81" t="s">
        <v>36</v>
      </c>
    </row>
    <row r="2288" spans="1:6" x14ac:dyDescent="0.25">
      <c r="A2288" s="81" t="s">
        <v>476</v>
      </c>
      <c r="B2288" s="81" t="s">
        <v>517</v>
      </c>
      <c r="C2288" s="81" t="s">
        <v>508</v>
      </c>
      <c r="D2288" s="81" t="s">
        <v>14</v>
      </c>
      <c r="E2288" s="105">
        <v>44.813278008298752</v>
      </c>
      <c r="F2288" s="81" t="s">
        <v>37</v>
      </c>
    </row>
    <row r="2289" spans="1:6" x14ac:dyDescent="0.25">
      <c r="A2289" s="81" t="s">
        <v>476</v>
      </c>
      <c r="B2289" s="81" t="s">
        <v>517</v>
      </c>
      <c r="C2289" s="81" t="s">
        <v>508</v>
      </c>
      <c r="D2289" s="81" t="s">
        <v>14</v>
      </c>
      <c r="E2289" s="105">
        <v>0.93360995850622408</v>
      </c>
      <c r="F2289" s="81" t="s">
        <v>38</v>
      </c>
    </row>
    <row r="2290" spans="1:6" x14ac:dyDescent="0.25">
      <c r="A2290" s="81" t="s">
        <v>476</v>
      </c>
      <c r="B2290" s="81" t="s">
        <v>517</v>
      </c>
      <c r="C2290" s="81" t="s">
        <v>508</v>
      </c>
      <c r="D2290" s="81" t="s">
        <v>14</v>
      </c>
      <c r="E2290" s="105">
        <v>1.8672199170124482</v>
      </c>
      <c r="F2290" s="81" t="s">
        <v>39</v>
      </c>
    </row>
    <row r="2291" spans="1:6" x14ac:dyDescent="0.25">
      <c r="A2291" s="81" t="s">
        <v>476</v>
      </c>
      <c r="B2291" s="81" t="s">
        <v>517</v>
      </c>
      <c r="C2291" s="81" t="s">
        <v>508</v>
      </c>
      <c r="D2291" s="81" t="s">
        <v>14</v>
      </c>
      <c r="E2291" s="105">
        <v>4.6680497925311197</v>
      </c>
      <c r="F2291" s="81" t="s">
        <v>40</v>
      </c>
    </row>
    <row r="2292" spans="1:6" x14ac:dyDescent="0.25">
      <c r="A2292" s="81" t="s">
        <v>476</v>
      </c>
      <c r="B2292" s="81" t="s">
        <v>517</v>
      </c>
      <c r="C2292" s="81" t="s">
        <v>508</v>
      </c>
      <c r="D2292" s="81" t="s">
        <v>14</v>
      </c>
      <c r="E2292" s="105">
        <v>80.290456431535276</v>
      </c>
      <c r="F2292" s="81" t="s">
        <v>43</v>
      </c>
    </row>
    <row r="2293" spans="1:6" x14ac:dyDescent="0.25">
      <c r="A2293" s="81" t="s">
        <v>476</v>
      </c>
      <c r="B2293" s="81" t="s">
        <v>517</v>
      </c>
      <c r="C2293" s="81" t="s">
        <v>508</v>
      </c>
      <c r="D2293" s="81" t="s">
        <v>14</v>
      </c>
      <c r="E2293" s="105">
        <v>38.278008298755189</v>
      </c>
      <c r="F2293" s="81" t="s">
        <v>45</v>
      </c>
    </row>
    <row r="2294" spans="1:6" x14ac:dyDescent="0.25">
      <c r="A2294" s="81" t="s">
        <v>476</v>
      </c>
      <c r="B2294" s="81" t="s">
        <v>517</v>
      </c>
      <c r="C2294" s="81" t="s">
        <v>508</v>
      </c>
      <c r="D2294" s="81" t="s">
        <v>14</v>
      </c>
      <c r="E2294" s="105">
        <v>13.070539419087137</v>
      </c>
      <c r="F2294" s="81" t="s">
        <v>46</v>
      </c>
    </row>
    <row r="2295" spans="1:6" x14ac:dyDescent="0.25">
      <c r="A2295" s="81" t="s">
        <v>476</v>
      </c>
      <c r="B2295" s="81" t="s">
        <v>517</v>
      </c>
      <c r="C2295" s="81" t="s">
        <v>508</v>
      </c>
      <c r="D2295" s="81" t="s">
        <v>14</v>
      </c>
      <c r="E2295" s="105">
        <v>32.676348547717843</v>
      </c>
      <c r="F2295" s="81" t="s">
        <v>47</v>
      </c>
    </row>
    <row r="2296" spans="1:6" x14ac:dyDescent="0.25">
      <c r="A2296" s="81" t="s">
        <v>476</v>
      </c>
      <c r="B2296" s="81" t="s">
        <v>517</v>
      </c>
      <c r="C2296" s="81" t="s">
        <v>508</v>
      </c>
      <c r="D2296" s="81" t="s">
        <v>14</v>
      </c>
      <c r="E2296" s="105">
        <v>9.3360995850622395</v>
      </c>
      <c r="F2296" s="81" t="s">
        <v>344</v>
      </c>
    </row>
    <row r="2297" spans="1:6" x14ac:dyDescent="0.25">
      <c r="A2297" s="81" t="s">
        <v>476</v>
      </c>
      <c r="B2297" s="81" t="s">
        <v>517</v>
      </c>
      <c r="C2297" s="81" t="s">
        <v>508</v>
      </c>
      <c r="D2297" s="81" t="s">
        <v>14</v>
      </c>
      <c r="E2297" s="105">
        <v>4.6680497925311197</v>
      </c>
      <c r="F2297" s="81" t="s">
        <v>63</v>
      </c>
    </row>
    <row r="2298" spans="1:6" x14ac:dyDescent="0.25">
      <c r="A2298" s="81" t="s">
        <v>476</v>
      </c>
      <c r="B2298" s="81" t="s">
        <v>517</v>
      </c>
      <c r="C2298" s="81" t="s">
        <v>508</v>
      </c>
      <c r="D2298" s="81" t="s">
        <v>14</v>
      </c>
      <c r="E2298" s="105">
        <v>70.954356846473033</v>
      </c>
      <c r="F2298" s="81" t="s">
        <v>48</v>
      </c>
    </row>
    <row r="2299" spans="1:6" x14ac:dyDescent="0.25">
      <c r="A2299" s="81" t="s">
        <v>476</v>
      </c>
      <c r="B2299" s="81" t="s">
        <v>517</v>
      </c>
      <c r="C2299" s="81" t="s">
        <v>508</v>
      </c>
      <c r="D2299" s="81" t="s">
        <v>14</v>
      </c>
      <c r="E2299" s="105">
        <v>10.269709543568464</v>
      </c>
      <c r="F2299" s="81" t="s">
        <v>68</v>
      </c>
    </row>
    <row r="2300" spans="1:6" x14ac:dyDescent="0.25">
      <c r="A2300" s="81" t="s">
        <v>476</v>
      </c>
      <c r="B2300" s="81" t="s">
        <v>517</v>
      </c>
      <c r="C2300" s="81" t="s">
        <v>508</v>
      </c>
      <c r="D2300" s="81" t="s">
        <v>14</v>
      </c>
      <c r="E2300" s="105">
        <v>18.672199170124479</v>
      </c>
      <c r="F2300" s="81" t="s">
        <v>49</v>
      </c>
    </row>
    <row r="2301" spans="1:6" x14ac:dyDescent="0.25">
      <c r="A2301" s="81" t="s">
        <v>476</v>
      </c>
      <c r="B2301" s="81" t="s">
        <v>517</v>
      </c>
      <c r="C2301" s="81" t="s">
        <v>508</v>
      </c>
      <c r="D2301" s="81" t="s">
        <v>14</v>
      </c>
      <c r="E2301" s="105">
        <v>10.269709543568464</v>
      </c>
      <c r="F2301" s="81" t="s">
        <v>50</v>
      </c>
    </row>
    <row r="2302" spans="1:6" x14ac:dyDescent="0.25">
      <c r="A2302" s="81" t="s">
        <v>476</v>
      </c>
      <c r="B2302" s="81" t="s">
        <v>517</v>
      </c>
      <c r="C2302" s="81" t="s">
        <v>508</v>
      </c>
      <c r="D2302" s="81" t="s">
        <v>14</v>
      </c>
      <c r="E2302" s="105">
        <v>483.60995850622407</v>
      </c>
      <c r="F2302" s="81" t="s">
        <v>51</v>
      </c>
    </row>
    <row r="2303" spans="1:6" x14ac:dyDescent="0.25">
      <c r="A2303" s="81" t="s">
        <v>476</v>
      </c>
      <c r="B2303" s="81" t="s">
        <v>517</v>
      </c>
      <c r="C2303" s="81" t="s">
        <v>508</v>
      </c>
      <c r="D2303" s="81" t="s">
        <v>14</v>
      </c>
      <c r="E2303" s="105">
        <v>10.269709543568464</v>
      </c>
      <c r="F2303" s="81" t="s">
        <v>52</v>
      </c>
    </row>
    <row r="2304" spans="1:6" x14ac:dyDescent="0.25">
      <c r="A2304" s="81" t="s">
        <v>476</v>
      </c>
      <c r="B2304" s="81" t="s">
        <v>517</v>
      </c>
      <c r="C2304" s="81" t="s">
        <v>508</v>
      </c>
      <c r="D2304" s="81" t="s">
        <v>14</v>
      </c>
      <c r="E2304" s="105">
        <v>42.012448132780086</v>
      </c>
      <c r="F2304" s="81" t="s">
        <v>266</v>
      </c>
    </row>
    <row r="2305" spans="1:6" x14ac:dyDescent="0.25">
      <c r="A2305" s="81" t="s">
        <v>476</v>
      </c>
      <c r="B2305" s="81" t="s">
        <v>517</v>
      </c>
      <c r="C2305" s="81" t="s">
        <v>508</v>
      </c>
      <c r="D2305" s="81" t="s">
        <v>14</v>
      </c>
      <c r="E2305" s="105">
        <v>4.6680497925311197</v>
      </c>
      <c r="F2305" s="81" t="s">
        <v>54</v>
      </c>
    </row>
    <row r="2306" spans="1:6" x14ac:dyDescent="0.25">
      <c r="A2306" s="81" t="s">
        <v>476</v>
      </c>
      <c r="B2306" s="81" t="s">
        <v>517</v>
      </c>
      <c r="C2306" s="81" t="s">
        <v>508</v>
      </c>
      <c r="D2306" s="81" t="s">
        <v>14</v>
      </c>
      <c r="E2306" s="105">
        <v>10.269709543568464</v>
      </c>
      <c r="F2306" s="81" t="s">
        <v>301</v>
      </c>
    </row>
    <row r="2307" spans="1:6" x14ac:dyDescent="0.25">
      <c r="A2307" s="81" t="s">
        <v>476</v>
      </c>
      <c r="B2307" s="81" t="s">
        <v>517</v>
      </c>
      <c r="C2307" s="81" t="s">
        <v>508</v>
      </c>
      <c r="D2307" s="81" t="s">
        <v>14</v>
      </c>
      <c r="E2307" s="105">
        <v>5.601659751037344</v>
      </c>
      <c r="F2307" s="81" t="s">
        <v>144</v>
      </c>
    </row>
    <row r="2308" spans="1:6" x14ac:dyDescent="0.25">
      <c r="A2308" s="81" t="s">
        <v>476</v>
      </c>
      <c r="B2308" s="81" t="s">
        <v>517</v>
      </c>
      <c r="C2308" s="81" t="s">
        <v>508</v>
      </c>
      <c r="D2308" s="81" t="s">
        <v>14</v>
      </c>
      <c r="E2308" s="105">
        <v>49.481327800829874</v>
      </c>
      <c r="F2308" s="81" t="s">
        <v>56</v>
      </c>
    </row>
    <row r="2309" spans="1:6" x14ac:dyDescent="0.25">
      <c r="A2309" s="81" t="s">
        <v>476</v>
      </c>
      <c r="B2309" s="81" t="s">
        <v>517</v>
      </c>
      <c r="C2309" s="81" t="s">
        <v>508</v>
      </c>
      <c r="D2309" s="81" t="s">
        <v>14</v>
      </c>
      <c r="E2309" s="105">
        <v>14.004149377593361</v>
      </c>
      <c r="F2309" s="81" t="s">
        <v>57</v>
      </c>
    </row>
    <row r="2310" spans="1:6" x14ac:dyDescent="0.25">
      <c r="A2310" s="81" t="s">
        <v>476</v>
      </c>
      <c r="B2310" s="81" t="s">
        <v>517</v>
      </c>
      <c r="C2310" s="81" t="s">
        <v>508</v>
      </c>
      <c r="D2310" s="81" t="s">
        <v>14</v>
      </c>
      <c r="E2310" s="105">
        <v>4.6680497925311197</v>
      </c>
      <c r="F2310" s="81" t="s">
        <v>65</v>
      </c>
    </row>
    <row r="2311" spans="1:6" s="67" customFormat="1" x14ac:dyDescent="0.25">
      <c r="A2311" s="87"/>
      <c r="B2311" s="87"/>
      <c r="C2311" s="87"/>
      <c r="D2311" s="87"/>
      <c r="E2311" s="106">
        <v>3600</v>
      </c>
      <c r="F2311" s="87"/>
    </row>
    <row r="2312" spans="1:6" x14ac:dyDescent="0.25">
      <c r="A2312" s="81" t="s">
        <v>477</v>
      </c>
      <c r="B2312" s="81" t="s">
        <v>518</v>
      </c>
      <c r="C2312" s="81" t="s">
        <v>506</v>
      </c>
      <c r="D2312" s="81" t="s">
        <v>14</v>
      </c>
      <c r="E2312" s="105">
        <v>35.61118916847618</v>
      </c>
      <c r="F2312" s="81" t="s">
        <v>15</v>
      </c>
    </row>
    <row r="2313" spans="1:6" x14ac:dyDescent="0.25">
      <c r="A2313" s="81" t="s">
        <v>477</v>
      </c>
      <c r="B2313" s="81" t="s">
        <v>518</v>
      </c>
      <c r="C2313" s="81" t="s">
        <v>506</v>
      </c>
      <c r="D2313" s="81" t="s">
        <v>14</v>
      </c>
      <c r="E2313" s="105">
        <v>6.9485247158002306</v>
      </c>
      <c r="F2313" s="81" t="s">
        <v>17</v>
      </c>
    </row>
    <row r="2314" spans="1:6" x14ac:dyDescent="0.25">
      <c r="A2314" s="81" t="s">
        <v>477</v>
      </c>
      <c r="B2314" s="81" t="s">
        <v>518</v>
      </c>
      <c r="C2314" s="81" t="s">
        <v>506</v>
      </c>
      <c r="D2314" s="81" t="s">
        <v>14</v>
      </c>
      <c r="E2314" s="105">
        <v>160.68463405288031</v>
      </c>
      <c r="F2314" s="81" t="s">
        <v>18</v>
      </c>
    </row>
    <row r="2315" spans="1:6" x14ac:dyDescent="0.25">
      <c r="A2315" s="81" t="s">
        <v>477</v>
      </c>
      <c r="B2315" s="81" t="s">
        <v>518</v>
      </c>
      <c r="C2315" s="81" t="s">
        <v>506</v>
      </c>
      <c r="D2315" s="81" t="s">
        <v>14</v>
      </c>
      <c r="E2315" s="105">
        <v>44.296845063226463</v>
      </c>
      <c r="F2315" s="81" t="s">
        <v>19</v>
      </c>
    </row>
    <row r="2316" spans="1:6" x14ac:dyDescent="0.25">
      <c r="A2316" s="81" t="s">
        <v>477</v>
      </c>
      <c r="B2316" s="81" t="s">
        <v>518</v>
      </c>
      <c r="C2316" s="81" t="s">
        <v>506</v>
      </c>
      <c r="D2316" s="81" t="s">
        <v>14</v>
      </c>
      <c r="E2316" s="105">
        <v>109.43926427385361</v>
      </c>
      <c r="F2316" s="81" t="s">
        <v>20</v>
      </c>
    </row>
    <row r="2317" spans="1:6" x14ac:dyDescent="0.25">
      <c r="A2317" s="81" t="s">
        <v>477</v>
      </c>
      <c r="B2317" s="81" t="s">
        <v>518</v>
      </c>
      <c r="C2317" s="81" t="s">
        <v>506</v>
      </c>
      <c r="D2317" s="81" t="s">
        <v>14</v>
      </c>
      <c r="E2317" s="105">
        <v>10.422787073700345</v>
      </c>
      <c r="F2317" s="81" t="s">
        <v>21</v>
      </c>
    </row>
    <row r="2318" spans="1:6" x14ac:dyDescent="0.25">
      <c r="A2318" s="81" t="s">
        <v>477</v>
      </c>
      <c r="B2318" s="81" t="s">
        <v>518</v>
      </c>
      <c r="C2318" s="81" t="s">
        <v>506</v>
      </c>
      <c r="D2318" s="81" t="s">
        <v>14</v>
      </c>
      <c r="E2318" s="105">
        <v>28.662664452675948</v>
      </c>
      <c r="F2318" s="81" t="s">
        <v>22</v>
      </c>
    </row>
    <row r="2319" spans="1:6" x14ac:dyDescent="0.25">
      <c r="A2319" s="81" t="s">
        <v>477</v>
      </c>
      <c r="B2319" s="81" t="s">
        <v>518</v>
      </c>
      <c r="C2319" s="81" t="s">
        <v>506</v>
      </c>
      <c r="D2319" s="81" t="s">
        <v>14</v>
      </c>
      <c r="E2319" s="105">
        <v>105.96500191595351</v>
      </c>
      <c r="F2319" s="81" t="s">
        <v>23</v>
      </c>
    </row>
    <row r="2320" spans="1:6" x14ac:dyDescent="0.25">
      <c r="A2320" s="81" t="s">
        <v>477</v>
      </c>
      <c r="B2320" s="81" t="s">
        <v>518</v>
      </c>
      <c r="C2320" s="81" t="s">
        <v>506</v>
      </c>
      <c r="D2320" s="81" t="s">
        <v>14</v>
      </c>
      <c r="E2320" s="105">
        <v>341.3462766636863</v>
      </c>
      <c r="F2320" s="81" t="s">
        <v>24</v>
      </c>
    </row>
    <row r="2321" spans="1:6" x14ac:dyDescent="0.25">
      <c r="A2321" s="81" t="s">
        <v>477</v>
      </c>
      <c r="B2321" s="81" t="s">
        <v>518</v>
      </c>
      <c r="C2321" s="81" t="s">
        <v>506</v>
      </c>
      <c r="D2321" s="81" t="s">
        <v>14</v>
      </c>
      <c r="E2321" s="105">
        <v>139.83905990547962</v>
      </c>
      <c r="F2321" s="81" t="s">
        <v>25</v>
      </c>
    </row>
    <row r="2322" spans="1:6" x14ac:dyDescent="0.25">
      <c r="A2322" s="81" t="s">
        <v>477</v>
      </c>
      <c r="B2322" s="81" t="s">
        <v>518</v>
      </c>
      <c r="C2322" s="81" t="s">
        <v>506</v>
      </c>
      <c r="D2322" s="81" t="s">
        <v>14</v>
      </c>
      <c r="E2322" s="105">
        <v>115.0849406054413</v>
      </c>
      <c r="F2322" s="81" t="s">
        <v>26</v>
      </c>
    </row>
    <row r="2323" spans="1:6" x14ac:dyDescent="0.25">
      <c r="A2323" s="81" t="s">
        <v>477</v>
      </c>
      <c r="B2323" s="81" t="s">
        <v>518</v>
      </c>
      <c r="C2323" s="81" t="s">
        <v>506</v>
      </c>
      <c r="D2323" s="81" t="s">
        <v>14</v>
      </c>
      <c r="E2323" s="105">
        <v>27.794098863200922</v>
      </c>
      <c r="F2323" s="81" t="s">
        <v>27</v>
      </c>
    </row>
    <row r="2324" spans="1:6" x14ac:dyDescent="0.25">
      <c r="A2324" s="81" t="s">
        <v>477</v>
      </c>
      <c r="B2324" s="81" t="s">
        <v>518</v>
      </c>
      <c r="C2324" s="81" t="s">
        <v>506</v>
      </c>
      <c r="D2324" s="81" t="s">
        <v>14</v>
      </c>
      <c r="E2324" s="105">
        <v>10.422787073700345</v>
      </c>
      <c r="F2324" s="81" t="s">
        <v>28</v>
      </c>
    </row>
    <row r="2325" spans="1:6" x14ac:dyDescent="0.25">
      <c r="A2325" s="81" t="s">
        <v>477</v>
      </c>
      <c r="B2325" s="81" t="s">
        <v>518</v>
      </c>
      <c r="C2325" s="81" t="s">
        <v>506</v>
      </c>
      <c r="D2325" s="81" t="s">
        <v>14</v>
      </c>
      <c r="E2325" s="105">
        <v>51.245369779026696</v>
      </c>
      <c r="F2325" s="81" t="s">
        <v>29</v>
      </c>
    </row>
    <row r="2326" spans="1:6" x14ac:dyDescent="0.25">
      <c r="A2326" s="81" t="s">
        <v>477</v>
      </c>
      <c r="B2326" s="81" t="s">
        <v>518</v>
      </c>
      <c r="C2326" s="81" t="s">
        <v>506</v>
      </c>
      <c r="D2326" s="81" t="s">
        <v>14</v>
      </c>
      <c r="E2326" s="105">
        <v>33.005492400051089</v>
      </c>
      <c r="F2326" s="81" t="s">
        <v>30</v>
      </c>
    </row>
    <row r="2327" spans="1:6" x14ac:dyDescent="0.25">
      <c r="A2327" s="81" t="s">
        <v>477</v>
      </c>
      <c r="B2327" s="81" t="s">
        <v>518</v>
      </c>
      <c r="C2327" s="81" t="s">
        <v>506</v>
      </c>
      <c r="D2327" s="81" t="s">
        <v>14</v>
      </c>
      <c r="E2327" s="105">
        <v>105.09643632647848</v>
      </c>
      <c r="F2327" s="81" t="s">
        <v>31</v>
      </c>
    </row>
    <row r="2328" spans="1:6" x14ac:dyDescent="0.25">
      <c r="A2328" s="81" t="s">
        <v>477</v>
      </c>
      <c r="B2328" s="81" t="s">
        <v>518</v>
      </c>
      <c r="C2328" s="81" t="s">
        <v>506</v>
      </c>
      <c r="D2328" s="81" t="s">
        <v>14</v>
      </c>
      <c r="E2328" s="105">
        <v>13.02848384212543</v>
      </c>
      <c r="F2328" s="81" t="s">
        <v>347</v>
      </c>
    </row>
    <row r="2329" spans="1:6" x14ac:dyDescent="0.25">
      <c r="A2329" s="81" t="s">
        <v>477</v>
      </c>
      <c r="B2329" s="81" t="s">
        <v>518</v>
      </c>
      <c r="C2329" s="81" t="s">
        <v>506</v>
      </c>
      <c r="D2329" s="81" t="s">
        <v>14</v>
      </c>
      <c r="E2329" s="105">
        <v>16.502746200025545</v>
      </c>
      <c r="F2329" s="81" t="s">
        <v>32</v>
      </c>
    </row>
    <row r="2330" spans="1:6" x14ac:dyDescent="0.25">
      <c r="A2330" s="81" t="s">
        <v>477</v>
      </c>
      <c r="B2330" s="81" t="s">
        <v>518</v>
      </c>
      <c r="C2330" s="81" t="s">
        <v>506</v>
      </c>
      <c r="D2330" s="81" t="s">
        <v>14</v>
      </c>
      <c r="E2330" s="105">
        <v>33.874057989526122</v>
      </c>
      <c r="F2330" s="81" t="s">
        <v>33</v>
      </c>
    </row>
    <row r="2331" spans="1:6" x14ac:dyDescent="0.25">
      <c r="A2331" s="81" t="s">
        <v>477</v>
      </c>
      <c r="B2331" s="81" t="s">
        <v>518</v>
      </c>
      <c r="C2331" s="81" t="s">
        <v>506</v>
      </c>
      <c r="D2331" s="81" t="s">
        <v>14</v>
      </c>
      <c r="E2331" s="105">
        <v>136.36479754757951</v>
      </c>
      <c r="F2331" s="81" t="s">
        <v>34</v>
      </c>
    </row>
    <row r="2332" spans="1:6" x14ac:dyDescent="0.25">
      <c r="A2332" s="81" t="s">
        <v>477</v>
      </c>
      <c r="B2332" s="81" t="s">
        <v>518</v>
      </c>
      <c r="C2332" s="81" t="s">
        <v>506</v>
      </c>
      <c r="D2332" s="81" t="s">
        <v>14</v>
      </c>
      <c r="E2332" s="105">
        <v>125.94201047387918</v>
      </c>
      <c r="F2332" s="81" t="s">
        <v>35</v>
      </c>
    </row>
    <row r="2333" spans="1:6" x14ac:dyDescent="0.25">
      <c r="A2333" s="81" t="s">
        <v>477</v>
      </c>
      <c r="B2333" s="81" t="s">
        <v>518</v>
      </c>
      <c r="C2333" s="81" t="s">
        <v>506</v>
      </c>
      <c r="D2333" s="81" t="s">
        <v>14</v>
      </c>
      <c r="E2333" s="105">
        <v>59.931025673776986</v>
      </c>
      <c r="F2333" s="81" t="s">
        <v>36</v>
      </c>
    </row>
    <row r="2334" spans="1:6" x14ac:dyDescent="0.25">
      <c r="A2334" s="81" t="s">
        <v>477</v>
      </c>
      <c r="B2334" s="81" t="s">
        <v>518</v>
      </c>
      <c r="C2334" s="81" t="s">
        <v>506</v>
      </c>
      <c r="D2334" s="81" t="s">
        <v>14</v>
      </c>
      <c r="E2334" s="105">
        <v>61.668156852727037</v>
      </c>
      <c r="F2334" s="81" t="s">
        <v>37</v>
      </c>
    </row>
    <row r="2335" spans="1:6" x14ac:dyDescent="0.25">
      <c r="A2335" s="81" t="s">
        <v>477</v>
      </c>
      <c r="B2335" s="81" t="s">
        <v>518</v>
      </c>
      <c r="C2335" s="81" t="s">
        <v>506</v>
      </c>
      <c r="D2335" s="81" t="s">
        <v>14</v>
      </c>
      <c r="E2335" s="105">
        <v>72.090943926427386</v>
      </c>
      <c r="F2335" s="81" t="s">
        <v>38</v>
      </c>
    </row>
    <row r="2336" spans="1:6" x14ac:dyDescent="0.25">
      <c r="A2336" s="81" t="s">
        <v>477</v>
      </c>
      <c r="B2336" s="81" t="s">
        <v>518</v>
      </c>
      <c r="C2336" s="81" t="s">
        <v>506</v>
      </c>
      <c r="D2336" s="81" t="s">
        <v>14</v>
      </c>
      <c r="E2336" s="105">
        <v>66.010984800102179</v>
      </c>
      <c r="F2336" s="81" t="s">
        <v>39</v>
      </c>
    </row>
    <row r="2337" spans="1:6" x14ac:dyDescent="0.25">
      <c r="A2337" s="81" t="s">
        <v>477</v>
      </c>
      <c r="B2337" s="81" t="s">
        <v>518</v>
      </c>
      <c r="C2337" s="81" t="s">
        <v>506</v>
      </c>
      <c r="D2337" s="81" t="s">
        <v>14</v>
      </c>
      <c r="E2337" s="105">
        <v>120.730616937029</v>
      </c>
      <c r="F2337" s="81" t="s">
        <v>40</v>
      </c>
    </row>
    <row r="2338" spans="1:6" x14ac:dyDescent="0.25">
      <c r="A2338" s="81" t="s">
        <v>477</v>
      </c>
      <c r="B2338" s="81" t="s">
        <v>518</v>
      </c>
      <c r="C2338" s="81" t="s">
        <v>506</v>
      </c>
      <c r="D2338" s="81" t="s">
        <v>14</v>
      </c>
      <c r="E2338" s="105">
        <v>187.61016732660622</v>
      </c>
      <c r="F2338" s="81" t="s">
        <v>41</v>
      </c>
    </row>
    <row r="2339" spans="1:6" x14ac:dyDescent="0.25">
      <c r="A2339" s="81" t="s">
        <v>477</v>
      </c>
      <c r="B2339" s="81" t="s">
        <v>518</v>
      </c>
      <c r="C2339" s="81" t="s">
        <v>506</v>
      </c>
      <c r="D2339" s="81" t="s">
        <v>14</v>
      </c>
      <c r="E2339" s="105">
        <v>33.874057989526122</v>
      </c>
      <c r="F2339" s="81" t="s">
        <v>274</v>
      </c>
    </row>
    <row r="2340" spans="1:6" x14ac:dyDescent="0.25">
      <c r="A2340" s="81" t="s">
        <v>477</v>
      </c>
      <c r="B2340" s="81" t="s">
        <v>518</v>
      </c>
      <c r="C2340" s="81" t="s">
        <v>506</v>
      </c>
      <c r="D2340" s="81" t="s">
        <v>14</v>
      </c>
      <c r="E2340" s="105">
        <v>15.634180610550516</v>
      </c>
      <c r="F2340" s="81" t="s">
        <v>44</v>
      </c>
    </row>
    <row r="2341" spans="1:6" x14ac:dyDescent="0.25">
      <c r="A2341" s="81" t="s">
        <v>477</v>
      </c>
      <c r="B2341" s="81" t="s">
        <v>518</v>
      </c>
      <c r="C2341" s="81" t="s">
        <v>506</v>
      </c>
      <c r="D2341" s="81" t="s">
        <v>14</v>
      </c>
      <c r="E2341" s="105">
        <v>147.65615021075487</v>
      </c>
      <c r="F2341" s="81" t="s">
        <v>45</v>
      </c>
    </row>
    <row r="2342" spans="1:6" x14ac:dyDescent="0.25">
      <c r="A2342" s="81" t="s">
        <v>477</v>
      </c>
      <c r="B2342" s="81" t="s">
        <v>518</v>
      </c>
      <c r="C2342" s="81" t="s">
        <v>506</v>
      </c>
      <c r="D2342" s="81" t="s">
        <v>14</v>
      </c>
      <c r="E2342" s="105">
        <v>66.879550389577219</v>
      </c>
      <c r="F2342" s="81" t="s">
        <v>46</v>
      </c>
    </row>
    <row r="2343" spans="1:6" x14ac:dyDescent="0.25">
      <c r="A2343" s="81" t="s">
        <v>477</v>
      </c>
      <c r="B2343" s="81" t="s">
        <v>518</v>
      </c>
      <c r="C2343" s="81" t="s">
        <v>506</v>
      </c>
      <c r="D2343" s="81" t="s">
        <v>14</v>
      </c>
      <c r="E2343" s="105">
        <v>89.462255715927967</v>
      </c>
      <c r="F2343" s="81" t="s">
        <v>47</v>
      </c>
    </row>
    <row r="2344" spans="1:6" x14ac:dyDescent="0.25">
      <c r="A2344" s="81" t="s">
        <v>477</v>
      </c>
      <c r="B2344" s="81" t="s">
        <v>518</v>
      </c>
      <c r="C2344" s="81" t="s">
        <v>506</v>
      </c>
      <c r="D2344" s="81" t="s">
        <v>14</v>
      </c>
      <c r="E2344" s="105">
        <v>50.376804189551663</v>
      </c>
      <c r="F2344" s="81" t="s">
        <v>63</v>
      </c>
    </row>
    <row r="2345" spans="1:6" x14ac:dyDescent="0.25">
      <c r="A2345" s="81" t="s">
        <v>477</v>
      </c>
      <c r="B2345" s="81" t="s">
        <v>518</v>
      </c>
      <c r="C2345" s="81" t="s">
        <v>506</v>
      </c>
      <c r="D2345" s="81" t="s">
        <v>14</v>
      </c>
      <c r="E2345" s="105">
        <v>83.38229658960276</v>
      </c>
      <c r="F2345" s="81" t="s">
        <v>48</v>
      </c>
    </row>
    <row r="2346" spans="1:6" x14ac:dyDescent="0.25">
      <c r="A2346" s="81" t="s">
        <v>477</v>
      </c>
      <c r="B2346" s="81" t="s">
        <v>518</v>
      </c>
      <c r="C2346" s="81" t="s">
        <v>506</v>
      </c>
      <c r="D2346" s="81" t="s">
        <v>14</v>
      </c>
      <c r="E2346" s="105">
        <v>35.61118916847618</v>
      </c>
      <c r="F2346" s="81" t="s">
        <v>68</v>
      </c>
    </row>
    <row r="2347" spans="1:6" x14ac:dyDescent="0.25">
      <c r="A2347" s="81" t="s">
        <v>477</v>
      </c>
      <c r="B2347" s="81" t="s">
        <v>518</v>
      </c>
      <c r="C2347" s="81" t="s">
        <v>506</v>
      </c>
      <c r="D2347" s="81" t="s">
        <v>14</v>
      </c>
      <c r="E2347" s="105">
        <v>24.319836505300806</v>
      </c>
      <c r="F2347" s="81" t="s">
        <v>49</v>
      </c>
    </row>
    <row r="2348" spans="1:6" x14ac:dyDescent="0.25">
      <c r="A2348" s="81" t="s">
        <v>477</v>
      </c>
      <c r="B2348" s="81" t="s">
        <v>518</v>
      </c>
      <c r="C2348" s="81" t="s">
        <v>506</v>
      </c>
      <c r="D2348" s="81" t="s">
        <v>14</v>
      </c>
      <c r="E2348" s="105">
        <v>61.668156852727037</v>
      </c>
      <c r="F2348" s="81" t="s">
        <v>50</v>
      </c>
    </row>
    <row r="2349" spans="1:6" x14ac:dyDescent="0.25">
      <c r="A2349" s="81" t="s">
        <v>477</v>
      </c>
      <c r="B2349" s="81" t="s">
        <v>518</v>
      </c>
      <c r="C2349" s="81" t="s">
        <v>506</v>
      </c>
      <c r="D2349" s="81" t="s">
        <v>14</v>
      </c>
      <c r="E2349" s="105">
        <v>14.76561502107549</v>
      </c>
      <c r="F2349" s="81" t="s">
        <v>51</v>
      </c>
    </row>
    <row r="2350" spans="1:6" x14ac:dyDescent="0.25">
      <c r="A2350" s="81" t="s">
        <v>477</v>
      </c>
      <c r="B2350" s="81" t="s">
        <v>518</v>
      </c>
      <c r="C2350" s="81" t="s">
        <v>506</v>
      </c>
      <c r="D2350" s="81" t="s">
        <v>14</v>
      </c>
      <c r="E2350" s="105">
        <v>93.805083663303108</v>
      </c>
      <c r="F2350" s="81" t="s">
        <v>52</v>
      </c>
    </row>
    <row r="2351" spans="1:6" x14ac:dyDescent="0.25">
      <c r="A2351" s="81" t="s">
        <v>477</v>
      </c>
      <c r="B2351" s="81" t="s">
        <v>518</v>
      </c>
      <c r="C2351" s="81" t="s">
        <v>506</v>
      </c>
      <c r="D2351" s="81" t="s">
        <v>14</v>
      </c>
      <c r="E2351" s="105">
        <v>17.371311789500574</v>
      </c>
      <c r="F2351" s="81" t="s">
        <v>53</v>
      </c>
    </row>
    <row r="2352" spans="1:6" x14ac:dyDescent="0.25">
      <c r="A2352" s="81" t="s">
        <v>477</v>
      </c>
      <c r="B2352" s="81" t="s">
        <v>518</v>
      </c>
      <c r="C2352" s="81" t="s">
        <v>506</v>
      </c>
      <c r="D2352" s="81" t="s">
        <v>14</v>
      </c>
      <c r="E2352" s="105">
        <v>26.92553327372589</v>
      </c>
      <c r="F2352" s="81" t="s">
        <v>266</v>
      </c>
    </row>
    <row r="2353" spans="1:6" x14ac:dyDescent="0.25">
      <c r="A2353" s="81" t="s">
        <v>477</v>
      </c>
      <c r="B2353" s="81" t="s">
        <v>518</v>
      </c>
      <c r="C2353" s="81" t="s">
        <v>506</v>
      </c>
      <c r="D2353" s="81" t="s">
        <v>14</v>
      </c>
      <c r="E2353" s="105">
        <v>24.319836505300806</v>
      </c>
      <c r="F2353" s="81" t="s">
        <v>54</v>
      </c>
    </row>
    <row r="2354" spans="1:6" x14ac:dyDescent="0.25">
      <c r="A2354" s="81" t="s">
        <v>477</v>
      </c>
      <c r="B2354" s="81" t="s">
        <v>518</v>
      </c>
      <c r="C2354" s="81" t="s">
        <v>506</v>
      </c>
      <c r="D2354" s="81" t="s">
        <v>14</v>
      </c>
      <c r="E2354" s="105">
        <v>23.451270915825777</v>
      </c>
      <c r="F2354" s="81" t="s">
        <v>55</v>
      </c>
    </row>
    <row r="2355" spans="1:6" x14ac:dyDescent="0.25">
      <c r="A2355" s="81" t="s">
        <v>477</v>
      </c>
      <c r="B2355" s="81" t="s">
        <v>518</v>
      </c>
      <c r="C2355" s="81" t="s">
        <v>506</v>
      </c>
      <c r="D2355" s="81" t="s">
        <v>14</v>
      </c>
      <c r="E2355" s="105">
        <v>13.02848384212543</v>
      </c>
      <c r="F2355" s="81" t="s">
        <v>144</v>
      </c>
    </row>
    <row r="2356" spans="1:6" x14ac:dyDescent="0.25">
      <c r="A2356" s="81" t="s">
        <v>477</v>
      </c>
      <c r="B2356" s="81" t="s">
        <v>518</v>
      </c>
      <c r="C2356" s="81" t="s">
        <v>506</v>
      </c>
      <c r="D2356" s="81" t="s">
        <v>14</v>
      </c>
      <c r="E2356" s="105">
        <v>181.53020820028101</v>
      </c>
      <c r="F2356" s="81" t="s">
        <v>56</v>
      </c>
    </row>
    <row r="2357" spans="1:6" x14ac:dyDescent="0.25">
      <c r="A2357" s="81" t="s">
        <v>477</v>
      </c>
      <c r="B2357" s="81" t="s">
        <v>518</v>
      </c>
      <c r="C2357" s="81" t="s">
        <v>506</v>
      </c>
      <c r="D2357" s="81" t="s">
        <v>14</v>
      </c>
      <c r="E2357" s="105">
        <v>105.96500191595351</v>
      </c>
      <c r="F2357" s="81" t="s">
        <v>57</v>
      </c>
    </row>
    <row r="2358" spans="1:6" x14ac:dyDescent="0.25">
      <c r="A2358" s="81" t="s">
        <v>477</v>
      </c>
      <c r="B2358" s="81" t="s">
        <v>518</v>
      </c>
      <c r="C2358" s="81" t="s">
        <v>506</v>
      </c>
      <c r="D2358" s="81" t="s">
        <v>14</v>
      </c>
      <c r="E2358" s="105">
        <v>70.35381274747732</v>
      </c>
      <c r="F2358" s="81" t="s">
        <v>65</v>
      </c>
    </row>
    <row r="2359" spans="1:6" s="67" customFormat="1" x14ac:dyDescent="0.25">
      <c r="A2359" s="87"/>
      <c r="B2359" s="87"/>
      <c r="C2359" s="87"/>
      <c r="D2359" s="87"/>
      <c r="E2359" s="106">
        <v>3399.9999999999995</v>
      </c>
      <c r="F2359" s="87"/>
    </row>
    <row r="2360" spans="1:6" x14ac:dyDescent="0.25">
      <c r="A2360" s="81" t="s">
        <v>478</v>
      </c>
      <c r="B2360" s="81" t="s">
        <v>519</v>
      </c>
      <c r="C2360" s="81" t="s">
        <v>512</v>
      </c>
      <c r="D2360" s="81" t="s">
        <v>14</v>
      </c>
      <c r="E2360" s="105">
        <v>0.89552238805970152</v>
      </c>
      <c r="F2360" s="81" t="s">
        <v>18</v>
      </c>
    </row>
    <row r="2361" spans="1:6" x14ac:dyDescent="0.25">
      <c r="A2361" s="81" t="s">
        <v>478</v>
      </c>
      <c r="B2361" s="81" t="s">
        <v>519</v>
      </c>
      <c r="C2361" s="81" t="s">
        <v>512</v>
      </c>
      <c r="D2361" s="81" t="s">
        <v>14</v>
      </c>
      <c r="E2361" s="105">
        <v>1</v>
      </c>
      <c r="F2361" s="81" t="s">
        <v>22</v>
      </c>
    </row>
    <row r="2362" spans="1:6" x14ac:dyDescent="0.25">
      <c r="A2362" s="81" t="s">
        <v>478</v>
      </c>
      <c r="B2362" s="81" t="s">
        <v>519</v>
      </c>
      <c r="C2362" s="81" t="s">
        <v>512</v>
      </c>
      <c r="D2362" s="81" t="s">
        <v>14</v>
      </c>
      <c r="E2362" s="105">
        <v>8.0597014925373127</v>
      </c>
      <c r="F2362" s="81" t="s">
        <v>23</v>
      </c>
    </row>
    <row r="2363" spans="1:6" x14ac:dyDescent="0.25">
      <c r="A2363" s="81" t="s">
        <v>478</v>
      </c>
      <c r="B2363" s="81" t="s">
        <v>519</v>
      </c>
      <c r="C2363" s="81" t="s">
        <v>512</v>
      </c>
      <c r="D2363" s="81" t="s">
        <v>14</v>
      </c>
      <c r="E2363" s="105">
        <v>29.552238805970148</v>
      </c>
      <c r="F2363" s="81" t="s">
        <v>24</v>
      </c>
    </row>
    <row r="2364" spans="1:6" x14ac:dyDescent="0.25">
      <c r="A2364" s="81" t="s">
        <v>478</v>
      </c>
      <c r="B2364" s="81" t="s">
        <v>519</v>
      </c>
      <c r="C2364" s="81" t="s">
        <v>512</v>
      </c>
      <c r="D2364" s="81" t="s">
        <v>14</v>
      </c>
      <c r="E2364" s="105">
        <v>18.35820895522388</v>
      </c>
      <c r="F2364" s="81" t="s">
        <v>25</v>
      </c>
    </row>
    <row r="2365" spans="1:6" x14ac:dyDescent="0.25">
      <c r="A2365" s="81" t="s">
        <v>478</v>
      </c>
      <c r="B2365" s="81" t="s">
        <v>519</v>
      </c>
      <c r="C2365" s="81" t="s">
        <v>512</v>
      </c>
      <c r="D2365" s="81" t="s">
        <v>14</v>
      </c>
      <c r="E2365" s="105">
        <v>18.35820895522388</v>
      </c>
      <c r="F2365" s="81" t="s">
        <v>36</v>
      </c>
    </row>
    <row r="2366" spans="1:6" x14ac:dyDescent="0.25">
      <c r="A2366" s="81" t="s">
        <v>478</v>
      </c>
      <c r="B2366" s="81" t="s">
        <v>519</v>
      </c>
      <c r="C2366" s="81" t="s">
        <v>512</v>
      </c>
      <c r="D2366" s="81" t="s">
        <v>14</v>
      </c>
      <c r="E2366" s="105">
        <v>8.9552238805970159</v>
      </c>
      <c r="F2366" s="81" t="s">
        <v>37</v>
      </c>
    </row>
    <row r="2367" spans="1:6" x14ac:dyDescent="0.25">
      <c r="A2367" s="81" t="s">
        <v>478</v>
      </c>
      <c r="B2367" s="81" t="s">
        <v>519</v>
      </c>
      <c r="C2367" s="81" t="s">
        <v>512</v>
      </c>
      <c r="D2367" s="81" t="s">
        <v>14</v>
      </c>
      <c r="E2367" s="105">
        <v>1</v>
      </c>
      <c r="F2367" s="81" t="s">
        <v>40</v>
      </c>
    </row>
    <row r="2368" spans="1:6" x14ac:dyDescent="0.25">
      <c r="A2368" s="81" t="s">
        <v>478</v>
      </c>
      <c r="B2368" s="81" t="s">
        <v>519</v>
      </c>
      <c r="C2368" s="81" t="s">
        <v>512</v>
      </c>
      <c r="D2368" s="81" t="s">
        <v>14</v>
      </c>
      <c r="E2368" s="105">
        <v>15.671641791044777</v>
      </c>
      <c r="F2368" s="81" t="s">
        <v>41</v>
      </c>
    </row>
    <row r="2369" spans="1:6" x14ac:dyDescent="0.25">
      <c r="A2369" s="81" t="s">
        <v>478</v>
      </c>
      <c r="B2369" s="81" t="s">
        <v>519</v>
      </c>
      <c r="C2369" s="81" t="s">
        <v>512</v>
      </c>
      <c r="D2369" s="81" t="s">
        <v>14</v>
      </c>
      <c r="E2369" s="105">
        <v>5.3731343283582085</v>
      </c>
      <c r="F2369" s="81" t="s">
        <v>274</v>
      </c>
    </row>
    <row r="2370" spans="1:6" x14ac:dyDescent="0.25">
      <c r="A2370" s="81" t="s">
        <v>478</v>
      </c>
      <c r="B2370" s="81" t="s">
        <v>519</v>
      </c>
      <c r="C2370" s="81" t="s">
        <v>512</v>
      </c>
      <c r="D2370" s="81" t="s">
        <v>14</v>
      </c>
      <c r="E2370" s="105">
        <v>6.7164179104477606</v>
      </c>
      <c r="F2370" s="81" t="s">
        <v>44</v>
      </c>
    </row>
    <row r="2371" spans="1:6" x14ac:dyDescent="0.25">
      <c r="A2371" s="81" t="s">
        <v>478</v>
      </c>
      <c r="B2371" s="81" t="s">
        <v>519</v>
      </c>
      <c r="C2371" s="81" t="s">
        <v>512</v>
      </c>
      <c r="D2371" s="81" t="s">
        <v>14</v>
      </c>
      <c r="E2371" s="105">
        <v>5.8208955223880592</v>
      </c>
      <c r="F2371" s="81" t="s">
        <v>48</v>
      </c>
    </row>
    <row r="2372" spans="1:6" x14ac:dyDescent="0.25">
      <c r="A2372" s="81" t="s">
        <v>478</v>
      </c>
      <c r="B2372" s="81" t="s">
        <v>519</v>
      </c>
      <c r="C2372" s="81" t="s">
        <v>512</v>
      </c>
      <c r="D2372" s="81" t="s">
        <v>14</v>
      </c>
      <c r="E2372" s="105">
        <v>47</v>
      </c>
      <c r="F2372" s="81" t="s">
        <v>53</v>
      </c>
    </row>
    <row r="2373" spans="1:6" x14ac:dyDescent="0.25">
      <c r="A2373" s="81" t="s">
        <v>478</v>
      </c>
      <c r="B2373" s="81" t="s">
        <v>519</v>
      </c>
      <c r="C2373" s="81" t="s">
        <v>512</v>
      </c>
      <c r="D2373" s="81" t="s">
        <v>14</v>
      </c>
      <c r="E2373" s="105">
        <v>11.194029850746269</v>
      </c>
      <c r="F2373" s="81" t="s">
        <v>56</v>
      </c>
    </row>
    <row r="2374" spans="1:6" x14ac:dyDescent="0.25">
      <c r="A2374" s="81" t="s">
        <v>478</v>
      </c>
      <c r="B2374" s="81" t="s">
        <v>519</v>
      </c>
      <c r="C2374" s="81" t="s">
        <v>512</v>
      </c>
      <c r="D2374" s="81" t="s">
        <v>14</v>
      </c>
      <c r="E2374" s="105">
        <v>0.89552238805970152</v>
      </c>
      <c r="F2374" s="81" t="s">
        <v>57</v>
      </c>
    </row>
    <row r="2375" spans="1:6" x14ac:dyDescent="0.25">
      <c r="A2375" s="81" t="s">
        <v>478</v>
      </c>
      <c r="B2375" s="81" t="s">
        <v>519</v>
      </c>
      <c r="C2375" s="81" t="s">
        <v>512</v>
      </c>
      <c r="D2375" s="81" t="s">
        <v>14</v>
      </c>
      <c r="E2375" s="105">
        <v>1</v>
      </c>
      <c r="F2375" s="81" t="s">
        <v>65</v>
      </c>
    </row>
    <row r="2376" spans="1:6" s="67" customFormat="1" x14ac:dyDescent="0.25">
      <c r="A2376" s="87"/>
      <c r="B2376" s="87"/>
      <c r="C2376" s="87"/>
      <c r="D2376" s="87"/>
      <c r="E2376" s="106">
        <v>179.85074626865671</v>
      </c>
      <c r="F2376" s="87"/>
    </row>
    <row r="2377" spans="1:6" x14ac:dyDescent="0.25">
      <c r="A2377" s="81" t="s">
        <v>479</v>
      </c>
      <c r="B2377" s="81" t="s">
        <v>413</v>
      </c>
      <c r="C2377" s="81" t="s">
        <v>482</v>
      </c>
      <c r="D2377" s="81" t="s">
        <v>170</v>
      </c>
      <c r="E2377" s="105">
        <v>58.746826259198677</v>
      </c>
      <c r="F2377" s="81" t="s">
        <v>15</v>
      </c>
    </row>
    <row r="2378" spans="1:6" x14ac:dyDescent="0.25">
      <c r="A2378" s="81" t="s">
        <v>479</v>
      </c>
      <c r="B2378" s="81" t="s">
        <v>413</v>
      </c>
      <c r="C2378" s="81" t="s">
        <v>482</v>
      </c>
      <c r="D2378" s="81" t="s">
        <v>170</v>
      </c>
      <c r="E2378" s="105">
        <v>5.8746826259198679</v>
      </c>
      <c r="F2378" s="81" t="s">
        <v>300</v>
      </c>
    </row>
    <row r="2379" spans="1:6" x14ac:dyDescent="0.25">
      <c r="A2379" s="81" t="s">
        <v>479</v>
      </c>
      <c r="B2379" s="81" t="s">
        <v>413</v>
      </c>
      <c r="C2379" s="81" t="s">
        <v>482</v>
      </c>
      <c r="D2379" s="81" t="s">
        <v>170</v>
      </c>
      <c r="E2379" s="105">
        <v>43.472651431807023</v>
      </c>
      <c r="F2379" s="81" t="s">
        <v>17</v>
      </c>
    </row>
    <row r="2380" spans="1:6" x14ac:dyDescent="0.25">
      <c r="A2380" s="81" t="s">
        <v>479</v>
      </c>
      <c r="B2380" s="81" t="s">
        <v>413</v>
      </c>
      <c r="C2380" s="81" t="s">
        <v>482</v>
      </c>
      <c r="D2380" s="81" t="s">
        <v>170</v>
      </c>
      <c r="E2380" s="105">
        <v>3451.9635109905144</v>
      </c>
      <c r="F2380" s="81" t="s">
        <v>18</v>
      </c>
    </row>
    <row r="2381" spans="1:6" x14ac:dyDescent="0.25">
      <c r="A2381" s="81" t="s">
        <v>479</v>
      </c>
      <c r="B2381" s="81" t="s">
        <v>413</v>
      </c>
      <c r="C2381" s="81" t="s">
        <v>482</v>
      </c>
      <c r="D2381" s="81" t="s">
        <v>170</v>
      </c>
      <c r="E2381" s="105">
        <v>10225.472578676123</v>
      </c>
      <c r="F2381" s="81" t="s">
        <v>20</v>
      </c>
    </row>
    <row r="2382" spans="1:6" x14ac:dyDescent="0.25">
      <c r="A2382" s="81" t="s">
        <v>479</v>
      </c>
      <c r="B2382" s="81" t="s">
        <v>413</v>
      </c>
      <c r="C2382" s="81" t="s">
        <v>482</v>
      </c>
      <c r="D2382" s="81" t="s">
        <v>170</v>
      </c>
      <c r="E2382" s="105">
        <v>9698.5370458616144</v>
      </c>
      <c r="F2382" s="81" t="s">
        <v>22</v>
      </c>
    </row>
    <row r="2383" spans="1:6" x14ac:dyDescent="0.25">
      <c r="A2383" s="81" t="s">
        <v>479</v>
      </c>
      <c r="B2383" s="81" t="s">
        <v>413</v>
      </c>
      <c r="C2383" s="81" t="s">
        <v>482</v>
      </c>
      <c r="D2383" s="81" t="s">
        <v>170</v>
      </c>
      <c r="E2383" s="105">
        <v>8510.0652519075211</v>
      </c>
      <c r="F2383" s="81" t="s">
        <v>23</v>
      </c>
    </row>
    <row r="2384" spans="1:6" x14ac:dyDescent="0.25">
      <c r="A2384" s="81" t="s">
        <v>479</v>
      </c>
      <c r="B2384" s="81" t="s">
        <v>413</v>
      </c>
      <c r="C2384" s="81" t="s">
        <v>482</v>
      </c>
      <c r="D2384" s="81" t="s">
        <v>170</v>
      </c>
      <c r="E2384" s="105">
        <v>199.73920928127549</v>
      </c>
      <c r="F2384" s="81" t="s">
        <v>24</v>
      </c>
    </row>
    <row r="2385" spans="1:6" x14ac:dyDescent="0.25">
      <c r="A2385" s="81" t="s">
        <v>479</v>
      </c>
      <c r="B2385" s="81" t="s">
        <v>413</v>
      </c>
      <c r="C2385" s="81" t="s">
        <v>482</v>
      </c>
      <c r="D2385" s="81" t="s">
        <v>170</v>
      </c>
      <c r="E2385" s="105">
        <v>6115.5446135825823</v>
      </c>
      <c r="F2385" s="81" t="s">
        <v>25</v>
      </c>
    </row>
    <row r="2386" spans="1:6" x14ac:dyDescent="0.25">
      <c r="A2386" s="81" t="s">
        <v>479</v>
      </c>
      <c r="B2386" s="81" t="s">
        <v>413</v>
      </c>
      <c r="C2386" s="81" t="s">
        <v>482</v>
      </c>
      <c r="D2386" s="81" t="s">
        <v>170</v>
      </c>
      <c r="E2386" s="105">
        <v>105.56804678778002</v>
      </c>
      <c r="F2386" s="81" t="s">
        <v>26</v>
      </c>
    </row>
    <row r="2387" spans="1:6" x14ac:dyDescent="0.25">
      <c r="A2387" s="81" t="s">
        <v>479</v>
      </c>
      <c r="B2387" s="81" t="s">
        <v>413</v>
      </c>
      <c r="C2387" s="81" t="s">
        <v>482</v>
      </c>
      <c r="D2387" s="81" t="s">
        <v>170</v>
      </c>
      <c r="E2387" s="105">
        <v>46.997461007358943</v>
      </c>
      <c r="F2387" s="81" t="s">
        <v>27</v>
      </c>
    </row>
    <row r="2388" spans="1:6" x14ac:dyDescent="0.25">
      <c r="A2388" s="81" t="s">
        <v>479</v>
      </c>
      <c r="B2388" s="81" t="s">
        <v>413</v>
      </c>
      <c r="C2388" s="81" t="s">
        <v>482</v>
      </c>
      <c r="D2388" s="81" t="s">
        <v>170</v>
      </c>
      <c r="E2388" s="105">
        <v>1727.6971628220258</v>
      </c>
      <c r="F2388" s="81" t="s">
        <v>28</v>
      </c>
    </row>
    <row r="2389" spans="1:6" x14ac:dyDescent="0.25">
      <c r="A2389" s="81" t="s">
        <v>479</v>
      </c>
      <c r="B2389" s="81" t="s">
        <v>413</v>
      </c>
      <c r="C2389" s="81" t="s">
        <v>482</v>
      </c>
      <c r="D2389" s="81" t="s">
        <v>170</v>
      </c>
      <c r="E2389" s="105">
        <v>145.69212912281273</v>
      </c>
      <c r="F2389" s="81" t="s">
        <v>29</v>
      </c>
    </row>
    <row r="2390" spans="1:6" x14ac:dyDescent="0.25">
      <c r="A2390" s="81" t="s">
        <v>479</v>
      </c>
      <c r="B2390" s="81" t="s">
        <v>413</v>
      </c>
      <c r="C2390" s="81" t="s">
        <v>482</v>
      </c>
      <c r="D2390" s="81" t="s">
        <v>170</v>
      </c>
      <c r="E2390" s="105">
        <v>739.03507434071946</v>
      </c>
      <c r="F2390" s="81" t="s">
        <v>30</v>
      </c>
    </row>
    <row r="2391" spans="1:6" x14ac:dyDescent="0.25">
      <c r="A2391" s="81" t="s">
        <v>479</v>
      </c>
      <c r="B2391" s="81" t="s">
        <v>413</v>
      </c>
      <c r="C2391" s="81" t="s">
        <v>482</v>
      </c>
      <c r="D2391" s="81" t="s">
        <v>170</v>
      </c>
      <c r="E2391" s="105">
        <v>2967.8896626147171</v>
      </c>
      <c r="F2391" s="81" t="s">
        <v>31</v>
      </c>
    </row>
    <row r="2392" spans="1:6" x14ac:dyDescent="0.25">
      <c r="A2392" s="81" t="s">
        <v>479</v>
      </c>
      <c r="B2392" s="81" t="s">
        <v>413</v>
      </c>
      <c r="C2392" s="81" t="s">
        <v>482</v>
      </c>
      <c r="D2392" s="81" t="s">
        <v>170</v>
      </c>
      <c r="E2392" s="105">
        <v>892.95175913981984</v>
      </c>
      <c r="F2392" s="81" t="s">
        <v>32</v>
      </c>
    </row>
    <row r="2393" spans="1:6" x14ac:dyDescent="0.25">
      <c r="A2393" s="81" t="s">
        <v>479</v>
      </c>
      <c r="B2393" s="81" t="s">
        <v>413</v>
      </c>
      <c r="C2393" s="81" t="s">
        <v>482</v>
      </c>
      <c r="D2393" s="81" t="s">
        <v>170</v>
      </c>
      <c r="E2393" s="105">
        <v>381.85437068479143</v>
      </c>
      <c r="F2393" s="81" t="s">
        <v>62</v>
      </c>
    </row>
    <row r="2394" spans="1:6" x14ac:dyDescent="0.25">
      <c r="A2394" s="81" t="s">
        <v>479</v>
      </c>
      <c r="B2394" s="81" t="s">
        <v>413</v>
      </c>
      <c r="C2394" s="81" t="s">
        <v>482</v>
      </c>
      <c r="D2394" s="81" t="s">
        <v>170</v>
      </c>
      <c r="E2394" s="105">
        <v>215.01338410866717</v>
      </c>
      <c r="F2394" s="81" t="s">
        <v>33</v>
      </c>
    </row>
    <row r="2395" spans="1:6" x14ac:dyDescent="0.25">
      <c r="A2395" s="81" t="s">
        <v>479</v>
      </c>
      <c r="B2395" s="81" t="s">
        <v>413</v>
      </c>
      <c r="C2395" s="81" t="s">
        <v>482</v>
      </c>
      <c r="D2395" s="81" t="s">
        <v>170</v>
      </c>
      <c r="E2395" s="105">
        <v>4050.593670571749</v>
      </c>
      <c r="F2395" s="81" t="s">
        <v>34</v>
      </c>
    </row>
    <row r="2396" spans="1:6" x14ac:dyDescent="0.25">
      <c r="A2396" s="81" t="s">
        <v>479</v>
      </c>
      <c r="B2396" s="81" t="s">
        <v>413</v>
      </c>
      <c r="C2396" s="81" t="s">
        <v>482</v>
      </c>
      <c r="D2396" s="81" t="s">
        <v>170</v>
      </c>
      <c r="E2396" s="105">
        <v>5130.9478054784131</v>
      </c>
      <c r="F2396" s="81" t="s">
        <v>35</v>
      </c>
    </row>
    <row r="2397" spans="1:6" x14ac:dyDescent="0.25">
      <c r="A2397" s="81" t="s">
        <v>479</v>
      </c>
      <c r="B2397" s="81" t="s">
        <v>413</v>
      </c>
      <c r="C2397" s="81" t="s">
        <v>482</v>
      </c>
      <c r="D2397" s="81" t="s">
        <v>170</v>
      </c>
      <c r="E2397" s="105">
        <v>6679.5141456708898</v>
      </c>
      <c r="F2397" s="81" t="s">
        <v>36</v>
      </c>
    </row>
    <row r="2398" spans="1:6" x14ac:dyDescent="0.25">
      <c r="A2398" s="81" t="s">
        <v>479</v>
      </c>
      <c r="B2398" s="81" t="s">
        <v>413</v>
      </c>
      <c r="C2398" s="81" t="s">
        <v>482</v>
      </c>
      <c r="D2398" s="81" t="s">
        <v>170</v>
      </c>
      <c r="E2398" s="105">
        <v>3261.6237939107109</v>
      </c>
      <c r="F2398" s="81" t="s">
        <v>37</v>
      </c>
    </row>
    <row r="2399" spans="1:6" x14ac:dyDescent="0.25">
      <c r="A2399" s="81" t="s">
        <v>479</v>
      </c>
      <c r="B2399" s="81" t="s">
        <v>413</v>
      </c>
      <c r="C2399" s="81" t="s">
        <v>482</v>
      </c>
      <c r="D2399" s="81" t="s">
        <v>170</v>
      </c>
      <c r="E2399" s="105">
        <v>2151.3087776118555</v>
      </c>
      <c r="F2399" s="81" t="s">
        <v>38</v>
      </c>
    </row>
    <row r="2400" spans="1:6" x14ac:dyDescent="0.25">
      <c r="A2400" s="81" t="s">
        <v>479</v>
      </c>
      <c r="B2400" s="81" t="s">
        <v>413</v>
      </c>
      <c r="C2400" s="81" t="s">
        <v>482</v>
      </c>
      <c r="D2400" s="81" t="s">
        <v>170</v>
      </c>
      <c r="E2400" s="105">
        <v>1737.7311207470968</v>
      </c>
      <c r="F2400" s="81" t="s">
        <v>39</v>
      </c>
    </row>
    <row r="2401" spans="1:6" x14ac:dyDescent="0.25">
      <c r="A2401" s="81" t="s">
        <v>479</v>
      </c>
      <c r="B2401" s="81" t="s">
        <v>413</v>
      </c>
      <c r="C2401" s="81" t="s">
        <v>482</v>
      </c>
      <c r="D2401" s="81" t="s">
        <v>170</v>
      </c>
      <c r="E2401" s="105">
        <v>6379.905331748977</v>
      </c>
      <c r="F2401" s="81" t="s">
        <v>40</v>
      </c>
    </row>
    <row r="2402" spans="1:6" x14ac:dyDescent="0.25">
      <c r="A2402" s="81" t="s">
        <v>479</v>
      </c>
      <c r="B2402" s="81" t="s">
        <v>413</v>
      </c>
      <c r="C2402" s="81" t="s">
        <v>482</v>
      </c>
      <c r="D2402" s="81" t="s">
        <v>170</v>
      </c>
      <c r="E2402" s="105">
        <v>14575.087594907192</v>
      </c>
      <c r="F2402" s="81" t="s">
        <v>41</v>
      </c>
    </row>
    <row r="2403" spans="1:6" x14ac:dyDescent="0.25">
      <c r="A2403" s="81" t="s">
        <v>479</v>
      </c>
      <c r="B2403" s="81" t="s">
        <v>413</v>
      </c>
      <c r="C2403" s="81" t="s">
        <v>482</v>
      </c>
      <c r="D2403" s="81" t="s">
        <v>170</v>
      </c>
      <c r="E2403" s="105">
        <v>31097.045012044226</v>
      </c>
      <c r="F2403" s="81" t="s">
        <v>42</v>
      </c>
    </row>
    <row r="2404" spans="1:6" x14ac:dyDescent="0.25">
      <c r="A2404" s="81" t="s">
        <v>479</v>
      </c>
      <c r="B2404" s="81" t="s">
        <v>413</v>
      </c>
      <c r="C2404" s="81" t="s">
        <v>482</v>
      </c>
      <c r="D2404" s="81" t="s">
        <v>170</v>
      </c>
      <c r="E2404" s="105">
        <v>583.94345301643477</v>
      </c>
      <c r="F2404" s="81" t="s">
        <v>43</v>
      </c>
    </row>
    <row r="2405" spans="1:6" x14ac:dyDescent="0.25">
      <c r="A2405" s="81" t="s">
        <v>479</v>
      </c>
      <c r="B2405" s="81" t="s">
        <v>413</v>
      </c>
      <c r="C2405" s="81" t="s">
        <v>482</v>
      </c>
      <c r="D2405" s="81" t="s">
        <v>170</v>
      </c>
      <c r="E2405" s="105">
        <v>2251.1783822524935</v>
      </c>
      <c r="F2405" s="81" t="s">
        <v>44</v>
      </c>
    </row>
    <row r="2406" spans="1:6" x14ac:dyDescent="0.25">
      <c r="A2406" s="81" t="s">
        <v>479</v>
      </c>
      <c r="B2406" s="81" t="s">
        <v>413</v>
      </c>
      <c r="C2406" s="81" t="s">
        <v>482</v>
      </c>
      <c r="D2406" s="81" t="s">
        <v>170</v>
      </c>
      <c r="E2406" s="105">
        <v>1646.086071782747</v>
      </c>
      <c r="F2406" s="81" t="s">
        <v>45</v>
      </c>
    </row>
    <row r="2407" spans="1:6" x14ac:dyDescent="0.25">
      <c r="A2407" s="81" t="s">
        <v>479</v>
      </c>
      <c r="B2407" s="81" t="s">
        <v>413</v>
      </c>
      <c r="C2407" s="81" t="s">
        <v>482</v>
      </c>
      <c r="D2407" s="81" t="s">
        <v>170</v>
      </c>
      <c r="E2407" s="105">
        <v>1668.4098657612424</v>
      </c>
      <c r="F2407" s="81" t="s">
        <v>46</v>
      </c>
    </row>
    <row r="2408" spans="1:6" x14ac:dyDescent="0.25">
      <c r="A2408" s="81" t="s">
        <v>479</v>
      </c>
      <c r="B2408" s="81" t="s">
        <v>413</v>
      </c>
      <c r="C2408" s="81" t="s">
        <v>482</v>
      </c>
      <c r="D2408" s="81" t="s">
        <v>170</v>
      </c>
      <c r="E2408" s="105">
        <v>4248.5704750652485</v>
      </c>
      <c r="F2408" s="81" t="s">
        <v>47</v>
      </c>
    </row>
    <row r="2409" spans="1:6" x14ac:dyDescent="0.25">
      <c r="A2409" s="81" t="s">
        <v>479</v>
      </c>
      <c r="B2409" s="81" t="s">
        <v>413</v>
      </c>
      <c r="C2409" s="81" t="s">
        <v>482</v>
      </c>
      <c r="D2409" s="81" t="s">
        <v>170</v>
      </c>
      <c r="E2409" s="105">
        <v>903.52618786647565</v>
      </c>
      <c r="F2409" s="81" t="s">
        <v>63</v>
      </c>
    </row>
    <row r="2410" spans="1:6" x14ac:dyDescent="0.25">
      <c r="A2410" s="81" t="s">
        <v>479</v>
      </c>
      <c r="B2410" s="81" t="s">
        <v>413</v>
      </c>
      <c r="C2410" s="81" t="s">
        <v>482</v>
      </c>
      <c r="D2410" s="81" t="s">
        <v>170</v>
      </c>
      <c r="E2410" s="105">
        <v>2343.9983677420273</v>
      </c>
      <c r="F2410" s="81" t="s">
        <v>48</v>
      </c>
    </row>
    <row r="2411" spans="1:6" x14ac:dyDescent="0.25">
      <c r="A2411" s="81" t="s">
        <v>479</v>
      </c>
      <c r="B2411" s="81" t="s">
        <v>413</v>
      </c>
      <c r="C2411" s="81" t="s">
        <v>482</v>
      </c>
      <c r="D2411" s="81" t="s">
        <v>170</v>
      </c>
      <c r="E2411" s="105">
        <v>828.33025025470135</v>
      </c>
      <c r="F2411" s="81" t="s">
        <v>68</v>
      </c>
    </row>
    <row r="2412" spans="1:6" x14ac:dyDescent="0.25">
      <c r="A2412" s="81" t="s">
        <v>479</v>
      </c>
      <c r="B2412" s="81" t="s">
        <v>413</v>
      </c>
      <c r="C2412" s="81" t="s">
        <v>482</v>
      </c>
      <c r="D2412" s="81" t="s">
        <v>170</v>
      </c>
      <c r="E2412" s="105">
        <v>2581.3355458291899</v>
      </c>
      <c r="F2412" s="81" t="s">
        <v>49</v>
      </c>
    </row>
    <row r="2413" spans="1:6" x14ac:dyDescent="0.25">
      <c r="A2413" s="81" t="s">
        <v>479</v>
      </c>
      <c r="B2413" s="81" t="s">
        <v>413</v>
      </c>
      <c r="C2413" s="81" t="s">
        <v>482</v>
      </c>
      <c r="D2413" s="81" t="s">
        <v>170</v>
      </c>
      <c r="E2413" s="105">
        <v>1116.1896989247748</v>
      </c>
      <c r="F2413" s="81" t="s">
        <v>50</v>
      </c>
    </row>
    <row r="2414" spans="1:6" x14ac:dyDescent="0.25">
      <c r="A2414" s="81" t="s">
        <v>479</v>
      </c>
      <c r="B2414" s="81" t="s">
        <v>413</v>
      </c>
      <c r="C2414" s="81" t="s">
        <v>482</v>
      </c>
      <c r="D2414" s="81" t="s">
        <v>170</v>
      </c>
      <c r="E2414" s="105">
        <v>504.04776930392461</v>
      </c>
      <c r="F2414" s="81" t="s">
        <v>51</v>
      </c>
    </row>
    <row r="2415" spans="1:6" x14ac:dyDescent="0.25">
      <c r="A2415" s="81" t="s">
        <v>479</v>
      </c>
      <c r="B2415" s="81" t="s">
        <v>413</v>
      </c>
      <c r="C2415" s="81" t="s">
        <v>482</v>
      </c>
      <c r="D2415" s="81" t="s">
        <v>170</v>
      </c>
      <c r="E2415" s="105">
        <v>4886.3260209351092</v>
      </c>
      <c r="F2415" s="81" t="s">
        <v>52</v>
      </c>
    </row>
    <row r="2416" spans="1:6" x14ac:dyDescent="0.25">
      <c r="A2416" s="81" t="s">
        <v>479</v>
      </c>
      <c r="B2416" s="81" t="s">
        <v>413</v>
      </c>
      <c r="C2416" s="81" t="s">
        <v>482</v>
      </c>
      <c r="D2416" s="81" t="s">
        <v>170</v>
      </c>
      <c r="E2416" s="105">
        <v>3343.6343633685519</v>
      </c>
      <c r="F2416" s="81" t="s">
        <v>53</v>
      </c>
    </row>
    <row r="2417" spans="1:6" x14ac:dyDescent="0.25">
      <c r="A2417" s="81" t="s">
        <v>479</v>
      </c>
      <c r="B2417" s="81" t="s">
        <v>413</v>
      </c>
      <c r="C2417" s="81" t="s">
        <v>482</v>
      </c>
      <c r="D2417" s="81" t="s">
        <v>170</v>
      </c>
      <c r="E2417" s="105">
        <v>117.49365251839735</v>
      </c>
      <c r="F2417" s="81" t="s">
        <v>54</v>
      </c>
    </row>
    <row r="2418" spans="1:6" x14ac:dyDescent="0.25">
      <c r="A2418" s="81" t="s">
        <v>479</v>
      </c>
      <c r="B2418" s="81" t="s">
        <v>413</v>
      </c>
      <c r="C2418" s="81" t="s">
        <v>482</v>
      </c>
      <c r="D2418" s="81" t="s">
        <v>170</v>
      </c>
      <c r="E2418" s="105">
        <v>1809.6372360883561</v>
      </c>
      <c r="F2418" s="81" t="s">
        <v>55</v>
      </c>
    </row>
    <row r="2419" spans="1:6" x14ac:dyDescent="0.25">
      <c r="A2419" s="81" t="s">
        <v>479</v>
      </c>
      <c r="B2419" s="81" t="s">
        <v>413</v>
      </c>
      <c r="C2419" s="81" t="s">
        <v>482</v>
      </c>
      <c r="D2419" s="81" t="s">
        <v>170</v>
      </c>
      <c r="E2419" s="105">
        <v>2393.3457017997544</v>
      </c>
      <c r="F2419" s="81" t="s">
        <v>56</v>
      </c>
    </row>
    <row r="2420" spans="1:6" x14ac:dyDescent="0.25">
      <c r="A2420" s="81" t="s">
        <v>479</v>
      </c>
      <c r="B2420" s="81" t="s">
        <v>413</v>
      </c>
      <c r="C2420" s="81" t="s">
        <v>482</v>
      </c>
      <c r="D2420" s="81" t="s">
        <v>170</v>
      </c>
      <c r="E2420" s="105">
        <v>1681.3341675382662</v>
      </c>
      <c r="F2420" s="81" t="s">
        <v>57</v>
      </c>
    </row>
    <row r="2421" spans="1:6" x14ac:dyDescent="0.25">
      <c r="A2421" s="81" t="s">
        <v>479</v>
      </c>
      <c r="B2421" s="81" t="s">
        <v>413</v>
      </c>
      <c r="C2421" s="81" t="s">
        <v>482</v>
      </c>
      <c r="D2421" s="81" t="s">
        <v>170</v>
      </c>
      <c r="E2421" s="105">
        <v>2496.7401160159438</v>
      </c>
      <c r="F2421" s="81" t="s">
        <v>65</v>
      </c>
    </row>
    <row r="2422" spans="1:6" s="67" customFormat="1" x14ac:dyDescent="0.25">
      <c r="A2422" s="87"/>
      <c r="B2422" s="87"/>
      <c r="C2422" s="87"/>
      <c r="D2422" s="87"/>
      <c r="E2422" s="106">
        <v>156000.00000000003</v>
      </c>
      <c r="F2422" s="87"/>
    </row>
  </sheetData>
  <autoFilter ref="A2:F2855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H2855"/>
  <sheetViews>
    <sheetView workbookViewId="0">
      <selection activeCell="B110" sqref="B110"/>
    </sheetView>
  </sheetViews>
  <sheetFormatPr defaultRowHeight="15" x14ac:dyDescent="0.25"/>
  <cols>
    <col min="1" max="1" width="10.28515625" style="88" customWidth="1"/>
    <col min="2" max="2" width="48.7109375" style="88" customWidth="1"/>
    <col min="3" max="3" width="10.7109375" style="88" customWidth="1"/>
    <col min="4" max="5" width="14.42578125" style="88" customWidth="1"/>
    <col min="6" max="7" width="9.85546875" style="88" customWidth="1"/>
    <col min="8" max="8" width="62" style="88" customWidth="1"/>
  </cols>
  <sheetData>
    <row r="1" spans="1:8" x14ac:dyDescent="0.25">
      <c r="A1" s="80"/>
      <c r="B1" s="80"/>
      <c r="C1" s="80"/>
      <c r="D1" s="80"/>
      <c r="E1" s="80"/>
      <c r="F1" s="104"/>
      <c r="G1" s="104"/>
      <c r="H1" s="80"/>
    </row>
    <row r="2" spans="1:8" ht="45" x14ac:dyDescent="0.25">
      <c r="A2" s="4" t="s">
        <v>454</v>
      </c>
      <c r="B2" s="4" t="s">
        <v>448</v>
      </c>
      <c r="C2" s="4" t="s">
        <v>450</v>
      </c>
      <c r="D2" s="4" t="s">
        <v>449</v>
      </c>
      <c r="E2" s="4" t="s">
        <v>534</v>
      </c>
      <c r="F2" s="5" t="s">
        <v>532</v>
      </c>
      <c r="G2" s="5" t="s">
        <v>533</v>
      </c>
      <c r="H2" s="31" t="s">
        <v>452</v>
      </c>
    </row>
    <row r="3" spans="1:8" hidden="1" x14ac:dyDescent="0.25">
      <c r="A3" s="81" t="s">
        <v>489</v>
      </c>
      <c r="B3" s="81" t="s">
        <v>133</v>
      </c>
      <c r="C3" s="81" t="s">
        <v>490</v>
      </c>
      <c r="D3" s="81" t="s">
        <v>14</v>
      </c>
      <c r="E3" s="81" t="s">
        <v>489</v>
      </c>
      <c r="F3" s="105">
        <v>242.27182382376466</v>
      </c>
      <c r="G3" s="105">
        <v>60.567955955941166</v>
      </c>
      <c r="H3" s="81" t="s">
        <v>15</v>
      </c>
    </row>
    <row r="4" spans="1:8" hidden="1" x14ac:dyDescent="0.25">
      <c r="A4" s="81" t="s">
        <v>489</v>
      </c>
      <c r="B4" s="81" t="s">
        <v>133</v>
      </c>
      <c r="C4" s="81" t="s">
        <v>490</v>
      </c>
      <c r="D4" s="81" t="s">
        <v>14</v>
      </c>
      <c r="E4" s="81" t="s">
        <v>489</v>
      </c>
      <c r="F4" s="105">
        <v>50.877083002990581</v>
      </c>
      <c r="G4" s="105">
        <v>12.719270750747645</v>
      </c>
      <c r="H4" s="81" t="s">
        <v>16</v>
      </c>
    </row>
    <row r="5" spans="1:8" hidden="1" x14ac:dyDescent="0.25">
      <c r="A5" s="81" t="s">
        <v>489</v>
      </c>
      <c r="B5" s="81" t="s">
        <v>133</v>
      </c>
      <c r="C5" s="81" t="s">
        <v>490</v>
      </c>
      <c r="D5" s="81" t="s">
        <v>14</v>
      </c>
      <c r="E5" s="81" t="s">
        <v>489</v>
      </c>
      <c r="F5" s="105">
        <v>113.86775719716941</v>
      </c>
      <c r="G5" s="105">
        <v>28.466939299292353</v>
      </c>
      <c r="H5" s="81" t="s">
        <v>17</v>
      </c>
    </row>
    <row r="6" spans="1:8" hidden="1" x14ac:dyDescent="0.25">
      <c r="A6" s="81" t="s">
        <v>489</v>
      </c>
      <c r="B6" s="81" t="s">
        <v>133</v>
      </c>
      <c r="C6" s="81" t="s">
        <v>490</v>
      </c>
      <c r="D6" s="81" t="s">
        <v>14</v>
      </c>
      <c r="E6" s="81" t="s">
        <v>489</v>
      </c>
      <c r="F6" s="105">
        <v>1413.6560920116672</v>
      </c>
      <c r="G6" s="105">
        <v>353.41402300291679</v>
      </c>
      <c r="H6" s="81" t="s">
        <v>18</v>
      </c>
    </row>
    <row r="7" spans="1:8" hidden="1" x14ac:dyDescent="0.25">
      <c r="A7" s="81" t="s">
        <v>489</v>
      </c>
      <c r="B7" s="81" t="s">
        <v>133</v>
      </c>
      <c r="C7" s="81" t="s">
        <v>490</v>
      </c>
      <c r="D7" s="81" t="s">
        <v>14</v>
      </c>
      <c r="E7" s="81" t="s">
        <v>489</v>
      </c>
      <c r="F7" s="105">
        <v>523.30713945933178</v>
      </c>
      <c r="G7" s="105">
        <v>130.82678486483294</v>
      </c>
      <c r="H7" s="81" t="s">
        <v>19</v>
      </c>
    </row>
    <row r="8" spans="1:8" hidden="1" x14ac:dyDescent="0.25">
      <c r="A8" s="81" t="s">
        <v>489</v>
      </c>
      <c r="B8" s="81" t="s">
        <v>133</v>
      </c>
      <c r="C8" s="81" t="s">
        <v>490</v>
      </c>
      <c r="D8" s="81" t="s">
        <v>14</v>
      </c>
      <c r="E8" s="81" t="s">
        <v>489</v>
      </c>
      <c r="F8" s="105">
        <v>849.16274250229526</v>
      </c>
      <c r="G8" s="105">
        <v>212.29068562557381</v>
      </c>
      <c r="H8" s="81" t="s">
        <v>20</v>
      </c>
    </row>
    <row r="9" spans="1:8" hidden="1" x14ac:dyDescent="0.25">
      <c r="A9" s="81" t="s">
        <v>489</v>
      </c>
      <c r="B9" s="81" t="s">
        <v>133</v>
      </c>
      <c r="C9" s="81" t="s">
        <v>490</v>
      </c>
      <c r="D9" s="81" t="s">
        <v>14</v>
      </c>
      <c r="E9" s="81" t="s">
        <v>489</v>
      </c>
      <c r="F9" s="105">
        <v>619.00450986971885</v>
      </c>
      <c r="G9" s="105">
        <v>154.75112746742971</v>
      </c>
      <c r="H9" s="81" t="s">
        <v>21</v>
      </c>
    </row>
    <row r="10" spans="1:8" hidden="1" x14ac:dyDescent="0.25">
      <c r="A10" s="81" t="s">
        <v>489</v>
      </c>
      <c r="B10" s="81" t="s">
        <v>133</v>
      </c>
      <c r="C10" s="81" t="s">
        <v>490</v>
      </c>
      <c r="D10" s="81" t="s">
        <v>14</v>
      </c>
      <c r="E10" s="81" t="s">
        <v>489</v>
      </c>
      <c r="F10" s="105">
        <v>2394.0090271145309</v>
      </c>
      <c r="G10" s="105">
        <v>598.50225677863273</v>
      </c>
      <c r="H10" s="81" t="s">
        <v>22</v>
      </c>
    </row>
    <row r="11" spans="1:8" hidden="1" x14ac:dyDescent="0.25">
      <c r="A11" s="81" t="s">
        <v>489</v>
      </c>
      <c r="B11" s="81" t="s">
        <v>133</v>
      </c>
      <c r="C11" s="81" t="s">
        <v>490</v>
      </c>
      <c r="D11" s="81" t="s">
        <v>14</v>
      </c>
      <c r="E11" s="81" t="s">
        <v>489</v>
      </c>
      <c r="F11" s="105">
        <v>2594.7312331525195</v>
      </c>
      <c r="G11" s="105">
        <v>648.68280828812988</v>
      </c>
      <c r="H11" s="81" t="s">
        <v>23</v>
      </c>
    </row>
    <row r="12" spans="1:8" hidden="1" x14ac:dyDescent="0.25">
      <c r="A12" s="81" t="s">
        <v>489</v>
      </c>
      <c r="B12" s="81" t="s">
        <v>133</v>
      </c>
      <c r="C12" s="81" t="s">
        <v>490</v>
      </c>
      <c r="D12" s="81" t="s">
        <v>14</v>
      </c>
      <c r="E12" s="81" t="s">
        <v>489</v>
      </c>
      <c r="F12" s="105">
        <v>2179.2350552947632</v>
      </c>
      <c r="G12" s="105">
        <v>544.80876382369081</v>
      </c>
      <c r="H12" s="81" t="s">
        <v>24</v>
      </c>
    </row>
    <row r="13" spans="1:8" hidden="1" x14ac:dyDescent="0.25">
      <c r="A13" s="81" t="s">
        <v>489</v>
      </c>
      <c r="B13" s="81" t="s">
        <v>133</v>
      </c>
      <c r="C13" s="81" t="s">
        <v>490</v>
      </c>
      <c r="D13" s="81" t="s">
        <v>14</v>
      </c>
      <c r="E13" s="81" t="s">
        <v>489</v>
      </c>
      <c r="F13" s="105">
        <v>3193.5666136889104</v>
      </c>
      <c r="G13" s="105">
        <v>798.39165342222759</v>
      </c>
      <c r="H13" s="81" t="s">
        <v>25</v>
      </c>
    </row>
    <row r="14" spans="1:8" hidden="1" x14ac:dyDescent="0.25">
      <c r="A14" s="81" t="s">
        <v>489</v>
      </c>
      <c r="B14" s="81" t="s">
        <v>133</v>
      </c>
      <c r="C14" s="81" t="s">
        <v>490</v>
      </c>
      <c r="D14" s="81" t="s">
        <v>14</v>
      </c>
      <c r="E14" s="81" t="s">
        <v>489</v>
      </c>
      <c r="F14" s="105">
        <v>780.4544532658756</v>
      </c>
      <c r="G14" s="105">
        <v>195.1136133164689</v>
      </c>
      <c r="H14" s="81" t="s">
        <v>26</v>
      </c>
    </row>
    <row r="15" spans="1:8" hidden="1" x14ac:dyDescent="0.25">
      <c r="A15" s="81" t="s">
        <v>489</v>
      </c>
      <c r="B15" s="81" t="s">
        <v>133</v>
      </c>
      <c r="C15" s="81" t="s">
        <v>490</v>
      </c>
      <c r="D15" s="81" t="s">
        <v>14</v>
      </c>
      <c r="E15" s="81" t="s">
        <v>489</v>
      </c>
      <c r="F15" s="105">
        <v>250.75133765759645</v>
      </c>
      <c r="G15" s="105">
        <v>62.687834414399113</v>
      </c>
      <c r="H15" s="81" t="s">
        <v>27</v>
      </c>
    </row>
    <row r="16" spans="1:8" hidden="1" x14ac:dyDescent="0.25">
      <c r="A16" s="81" t="s">
        <v>489</v>
      </c>
      <c r="B16" s="81" t="s">
        <v>133</v>
      </c>
      <c r="C16" s="81" t="s">
        <v>490</v>
      </c>
      <c r="D16" s="81" t="s">
        <v>14</v>
      </c>
      <c r="E16" s="81" t="s">
        <v>489</v>
      </c>
      <c r="F16" s="105">
        <v>614.63150344969984</v>
      </c>
      <c r="G16" s="105">
        <v>153.65787586242496</v>
      </c>
      <c r="H16" s="81" t="s">
        <v>28</v>
      </c>
    </row>
    <row r="17" spans="1:8" hidden="1" x14ac:dyDescent="0.25">
      <c r="A17" s="81" t="s">
        <v>489</v>
      </c>
      <c r="B17" s="81" t="s">
        <v>133</v>
      </c>
      <c r="C17" s="81" t="s">
        <v>490</v>
      </c>
      <c r="D17" s="81" t="s">
        <v>14</v>
      </c>
      <c r="E17" s="81" t="s">
        <v>489</v>
      </c>
      <c r="F17" s="105">
        <v>47.243005645634113</v>
      </c>
      <c r="G17" s="105">
        <v>11.810751411408528</v>
      </c>
      <c r="H17" s="81" t="s">
        <v>29</v>
      </c>
    </row>
    <row r="18" spans="1:8" hidden="1" x14ac:dyDescent="0.25">
      <c r="A18" s="81" t="s">
        <v>489</v>
      </c>
      <c r="B18" s="81" t="s">
        <v>133</v>
      </c>
      <c r="C18" s="81" t="s">
        <v>490</v>
      </c>
      <c r="D18" s="81" t="s">
        <v>14</v>
      </c>
      <c r="E18" s="81" t="s">
        <v>489</v>
      </c>
      <c r="F18" s="105">
        <v>218.04464144138822</v>
      </c>
      <c r="G18" s="105">
        <v>54.511160360347056</v>
      </c>
      <c r="H18" s="81" t="s">
        <v>30</v>
      </c>
    </row>
    <row r="19" spans="1:8" hidden="1" x14ac:dyDescent="0.25">
      <c r="A19" s="81" t="s">
        <v>489</v>
      </c>
      <c r="B19" s="81" t="s">
        <v>133</v>
      </c>
      <c r="C19" s="81" t="s">
        <v>490</v>
      </c>
      <c r="D19" s="81" t="s">
        <v>14</v>
      </c>
      <c r="E19" s="81" t="s">
        <v>489</v>
      </c>
      <c r="F19" s="105">
        <v>844.3173060258199</v>
      </c>
      <c r="G19" s="105">
        <v>211.07932650645498</v>
      </c>
      <c r="H19" s="81" t="s">
        <v>31</v>
      </c>
    </row>
    <row r="20" spans="1:8" hidden="1" x14ac:dyDescent="0.25">
      <c r="A20" s="81" t="s">
        <v>489</v>
      </c>
      <c r="B20" s="81" t="s">
        <v>133</v>
      </c>
      <c r="C20" s="81" t="s">
        <v>490</v>
      </c>
      <c r="D20" s="81" t="s">
        <v>14</v>
      </c>
      <c r="E20" s="81" t="s">
        <v>489</v>
      </c>
      <c r="F20" s="105">
        <v>342.814630710627</v>
      </c>
      <c r="G20" s="105">
        <v>85.70365767765675</v>
      </c>
      <c r="H20" s="81" t="s">
        <v>32</v>
      </c>
    </row>
    <row r="21" spans="1:8" hidden="1" x14ac:dyDescent="0.25">
      <c r="A21" s="81" t="s">
        <v>489</v>
      </c>
      <c r="B21" s="81" t="s">
        <v>133</v>
      </c>
      <c r="C21" s="81" t="s">
        <v>490</v>
      </c>
      <c r="D21" s="81" t="s">
        <v>14</v>
      </c>
      <c r="E21" s="81" t="s">
        <v>489</v>
      </c>
      <c r="F21" s="105">
        <v>123.55863015012</v>
      </c>
      <c r="G21" s="105">
        <v>30.889657537529999</v>
      </c>
      <c r="H21" s="81" t="s">
        <v>62</v>
      </c>
    </row>
    <row r="22" spans="1:8" hidden="1" x14ac:dyDescent="0.25">
      <c r="A22" s="81" t="s">
        <v>489</v>
      </c>
      <c r="B22" s="81" t="s">
        <v>133</v>
      </c>
      <c r="C22" s="81" t="s">
        <v>490</v>
      </c>
      <c r="D22" s="81" t="s">
        <v>14</v>
      </c>
      <c r="E22" s="81" t="s">
        <v>489</v>
      </c>
      <c r="F22" s="105">
        <v>164.74484020015996</v>
      </c>
      <c r="G22" s="105">
        <v>41.186210050039989</v>
      </c>
      <c r="H22" s="81" t="s">
        <v>33</v>
      </c>
    </row>
    <row r="23" spans="1:8" hidden="1" x14ac:dyDescent="0.25">
      <c r="A23" s="81" t="s">
        <v>489</v>
      </c>
      <c r="B23" s="81" t="s">
        <v>133</v>
      </c>
      <c r="C23" s="81" t="s">
        <v>490</v>
      </c>
      <c r="D23" s="81" t="s">
        <v>14</v>
      </c>
      <c r="E23" s="81" t="s">
        <v>489</v>
      </c>
      <c r="F23" s="105">
        <v>479.69821117105408</v>
      </c>
      <c r="G23" s="105">
        <v>119.92455279276352</v>
      </c>
      <c r="H23" s="81" t="s">
        <v>34</v>
      </c>
    </row>
    <row r="24" spans="1:8" hidden="1" x14ac:dyDescent="0.25">
      <c r="A24" s="81" t="s">
        <v>489</v>
      </c>
      <c r="B24" s="81" t="s">
        <v>133</v>
      </c>
      <c r="C24" s="81" t="s">
        <v>490</v>
      </c>
      <c r="D24" s="81" t="s">
        <v>14</v>
      </c>
      <c r="E24" s="81" t="s">
        <v>489</v>
      </c>
      <c r="F24" s="105">
        <v>83.583779219198817</v>
      </c>
      <c r="G24" s="105">
        <v>20.895944804799704</v>
      </c>
      <c r="H24" s="81" t="s">
        <v>35</v>
      </c>
    </row>
    <row r="25" spans="1:8" hidden="1" x14ac:dyDescent="0.25">
      <c r="A25" s="81" t="s">
        <v>489</v>
      </c>
      <c r="B25" s="81" t="s">
        <v>133</v>
      </c>
      <c r="C25" s="81" t="s">
        <v>490</v>
      </c>
      <c r="D25" s="81" t="s">
        <v>14</v>
      </c>
      <c r="E25" s="81" t="s">
        <v>489</v>
      </c>
      <c r="F25" s="105">
        <v>354.92822190181528</v>
      </c>
      <c r="G25" s="105">
        <v>88.732055475453819</v>
      </c>
      <c r="H25" s="81" t="s">
        <v>36</v>
      </c>
    </row>
    <row r="26" spans="1:8" hidden="1" x14ac:dyDescent="0.25">
      <c r="A26" s="81" t="s">
        <v>489</v>
      </c>
      <c r="B26" s="81" t="s">
        <v>133</v>
      </c>
      <c r="C26" s="81" t="s">
        <v>490</v>
      </c>
      <c r="D26" s="81" t="s">
        <v>14</v>
      </c>
      <c r="E26" s="81" t="s">
        <v>489</v>
      </c>
      <c r="F26" s="105">
        <v>290.72618858851763</v>
      </c>
      <c r="G26" s="105">
        <v>72.681547147129407</v>
      </c>
      <c r="H26" s="81" t="s">
        <v>37</v>
      </c>
    </row>
    <row r="27" spans="1:8" hidden="1" x14ac:dyDescent="0.25">
      <c r="A27" s="81" t="s">
        <v>489</v>
      </c>
      <c r="B27" s="81" t="s">
        <v>133</v>
      </c>
      <c r="C27" s="81" t="s">
        <v>490</v>
      </c>
      <c r="D27" s="81" t="s">
        <v>14</v>
      </c>
      <c r="E27" s="81" t="s">
        <v>489</v>
      </c>
      <c r="F27" s="105">
        <v>56.933878598584705</v>
      </c>
      <c r="G27" s="105">
        <v>14.233469649646176</v>
      </c>
      <c r="H27" s="81" t="s">
        <v>38</v>
      </c>
    </row>
    <row r="28" spans="1:8" hidden="1" x14ac:dyDescent="0.25">
      <c r="A28" s="81" t="s">
        <v>489</v>
      </c>
      <c r="B28" s="81" t="s">
        <v>133</v>
      </c>
      <c r="C28" s="81" t="s">
        <v>490</v>
      </c>
      <c r="D28" s="81" t="s">
        <v>14</v>
      </c>
      <c r="E28" s="81" t="s">
        <v>489</v>
      </c>
      <c r="F28" s="105">
        <v>256.80813325319059</v>
      </c>
      <c r="G28" s="105">
        <v>64.202033313297648</v>
      </c>
      <c r="H28" s="81" t="s">
        <v>39</v>
      </c>
    </row>
    <row r="29" spans="1:8" hidden="1" x14ac:dyDescent="0.25">
      <c r="A29" s="81" t="s">
        <v>489</v>
      </c>
      <c r="B29" s="81" t="s">
        <v>133</v>
      </c>
      <c r="C29" s="81" t="s">
        <v>490</v>
      </c>
      <c r="D29" s="81" t="s">
        <v>14</v>
      </c>
      <c r="E29" s="81" t="s">
        <v>489</v>
      </c>
      <c r="F29" s="105">
        <v>656.5566425624022</v>
      </c>
      <c r="G29" s="105">
        <v>164.13916064060055</v>
      </c>
      <c r="H29" s="81" t="s">
        <v>40</v>
      </c>
    </row>
    <row r="30" spans="1:8" hidden="1" x14ac:dyDescent="0.25">
      <c r="A30" s="81" t="s">
        <v>489</v>
      </c>
      <c r="B30" s="81" t="s">
        <v>133</v>
      </c>
      <c r="C30" s="81" t="s">
        <v>490</v>
      </c>
      <c r="D30" s="81" t="s">
        <v>14</v>
      </c>
      <c r="E30" s="81" t="s">
        <v>489</v>
      </c>
      <c r="F30" s="105">
        <v>1503.7812104741074</v>
      </c>
      <c r="G30" s="105">
        <v>375.94530261852685</v>
      </c>
      <c r="H30" s="81" t="s">
        <v>41</v>
      </c>
    </row>
    <row r="31" spans="1:8" hidden="1" x14ac:dyDescent="0.25">
      <c r="A31" s="81" t="s">
        <v>489</v>
      </c>
      <c r="B31" s="81" t="s">
        <v>133</v>
      </c>
      <c r="C31" s="81" t="s">
        <v>490</v>
      </c>
      <c r="D31" s="81" t="s">
        <v>14</v>
      </c>
      <c r="E31" s="81" t="s">
        <v>489</v>
      </c>
      <c r="F31" s="105">
        <v>3430.5690253445082</v>
      </c>
      <c r="G31" s="105">
        <v>857.64225633612705</v>
      </c>
      <c r="H31" s="81" t="s">
        <v>42</v>
      </c>
    </row>
    <row r="32" spans="1:8" hidden="1" x14ac:dyDescent="0.25">
      <c r="A32" s="81" t="s">
        <v>489</v>
      </c>
      <c r="B32" s="81" t="s">
        <v>133</v>
      </c>
      <c r="C32" s="81" t="s">
        <v>490</v>
      </c>
      <c r="D32" s="81" t="s">
        <v>14</v>
      </c>
      <c r="E32" s="81" t="s">
        <v>489</v>
      </c>
      <c r="F32" s="105">
        <v>214.41056408403176</v>
      </c>
      <c r="G32" s="105">
        <v>53.60264102100794</v>
      </c>
      <c r="H32" s="81" t="s">
        <v>43</v>
      </c>
    </row>
    <row r="33" spans="1:8" hidden="1" x14ac:dyDescent="0.25">
      <c r="A33" s="81" t="s">
        <v>489</v>
      </c>
      <c r="B33" s="81" t="s">
        <v>133</v>
      </c>
      <c r="C33" s="81" t="s">
        <v>490</v>
      </c>
      <c r="D33" s="81" t="s">
        <v>14</v>
      </c>
      <c r="E33" s="81" t="s">
        <v>489</v>
      </c>
      <c r="F33" s="105">
        <v>61.779315075059998</v>
      </c>
      <c r="G33" s="105">
        <v>15.444828768764999</v>
      </c>
      <c r="H33" s="81" t="s">
        <v>44</v>
      </c>
    </row>
    <row r="34" spans="1:8" hidden="1" x14ac:dyDescent="0.25">
      <c r="A34" s="81" t="s">
        <v>489</v>
      </c>
      <c r="B34" s="81" t="s">
        <v>133</v>
      </c>
      <c r="C34" s="81" t="s">
        <v>490</v>
      </c>
      <c r="D34" s="81" t="s">
        <v>14</v>
      </c>
      <c r="E34" s="81" t="s">
        <v>489</v>
      </c>
      <c r="F34" s="105">
        <v>517.2503438637375</v>
      </c>
      <c r="G34" s="105">
        <v>129.31258596593437</v>
      </c>
      <c r="H34" s="81" t="s">
        <v>45</v>
      </c>
    </row>
    <row r="35" spans="1:8" hidden="1" x14ac:dyDescent="0.25">
      <c r="A35" s="81" t="s">
        <v>489</v>
      </c>
      <c r="B35" s="81" t="s">
        <v>133</v>
      </c>
      <c r="C35" s="81" t="s">
        <v>490</v>
      </c>
      <c r="D35" s="81" t="s">
        <v>14</v>
      </c>
      <c r="E35" s="81" t="s">
        <v>489</v>
      </c>
      <c r="F35" s="105">
        <v>456.6823879077964</v>
      </c>
      <c r="G35" s="105">
        <v>114.1705969769491</v>
      </c>
      <c r="H35" s="81" t="s">
        <v>46</v>
      </c>
    </row>
    <row r="36" spans="1:8" hidden="1" x14ac:dyDescent="0.25">
      <c r="A36" s="81" t="s">
        <v>489</v>
      </c>
      <c r="B36" s="81" t="s">
        <v>133</v>
      </c>
      <c r="C36" s="81" t="s">
        <v>490</v>
      </c>
      <c r="D36" s="81" t="s">
        <v>14</v>
      </c>
      <c r="E36" s="81" t="s">
        <v>489</v>
      </c>
      <c r="F36" s="105">
        <v>317.37608920913175</v>
      </c>
      <c r="G36" s="105">
        <v>79.344022302282937</v>
      </c>
      <c r="H36" s="81" t="s">
        <v>47</v>
      </c>
    </row>
    <row r="37" spans="1:8" hidden="1" x14ac:dyDescent="0.25">
      <c r="A37" s="81" t="s">
        <v>489</v>
      </c>
      <c r="B37" s="81" t="s">
        <v>133</v>
      </c>
      <c r="C37" s="81" t="s">
        <v>490</v>
      </c>
      <c r="D37" s="81" t="s">
        <v>14</v>
      </c>
      <c r="E37" s="81" t="s">
        <v>489</v>
      </c>
      <c r="F37" s="105">
        <v>42.397569169158821</v>
      </c>
      <c r="G37" s="105">
        <v>10.599392292289705</v>
      </c>
      <c r="H37" s="81" t="s">
        <v>63</v>
      </c>
    </row>
    <row r="38" spans="1:8" hidden="1" x14ac:dyDescent="0.25">
      <c r="A38" s="81" t="s">
        <v>489</v>
      </c>
      <c r="B38" s="81" t="s">
        <v>133</v>
      </c>
      <c r="C38" s="81" t="s">
        <v>490</v>
      </c>
      <c r="D38" s="81" t="s">
        <v>14</v>
      </c>
      <c r="E38" s="81" t="s">
        <v>489</v>
      </c>
      <c r="F38" s="105">
        <v>213.19920496491295</v>
      </c>
      <c r="G38" s="105">
        <v>53.299801241228238</v>
      </c>
      <c r="H38" s="81" t="s">
        <v>48</v>
      </c>
    </row>
    <row r="39" spans="1:8" hidden="1" x14ac:dyDescent="0.25">
      <c r="A39" s="81" t="s">
        <v>489</v>
      </c>
      <c r="B39" s="81" t="s">
        <v>133</v>
      </c>
      <c r="C39" s="81" t="s">
        <v>490</v>
      </c>
      <c r="D39" s="81" t="s">
        <v>14</v>
      </c>
      <c r="E39" s="81" t="s">
        <v>489</v>
      </c>
      <c r="F39" s="105">
        <v>260.44221061054708</v>
      </c>
      <c r="G39" s="105">
        <v>65.11055265263677</v>
      </c>
      <c r="H39" s="81" t="s">
        <v>68</v>
      </c>
    </row>
    <row r="40" spans="1:8" hidden="1" x14ac:dyDescent="0.25">
      <c r="A40" s="81" t="s">
        <v>489</v>
      </c>
      <c r="B40" s="81" t="s">
        <v>133</v>
      </c>
      <c r="C40" s="81" t="s">
        <v>490</v>
      </c>
      <c r="D40" s="81" t="s">
        <v>14</v>
      </c>
      <c r="E40" s="81" t="s">
        <v>489</v>
      </c>
      <c r="F40" s="105">
        <v>204.71969113108116</v>
      </c>
      <c r="G40" s="105">
        <v>51.179922782770291</v>
      </c>
      <c r="H40" s="81" t="s">
        <v>49</v>
      </c>
    </row>
    <row r="41" spans="1:8" hidden="1" x14ac:dyDescent="0.25">
      <c r="A41" s="81" t="s">
        <v>489</v>
      </c>
      <c r="B41" s="81" t="s">
        <v>133</v>
      </c>
      <c r="C41" s="81" t="s">
        <v>490</v>
      </c>
      <c r="D41" s="81" t="s">
        <v>14</v>
      </c>
      <c r="E41" s="81" t="s">
        <v>489</v>
      </c>
      <c r="F41" s="105">
        <v>283.45803387380465</v>
      </c>
      <c r="G41" s="105">
        <v>70.864508468451163</v>
      </c>
      <c r="H41" s="81" t="s">
        <v>50</v>
      </c>
    </row>
    <row r="42" spans="1:8" hidden="1" x14ac:dyDescent="0.25">
      <c r="A42" s="81" t="s">
        <v>489</v>
      </c>
      <c r="B42" s="81" t="s">
        <v>133</v>
      </c>
      <c r="C42" s="81" t="s">
        <v>490</v>
      </c>
      <c r="D42" s="81" t="s">
        <v>14</v>
      </c>
      <c r="E42" s="81" t="s">
        <v>489</v>
      </c>
      <c r="F42" s="105">
        <v>637.17489665650101</v>
      </c>
      <c r="G42" s="105">
        <v>159.29372416412525</v>
      </c>
      <c r="H42" s="81" t="s">
        <v>51</v>
      </c>
    </row>
    <row r="43" spans="1:8" hidden="1" x14ac:dyDescent="0.25">
      <c r="A43" s="81" t="s">
        <v>489</v>
      </c>
      <c r="B43" s="81" t="s">
        <v>133</v>
      </c>
      <c r="C43" s="81" t="s">
        <v>490</v>
      </c>
      <c r="D43" s="81" t="s">
        <v>14</v>
      </c>
      <c r="E43" s="81" t="s">
        <v>489</v>
      </c>
      <c r="F43" s="105">
        <v>797.87379739880407</v>
      </c>
      <c r="G43" s="105">
        <v>199.46844934970102</v>
      </c>
      <c r="H43" s="81" t="s">
        <v>52</v>
      </c>
    </row>
    <row r="44" spans="1:8" hidden="1" x14ac:dyDescent="0.25">
      <c r="A44" s="81" t="s">
        <v>489</v>
      </c>
      <c r="B44" s="81" t="s">
        <v>133</v>
      </c>
      <c r="C44" s="81" t="s">
        <v>490</v>
      </c>
      <c r="D44" s="81" t="s">
        <v>14</v>
      </c>
      <c r="E44" s="81" t="s">
        <v>489</v>
      </c>
      <c r="F44" s="105">
        <v>665.03615639623411</v>
      </c>
      <c r="G44" s="105">
        <v>166.25903909905853</v>
      </c>
      <c r="H44" s="81" t="s">
        <v>134</v>
      </c>
    </row>
    <row r="45" spans="1:8" hidden="1" x14ac:dyDescent="0.25">
      <c r="A45" s="81" t="s">
        <v>489</v>
      </c>
      <c r="B45" s="81" t="s">
        <v>133</v>
      </c>
      <c r="C45" s="81" t="s">
        <v>490</v>
      </c>
      <c r="D45" s="81" t="s">
        <v>14</v>
      </c>
      <c r="E45" s="81" t="s">
        <v>489</v>
      </c>
      <c r="F45" s="105">
        <v>75.104265385367057</v>
      </c>
      <c r="G45" s="105">
        <v>18.776066346341764</v>
      </c>
      <c r="H45" s="81" t="s">
        <v>135</v>
      </c>
    </row>
    <row r="46" spans="1:8" hidden="1" x14ac:dyDescent="0.25">
      <c r="A46" s="81" t="s">
        <v>489</v>
      </c>
      <c r="B46" s="81" t="s">
        <v>133</v>
      </c>
      <c r="C46" s="81" t="s">
        <v>490</v>
      </c>
      <c r="D46" s="81" t="s">
        <v>14</v>
      </c>
      <c r="E46" s="81" t="s">
        <v>489</v>
      </c>
      <c r="F46" s="105">
        <v>718.23904890793278</v>
      </c>
      <c r="G46" s="105">
        <v>179.5597622269832</v>
      </c>
      <c r="H46" s="81" t="s">
        <v>53</v>
      </c>
    </row>
    <row r="47" spans="1:8" hidden="1" x14ac:dyDescent="0.25">
      <c r="A47" s="81" t="s">
        <v>489</v>
      </c>
      <c r="B47" s="81" t="s">
        <v>133</v>
      </c>
      <c r="C47" s="81" t="s">
        <v>490</v>
      </c>
      <c r="D47" s="81" t="s">
        <v>14</v>
      </c>
      <c r="E47" s="81" t="s">
        <v>489</v>
      </c>
      <c r="F47" s="105">
        <v>135.67222134130824</v>
      </c>
      <c r="G47" s="105">
        <v>33.918055335327061</v>
      </c>
      <c r="H47" s="81" t="s">
        <v>54</v>
      </c>
    </row>
    <row r="48" spans="1:8" hidden="1" x14ac:dyDescent="0.25">
      <c r="A48" s="81" t="s">
        <v>489</v>
      </c>
      <c r="B48" s="81" t="s">
        <v>133</v>
      </c>
      <c r="C48" s="81" t="s">
        <v>490</v>
      </c>
      <c r="D48" s="81" t="s">
        <v>14</v>
      </c>
      <c r="E48" s="81" t="s">
        <v>489</v>
      </c>
      <c r="F48" s="105">
        <v>290.72618858851763</v>
      </c>
      <c r="G48" s="105">
        <v>72.681547147129407</v>
      </c>
      <c r="H48" s="81" t="s">
        <v>55</v>
      </c>
    </row>
    <row r="49" spans="1:8" hidden="1" x14ac:dyDescent="0.25">
      <c r="A49" s="81" t="s">
        <v>489</v>
      </c>
      <c r="B49" s="81" t="s">
        <v>133</v>
      </c>
      <c r="C49" s="81" t="s">
        <v>490</v>
      </c>
      <c r="D49" s="81" t="s">
        <v>14</v>
      </c>
      <c r="E49" s="81" t="s">
        <v>489</v>
      </c>
      <c r="F49" s="105">
        <v>1229.5295059056057</v>
      </c>
      <c r="G49" s="105">
        <v>307.38237647640142</v>
      </c>
      <c r="H49" s="81" t="s">
        <v>56</v>
      </c>
    </row>
    <row r="50" spans="1:8" hidden="1" x14ac:dyDescent="0.25">
      <c r="A50" s="81" t="s">
        <v>489</v>
      </c>
      <c r="B50" s="81" t="s">
        <v>133</v>
      </c>
      <c r="C50" s="81" t="s">
        <v>490</v>
      </c>
      <c r="D50" s="81" t="s">
        <v>14</v>
      </c>
      <c r="E50" s="81" t="s">
        <v>489</v>
      </c>
      <c r="F50" s="105">
        <v>920.63293053030577</v>
      </c>
      <c r="G50" s="105">
        <v>230.15823263257644</v>
      </c>
      <c r="H50" s="81" t="s">
        <v>57</v>
      </c>
    </row>
    <row r="51" spans="1:8" hidden="1" x14ac:dyDescent="0.25">
      <c r="A51" s="81" t="s">
        <v>489</v>
      </c>
      <c r="B51" s="81" t="s">
        <v>133</v>
      </c>
      <c r="C51" s="81" t="s">
        <v>490</v>
      </c>
      <c r="D51" s="81" t="s">
        <v>14</v>
      </c>
      <c r="E51" s="81" t="s">
        <v>489</v>
      </c>
      <c r="F51" s="105">
        <v>134.46086222218941</v>
      </c>
      <c r="G51" s="105">
        <v>33.615215555547351</v>
      </c>
      <c r="H51" s="81" t="s">
        <v>65</v>
      </c>
    </row>
    <row r="52" spans="1:8" hidden="1" x14ac:dyDescent="0.25">
      <c r="A52" s="81"/>
      <c r="B52" s="81"/>
      <c r="C52" s="81"/>
      <c r="D52" s="81"/>
      <c r="E52" s="81"/>
      <c r="F52" s="106">
        <v>32849.999999999985</v>
      </c>
      <c r="G52" s="106">
        <v>8212.4999999999964</v>
      </c>
      <c r="H52" s="87"/>
    </row>
    <row r="53" spans="1:8" hidden="1" x14ac:dyDescent="0.25">
      <c r="A53" s="81" t="s">
        <v>489</v>
      </c>
      <c r="B53" s="81" t="s">
        <v>133</v>
      </c>
      <c r="C53" s="81" t="s">
        <v>485</v>
      </c>
      <c r="D53" s="81" t="s">
        <v>14</v>
      </c>
      <c r="E53" s="81" t="s">
        <v>489</v>
      </c>
      <c r="F53" s="105">
        <v>215.54160592627855</v>
      </c>
      <c r="G53" s="105">
        <v>53.885401481569637</v>
      </c>
      <c r="H53" s="81" t="s">
        <v>18</v>
      </c>
    </row>
    <row r="54" spans="1:8" hidden="1" x14ac:dyDescent="0.25">
      <c r="A54" s="81" t="s">
        <v>489</v>
      </c>
      <c r="B54" s="81" t="s">
        <v>133</v>
      </c>
      <c r="C54" s="81" t="s">
        <v>485</v>
      </c>
      <c r="D54" s="81" t="s">
        <v>14</v>
      </c>
      <c r="E54" s="81" t="s">
        <v>489</v>
      </c>
      <c r="F54" s="105">
        <v>103.0851158777854</v>
      </c>
      <c r="G54" s="105">
        <v>25.77127896944635</v>
      </c>
      <c r="H54" s="81" t="s">
        <v>21</v>
      </c>
    </row>
    <row r="55" spans="1:8" hidden="1" x14ac:dyDescent="0.25">
      <c r="A55" s="81" t="s">
        <v>489</v>
      </c>
      <c r="B55" s="81" t="s">
        <v>133</v>
      </c>
      <c r="C55" s="81" t="s">
        <v>485</v>
      </c>
      <c r="D55" s="81" t="s">
        <v>14</v>
      </c>
      <c r="E55" s="81" t="s">
        <v>489</v>
      </c>
      <c r="F55" s="105">
        <v>440.45458602326482</v>
      </c>
      <c r="G55" s="105">
        <v>110.11364650581621</v>
      </c>
      <c r="H55" s="81" t="s">
        <v>23</v>
      </c>
    </row>
    <row r="56" spans="1:8" hidden="1" x14ac:dyDescent="0.25">
      <c r="A56" s="81" t="s">
        <v>489</v>
      </c>
      <c r="B56" s="81" t="s">
        <v>133</v>
      </c>
      <c r="C56" s="81" t="s">
        <v>485</v>
      </c>
      <c r="D56" s="81" t="s">
        <v>14</v>
      </c>
      <c r="E56" s="81" t="s">
        <v>489</v>
      </c>
      <c r="F56" s="105">
        <v>22.491298009698632</v>
      </c>
      <c r="G56" s="105">
        <v>5.6228245024246579</v>
      </c>
      <c r="H56" s="81" t="s">
        <v>24</v>
      </c>
    </row>
    <row r="57" spans="1:8" hidden="1" x14ac:dyDescent="0.25">
      <c r="A57" s="81" t="s">
        <v>489</v>
      </c>
      <c r="B57" s="81" t="s">
        <v>133</v>
      </c>
      <c r="C57" s="81" t="s">
        <v>485</v>
      </c>
      <c r="D57" s="81" t="s">
        <v>14</v>
      </c>
      <c r="E57" s="81" t="s">
        <v>489</v>
      </c>
      <c r="F57" s="105">
        <v>65.599619194954343</v>
      </c>
      <c r="G57" s="105">
        <v>16.399904798738586</v>
      </c>
      <c r="H57" s="81" t="s">
        <v>26</v>
      </c>
    </row>
    <row r="58" spans="1:8" hidden="1" x14ac:dyDescent="0.25">
      <c r="A58" s="81" t="s">
        <v>489</v>
      </c>
      <c r="B58" s="81" t="s">
        <v>133</v>
      </c>
      <c r="C58" s="81" t="s">
        <v>485</v>
      </c>
      <c r="D58" s="81" t="s">
        <v>14</v>
      </c>
      <c r="E58" s="81" t="s">
        <v>489</v>
      </c>
      <c r="F58" s="105">
        <v>55.291107607175796</v>
      </c>
      <c r="G58" s="105">
        <v>13.822776901793949</v>
      </c>
      <c r="H58" s="81" t="s">
        <v>30</v>
      </c>
    </row>
    <row r="59" spans="1:8" hidden="1" x14ac:dyDescent="0.25">
      <c r="A59" s="81" t="s">
        <v>489</v>
      </c>
      <c r="B59" s="81" t="s">
        <v>133</v>
      </c>
      <c r="C59" s="81" t="s">
        <v>485</v>
      </c>
      <c r="D59" s="81" t="s">
        <v>14</v>
      </c>
      <c r="E59" s="81" t="s">
        <v>489</v>
      </c>
      <c r="F59" s="105">
        <v>133.07351322405023</v>
      </c>
      <c r="G59" s="105">
        <v>33.268378306012558</v>
      </c>
      <c r="H59" s="81" t="s">
        <v>35</v>
      </c>
    </row>
    <row r="60" spans="1:8" hidden="1" x14ac:dyDescent="0.25">
      <c r="A60" s="81" t="s">
        <v>489</v>
      </c>
      <c r="B60" s="81" t="s">
        <v>133</v>
      </c>
      <c r="C60" s="81" t="s">
        <v>485</v>
      </c>
      <c r="D60" s="81" t="s">
        <v>14</v>
      </c>
      <c r="E60" s="81" t="s">
        <v>489</v>
      </c>
      <c r="F60" s="105">
        <v>69.348168863237433</v>
      </c>
      <c r="G60" s="105">
        <v>17.337042215809358</v>
      </c>
      <c r="H60" s="81" t="s">
        <v>36</v>
      </c>
    </row>
    <row r="61" spans="1:8" hidden="1" x14ac:dyDescent="0.25">
      <c r="A61" s="81" t="s">
        <v>489</v>
      </c>
      <c r="B61" s="81" t="s">
        <v>133</v>
      </c>
      <c r="C61" s="81" t="s">
        <v>485</v>
      </c>
      <c r="D61" s="81" t="s">
        <v>14</v>
      </c>
      <c r="E61" s="81" t="s">
        <v>489</v>
      </c>
      <c r="F61" s="105">
        <v>206.1702317555708</v>
      </c>
      <c r="G61" s="105">
        <v>51.542557938892699</v>
      </c>
      <c r="H61" s="81" t="s">
        <v>37</v>
      </c>
    </row>
    <row r="62" spans="1:8" hidden="1" x14ac:dyDescent="0.25">
      <c r="A62" s="81" t="s">
        <v>489</v>
      </c>
      <c r="B62" s="81" t="s">
        <v>133</v>
      </c>
      <c r="C62" s="81" t="s">
        <v>485</v>
      </c>
      <c r="D62" s="81" t="s">
        <v>14</v>
      </c>
      <c r="E62" s="81" t="s">
        <v>489</v>
      </c>
      <c r="F62" s="105">
        <v>28.114122512123291</v>
      </c>
      <c r="G62" s="105">
        <v>7.0285306280308228</v>
      </c>
      <c r="H62" s="81" t="s">
        <v>38</v>
      </c>
    </row>
    <row r="63" spans="1:8" hidden="1" x14ac:dyDescent="0.25">
      <c r="A63" s="81" t="s">
        <v>489</v>
      </c>
      <c r="B63" s="81" t="s">
        <v>133</v>
      </c>
      <c r="C63" s="81" t="s">
        <v>485</v>
      </c>
      <c r="D63" s="81" t="s">
        <v>14</v>
      </c>
      <c r="E63" s="81" t="s">
        <v>489</v>
      </c>
      <c r="F63" s="105">
        <v>981.18287567310279</v>
      </c>
      <c r="G63" s="105">
        <v>245.2957189182757</v>
      </c>
      <c r="H63" s="81" t="s">
        <v>41</v>
      </c>
    </row>
    <row r="64" spans="1:8" hidden="1" x14ac:dyDescent="0.25">
      <c r="A64" s="81" t="s">
        <v>489</v>
      </c>
      <c r="B64" s="81" t="s">
        <v>133</v>
      </c>
      <c r="C64" s="81" t="s">
        <v>485</v>
      </c>
      <c r="D64" s="81" t="s">
        <v>14</v>
      </c>
      <c r="E64" s="81" t="s">
        <v>489</v>
      </c>
      <c r="F64" s="105">
        <v>48.731145687680367</v>
      </c>
      <c r="G64" s="105">
        <v>12.182786421920092</v>
      </c>
      <c r="H64" s="81" t="s">
        <v>44</v>
      </c>
    </row>
    <row r="65" spans="1:8" hidden="1" x14ac:dyDescent="0.25">
      <c r="A65" s="81" t="s">
        <v>489</v>
      </c>
      <c r="B65" s="81" t="s">
        <v>133</v>
      </c>
      <c r="C65" s="81" t="s">
        <v>485</v>
      </c>
      <c r="D65" s="81" t="s">
        <v>14</v>
      </c>
      <c r="E65" s="81" t="s">
        <v>489</v>
      </c>
      <c r="F65" s="105">
        <v>243.65572843840184</v>
      </c>
      <c r="G65" s="105">
        <v>60.913932109600459</v>
      </c>
      <c r="H65" s="81" t="s">
        <v>45</v>
      </c>
    </row>
    <row r="66" spans="1:8" hidden="1" x14ac:dyDescent="0.25">
      <c r="A66" s="81" t="s">
        <v>489</v>
      </c>
      <c r="B66" s="81" t="s">
        <v>133</v>
      </c>
      <c r="C66" s="81" t="s">
        <v>485</v>
      </c>
      <c r="D66" s="81" t="s">
        <v>14</v>
      </c>
      <c r="E66" s="81" t="s">
        <v>489</v>
      </c>
      <c r="F66" s="105">
        <v>213.66733109213703</v>
      </c>
      <c r="G66" s="105">
        <v>53.416832773034258</v>
      </c>
      <c r="H66" s="81" t="s">
        <v>47</v>
      </c>
    </row>
    <row r="67" spans="1:8" hidden="1" x14ac:dyDescent="0.25">
      <c r="A67" s="81" t="s">
        <v>489</v>
      </c>
      <c r="B67" s="81" t="s">
        <v>133</v>
      </c>
      <c r="C67" s="81" t="s">
        <v>485</v>
      </c>
      <c r="D67" s="81" t="s">
        <v>14</v>
      </c>
      <c r="E67" s="81" t="s">
        <v>489</v>
      </c>
      <c r="F67" s="105">
        <v>44.045458602326491</v>
      </c>
      <c r="G67" s="105">
        <v>11.011364650581623</v>
      </c>
      <c r="H67" s="81" t="s">
        <v>63</v>
      </c>
    </row>
    <row r="68" spans="1:8" hidden="1" x14ac:dyDescent="0.25">
      <c r="A68" s="81" t="s">
        <v>489</v>
      </c>
      <c r="B68" s="81" t="s">
        <v>133</v>
      </c>
      <c r="C68" s="81" t="s">
        <v>485</v>
      </c>
      <c r="D68" s="81" t="s">
        <v>14</v>
      </c>
      <c r="E68" s="81" t="s">
        <v>489</v>
      </c>
      <c r="F68" s="105">
        <v>134.01065064112103</v>
      </c>
      <c r="G68" s="105">
        <v>33.502662660280258</v>
      </c>
      <c r="H68" s="81" t="s">
        <v>48</v>
      </c>
    </row>
    <row r="69" spans="1:8" hidden="1" x14ac:dyDescent="0.25">
      <c r="A69" s="81" t="s">
        <v>489</v>
      </c>
      <c r="B69" s="81" t="s">
        <v>133</v>
      </c>
      <c r="C69" s="81" t="s">
        <v>485</v>
      </c>
      <c r="D69" s="81" t="s">
        <v>14</v>
      </c>
      <c r="E69" s="81" t="s">
        <v>489</v>
      </c>
      <c r="F69" s="105">
        <v>6.5599619194954348</v>
      </c>
      <c r="G69" s="105">
        <v>1.6399904798738587</v>
      </c>
      <c r="H69" s="81" t="s">
        <v>49</v>
      </c>
    </row>
    <row r="70" spans="1:8" hidden="1" x14ac:dyDescent="0.25">
      <c r="A70" s="81" t="s">
        <v>489</v>
      </c>
      <c r="B70" s="81" t="s">
        <v>133</v>
      </c>
      <c r="C70" s="81" t="s">
        <v>485</v>
      </c>
      <c r="D70" s="81" t="s">
        <v>14</v>
      </c>
      <c r="E70" s="81" t="s">
        <v>489</v>
      </c>
      <c r="F70" s="105">
        <v>43.389462410376936</v>
      </c>
      <c r="G70" s="105">
        <v>10.847365602594234</v>
      </c>
      <c r="H70" s="81" t="s">
        <v>53</v>
      </c>
    </row>
    <row r="71" spans="1:8" hidden="1" x14ac:dyDescent="0.25">
      <c r="A71" s="81" t="s">
        <v>489</v>
      </c>
      <c r="B71" s="81" t="s">
        <v>133</v>
      </c>
      <c r="C71" s="81" t="s">
        <v>485</v>
      </c>
      <c r="D71" s="81" t="s">
        <v>14</v>
      </c>
      <c r="E71" s="81" t="s">
        <v>489</v>
      </c>
      <c r="F71" s="105">
        <v>6.5599619194954348</v>
      </c>
      <c r="G71" s="105">
        <v>1.6399904798738587</v>
      </c>
      <c r="H71" s="81" t="s">
        <v>57</v>
      </c>
    </row>
    <row r="72" spans="1:8" hidden="1" x14ac:dyDescent="0.25">
      <c r="A72" s="81" t="s">
        <v>489</v>
      </c>
      <c r="B72" s="81" t="s">
        <v>133</v>
      </c>
      <c r="C72" s="81" t="s">
        <v>485</v>
      </c>
      <c r="D72" s="81" t="s">
        <v>14</v>
      </c>
      <c r="E72" s="81" t="s">
        <v>489</v>
      </c>
      <c r="F72" s="105">
        <v>89.028054621723754</v>
      </c>
      <c r="G72" s="105">
        <v>22.257013655430939</v>
      </c>
      <c r="H72" s="81" t="s">
        <v>65</v>
      </c>
    </row>
    <row r="73" spans="1:8" hidden="1" x14ac:dyDescent="0.25">
      <c r="A73" s="81"/>
      <c r="B73" s="81"/>
      <c r="C73" s="81"/>
      <c r="D73" s="81"/>
      <c r="E73" s="81"/>
      <c r="F73" s="106">
        <v>3150</v>
      </c>
      <c r="G73" s="106">
        <v>787.5</v>
      </c>
      <c r="H73" s="87"/>
    </row>
    <row r="74" spans="1:8" hidden="1" x14ac:dyDescent="0.25">
      <c r="A74" s="81" t="s">
        <v>486</v>
      </c>
      <c r="B74" s="81" t="s">
        <v>100</v>
      </c>
      <c r="C74" s="81" t="s">
        <v>482</v>
      </c>
      <c r="D74" s="81" t="s">
        <v>14</v>
      </c>
      <c r="E74" s="81" t="s">
        <v>489</v>
      </c>
      <c r="F74" s="105">
        <v>22.5</v>
      </c>
      <c r="G74" s="105">
        <v>5.625</v>
      </c>
      <c r="H74" s="81" t="s">
        <v>53</v>
      </c>
    </row>
    <row r="75" spans="1:8" hidden="1" x14ac:dyDescent="0.25">
      <c r="A75" s="91" t="s">
        <v>486</v>
      </c>
      <c r="B75" s="91" t="s">
        <v>100</v>
      </c>
      <c r="C75" s="91" t="s">
        <v>482</v>
      </c>
      <c r="D75" s="91" t="s">
        <v>14</v>
      </c>
      <c r="E75" s="81" t="s">
        <v>489</v>
      </c>
      <c r="F75" s="107">
        <v>67.5</v>
      </c>
      <c r="G75" s="107">
        <v>16.875</v>
      </c>
      <c r="H75" s="91" t="s">
        <v>25</v>
      </c>
    </row>
    <row r="76" spans="1:8" hidden="1" x14ac:dyDescent="0.25">
      <c r="A76" s="91" t="s">
        <v>486</v>
      </c>
      <c r="B76" s="91" t="s">
        <v>100</v>
      </c>
      <c r="C76" s="91" t="s">
        <v>482</v>
      </c>
      <c r="D76" s="91" t="s">
        <v>14</v>
      </c>
      <c r="E76" s="81" t="s">
        <v>489</v>
      </c>
      <c r="F76" s="107">
        <v>202.50000000000003</v>
      </c>
      <c r="G76" s="107">
        <v>50.625000000000007</v>
      </c>
      <c r="H76" s="91" t="s">
        <v>41</v>
      </c>
    </row>
    <row r="77" spans="1:8" hidden="1" x14ac:dyDescent="0.25">
      <c r="A77" s="91" t="s">
        <v>486</v>
      </c>
      <c r="B77" s="91" t="s">
        <v>100</v>
      </c>
      <c r="C77" s="91" t="s">
        <v>482</v>
      </c>
      <c r="D77" s="91" t="s">
        <v>14</v>
      </c>
      <c r="E77" s="81" t="s">
        <v>489</v>
      </c>
      <c r="F77" s="107">
        <v>22.5</v>
      </c>
      <c r="G77" s="107">
        <v>5.625</v>
      </c>
      <c r="H77" s="91" t="s">
        <v>49</v>
      </c>
    </row>
    <row r="78" spans="1:8" hidden="1" x14ac:dyDescent="0.25">
      <c r="A78" s="85"/>
      <c r="B78" s="85"/>
      <c r="C78" s="85"/>
      <c r="D78" s="85"/>
      <c r="E78" s="85"/>
      <c r="F78" s="106">
        <v>315</v>
      </c>
      <c r="G78" s="106">
        <v>78.75</v>
      </c>
      <c r="H78" s="86"/>
    </row>
    <row r="79" spans="1:8" hidden="1" x14ac:dyDescent="0.25">
      <c r="A79" s="81" t="s">
        <v>484</v>
      </c>
      <c r="B79" s="81" t="s">
        <v>84</v>
      </c>
      <c r="C79" s="81" t="s">
        <v>485</v>
      </c>
      <c r="D79" s="81" t="s">
        <v>14</v>
      </c>
      <c r="E79" s="81" t="s">
        <v>489</v>
      </c>
      <c r="F79" s="105">
        <v>193.5918286626347</v>
      </c>
      <c r="G79" s="105">
        <v>48.397957165658674</v>
      </c>
      <c r="H79" s="81" t="s">
        <v>15</v>
      </c>
    </row>
    <row r="80" spans="1:8" hidden="1" x14ac:dyDescent="0.25">
      <c r="A80" s="81" t="s">
        <v>484</v>
      </c>
      <c r="B80" s="81" t="s">
        <v>84</v>
      </c>
      <c r="C80" s="81" t="s">
        <v>485</v>
      </c>
      <c r="D80" s="81" t="s">
        <v>14</v>
      </c>
      <c r="E80" s="81" t="s">
        <v>489</v>
      </c>
      <c r="F80" s="105">
        <v>94.773313136334608</v>
      </c>
      <c r="G80" s="105">
        <v>23.693328284083652</v>
      </c>
      <c r="H80" s="81" t="s">
        <v>17</v>
      </c>
    </row>
    <row r="81" spans="1:8" hidden="1" x14ac:dyDescent="0.25">
      <c r="A81" s="81" t="s">
        <v>484</v>
      </c>
      <c r="B81" s="81" t="s">
        <v>84</v>
      </c>
      <c r="C81" s="81" t="s">
        <v>485</v>
      </c>
      <c r="D81" s="81" t="s">
        <v>14</v>
      </c>
      <c r="E81" s="81" t="s">
        <v>489</v>
      </c>
      <c r="F81" s="105">
        <v>27.738530674049155</v>
      </c>
      <c r="G81" s="105">
        <v>6.9346326685122888</v>
      </c>
      <c r="H81" s="81" t="s">
        <v>21</v>
      </c>
    </row>
    <row r="82" spans="1:8" hidden="1" x14ac:dyDescent="0.25">
      <c r="A82" s="81" t="s">
        <v>484</v>
      </c>
      <c r="B82" s="81" t="s">
        <v>84</v>
      </c>
      <c r="C82" s="81" t="s">
        <v>485</v>
      </c>
      <c r="D82" s="81" t="s">
        <v>14</v>
      </c>
      <c r="E82" s="81" t="s">
        <v>489</v>
      </c>
      <c r="F82" s="105">
        <v>284.31993940900384</v>
      </c>
      <c r="G82" s="105">
        <v>71.079984852250959</v>
      </c>
      <c r="H82" s="81" t="s">
        <v>22</v>
      </c>
    </row>
    <row r="83" spans="1:8" hidden="1" x14ac:dyDescent="0.25">
      <c r="A83" s="81" t="s">
        <v>484</v>
      </c>
      <c r="B83" s="81" t="s">
        <v>84</v>
      </c>
      <c r="C83" s="81" t="s">
        <v>485</v>
      </c>
      <c r="D83" s="81" t="s">
        <v>14</v>
      </c>
      <c r="E83" s="81" t="s">
        <v>489</v>
      </c>
      <c r="F83" s="105">
        <v>1178.8875536470891</v>
      </c>
      <c r="G83" s="105">
        <v>294.72188841177228</v>
      </c>
      <c r="H83" s="81" t="s">
        <v>23</v>
      </c>
    </row>
    <row r="84" spans="1:8" hidden="1" x14ac:dyDescent="0.25">
      <c r="A84" s="81" t="s">
        <v>484</v>
      </c>
      <c r="B84" s="81" t="s">
        <v>84</v>
      </c>
      <c r="C84" s="81" t="s">
        <v>485</v>
      </c>
      <c r="D84" s="81" t="s">
        <v>14</v>
      </c>
      <c r="E84" s="81" t="s">
        <v>489</v>
      </c>
      <c r="F84" s="105">
        <v>60.100149793773163</v>
      </c>
      <c r="G84" s="105">
        <v>15.025037448443291</v>
      </c>
      <c r="H84" s="81" t="s">
        <v>24</v>
      </c>
    </row>
    <row r="85" spans="1:8" hidden="1" x14ac:dyDescent="0.25">
      <c r="A85" s="81" t="s">
        <v>484</v>
      </c>
      <c r="B85" s="81" t="s">
        <v>84</v>
      </c>
      <c r="C85" s="81" t="s">
        <v>485</v>
      </c>
      <c r="D85" s="81" t="s">
        <v>14</v>
      </c>
      <c r="E85" s="81" t="s">
        <v>489</v>
      </c>
      <c r="F85" s="105">
        <v>268.13912984914185</v>
      </c>
      <c r="G85" s="105">
        <v>67.034782462285463</v>
      </c>
      <c r="H85" s="81" t="s">
        <v>25</v>
      </c>
    </row>
    <row r="86" spans="1:8" hidden="1" x14ac:dyDescent="0.25">
      <c r="A86" s="81" t="s">
        <v>484</v>
      </c>
      <c r="B86" s="81" t="s">
        <v>84</v>
      </c>
      <c r="C86" s="81" t="s">
        <v>485</v>
      </c>
      <c r="D86" s="81" t="s">
        <v>14</v>
      </c>
      <c r="E86" s="81" t="s">
        <v>489</v>
      </c>
      <c r="F86" s="105">
        <v>336.79199326741343</v>
      </c>
      <c r="G86" s="105">
        <v>84.197998316853358</v>
      </c>
      <c r="H86" s="81" t="s">
        <v>26</v>
      </c>
    </row>
    <row r="87" spans="1:8" hidden="1" x14ac:dyDescent="0.25">
      <c r="A87" s="81" t="s">
        <v>484</v>
      </c>
      <c r="B87" s="81" t="s">
        <v>84</v>
      </c>
      <c r="C87" s="81" t="s">
        <v>485</v>
      </c>
      <c r="D87" s="81" t="s">
        <v>14</v>
      </c>
      <c r="E87" s="81" t="s">
        <v>489</v>
      </c>
      <c r="F87" s="105">
        <v>19.648125894118149</v>
      </c>
      <c r="G87" s="105">
        <v>4.9120314735295372</v>
      </c>
      <c r="H87" s="81" t="s">
        <v>34</v>
      </c>
    </row>
    <row r="88" spans="1:8" hidden="1" x14ac:dyDescent="0.25">
      <c r="A88" s="81" t="s">
        <v>484</v>
      </c>
      <c r="B88" s="81" t="s">
        <v>84</v>
      </c>
      <c r="C88" s="81" t="s">
        <v>485</v>
      </c>
      <c r="D88" s="81" t="s">
        <v>14</v>
      </c>
      <c r="E88" s="81" t="s">
        <v>489</v>
      </c>
      <c r="F88" s="105">
        <v>145.62728603875806</v>
      </c>
      <c r="G88" s="105">
        <v>36.406821509689514</v>
      </c>
      <c r="H88" s="81" t="s">
        <v>35</v>
      </c>
    </row>
    <row r="89" spans="1:8" hidden="1" x14ac:dyDescent="0.25">
      <c r="A89" s="81" t="s">
        <v>484</v>
      </c>
      <c r="B89" s="81" t="s">
        <v>84</v>
      </c>
      <c r="C89" s="81" t="s">
        <v>485</v>
      </c>
      <c r="D89" s="81" t="s">
        <v>14</v>
      </c>
      <c r="E89" s="81" t="s">
        <v>489</v>
      </c>
      <c r="F89" s="105">
        <v>228.84287806090552</v>
      </c>
      <c r="G89" s="105">
        <v>57.21071951522638</v>
      </c>
      <c r="H89" s="81" t="s">
        <v>36</v>
      </c>
    </row>
    <row r="90" spans="1:8" hidden="1" x14ac:dyDescent="0.25">
      <c r="A90" s="81" t="s">
        <v>484</v>
      </c>
      <c r="B90" s="81" t="s">
        <v>84</v>
      </c>
      <c r="C90" s="81" t="s">
        <v>485</v>
      </c>
      <c r="D90" s="81" t="s">
        <v>14</v>
      </c>
      <c r="E90" s="81" t="s">
        <v>489</v>
      </c>
      <c r="F90" s="105">
        <v>24.271214339793008</v>
      </c>
      <c r="G90" s="105">
        <v>6.0678035849482521</v>
      </c>
      <c r="H90" s="81" t="s">
        <v>38</v>
      </c>
    </row>
    <row r="91" spans="1:8" hidden="1" x14ac:dyDescent="0.25">
      <c r="A91" s="81" t="s">
        <v>484</v>
      </c>
      <c r="B91" s="81" t="s">
        <v>84</v>
      </c>
      <c r="C91" s="81" t="s">
        <v>485</v>
      </c>
      <c r="D91" s="81" t="s">
        <v>14</v>
      </c>
      <c r="E91" s="81" t="s">
        <v>489</v>
      </c>
      <c r="F91" s="105">
        <v>36.984707565398871</v>
      </c>
      <c r="G91" s="105">
        <v>9.2461768913497178</v>
      </c>
      <c r="H91" s="81" t="s">
        <v>40</v>
      </c>
    </row>
    <row r="92" spans="1:8" hidden="1" x14ac:dyDescent="0.25">
      <c r="A92" s="81" t="s">
        <v>484</v>
      </c>
      <c r="B92" s="81" t="s">
        <v>84</v>
      </c>
      <c r="C92" s="81" t="s">
        <v>485</v>
      </c>
      <c r="D92" s="81" t="s">
        <v>14</v>
      </c>
      <c r="E92" s="81" t="s">
        <v>489</v>
      </c>
      <c r="F92" s="105">
        <v>4039.8858382529761</v>
      </c>
      <c r="G92" s="105">
        <v>1009.971459563244</v>
      </c>
      <c r="H92" s="81" t="s">
        <v>41</v>
      </c>
    </row>
    <row r="93" spans="1:8" hidden="1" x14ac:dyDescent="0.25">
      <c r="A93" s="81" t="s">
        <v>484</v>
      </c>
      <c r="B93" s="81" t="s">
        <v>84</v>
      </c>
      <c r="C93" s="81" t="s">
        <v>485</v>
      </c>
      <c r="D93" s="81" t="s">
        <v>14</v>
      </c>
      <c r="E93" s="81" t="s">
        <v>489</v>
      </c>
      <c r="F93" s="105">
        <v>893.41184212666644</v>
      </c>
      <c r="G93" s="105">
        <v>223.35296053166661</v>
      </c>
      <c r="H93" s="81" t="s">
        <v>42</v>
      </c>
    </row>
    <row r="94" spans="1:8" hidden="1" x14ac:dyDescent="0.25">
      <c r="A94" s="81" t="s">
        <v>484</v>
      </c>
      <c r="B94" s="81" t="s">
        <v>84</v>
      </c>
      <c r="C94" s="81" t="s">
        <v>485</v>
      </c>
      <c r="D94" s="81" t="s">
        <v>14</v>
      </c>
      <c r="E94" s="81" t="s">
        <v>489</v>
      </c>
      <c r="F94" s="105">
        <v>19.648125894118149</v>
      </c>
      <c r="G94" s="105">
        <v>4.9120314735295372</v>
      </c>
      <c r="H94" s="81" t="s">
        <v>48</v>
      </c>
    </row>
    <row r="95" spans="1:8" hidden="1" x14ac:dyDescent="0.25">
      <c r="A95" s="81" t="s">
        <v>484</v>
      </c>
      <c r="B95" s="81" t="s">
        <v>84</v>
      </c>
      <c r="C95" s="81" t="s">
        <v>485</v>
      </c>
      <c r="D95" s="81" t="s">
        <v>14</v>
      </c>
      <c r="E95" s="81" t="s">
        <v>489</v>
      </c>
      <c r="F95" s="105">
        <v>40.452023899655011</v>
      </c>
      <c r="G95" s="105">
        <v>10.113005974913753</v>
      </c>
      <c r="H95" s="81" t="s">
        <v>49</v>
      </c>
    </row>
    <row r="96" spans="1:8" hidden="1" x14ac:dyDescent="0.25">
      <c r="A96" s="81" t="s">
        <v>484</v>
      </c>
      <c r="B96" s="81" t="s">
        <v>84</v>
      </c>
      <c r="C96" s="81" t="s">
        <v>485</v>
      </c>
      <c r="D96" s="81" t="s">
        <v>14</v>
      </c>
      <c r="E96" s="81" t="s">
        <v>489</v>
      </c>
      <c r="F96" s="105">
        <v>24.271214339793008</v>
      </c>
      <c r="G96" s="105">
        <v>6.0678035849482521</v>
      </c>
      <c r="H96" s="81" t="s">
        <v>50</v>
      </c>
    </row>
    <row r="97" spans="1:8" hidden="1" x14ac:dyDescent="0.25">
      <c r="A97" s="81" t="s">
        <v>484</v>
      </c>
      <c r="B97" s="81" t="s">
        <v>84</v>
      </c>
      <c r="C97" s="81" t="s">
        <v>485</v>
      </c>
      <c r="D97" s="81" t="s">
        <v>14</v>
      </c>
      <c r="E97" s="81" t="s">
        <v>489</v>
      </c>
      <c r="F97" s="105">
        <v>9.2461768913497178</v>
      </c>
      <c r="G97" s="105">
        <v>2.3115442228374294</v>
      </c>
      <c r="H97" s="81" t="s">
        <v>51</v>
      </c>
    </row>
    <row r="98" spans="1:8" hidden="1" x14ac:dyDescent="0.25">
      <c r="A98" s="81" t="s">
        <v>484</v>
      </c>
      <c r="B98" s="81" t="s">
        <v>84</v>
      </c>
      <c r="C98" s="81" t="s">
        <v>485</v>
      </c>
      <c r="D98" s="81" t="s">
        <v>14</v>
      </c>
      <c r="E98" s="81" t="s">
        <v>489</v>
      </c>
      <c r="F98" s="105">
        <v>55.479372892321152</v>
      </c>
      <c r="G98" s="105">
        <v>13.869843223080288</v>
      </c>
      <c r="H98" s="81" t="s">
        <v>52</v>
      </c>
    </row>
    <row r="99" spans="1:8" hidden="1" x14ac:dyDescent="0.25">
      <c r="A99" s="81" t="s">
        <v>484</v>
      </c>
      <c r="B99" s="81" t="s">
        <v>84</v>
      </c>
      <c r="C99" s="81" t="s">
        <v>485</v>
      </c>
      <c r="D99" s="81" t="s">
        <v>14</v>
      </c>
      <c r="E99" s="81" t="s">
        <v>489</v>
      </c>
      <c r="F99" s="105">
        <v>54.321289236679597</v>
      </c>
      <c r="G99" s="105">
        <v>13.580322309169899</v>
      </c>
      <c r="H99" s="81" t="s">
        <v>53</v>
      </c>
    </row>
    <row r="100" spans="1:8" hidden="1" x14ac:dyDescent="0.25">
      <c r="A100" s="81" t="s">
        <v>484</v>
      </c>
      <c r="B100" s="81" t="s">
        <v>84</v>
      </c>
      <c r="C100" s="81" t="s">
        <v>485</v>
      </c>
      <c r="D100" s="81" t="s">
        <v>14</v>
      </c>
      <c r="E100" s="81" t="s">
        <v>489</v>
      </c>
      <c r="F100" s="105">
        <v>63.567466128029309</v>
      </c>
      <c r="G100" s="105">
        <v>15.891866532007327</v>
      </c>
      <c r="H100" s="81" t="s">
        <v>56</v>
      </c>
    </row>
    <row r="101" spans="1:8" hidden="1" x14ac:dyDescent="0.25">
      <c r="A101" s="83"/>
      <c r="B101" s="83"/>
      <c r="C101" s="83"/>
      <c r="D101" s="83"/>
      <c r="E101" s="83"/>
      <c r="F101" s="108">
        <v>8100.0000000000018</v>
      </c>
      <c r="G101" s="108">
        <v>2025.0000000000005</v>
      </c>
      <c r="H101" s="83"/>
    </row>
    <row r="102" spans="1:8" x14ac:dyDescent="0.25">
      <c r="A102" s="81" t="s">
        <v>520</v>
      </c>
      <c r="B102" s="81" t="s">
        <v>353</v>
      </c>
      <c r="C102" s="81" t="s">
        <v>480</v>
      </c>
      <c r="D102" s="81" t="s">
        <v>14</v>
      </c>
      <c r="E102" s="81" t="s">
        <v>535</v>
      </c>
      <c r="F102" s="105">
        <v>64.781491002570704</v>
      </c>
      <c r="G102" s="105">
        <v>16.195372750642676</v>
      </c>
      <c r="H102" s="81" t="s">
        <v>18</v>
      </c>
    </row>
    <row r="103" spans="1:8" x14ac:dyDescent="0.25">
      <c r="A103" s="81" t="s">
        <v>520</v>
      </c>
      <c r="B103" s="81" t="s">
        <v>353</v>
      </c>
      <c r="C103" s="81" t="s">
        <v>480</v>
      </c>
      <c r="D103" s="81" t="s">
        <v>14</v>
      </c>
      <c r="E103" s="81" t="s">
        <v>535</v>
      </c>
      <c r="F103" s="105">
        <v>38.868894601542415</v>
      </c>
      <c r="G103" s="105">
        <v>9.7172236503856038</v>
      </c>
      <c r="H103" s="81" t="s">
        <v>19</v>
      </c>
    </row>
    <row r="104" spans="1:8" x14ac:dyDescent="0.25">
      <c r="A104" s="81" t="s">
        <v>520</v>
      </c>
      <c r="B104" s="81" t="s">
        <v>353</v>
      </c>
      <c r="C104" s="81" t="s">
        <v>480</v>
      </c>
      <c r="D104" s="81" t="s">
        <v>14</v>
      </c>
      <c r="E104" s="81" t="s">
        <v>535</v>
      </c>
      <c r="F104" s="105">
        <v>20.359897172236504</v>
      </c>
      <c r="G104" s="105">
        <v>5.0899742930591261</v>
      </c>
      <c r="H104" s="81" t="s">
        <v>20</v>
      </c>
    </row>
    <row r="105" spans="1:8" x14ac:dyDescent="0.25">
      <c r="A105" s="81" t="s">
        <v>520</v>
      </c>
      <c r="B105" s="81" t="s">
        <v>353</v>
      </c>
      <c r="C105" s="81" t="s">
        <v>480</v>
      </c>
      <c r="D105" s="81" t="s">
        <v>14</v>
      </c>
      <c r="E105" s="81" t="s">
        <v>535</v>
      </c>
      <c r="F105" s="105">
        <v>62.005141388174813</v>
      </c>
      <c r="G105" s="105">
        <v>15.501285347043703</v>
      </c>
      <c r="H105" s="81" t="s">
        <v>21</v>
      </c>
    </row>
    <row r="106" spans="1:8" x14ac:dyDescent="0.25">
      <c r="A106" s="81" t="s">
        <v>520</v>
      </c>
      <c r="B106" s="81" t="s">
        <v>353</v>
      </c>
      <c r="C106" s="81" t="s">
        <v>480</v>
      </c>
      <c r="D106" s="81" t="s">
        <v>14</v>
      </c>
      <c r="E106" s="81" t="s">
        <v>535</v>
      </c>
      <c r="F106" s="105">
        <v>104.57583547557842</v>
      </c>
      <c r="G106" s="105">
        <v>26.143958868894604</v>
      </c>
      <c r="H106" s="81" t="s">
        <v>22</v>
      </c>
    </row>
    <row r="107" spans="1:8" x14ac:dyDescent="0.25">
      <c r="A107" s="81" t="s">
        <v>520</v>
      </c>
      <c r="B107" s="81" t="s">
        <v>353</v>
      </c>
      <c r="C107" s="81" t="s">
        <v>480</v>
      </c>
      <c r="D107" s="81" t="s">
        <v>14</v>
      </c>
      <c r="E107" s="81" t="s">
        <v>535</v>
      </c>
      <c r="F107" s="105">
        <v>113.83033419023135</v>
      </c>
      <c r="G107" s="105">
        <v>28.457583547557839</v>
      </c>
      <c r="H107" s="81" t="s">
        <v>23</v>
      </c>
    </row>
    <row r="108" spans="1:8" x14ac:dyDescent="0.25">
      <c r="A108" s="81" t="s">
        <v>520</v>
      </c>
      <c r="B108" s="81" t="s">
        <v>353</v>
      </c>
      <c r="C108" s="81" t="s">
        <v>480</v>
      </c>
      <c r="D108" s="81" t="s">
        <v>14</v>
      </c>
      <c r="E108" s="81" t="s">
        <v>535</v>
      </c>
      <c r="F108" s="105">
        <v>3.2390745501285347</v>
      </c>
      <c r="G108" s="105">
        <v>0.80976863753213368</v>
      </c>
      <c r="H108" s="81" t="s">
        <v>26</v>
      </c>
    </row>
    <row r="109" spans="1:8" x14ac:dyDescent="0.25">
      <c r="A109" s="81" t="s">
        <v>520</v>
      </c>
      <c r="B109" s="81" t="s">
        <v>353</v>
      </c>
      <c r="C109" s="81" t="s">
        <v>480</v>
      </c>
      <c r="D109" s="81" t="s">
        <v>14</v>
      </c>
      <c r="E109" s="81" t="s">
        <v>535</v>
      </c>
      <c r="F109" s="105">
        <v>12.030848329048844</v>
      </c>
      <c r="G109" s="105">
        <v>3.007712082262211</v>
      </c>
      <c r="H109" s="81" t="s">
        <v>28</v>
      </c>
    </row>
    <row r="110" spans="1:8" x14ac:dyDescent="0.25">
      <c r="A110" s="81" t="s">
        <v>520</v>
      </c>
      <c r="B110" s="81" t="s">
        <v>353</v>
      </c>
      <c r="C110" s="81" t="s">
        <v>480</v>
      </c>
      <c r="D110" s="81" t="s">
        <v>14</v>
      </c>
      <c r="E110" s="81" t="s">
        <v>535</v>
      </c>
      <c r="F110" s="105">
        <v>74.035989717223643</v>
      </c>
      <c r="G110" s="105">
        <v>18.508997429305911</v>
      </c>
      <c r="H110" s="81" t="s">
        <v>31</v>
      </c>
    </row>
    <row r="111" spans="1:8" x14ac:dyDescent="0.25">
      <c r="A111" s="81" t="s">
        <v>520</v>
      </c>
      <c r="B111" s="81" t="s">
        <v>353</v>
      </c>
      <c r="C111" s="81" t="s">
        <v>480</v>
      </c>
      <c r="D111" s="81" t="s">
        <v>14</v>
      </c>
      <c r="E111" s="81" t="s">
        <v>535</v>
      </c>
      <c r="F111" s="105">
        <v>166.58097686375322</v>
      </c>
      <c r="G111" s="105">
        <v>41.645244215938305</v>
      </c>
      <c r="H111" s="81" t="s">
        <v>41</v>
      </c>
    </row>
    <row r="112" spans="1:8" x14ac:dyDescent="0.25">
      <c r="A112" s="81" t="s">
        <v>520</v>
      </c>
      <c r="B112" s="81" t="s">
        <v>353</v>
      </c>
      <c r="C112" s="81" t="s">
        <v>480</v>
      </c>
      <c r="D112" s="81" t="s">
        <v>14</v>
      </c>
      <c r="E112" s="81" t="s">
        <v>535</v>
      </c>
      <c r="F112" s="105">
        <v>12.956298200514139</v>
      </c>
      <c r="G112" s="105">
        <v>3.2390745501285347</v>
      </c>
      <c r="H112" s="81" t="s">
        <v>45</v>
      </c>
    </row>
    <row r="113" spans="1:8" x14ac:dyDescent="0.25">
      <c r="A113" s="81" t="s">
        <v>520</v>
      </c>
      <c r="B113" s="81" t="s">
        <v>353</v>
      </c>
      <c r="C113" s="81" t="s">
        <v>480</v>
      </c>
      <c r="D113" s="81" t="s">
        <v>14</v>
      </c>
      <c r="E113" s="81" t="s">
        <v>535</v>
      </c>
      <c r="F113" s="105">
        <v>27.763496143958868</v>
      </c>
      <c r="G113" s="105">
        <v>6.940874035989717</v>
      </c>
      <c r="H113" s="81" t="s">
        <v>65</v>
      </c>
    </row>
    <row r="114" spans="1:8" x14ac:dyDescent="0.25">
      <c r="A114" s="91" t="s">
        <v>520</v>
      </c>
      <c r="B114" s="91" t="s">
        <v>353</v>
      </c>
      <c r="C114" s="91" t="s">
        <v>480</v>
      </c>
      <c r="D114" s="91" t="s">
        <v>14</v>
      </c>
      <c r="E114" s="81" t="s">
        <v>535</v>
      </c>
      <c r="F114" s="107">
        <v>60.154241645244213</v>
      </c>
      <c r="G114" s="107">
        <v>15.038560411311053</v>
      </c>
      <c r="H114" s="91" t="s">
        <v>25</v>
      </c>
    </row>
    <row r="115" spans="1:8" x14ac:dyDescent="0.25">
      <c r="A115" s="91" t="s">
        <v>520</v>
      </c>
      <c r="B115" s="91" t="s">
        <v>353</v>
      </c>
      <c r="C115" s="91" t="s">
        <v>480</v>
      </c>
      <c r="D115" s="91" t="s">
        <v>14</v>
      </c>
      <c r="E115" s="81" t="s">
        <v>535</v>
      </c>
      <c r="F115" s="107">
        <v>74.035989717223643</v>
      </c>
      <c r="G115" s="107">
        <v>18.508997429305911</v>
      </c>
      <c r="H115" s="91" t="s">
        <v>44</v>
      </c>
    </row>
    <row r="116" spans="1:8" x14ac:dyDescent="0.25">
      <c r="A116" s="91" t="s">
        <v>520</v>
      </c>
      <c r="B116" s="91" t="s">
        <v>353</v>
      </c>
      <c r="C116" s="91" t="s">
        <v>480</v>
      </c>
      <c r="D116" s="91" t="s">
        <v>14</v>
      </c>
      <c r="E116" s="81" t="s">
        <v>535</v>
      </c>
      <c r="F116" s="107">
        <v>37.017994858611821</v>
      </c>
      <c r="G116" s="107">
        <v>9.2544987146529554</v>
      </c>
      <c r="H116" s="91" t="s">
        <v>47</v>
      </c>
    </row>
    <row r="117" spans="1:8" x14ac:dyDescent="0.25">
      <c r="A117" s="91" t="s">
        <v>520</v>
      </c>
      <c r="B117" s="91" t="s">
        <v>353</v>
      </c>
      <c r="C117" s="91" t="s">
        <v>480</v>
      </c>
      <c r="D117" s="91" t="s">
        <v>14</v>
      </c>
      <c r="E117" s="81" t="s">
        <v>535</v>
      </c>
      <c r="F117" s="107">
        <v>24.061696658097688</v>
      </c>
      <c r="G117" s="107">
        <v>6.015424164524422</v>
      </c>
      <c r="H117" s="91" t="s">
        <v>53</v>
      </c>
    </row>
    <row r="118" spans="1:8" x14ac:dyDescent="0.25">
      <c r="A118" s="91" t="s">
        <v>520</v>
      </c>
      <c r="B118" s="91" t="s">
        <v>353</v>
      </c>
      <c r="C118" s="91" t="s">
        <v>480</v>
      </c>
      <c r="D118" s="91" t="s">
        <v>14</v>
      </c>
      <c r="E118" s="81" t="s">
        <v>535</v>
      </c>
      <c r="F118" s="107">
        <v>3.7017994858611822</v>
      </c>
      <c r="G118" s="107">
        <v>0.92544987146529556</v>
      </c>
      <c r="H118" s="91" t="s">
        <v>65</v>
      </c>
    </row>
    <row r="119" spans="1:8" s="67" customFormat="1" hidden="1" x14ac:dyDescent="0.25">
      <c r="A119" s="87"/>
      <c r="B119" s="87"/>
      <c r="C119" s="87"/>
      <c r="D119" s="87"/>
      <c r="E119" s="87"/>
      <c r="F119" s="106">
        <v>900.00000000000011</v>
      </c>
      <c r="G119" s="106">
        <v>225.00000000000003</v>
      </c>
      <c r="H119" s="87"/>
    </row>
    <row r="120" spans="1:8" x14ac:dyDescent="0.25">
      <c r="A120" s="81" t="s">
        <v>520</v>
      </c>
      <c r="B120" s="81" t="s">
        <v>353</v>
      </c>
      <c r="C120" s="81" t="s">
        <v>500</v>
      </c>
      <c r="D120" s="81" t="s">
        <v>14</v>
      </c>
      <c r="E120" s="81" t="s">
        <v>535</v>
      </c>
      <c r="F120" s="105">
        <v>63.097913641878328</v>
      </c>
      <c r="G120" s="105">
        <v>15.774478410469582</v>
      </c>
      <c r="H120" s="81" t="s">
        <v>15</v>
      </c>
    </row>
    <row r="121" spans="1:8" x14ac:dyDescent="0.25">
      <c r="A121" s="81" t="s">
        <v>520</v>
      </c>
      <c r="B121" s="81" t="s">
        <v>353</v>
      </c>
      <c r="C121" s="81" t="s">
        <v>500</v>
      </c>
      <c r="D121" s="81" t="s">
        <v>14</v>
      </c>
      <c r="E121" s="81" t="s">
        <v>535</v>
      </c>
      <c r="F121" s="105">
        <v>132.90837128821178</v>
      </c>
      <c r="G121" s="105">
        <v>33.227092822052946</v>
      </c>
      <c r="H121" s="81" t="s">
        <v>18</v>
      </c>
    </row>
    <row r="122" spans="1:8" x14ac:dyDescent="0.25">
      <c r="A122" s="81" t="s">
        <v>520</v>
      </c>
      <c r="B122" s="81" t="s">
        <v>353</v>
      </c>
      <c r="C122" s="81" t="s">
        <v>500</v>
      </c>
      <c r="D122" s="81" t="s">
        <v>14</v>
      </c>
      <c r="E122" s="81" t="s">
        <v>535</v>
      </c>
      <c r="F122" s="105">
        <v>40.275264026730845</v>
      </c>
      <c r="G122" s="105">
        <v>10.068816006682711</v>
      </c>
      <c r="H122" s="81" t="s">
        <v>19</v>
      </c>
    </row>
    <row r="123" spans="1:8" x14ac:dyDescent="0.25">
      <c r="A123" s="81" t="s">
        <v>520</v>
      </c>
      <c r="B123" s="81" t="s">
        <v>353</v>
      </c>
      <c r="C123" s="81" t="s">
        <v>500</v>
      </c>
      <c r="D123" s="81" t="s">
        <v>14</v>
      </c>
      <c r="E123" s="81" t="s">
        <v>535</v>
      </c>
      <c r="F123" s="105">
        <v>135.59338888999383</v>
      </c>
      <c r="G123" s="105">
        <v>33.898347222498458</v>
      </c>
      <c r="H123" s="81" t="s">
        <v>20</v>
      </c>
    </row>
    <row r="124" spans="1:8" x14ac:dyDescent="0.25">
      <c r="A124" s="81" t="s">
        <v>520</v>
      </c>
      <c r="B124" s="81" t="s">
        <v>353</v>
      </c>
      <c r="C124" s="81" t="s">
        <v>500</v>
      </c>
      <c r="D124" s="81" t="s">
        <v>14</v>
      </c>
      <c r="E124" s="81" t="s">
        <v>535</v>
      </c>
      <c r="F124" s="105">
        <v>146.33345929712206</v>
      </c>
      <c r="G124" s="105">
        <v>36.583364824280515</v>
      </c>
      <c r="H124" s="81" t="s">
        <v>21</v>
      </c>
    </row>
    <row r="125" spans="1:8" x14ac:dyDescent="0.25">
      <c r="A125" s="81" t="s">
        <v>520</v>
      </c>
      <c r="B125" s="81" t="s">
        <v>353</v>
      </c>
      <c r="C125" s="81" t="s">
        <v>500</v>
      </c>
      <c r="D125" s="81" t="s">
        <v>14</v>
      </c>
      <c r="E125" s="81" t="s">
        <v>535</v>
      </c>
      <c r="F125" s="105">
        <v>413.49271067443664</v>
      </c>
      <c r="G125" s="105">
        <v>103.37317766860916</v>
      </c>
      <c r="H125" s="81" t="s">
        <v>22</v>
      </c>
    </row>
    <row r="126" spans="1:8" x14ac:dyDescent="0.25">
      <c r="A126" s="81" t="s">
        <v>520</v>
      </c>
      <c r="B126" s="81" t="s">
        <v>353</v>
      </c>
      <c r="C126" s="81" t="s">
        <v>500</v>
      </c>
      <c r="D126" s="81" t="s">
        <v>14</v>
      </c>
      <c r="E126" s="81" t="s">
        <v>535</v>
      </c>
      <c r="F126" s="105">
        <v>276.55681298355182</v>
      </c>
      <c r="G126" s="105">
        <v>69.139203245887956</v>
      </c>
      <c r="H126" s="81" t="s">
        <v>23</v>
      </c>
    </row>
    <row r="127" spans="1:8" x14ac:dyDescent="0.25">
      <c r="A127" s="81" t="s">
        <v>520</v>
      </c>
      <c r="B127" s="81" t="s">
        <v>353</v>
      </c>
      <c r="C127" s="81" t="s">
        <v>500</v>
      </c>
      <c r="D127" s="81" t="s">
        <v>14</v>
      </c>
      <c r="E127" s="81" t="s">
        <v>535</v>
      </c>
      <c r="F127" s="105">
        <v>288.63939219157106</v>
      </c>
      <c r="G127" s="105">
        <v>72.159848047892766</v>
      </c>
      <c r="H127" s="81" t="s">
        <v>24</v>
      </c>
    </row>
    <row r="128" spans="1:8" x14ac:dyDescent="0.25">
      <c r="A128" s="81" t="s">
        <v>520</v>
      </c>
      <c r="B128" s="81" t="s">
        <v>353</v>
      </c>
      <c r="C128" s="81" t="s">
        <v>500</v>
      </c>
      <c r="D128" s="81" t="s">
        <v>14</v>
      </c>
      <c r="E128" s="81" t="s">
        <v>535</v>
      </c>
      <c r="F128" s="105">
        <v>5.3968853795819332</v>
      </c>
      <c r="G128" s="105">
        <v>1.3492213448954833</v>
      </c>
      <c r="H128" s="81" t="s">
        <v>26</v>
      </c>
    </row>
    <row r="129" spans="1:8" x14ac:dyDescent="0.25">
      <c r="A129" s="81" t="s">
        <v>520</v>
      </c>
      <c r="B129" s="81" t="s">
        <v>353</v>
      </c>
      <c r="C129" s="81" t="s">
        <v>500</v>
      </c>
      <c r="D129" s="81" t="s">
        <v>14</v>
      </c>
      <c r="E129" s="81" t="s">
        <v>535</v>
      </c>
      <c r="F129" s="105">
        <v>16.110105610692337</v>
      </c>
      <c r="G129" s="105">
        <v>4.0275264026730841</v>
      </c>
      <c r="H129" s="81" t="s">
        <v>27</v>
      </c>
    </row>
    <row r="130" spans="1:8" x14ac:dyDescent="0.25">
      <c r="A130" s="81" t="s">
        <v>520</v>
      </c>
      <c r="B130" s="81" t="s">
        <v>353</v>
      </c>
      <c r="C130" s="81" t="s">
        <v>500</v>
      </c>
      <c r="D130" s="81" t="s">
        <v>14</v>
      </c>
      <c r="E130" s="81" t="s">
        <v>535</v>
      </c>
      <c r="F130" s="105">
        <v>41.61777282762187</v>
      </c>
      <c r="G130" s="105">
        <v>10.404443206905468</v>
      </c>
      <c r="H130" s="81" t="s">
        <v>28</v>
      </c>
    </row>
    <row r="131" spans="1:8" x14ac:dyDescent="0.25">
      <c r="A131" s="81" t="s">
        <v>520</v>
      </c>
      <c r="B131" s="81" t="s">
        <v>353</v>
      </c>
      <c r="C131" s="81" t="s">
        <v>500</v>
      </c>
      <c r="D131" s="81" t="s">
        <v>14</v>
      </c>
      <c r="E131" s="81" t="s">
        <v>535</v>
      </c>
      <c r="F131" s="105">
        <v>9.3975616062371969</v>
      </c>
      <c r="G131" s="105">
        <v>2.3493904015592992</v>
      </c>
      <c r="H131" s="81" t="s">
        <v>29</v>
      </c>
    </row>
    <row r="132" spans="1:8" x14ac:dyDescent="0.25">
      <c r="A132" s="81" t="s">
        <v>520</v>
      </c>
      <c r="B132" s="81" t="s">
        <v>353</v>
      </c>
      <c r="C132" s="81" t="s">
        <v>500</v>
      </c>
      <c r="D132" s="81" t="s">
        <v>14</v>
      </c>
      <c r="E132" s="81" t="s">
        <v>535</v>
      </c>
      <c r="F132" s="105">
        <v>53.700352035641131</v>
      </c>
      <c r="G132" s="105">
        <v>13.425088008910283</v>
      </c>
      <c r="H132" s="81" t="s">
        <v>30</v>
      </c>
    </row>
    <row r="133" spans="1:8" x14ac:dyDescent="0.25">
      <c r="A133" s="81" t="s">
        <v>520</v>
      </c>
      <c r="B133" s="81" t="s">
        <v>353</v>
      </c>
      <c r="C133" s="81" t="s">
        <v>500</v>
      </c>
      <c r="D133" s="81" t="s">
        <v>14</v>
      </c>
      <c r="E133" s="81" t="s">
        <v>535</v>
      </c>
      <c r="F133" s="105">
        <v>42.960281628512895</v>
      </c>
      <c r="G133" s="105">
        <v>10.740070407128224</v>
      </c>
      <c r="H133" s="81" t="s">
        <v>31</v>
      </c>
    </row>
    <row r="134" spans="1:8" x14ac:dyDescent="0.25">
      <c r="A134" s="81" t="s">
        <v>520</v>
      </c>
      <c r="B134" s="81" t="s">
        <v>353</v>
      </c>
      <c r="C134" s="81" t="s">
        <v>500</v>
      </c>
      <c r="D134" s="81" t="s">
        <v>14</v>
      </c>
      <c r="E134" s="81" t="s">
        <v>535</v>
      </c>
      <c r="F134" s="105">
        <v>79.208019252570665</v>
      </c>
      <c r="G134" s="105">
        <v>19.802004813142666</v>
      </c>
      <c r="H134" s="81" t="s">
        <v>34</v>
      </c>
    </row>
    <row r="135" spans="1:8" x14ac:dyDescent="0.25">
      <c r="A135" s="81" t="s">
        <v>520</v>
      </c>
      <c r="B135" s="81" t="s">
        <v>353</v>
      </c>
      <c r="C135" s="81" t="s">
        <v>500</v>
      </c>
      <c r="D135" s="81" t="s">
        <v>14</v>
      </c>
      <c r="E135" s="81" t="s">
        <v>535</v>
      </c>
      <c r="F135" s="105">
        <v>103.37317766860916</v>
      </c>
      <c r="G135" s="105">
        <v>25.84329441715229</v>
      </c>
      <c r="H135" s="81" t="s">
        <v>35</v>
      </c>
    </row>
    <row r="136" spans="1:8" x14ac:dyDescent="0.25">
      <c r="A136" s="81" t="s">
        <v>520</v>
      </c>
      <c r="B136" s="81" t="s">
        <v>353</v>
      </c>
      <c r="C136" s="81" t="s">
        <v>500</v>
      </c>
      <c r="D136" s="81" t="s">
        <v>14</v>
      </c>
      <c r="E136" s="81" t="s">
        <v>535</v>
      </c>
      <c r="F136" s="105">
        <v>123.51080968197458</v>
      </c>
      <c r="G136" s="105">
        <v>30.877702420493645</v>
      </c>
      <c r="H136" s="81" t="s">
        <v>36</v>
      </c>
    </row>
    <row r="137" spans="1:8" x14ac:dyDescent="0.25">
      <c r="A137" s="81" t="s">
        <v>520</v>
      </c>
      <c r="B137" s="81" t="s">
        <v>353</v>
      </c>
      <c r="C137" s="81" t="s">
        <v>500</v>
      </c>
      <c r="D137" s="81" t="s">
        <v>14</v>
      </c>
      <c r="E137" s="81" t="s">
        <v>535</v>
      </c>
      <c r="F137" s="105">
        <v>185.26621452296186</v>
      </c>
      <c r="G137" s="105">
        <v>46.316553630740465</v>
      </c>
      <c r="H137" s="81" t="s">
        <v>37</v>
      </c>
    </row>
    <row r="138" spans="1:8" x14ac:dyDescent="0.25">
      <c r="A138" s="81" t="s">
        <v>520</v>
      </c>
      <c r="B138" s="81" t="s">
        <v>353</v>
      </c>
      <c r="C138" s="81" t="s">
        <v>500</v>
      </c>
      <c r="D138" s="81" t="s">
        <v>14</v>
      </c>
      <c r="E138" s="81" t="s">
        <v>535</v>
      </c>
      <c r="F138" s="105">
        <v>25.507667216929534</v>
      </c>
      <c r="G138" s="105">
        <v>6.3769168042323834</v>
      </c>
      <c r="H138" s="81" t="s">
        <v>40</v>
      </c>
    </row>
    <row r="139" spans="1:8" x14ac:dyDescent="0.25">
      <c r="A139" s="81" t="s">
        <v>520</v>
      </c>
      <c r="B139" s="81" t="s">
        <v>353</v>
      </c>
      <c r="C139" s="81" t="s">
        <v>500</v>
      </c>
      <c r="D139" s="81" t="s">
        <v>14</v>
      </c>
      <c r="E139" s="81" t="s">
        <v>535</v>
      </c>
      <c r="F139" s="105">
        <v>578.62129318403311</v>
      </c>
      <c r="G139" s="105">
        <v>144.65532329600828</v>
      </c>
      <c r="H139" s="81" t="s">
        <v>41</v>
      </c>
    </row>
    <row r="140" spans="1:8" x14ac:dyDescent="0.25">
      <c r="A140" s="81" t="s">
        <v>520</v>
      </c>
      <c r="B140" s="81" t="s">
        <v>353</v>
      </c>
      <c r="C140" s="81" t="s">
        <v>500</v>
      </c>
      <c r="D140" s="81" t="s">
        <v>14</v>
      </c>
      <c r="E140" s="81" t="s">
        <v>535</v>
      </c>
      <c r="F140" s="105">
        <v>271.18677777998766</v>
      </c>
      <c r="G140" s="105">
        <v>67.796694444996916</v>
      </c>
      <c r="H140" s="81" t="s">
        <v>42</v>
      </c>
    </row>
    <row r="141" spans="1:8" x14ac:dyDescent="0.25">
      <c r="A141" s="81" t="s">
        <v>520</v>
      </c>
      <c r="B141" s="81" t="s">
        <v>353</v>
      </c>
      <c r="C141" s="81" t="s">
        <v>500</v>
      </c>
      <c r="D141" s="81" t="s">
        <v>14</v>
      </c>
      <c r="E141" s="81" t="s">
        <v>535</v>
      </c>
      <c r="F141" s="105">
        <v>89.94808965969888</v>
      </c>
      <c r="G141" s="105">
        <v>22.48702241492472</v>
      </c>
      <c r="H141" s="81" t="s">
        <v>43</v>
      </c>
    </row>
    <row r="142" spans="1:8" x14ac:dyDescent="0.25">
      <c r="A142" s="81" t="s">
        <v>520</v>
      </c>
      <c r="B142" s="81" t="s">
        <v>353</v>
      </c>
      <c r="C142" s="81" t="s">
        <v>500</v>
      </c>
      <c r="D142" s="81" t="s">
        <v>14</v>
      </c>
      <c r="E142" s="81" t="s">
        <v>535</v>
      </c>
      <c r="F142" s="105">
        <v>16.110105610692337</v>
      </c>
      <c r="G142" s="105">
        <v>4.0275264026730841</v>
      </c>
      <c r="H142" s="81" t="s">
        <v>46</v>
      </c>
    </row>
    <row r="143" spans="1:8" x14ac:dyDescent="0.25">
      <c r="A143" s="81" t="s">
        <v>520</v>
      </c>
      <c r="B143" s="81" t="s">
        <v>353</v>
      </c>
      <c r="C143" s="81" t="s">
        <v>500</v>
      </c>
      <c r="D143" s="81" t="s">
        <v>14</v>
      </c>
      <c r="E143" s="81" t="s">
        <v>535</v>
      </c>
      <c r="F143" s="105">
        <v>147.6759680980131</v>
      </c>
      <c r="G143" s="105">
        <v>36.918992024503275</v>
      </c>
      <c r="H143" s="81" t="s">
        <v>63</v>
      </c>
    </row>
    <row r="144" spans="1:8" x14ac:dyDescent="0.25">
      <c r="A144" s="81" t="s">
        <v>520</v>
      </c>
      <c r="B144" s="81" t="s">
        <v>353</v>
      </c>
      <c r="C144" s="81" t="s">
        <v>500</v>
      </c>
      <c r="D144" s="81" t="s">
        <v>14</v>
      </c>
      <c r="E144" s="81" t="s">
        <v>535</v>
      </c>
      <c r="F144" s="105">
        <v>56.385369637423189</v>
      </c>
      <c r="G144" s="105">
        <v>14.096342409355797</v>
      </c>
      <c r="H144" s="81" t="s">
        <v>48</v>
      </c>
    </row>
    <row r="145" spans="1:8" x14ac:dyDescent="0.25">
      <c r="A145" s="81" t="s">
        <v>520</v>
      </c>
      <c r="B145" s="81" t="s">
        <v>353</v>
      </c>
      <c r="C145" s="81" t="s">
        <v>500</v>
      </c>
      <c r="D145" s="81" t="s">
        <v>14</v>
      </c>
      <c r="E145" s="81" t="s">
        <v>535</v>
      </c>
      <c r="F145" s="105">
        <v>85.92056325702579</v>
      </c>
      <c r="G145" s="105">
        <v>21.480140814256448</v>
      </c>
      <c r="H145" s="81" t="s">
        <v>68</v>
      </c>
    </row>
    <row r="146" spans="1:8" x14ac:dyDescent="0.25">
      <c r="A146" s="81" t="s">
        <v>520</v>
      </c>
      <c r="B146" s="81" t="s">
        <v>353</v>
      </c>
      <c r="C146" s="81" t="s">
        <v>500</v>
      </c>
      <c r="D146" s="81" t="s">
        <v>14</v>
      </c>
      <c r="E146" s="81" t="s">
        <v>535</v>
      </c>
      <c r="F146" s="105">
        <v>26.850176017820566</v>
      </c>
      <c r="G146" s="105">
        <v>6.7125440044551414</v>
      </c>
      <c r="H146" s="81" t="s">
        <v>50</v>
      </c>
    </row>
    <row r="147" spans="1:8" x14ac:dyDescent="0.25">
      <c r="A147" s="81" t="s">
        <v>520</v>
      </c>
      <c r="B147" s="81" t="s">
        <v>353</v>
      </c>
      <c r="C147" s="81" t="s">
        <v>500</v>
      </c>
      <c r="D147" s="81" t="s">
        <v>14</v>
      </c>
      <c r="E147" s="81" t="s">
        <v>535</v>
      </c>
      <c r="F147" s="105">
        <v>57.727878438314214</v>
      </c>
      <c r="G147" s="105">
        <v>14.431969609578553</v>
      </c>
      <c r="H147" s="81" t="s">
        <v>51</v>
      </c>
    </row>
    <row r="148" spans="1:8" x14ac:dyDescent="0.25">
      <c r="A148" s="81" t="s">
        <v>520</v>
      </c>
      <c r="B148" s="81" t="s">
        <v>353</v>
      </c>
      <c r="C148" s="81" t="s">
        <v>500</v>
      </c>
      <c r="D148" s="81" t="s">
        <v>14</v>
      </c>
      <c r="E148" s="81" t="s">
        <v>535</v>
      </c>
      <c r="F148" s="105">
        <v>200.03381133276318</v>
      </c>
      <c r="G148" s="105">
        <v>50.008452833190795</v>
      </c>
      <c r="H148" s="81" t="s">
        <v>52</v>
      </c>
    </row>
    <row r="149" spans="1:8" x14ac:dyDescent="0.25">
      <c r="A149" s="81" t="s">
        <v>520</v>
      </c>
      <c r="B149" s="81" t="s">
        <v>353</v>
      </c>
      <c r="C149" s="81" t="s">
        <v>500</v>
      </c>
      <c r="D149" s="81" t="s">
        <v>14</v>
      </c>
      <c r="E149" s="81" t="s">
        <v>535</v>
      </c>
      <c r="F149" s="105">
        <v>85.92056325702579</v>
      </c>
      <c r="G149" s="105">
        <v>21.480140814256448</v>
      </c>
      <c r="H149" s="81" t="s">
        <v>55</v>
      </c>
    </row>
    <row r="150" spans="1:8" x14ac:dyDescent="0.25">
      <c r="A150" s="81" t="s">
        <v>520</v>
      </c>
      <c r="B150" s="81" t="s">
        <v>353</v>
      </c>
      <c r="C150" s="81" t="s">
        <v>500</v>
      </c>
      <c r="D150" s="81" t="s">
        <v>14</v>
      </c>
      <c r="E150" s="81" t="s">
        <v>535</v>
      </c>
      <c r="F150" s="105">
        <v>182.58119692117981</v>
      </c>
      <c r="G150" s="105">
        <v>45.645299230294953</v>
      </c>
      <c r="H150" s="81" t="s">
        <v>56</v>
      </c>
    </row>
    <row r="151" spans="1:8" x14ac:dyDescent="0.25">
      <c r="A151" s="81" t="s">
        <v>520</v>
      </c>
      <c r="B151" s="81" t="s">
        <v>353</v>
      </c>
      <c r="C151" s="81" t="s">
        <v>500</v>
      </c>
      <c r="D151" s="81" t="s">
        <v>14</v>
      </c>
      <c r="E151" s="81" t="s">
        <v>535</v>
      </c>
      <c r="F151" s="105">
        <v>20.137632013365423</v>
      </c>
      <c r="G151" s="105">
        <v>5.0344080033413556</v>
      </c>
      <c r="H151" s="81" t="s">
        <v>65</v>
      </c>
    </row>
    <row r="152" spans="1:8" x14ac:dyDescent="0.25">
      <c r="A152" s="81" t="s">
        <v>520</v>
      </c>
      <c r="B152" s="81" t="s">
        <v>353</v>
      </c>
      <c r="C152" s="81" t="s">
        <v>500</v>
      </c>
      <c r="D152" s="91" t="s">
        <v>14</v>
      </c>
      <c r="E152" s="81" t="s">
        <v>535</v>
      </c>
      <c r="F152" s="107">
        <v>1018.0244237156666</v>
      </c>
      <c r="G152" s="107">
        <v>254.50610592891664</v>
      </c>
      <c r="H152" s="91" t="s">
        <v>25</v>
      </c>
    </row>
    <row r="153" spans="1:8" x14ac:dyDescent="0.25">
      <c r="A153" s="81" t="s">
        <v>520</v>
      </c>
      <c r="B153" s="81" t="s">
        <v>353</v>
      </c>
      <c r="C153" s="81" t="s">
        <v>500</v>
      </c>
      <c r="D153" s="91" t="s">
        <v>14</v>
      </c>
      <c r="E153" s="81" t="s">
        <v>535</v>
      </c>
      <c r="F153" s="107">
        <v>1.342508800891028</v>
      </c>
      <c r="G153" s="107">
        <v>0.33562720022275699</v>
      </c>
      <c r="H153" s="91" t="s">
        <v>26</v>
      </c>
    </row>
    <row r="154" spans="1:8" x14ac:dyDescent="0.25">
      <c r="A154" s="81" t="s">
        <v>520</v>
      </c>
      <c r="B154" s="81" t="s">
        <v>353</v>
      </c>
      <c r="C154" s="81" t="s">
        <v>500</v>
      </c>
      <c r="D154" s="91" t="s">
        <v>14</v>
      </c>
      <c r="E154" s="81" t="s">
        <v>535</v>
      </c>
      <c r="F154" s="107">
        <v>20.137632013365423</v>
      </c>
      <c r="G154" s="107">
        <v>5.0344080033413556</v>
      </c>
      <c r="H154" s="91" t="s">
        <v>29</v>
      </c>
    </row>
    <row r="155" spans="1:8" x14ac:dyDescent="0.25">
      <c r="A155" s="81" t="s">
        <v>520</v>
      </c>
      <c r="B155" s="81" t="s">
        <v>353</v>
      </c>
      <c r="C155" s="81" t="s">
        <v>500</v>
      </c>
      <c r="D155" s="91" t="s">
        <v>14</v>
      </c>
      <c r="E155" s="81" t="s">
        <v>535</v>
      </c>
      <c r="F155" s="107">
        <v>65.782931243660386</v>
      </c>
      <c r="G155" s="107">
        <v>16.445732810915096</v>
      </c>
      <c r="H155" s="91" t="s">
        <v>32</v>
      </c>
    </row>
    <row r="156" spans="1:8" x14ac:dyDescent="0.25">
      <c r="A156" s="81" t="s">
        <v>520</v>
      </c>
      <c r="B156" s="81" t="s">
        <v>353</v>
      </c>
      <c r="C156" s="81" t="s">
        <v>500</v>
      </c>
      <c r="D156" s="91" t="s">
        <v>14</v>
      </c>
      <c r="E156" s="81" t="s">
        <v>535</v>
      </c>
      <c r="F156" s="107">
        <v>13.425088008910283</v>
      </c>
      <c r="G156" s="107">
        <v>3.3562720022275707</v>
      </c>
      <c r="H156" s="91" t="s">
        <v>45</v>
      </c>
    </row>
    <row r="157" spans="1:8" x14ac:dyDescent="0.25">
      <c r="A157" s="81" t="s">
        <v>520</v>
      </c>
      <c r="B157" s="81" t="s">
        <v>353</v>
      </c>
      <c r="C157" s="81" t="s">
        <v>500</v>
      </c>
      <c r="D157" s="91" t="s">
        <v>14</v>
      </c>
      <c r="E157" s="81" t="s">
        <v>535</v>
      </c>
      <c r="F157" s="107">
        <v>73.83798404900655</v>
      </c>
      <c r="G157" s="107">
        <v>18.459496012251638</v>
      </c>
      <c r="H157" s="91" t="s">
        <v>47</v>
      </c>
    </row>
    <row r="158" spans="1:8" x14ac:dyDescent="0.25">
      <c r="A158" s="81" t="s">
        <v>520</v>
      </c>
      <c r="B158" s="81" t="s">
        <v>353</v>
      </c>
      <c r="C158" s="81" t="s">
        <v>500</v>
      </c>
      <c r="D158" s="91" t="s">
        <v>14</v>
      </c>
      <c r="E158" s="81" t="s">
        <v>535</v>
      </c>
      <c r="F158" s="107">
        <v>13.425088008910283</v>
      </c>
      <c r="G158" s="107">
        <v>3.3562720022275707</v>
      </c>
      <c r="H158" s="91" t="s">
        <v>52</v>
      </c>
    </row>
    <row r="159" spans="1:8" x14ac:dyDescent="0.25">
      <c r="A159" s="81" t="s">
        <v>520</v>
      </c>
      <c r="B159" s="81" t="s">
        <v>353</v>
      </c>
      <c r="C159" s="81" t="s">
        <v>500</v>
      </c>
      <c r="D159" s="91" t="s">
        <v>14</v>
      </c>
      <c r="E159" s="81" t="s">
        <v>535</v>
      </c>
      <c r="F159" s="107">
        <v>28.192684818711594</v>
      </c>
      <c r="G159" s="107">
        <v>7.0481712046778986</v>
      </c>
      <c r="H159" s="91" t="s">
        <v>53</v>
      </c>
    </row>
    <row r="160" spans="1:8" x14ac:dyDescent="0.25">
      <c r="A160" s="81" t="s">
        <v>520</v>
      </c>
      <c r="B160" s="81" t="s">
        <v>353</v>
      </c>
      <c r="C160" s="81" t="s">
        <v>500</v>
      </c>
      <c r="D160" s="91" t="s">
        <v>14</v>
      </c>
      <c r="E160" s="81" t="s">
        <v>535</v>
      </c>
      <c r="F160" s="107">
        <v>34.90522882316673</v>
      </c>
      <c r="G160" s="107">
        <v>8.7263072057916826</v>
      </c>
      <c r="H160" s="91" t="s">
        <v>56</v>
      </c>
    </row>
    <row r="161" spans="1:8" x14ac:dyDescent="0.25">
      <c r="A161" s="81" t="s">
        <v>520</v>
      </c>
      <c r="B161" s="81" t="s">
        <v>353</v>
      </c>
      <c r="C161" s="81" t="s">
        <v>500</v>
      </c>
      <c r="D161" s="91" t="s">
        <v>14</v>
      </c>
      <c r="E161" s="81" t="s">
        <v>535</v>
      </c>
      <c r="F161" s="107">
        <v>128.88084488553869</v>
      </c>
      <c r="G161" s="107">
        <v>32.220211221384673</v>
      </c>
      <c r="H161" s="91" t="s">
        <v>57</v>
      </c>
    </row>
    <row r="162" spans="1:8" s="67" customFormat="1" hidden="1" x14ac:dyDescent="0.25">
      <c r="A162" s="87"/>
      <c r="B162" s="87"/>
      <c r="C162" s="87"/>
      <c r="D162" s="87"/>
      <c r="E162" s="87"/>
      <c r="F162" s="106">
        <v>5399.9999999999991</v>
      </c>
      <c r="G162" s="106">
        <v>1349.9999999999998</v>
      </c>
      <c r="H162" s="87"/>
    </row>
    <row r="163" spans="1:8" hidden="1" x14ac:dyDescent="0.25">
      <c r="A163" s="81" t="s">
        <v>520</v>
      </c>
      <c r="B163" s="81" t="s">
        <v>353</v>
      </c>
      <c r="C163" s="81" t="s">
        <v>490</v>
      </c>
      <c r="D163" s="81" t="s">
        <v>14</v>
      </c>
      <c r="E163" s="81" t="s">
        <v>489</v>
      </c>
      <c r="F163" s="105">
        <v>21.047503045066989</v>
      </c>
      <c r="G163" s="105">
        <v>5.2618757612667473</v>
      </c>
      <c r="H163" s="81" t="s">
        <v>18</v>
      </c>
    </row>
    <row r="164" spans="1:8" hidden="1" x14ac:dyDescent="0.25">
      <c r="A164" s="81" t="s">
        <v>520</v>
      </c>
      <c r="B164" s="81" t="s">
        <v>353</v>
      </c>
      <c r="C164" s="81" t="s">
        <v>490</v>
      </c>
      <c r="D164" s="81" t="s">
        <v>14</v>
      </c>
      <c r="E164" s="81" t="s">
        <v>489</v>
      </c>
      <c r="F164" s="105">
        <v>19.074299634591959</v>
      </c>
      <c r="G164" s="105">
        <v>4.7685749086479898</v>
      </c>
      <c r="H164" s="81" t="s">
        <v>21</v>
      </c>
    </row>
    <row r="165" spans="1:8" hidden="1" x14ac:dyDescent="0.25">
      <c r="A165" s="81" t="s">
        <v>520</v>
      </c>
      <c r="B165" s="81" t="s">
        <v>353</v>
      </c>
      <c r="C165" s="81" t="s">
        <v>490</v>
      </c>
      <c r="D165" s="81" t="s">
        <v>14</v>
      </c>
      <c r="E165" s="81" t="s">
        <v>489</v>
      </c>
      <c r="F165" s="105">
        <v>101.2911084043849</v>
      </c>
      <c r="G165" s="105">
        <v>25.322777101096225</v>
      </c>
      <c r="H165" s="81" t="s">
        <v>23</v>
      </c>
    </row>
    <row r="166" spans="1:8" hidden="1" x14ac:dyDescent="0.25">
      <c r="A166" s="81" t="s">
        <v>520</v>
      </c>
      <c r="B166" s="81" t="s">
        <v>353</v>
      </c>
      <c r="C166" s="81" t="s">
        <v>490</v>
      </c>
      <c r="D166" s="81" t="s">
        <v>14</v>
      </c>
      <c r="E166" s="81" t="s">
        <v>489</v>
      </c>
      <c r="F166" s="105">
        <v>6.5773447015834341</v>
      </c>
      <c r="G166" s="105">
        <v>1.6443361753958585</v>
      </c>
      <c r="H166" s="81" t="s">
        <v>33</v>
      </c>
    </row>
    <row r="167" spans="1:8" hidden="1" x14ac:dyDescent="0.25">
      <c r="A167" s="81" t="s">
        <v>520</v>
      </c>
      <c r="B167" s="81" t="s">
        <v>353</v>
      </c>
      <c r="C167" s="81" t="s">
        <v>490</v>
      </c>
      <c r="D167" s="81" t="s">
        <v>14</v>
      </c>
      <c r="E167" s="81" t="s">
        <v>489</v>
      </c>
      <c r="F167" s="105">
        <v>3.288672350791717</v>
      </c>
      <c r="G167" s="105">
        <v>0.82216808769792926</v>
      </c>
      <c r="H167" s="81" t="s">
        <v>35</v>
      </c>
    </row>
    <row r="168" spans="1:8" hidden="1" x14ac:dyDescent="0.25">
      <c r="A168" s="81" t="s">
        <v>520</v>
      </c>
      <c r="B168" s="81" t="s">
        <v>353</v>
      </c>
      <c r="C168" s="81" t="s">
        <v>490</v>
      </c>
      <c r="D168" s="81" t="s">
        <v>14</v>
      </c>
      <c r="E168" s="81" t="s">
        <v>489</v>
      </c>
      <c r="F168" s="105">
        <v>150.62119366626067</v>
      </c>
      <c r="G168" s="105">
        <v>37.655298416565167</v>
      </c>
      <c r="H168" s="81" t="s">
        <v>41</v>
      </c>
    </row>
    <row r="169" spans="1:8" hidden="1" x14ac:dyDescent="0.25">
      <c r="A169" s="81" t="s">
        <v>520</v>
      </c>
      <c r="B169" s="81" t="s">
        <v>353</v>
      </c>
      <c r="C169" s="81" t="s">
        <v>490</v>
      </c>
      <c r="D169" s="81" t="s">
        <v>14</v>
      </c>
      <c r="E169" s="81" t="s">
        <v>489</v>
      </c>
      <c r="F169" s="105">
        <v>136.15103532277709</v>
      </c>
      <c r="G169" s="105">
        <v>34.037758830694273</v>
      </c>
      <c r="H169" s="81" t="s">
        <v>42</v>
      </c>
    </row>
    <row r="170" spans="1:8" hidden="1" x14ac:dyDescent="0.25">
      <c r="A170" s="81" t="s">
        <v>520</v>
      </c>
      <c r="B170" s="81" t="s">
        <v>353</v>
      </c>
      <c r="C170" s="81" t="s">
        <v>490</v>
      </c>
      <c r="D170" s="81" t="s">
        <v>14</v>
      </c>
      <c r="E170" s="81" t="s">
        <v>489</v>
      </c>
      <c r="F170" s="105">
        <v>4.6041412911084043</v>
      </c>
      <c r="G170" s="105">
        <v>1.1510353227771011</v>
      </c>
      <c r="H170" s="81" t="s">
        <v>45</v>
      </c>
    </row>
    <row r="171" spans="1:8" hidden="1" x14ac:dyDescent="0.25">
      <c r="A171" s="81" t="s">
        <v>520</v>
      </c>
      <c r="B171" s="81" t="s">
        <v>353</v>
      </c>
      <c r="C171" s="81" t="s">
        <v>490</v>
      </c>
      <c r="D171" s="81" t="s">
        <v>14</v>
      </c>
      <c r="E171" s="81" t="s">
        <v>489</v>
      </c>
      <c r="F171" s="105">
        <v>4.6041412911084043</v>
      </c>
      <c r="G171" s="105">
        <v>1.1510353227771011</v>
      </c>
      <c r="H171" s="81" t="s">
        <v>63</v>
      </c>
    </row>
    <row r="172" spans="1:8" hidden="1" x14ac:dyDescent="0.25">
      <c r="A172" s="81" t="s">
        <v>520</v>
      </c>
      <c r="B172" s="81" t="s">
        <v>353</v>
      </c>
      <c r="C172" s="81" t="s">
        <v>490</v>
      </c>
      <c r="D172" s="81" t="s">
        <v>14</v>
      </c>
      <c r="E172" s="81" t="s">
        <v>489</v>
      </c>
      <c r="F172" s="105">
        <v>3.9464068209500609</v>
      </c>
      <c r="G172" s="105">
        <v>0.98660170523751523</v>
      </c>
      <c r="H172" s="81" t="s">
        <v>68</v>
      </c>
    </row>
    <row r="173" spans="1:8" hidden="1" x14ac:dyDescent="0.25">
      <c r="A173" s="81" t="s">
        <v>520</v>
      </c>
      <c r="B173" s="81" t="s">
        <v>353</v>
      </c>
      <c r="C173" s="81" t="s">
        <v>490</v>
      </c>
      <c r="D173" s="81" t="s">
        <v>14</v>
      </c>
      <c r="E173" s="81" t="s">
        <v>489</v>
      </c>
      <c r="F173" s="105">
        <v>36.175395858708889</v>
      </c>
      <c r="G173" s="105">
        <v>9.0438489646772222</v>
      </c>
      <c r="H173" s="81" t="s">
        <v>50</v>
      </c>
    </row>
    <row r="174" spans="1:8" hidden="1" x14ac:dyDescent="0.25">
      <c r="A174" s="81" t="s">
        <v>520</v>
      </c>
      <c r="B174" s="81" t="s">
        <v>353</v>
      </c>
      <c r="C174" s="81" t="s">
        <v>490</v>
      </c>
      <c r="D174" s="81" t="s">
        <v>14</v>
      </c>
      <c r="E174" s="81" t="s">
        <v>489</v>
      </c>
      <c r="F174" s="105">
        <v>52.618757612667473</v>
      </c>
      <c r="G174" s="105">
        <v>13.154689403166868</v>
      </c>
      <c r="H174" s="81" t="s">
        <v>51</v>
      </c>
    </row>
    <row r="175" spans="1:8" s="67" customFormat="1" hidden="1" x14ac:dyDescent="0.25">
      <c r="A175" s="87"/>
      <c r="B175" s="87"/>
      <c r="C175" s="87"/>
      <c r="D175" s="87"/>
      <c r="E175" s="87"/>
      <c r="F175" s="106">
        <v>540</v>
      </c>
      <c r="G175" s="106">
        <v>135</v>
      </c>
      <c r="H175" s="87"/>
    </row>
    <row r="176" spans="1:8" s="67" customFormat="1" hidden="1" x14ac:dyDescent="0.25">
      <c r="A176" s="81" t="s">
        <v>520</v>
      </c>
      <c r="B176" s="81" t="s">
        <v>353</v>
      </c>
      <c r="C176" s="81" t="s">
        <v>485</v>
      </c>
      <c r="D176" s="81" t="s">
        <v>14</v>
      </c>
      <c r="E176" s="81" t="s">
        <v>489</v>
      </c>
      <c r="F176" s="105">
        <v>8.7804878048780495</v>
      </c>
      <c r="G176" s="105">
        <v>2.1951219512195124</v>
      </c>
      <c r="H176" s="81" t="s">
        <v>33</v>
      </c>
    </row>
    <row r="177" spans="1:8" s="67" customFormat="1" hidden="1" x14ac:dyDescent="0.25">
      <c r="A177" s="81" t="s">
        <v>520</v>
      </c>
      <c r="B177" s="81" t="s">
        <v>353</v>
      </c>
      <c r="C177" s="81" t="s">
        <v>485</v>
      </c>
      <c r="D177" s="81" t="s">
        <v>14</v>
      </c>
      <c r="E177" s="81" t="s">
        <v>489</v>
      </c>
      <c r="F177" s="105">
        <v>1.7560975609756098</v>
      </c>
      <c r="G177" s="105">
        <v>0.43902439024390244</v>
      </c>
      <c r="H177" s="81" t="s">
        <v>37</v>
      </c>
    </row>
    <row r="178" spans="1:8" s="67" customFormat="1" hidden="1" x14ac:dyDescent="0.25">
      <c r="A178" s="81" t="s">
        <v>520</v>
      </c>
      <c r="B178" s="81" t="s">
        <v>353</v>
      </c>
      <c r="C178" s="81" t="s">
        <v>485</v>
      </c>
      <c r="D178" s="81" t="s">
        <v>14</v>
      </c>
      <c r="E178" s="81" t="s">
        <v>489</v>
      </c>
      <c r="F178" s="105">
        <v>22.829268292682926</v>
      </c>
      <c r="G178" s="105">
        <v>5.7073170731707314</v>
      </c>
      <c r="H178" s="81" t="s">
        <v>50</v>
      </c>
    </row>
    <row r="179" spans="1:8" s="67" customFormat="1" hidden="1" x14ac:dyDescent="0.25">
      <c r="A179" s="81" t="s">
        <v>520</v>
      </c>
      <c r="B179" s="81" t="s">
        <v>353</v>
      </c>
      <c r="C179" s="81" t="s">
        <v>485</v>
      </c>
      <c r="D179" s="81" t="s">
        <v>14</v>
      </c>
      <c r="E179" s="81" t="s">
        <v>489</v>
      </c>
      <c r="F179" s="105">
        <v>2.6341463414634143</v>
      </c>
      <c r="G179" s="105">
        <v>0.65853658536585358</v>
      </c>
      <c r="H179" s="81" t="s">
        <v>52</v>
      </c>
    </row>
    <row r="180" spans="1:8" s="67" customFormat="1" hidden="1" x14ac:dyDescent="0.25">
      <c r="A180" s="87"/>
      <c r="B180" s="87"/>
      <c r="C180" s="87"/>
      <c r="D180" s="87"/>
      <c r="E180" s="87"/>
      <c r="F180" s="106">
        <v>36</v>
      </c>
      <c r="G180" s="106">
        <v>9</v>
      </c>
      <c r="H180" s="87"/>
    </row>
    <row r="181" spans="1:8" x14ac:dyDescent="0.25">
      <c r="A181" s="85">
        <v>5</v>
      </c>
      <c r="B181" s="85" t="s">
        <v>183</v>
      </c>
      <c r="C181" s="85" t="s">
        <v>482</v>
      </c>
      <c r="D181" s="85" t="s">
        <v>14</v>
      </c>
      <c r="E181" s="85">
        <v>5</v>
      </c>
      <c r="F181" s="109">
        <v>28.985507246376812</v>
      </c>
      <c r="G181" s="109">
        <v>7.2463768115942031</v>
      </c>
      <c r="H181" s="85" t="s">
        <v>187</v>
      </c>
    </row>
    <row r="182" spans="1:8" x14ac:dyDescent="0.25">
      <c r="A182" s="85">
        <v>5</v>
      </c>
      <c r="B182" s="85" t="s">
        <v>183</v>
      </c>
      <c r="C182" s="85" t="s">
        <v>482</v>
      </c>
      <c r="D182" s="85" t="s">
        <v>14</v>
      </c>
      <c r="E182" s="85">
        <v>5</v>
      </c>
      <c r="F182" s="109">
        <v>73.316283034953116</v>
      </c>
      <c r="G182" s="109">
        <v>18.329070758738279</v>
      </c>
      <c r="H182" s="85" t="s">
        <v>193</v>
      </c>
    </row>
    <row r="183" spans="1:8" x14ac:dyDescent="0.25">
      <c r="A183" s="85">
        <v>5</v>
      </c>
      <c r="B183" s="85" t="s">
        <v>183</v>
      </c>
      <c r="C183" s="85" t="s">
        <v>482</v>
      </c>
      <c r="D183" s="85" t="s">
        <v>14</v>
      </c>
      <c r="E183" s="85">
        <v>5</v>
      </c>
      <c r="F183" s="109">
        <v>26.427962489343575</v>
      </c>
      <c r="G183" s="109">
        <v>6.6069906223358936</v>
      </c>
      <c r="H183" s="85" t="s">
        <v>198</v>
      </c>
    </row>
    <row r="184" spans="1:8" x14ac:dyDescent="0.25">
      <c r="A184" s="85">
        <v>5</v>
      </c>
      <c r="B184" s="85" t="s">
        <v>183</v>
      </c>
      <c r="C184" s="85" t="s">
        <v>482</v>
      </c>
      <c r="D184" s="85" t="s">
        <v>14</v>
      </c>
      <c r="E184" s="85">
        <v>5</v>
      </c>
      <c r="F184" s="109">
        <v>13.640238704177325</v>
      </c>
      <c r="G184" s="109">
        <v>3.4100596760443311</v>
      </c>
      <c r="H184" s="85" t="s">
        <v>200</v>
      </c>
    </row>
    <row r="185" spans="1:8" x14ac:dyDescent="0.25">
      <c r="A185" s="85">
        <v>5</v>
      </c>
      <c r="B185" s="85" t="s">
        <v>183</v>
      </c>
      <c r="C185" s="85" t="s">
        <v>482</v>
      </c>
      <c r="D185" s="85" t="s">
        <v>14</v>
      </c>
      <c r="E185" s="85">
        <v>5</v>
      </c>
      <c r="F185" s="109">
        <v>198.6359761295823</v>
      </c>
      <c r="G185" s="109">
        <v>49.658994032395576</v>
      </c>
      <c r="H185" s="85" t="s">
        <v>201</v>
      </c>
    </row>
    <row r="186" spans="1:8" x14ac:dyDescent="0.25">
      <c r="A186" s="85">
        <v>5</v>
      </c>
      <c r="B186" s="85" t="s">
        <v>183</v>
      </c>
      <c r="C186" s="85" t="s">
        <v>482</v>
      </c>
      <c r="D186" s="85" t="s">
        <v>14</v>
      </c>
      <c r="E186" s="85">
        <v>5</v>
      </c>
      <c r="F186" s="109">
        <v>192.66837169650472</v>
      </c>
      <c r="G186" s="109">
        <v>48.16709292412618</v>
      </c>
      <c r="H186" s="85" t="s">
        <v>289</v>
      </c>
    </row>
    <row r="187" spans="1:8" x14ac:dyDescent="0.25">
      <c r="A187" s="85">
        <v>5</v>
      </c>
      <c r="B187" s="85" t="s">
        <v>183</v>
      </c>
      <c r="C187" s="85" t="s">
        <v>482</v>
      </c>
      <c r="D187" s="85" t="s">
        <v>14</v>
      </c>
      <c r="E187" s="85">
        <v>5</v>
      </c>
      <c r="F187" s="109">
        <v>124.4671781756181</v>
      </c>
      <c r="G187" s="109">
        <v>31.116794543904525</v>
      </c>
      <c r="H187" s="85" t="s">
        <v>203</v>
      </c>
    </row>
    <row r="188" spans="1:8" x14ac:dyDescent="0.25">
      <c r="A188" s="85">
        <v>5</v>
      </c>
      <c r="B188" s="85" t="s">
        <v>183</v>
      </c>
      <c r="C188" s="85" t="s">
        <v>482</v>
      </c>
      <c r="D188" s="85" t="s">
        <v>14</v>
      </c>
      <c r="E188" s="85">
        <v>5</v>
      </c>
      <c r="F188" s="109">
        <v>290.70758738277925</v>
      </c>
      <c r="G188" s="109">
        <v>72.676896845694813</v>
      </c>
      <c r="H188" s="85" t="s">
        <v>206</v>
      </c>
    </row>
    <row r="189" spans="1:8" x14ac:dyDescent="0.25">
      <c r="A189" s="85">
        <v>5</v>
      </c>
      <c r="B189" s="85" t="s">
        <v>183</v>
      </c>
      <c r="C189" s="85" t="s">
        <v>482</v>
      </c>
      <c r="D189" s="85" t="s">
        <v>14</v>
      </c>
      <c r="E189" s="85">
        <v>5</v>
      </c>
      <c r="F189" s="109">
        <v>9.3776641091219126</v>
      </c>
      <c r="G189" s="109">
        <v>2.3444160272804782</v>
      </c>
      <c r="H189" s="85" t="s">
        <v>280</v>
      </c>
    </row>
    <row r="190" spans="1:8" x14ac:dyDescent="0.25">
      <c r="A190" s="85">
        <v>5</v>
      </c>
      <c r="B190" s="85" t="s">
        <v>183</v>
      </c>
      <c r="C190" s="85" t="s">
        <v>482</v>
      </c>
      <c r="D190" s="85" t="s">
        <v>14</v>
      </c>
      <c r="E190" s="85">
        <v>5</v>
      </c>
      <c r="F190" s="109">
        <v>235.2941176470589</v>
      </c>
      <c r="G190" s="109">
        <v>58.823529411764724</v>
      </c>
      <c r="H190" s="85" t="s">
        <v>208</v>
      </c>
    </row>
    <row r="191" spans="1:8" x14ac:dyDescent="0.25">
      <c r="A191" s="85">
        <v>5</v>
      </c>
      <c r="B191" s="85" t="s">
        <v>183</v>
      </c>
      <c r="C191" s="85" t="s">
        <v>482</v>
      </c>
      <c r="D191" s="85" t="s">
        <v>14</v>
      </c>
      <c r="E191" s="85">
        <v>5</v>
      </c>
      <c r="F191" s="109">
        <v>66.496163682864463</v>
      </c>
      <c r="G191" s="109">
        <v>16.624040920716116</v>
      </c>
      <c r="H191" s="85" t="s">
        <v>281</v>
      </c>
    </row>
    <row r="192" spans="1:8" x14ac:dyDescent="0.25">
      <c r="A192" s="85">
        <v>5</v>
      </c>
      <c r="B192" s="85" t="s">
        <v>183</v>
      </c>
      <c r="C192" s="85" t="s">
        <v>482</v>
      </c>
      <c r="D192" s="85" t="s">
        <v>14</v>
      </c>
      <c r="E192" s="85">
        <v>5</v>
      </c>
      <c r="F192" s="109">
        <v>121.05711849957378</v>
      </c>
      <c r="G192" s="109">
        <v>30.264279624893444</v>
      </c>
      <c r="H192" s="85" t="s">
        <v>290</v>
      </c>
    </row>
    <row r="193" spans="1:8" x14ac:dyDescent="0.25">
      <c r="A193" s="85">
        <v>5</v>
      </c>
      <c r="B193" s="85" t="s">
        <v>183</v>
      </c>
      <c r="C193" s="85" t="s">
        <v>482</v>
      </c>
      <c r="D193" s="85" t="s">
        <v>14</v>
      </c>
      <c r="E193" s="85">
        <v>5</v>
      </c>
      <c r="F193" s="109">
        <v>60.528559249786888</v>
      </c>
      <c r="G193" s="109">
        <v>15.132139812446722</v>
      </c>
      <c r="H193" s="85" t="s">
        <v>291</v>
      </c>
    </row>
    <row r="194" spans="1:8" x14ac:dyDescent="0.25">
      <c r="A194" s="85">
        <v>5</v>
      </c>
      <c r="B194" s="85" t="s">
        <v>183</v>
      </c>
      <c r="C194" s="85" t="s">
        <v>482</v>
      </c>
      <c r="D194" s="85" t="s">
        <v>14</v>
      </c>
      <c r="E194" s="85">
        <v>5</v>
      </c>
      <c r="F194" s="109">
        <v>936.06138107416893</v>
      </c>
      <c r="G194" s="109">
        <v>234.01534526854223</v>
      </c>
      <c r="H194" s="85" t="s">
        <v>215</v>
      </c>
    </row>
    <row r="195" spans="1:8" x14ac:dyDescent="0.25">
      <c r="A195" s="85">
        <v>5</v>
      </c>
      <c r="B195" s="85" t="s">
        <v>183</v>
      </c>
      <c r="C195" s="85" t="s">
        <v>482</v>
      </c>
      <c r="D195" s="85" t="s">
        <v>14</v>
      </c>
      <c r="E195" s="85">
        <v>5</v>
      </c>
      <c r="F195" s="109">
        <v>180.73316283034958</v>
      </c>
      <c r="G195" s="109">
        <v>45.183290707587396</v>
      </c>
      <c r="H195" s="85" t="s">
        <v>217</v>
      </c>
    </row>
    <row r="196" spans="1:8" x14ac:dyDescent="0.25">
      <c r="A196" s="85">
        <v>5</v>
      </c>
      <c r="B196" s="85" t="s">
        <v>183</v>
      </c>
      <c r="C196" s="85" t="s">
        <v>482</v>
      </c>
      <c r="D196" s="85" t="s">
        <v>14</v>
      </c>
      <c r="E196" s="85">
        <v>5</v>
      </c>
      <c r="F196" s="109">
        <v>40.920716112531977</v>
      </c>
      <c r="G196" s="109">
        <v>10.230179028132994</v>
      </c>
      <c r="H196" s="85" t="s">
        <v>218</v>
      </c>
    </row>
    <row r="197" spans="1:8" x14ac:dyDescent="0.25">
      <c r="A197" s="85">
        <v>5</v>
      </c>
      <c r="B197" s="85" t="s">
        <v>183</v>
      </c>
      <c r="C197" s="85" t="s">
        <v>482</v>
      </c>
      <c r="D197" s="85" t="s">
        <v>14</v>
      </c>
      <c r="E197" s="85">
        <v>5</v>
      </c>
      <c r="F197" s="109">
        <v>257.45950554134703</v>
      </c>
      <c r="G197" s="109">
        <v>64.364876385336757</v>
      </c>
      <c r="H197" s="85" t="s">
        <v>219</v>
      </c>
    </row>
    <row r="198" spans="1:8" x14ac:dyDescent="0.25">
      <c r="A198" s="85">
        <v>5</v>
      </c>
      <c r="B198" s="85" t="s">
        <v>183</v>
      </c>
      <c r="C198" s="85" t="s">
        <v>482</v>
      </c>
      <c r="D198" s="85" t="s">
        <v>14</v>
      </c>
      <c r="E198" s="85">
        <v>5</v>
      </c>
      <c r="F198" s="109">
        <v>69.906223358908804</v>
      </c>
      <c r="G198" s="109">
        <v>17.476555839727201</v>
      </c>
      <c r="H198" s="85" t="s">
        <v>292</v>
      </c>
    </row>
    <row r="199" spans="1:8" x14ac:dyDescent="0.25">
      <c r="A199" s="85">
        <v>5</v>
      </c>
      <c r="B199" s="85" t="s">
        <v>183</v>
      </c>
      <c r="C199" s="85" t="s">
        <v>482</v>
      </c>
      <c r="D199" s="85" t="s">
        <v>14</v>
      </c>
      <c r="E199" s="85">
        <v>5</v>
      </c>
      <c r="F199" s="109">
        <v>29.838022165387898</v>
      </c>
      <c r="G199" s="109">
        <v>7.4595055413469744</v>
      </c>
      <c r="H199" s="85" t="s">
        <v>293</v>
      </c>
    </row>
    <row r="200" spans="1:8" x14ac:dyDescent="0.25">
      <c r="A200" s="85">
        <v>5</v>
      </c>
      <c r="B200" s="85" t="s">
        <v>183</v>
      </c>
      <c r="C200" s="85" t="s">
        <v>482</v>
      </c>
      <c r="D200" s="85" t="s">
        <v>14</v>
      </c>
      <c r="E200" s="85">
        <v>5</v>
      </c>
      <c r="F200" s="109">
        <v>36.658141517476558</v>
      </c>
      <c r="G200" s="109">
        <v>9.1645353793691395</v>
      </c>
      <c r="H200" s="85" t="s">
        <v>223</v>
      </c>
    </row>
    <row r="201" spans="1:8" x14ac:dyDescent="0.25">
      <c r="A201" s="85">
        <v>5</v>
      </c>
      <c r="B201" s="85" t="s">
        <v>183</v>
      </c>
      <c r="C201" s="85" t="s">
        <v>482</v>
      </c>
      <c r="D201" s="85" t="s">
        <v>14</v>
      </c>
      <c r="E201" s="85">
        <v>5</v>
      </c>
      <c r="F201" s="109">
        <v>85.251491901108281</v>
      </c>
      <c r="G201" s="109">
        <v>21.31287297527707</v>
      </c>
      <c r="H201" s="85" t="s">
        <v>282</v>
      </c>
    </row>
    <row r="202" spans="1:8" x14ac:dyDescent="0.25">
      <c r="A202" s="85">
        <v>5</v>
      </c>
      <c r="B202" s="85" t="s">
        <v>183</v>
      </c>
      <c r="C202" s="85" t="s">
        <v>482</v>
      </c>
      <c r="D202" s="85" t="s">
        <v>14</v>
      </c>
      <c r="E202" s="85">
        <v>5</v>
      </c>
      <c r="F202" s="109">
        <v>615.51577152600191</v>
      </c>
      <c r="G202" s="109">
        <v>153.87894288150048</v>
      </c>
      <c r="H202" s="85" t="s">
        <v>229</v>
      </c>
    </row>
    <row r="203" spans="1:8" x14ac:dyDescent="0.25">
      <c r="A203" s="85">
        <v>5</v>
      </c>
      <c r="B203" s="85" t="s">
        <v>183</v>
      </c>
      <c r="C203" s="85" t="s">
        <v>482</v>
      </c>
      <c r="D203" s="85" t="s">
        <v>14</v>
      </c>
      <c r="E203" s="85">
        <v>5</v>
      </c>
      <c r="F203" s="109">
        <v>10.230179028132994</v>
      </c>
      <c r="G203" s="109">
        <v>2.5575447570332486</v>
      </c>
      <c r="H203" s="85" t="s">
        <v>232</v>
      </c>
    </row>
    <row r="204" spans="1:8" x14ac:dyDescent="0.25">
      <c r="A204" s="85">
        <v>5</v>
      </c>
      <c r="B204" s="85" t="s">
        <v>183</v>
      </c>
      <c r="C204" s="85" t="s">
        <v>482</v>
      </c>
      <c r="D204" s="85" t="s">
        <v>14</v>
      </c>
      <c r="E204" s="85">
        <v>5</v>
      </c>
      <c r="F204" s="109">
        <v>199.4884910485934</v>
      </c>
      <c r="G204" s="109">
        <v>49.872122762148351</v>
      </c>
      <c r="H204" s="85" t="s">
        <v>233</v>
      </c>
    </row>
    <row r="205" spans="1:8" x14ac:dyDescent="0.25">
      <c r="A205" s="85">
        <v>5</v>
      </c>
      <c r="B205" s="85" t="s">
        <v>183</v>
      </c>
      <c r="C205" s="85" t="s">
        <v>482</v>
      </c>
      <c r="D205" s="85" t="s">
        <v>14</v>
      </c>
      <c r="E205" s="85">
        <v>5</v>
      </c>
      <c r="F205" s="109">
        <v>321.39812446717821</v>
      </c>
      <c r="G205" s="109">
        <v>80.349531116794552</v>
      </c>
      <c r="H205" s="85" t="s">
        <v>234</v>
      </c>
    </row>
    <row r="206" spans="1:8" x14ac:dyDescent="0.25">
      <c r="A206" s="85">
        <v>5</v>
      </c>
      <c r="B206" s="85" t="s">
        <v>183</v>
      </c>
      <c r="C206" s="85" t="s">
        <v>482</v>
      </c>
      <c r="D206" s="85" t="s">
        <v>14</v>
      </c>
      <c r="E206" s="85">
        <v>5</v>
      </c>
      <c r="F206" s="109">
        <v>309.4629156010231</v>
      </c>
      <c r="G206" s="109">
        <v>77.365728900255775</v>
      </c>
      <c r="H206" s="85" t="s">
        <v>237</v>
      </c>
    </row>
    <row r="207" spans="1:8" x14ac:dyDescent="0.25">
      <c r="A207" s="85">
        <v>5</v>
      </c>
      <c r="B207" s="85" t="s">
        <v>183</v>
      </c>
      <c r="C207" s="85" t="s">
        <v>482</v>
      </c>
      <c r="D207" s="85" t="s">
        <v>14</v>
      </c>
      <c r="E207" s="85">
        <v>5</v>
      </c>
      <c r="F207" s="109">
        <v>1.7050298380221656</v>
      </c>
      <c r="G207" s="109">
        <v>0.42625745950554139</v>
      </c>
      <c r="H207" s="85" t="s">
        <v>239</v>
      </c>
    </row>
    <row r="208" spans="1:8" x14ac:dyDescent="0.25">
      <c r="A208" s="85">
        <v>5</v>
      </c>
      <c r="B208" s="85" t="s">
        <v>183</v>
      </c>
      <c r="C208" s="85" t="s">
        <v>482</v>
      </c>
      <c r="D208" s="85" t="s">
        <v>14</v>
      </c>
      <c r="E208" s="85">
        <v>5</v>
      </c>
      <c r="F208" s="109">
        <v>86.104006820119366</v>
      </c>
      <c r="G208" s="109">
        <v>21.526001705029842</v>
      </c>
      <c r="H208" s="85" t="s">
        <v>294</v>
      </c>
    </row>
    <row r="209" spans="1:8" x14ac:dyDescent="0.25">
      <c r="A209" s="85">
        <v>5</v>
      </c>
      <c r="B209" s="85" t="s">
        <v>183</v>
      </c>
      <c r="C209" s="85" t="s">
        <v>482</v>
      </c>
      <c r="D209" s="85" t="s">
        <v>14</v>
      </c>
      <c r="E209" s="85">
        <v>5</v>
      </c>
      <c r="F209" s="109">
        <v>228.47399829497024</v>
      </c>
      <c r="G209" s="109">
        <v>57.118499573742561</v>
      </c>
      <c r="H209" s="85" t="s">
        <v>244</v>
      </c>
    </row>
    <row r="210" spans="1:8" x14ac:dyDescent="0.25">
      <c r="A210" s="85">
        <v>5</v>
      </c>
      <c r="B210" s="85" t="s">
        <v>183</v>
      </c>
      <c r="C210" s="85" t="s">
        <v>482</v>
      </c>
      <c r="D210" s="85" t="s">
        <v>14</v>
      </c>
      <c r="E210" s="85">
        <v>5</v>
      </c>
      <c r="F210" s="109">
        <v>30.690537084398986</v>
      </c>
      <c r="G210" s="109">
        <v>7.6726342710997466</v>
      </c>
      <c r="H210" s="85" t="s">
        <v>245</v>
      </c>
    </row>
    <row r="211" spans="1:8" x14ac:dyDescent="0.25">
      <c r="A211" s="85">
        <v>5</v>
      </c>
      <c r="B211" s="85" t="s">
        <v>183</v>
      </c>
      <c r="C211" s="85" t="s">
        <v>482</v>
      </c>
      <c r="D211" s="85" t="s">
        <v>14</v>
      </c>
      <c r="E211" s="85">
        <v>5</v>
      </c>
      <c r="F211" s="109">
        <v>53.70843989769822</v>
      </c>
      <c r="G211" s="109">
        <v>13.427109974424555</v>
      </c>
      <c r="H211" s="85" t="s">
        <v>247</v>
      </c>
    </row>
    <row r="212" spans="1:8" x14ac:dyDescent="0.25">
      <c r="A212" s="85">
        <v>5</v>
      </c>
      <c r="B212" s="85" t="s">
        <v>183</v>
      </c>
      <c r="C212" s="85" t="s">
        <v>482</v>
      </c>
      <c r="D212" s="85" t="s">
        <v>14</v>
      </c>
      <c r="E212" s="85">
        <v>5</v>
      </c>
      <c r="F212" s="109">
        <v>181.58567774936066</v>
      </c>
      <c r="G212" s="109">
        <v>45.396419437340164</v>
      </c>
      <c r="H212" s="85" t="s">
        <v>295</v>
      </c>
    </row>
    <row r="213" spans="1:8" x14ac:dyDescent="0.25">
      <c r="A213" s="85">
        <v>5</v>
      </c>
      <c r="B213" s="85" t="s">
        <v>183</v>
      </c>
      <c r="C213" s="85" t="s">
        <v>482</v>
      </c>
      <c r="D213" s="85" t="s">
        <v>14</v>
      </c>
      <c r="E213" s="85">
        <v>5</v>
      </c>
      <c r="F213" s="109">
        <v>21.31287297527707</v>
      </c>
      <c r="G213" s="109">
        <v>5.3282182438192676</v>
      </c>
      <c r="H213" s="85" t="s">
        <v>252</v>
      </c>
    </row>
    <row r="214" spans="1:8" x14ac:dyDescent="0.25">
      <c r="A214" s="85">
        <v>5</v>
      </c>
      <c r="B214" s="85" t="s">
        <v>183</v>
      </c>
      <c r="C214" s="85" t="s">
        <v>482</v>
      </c>
      <c r="D214" s="85" t="s">
        <v>14</v>
      </c>
      <c r="E214" s="85">
        <v>5</v>
      </c>
      <c r="F214" s="109">
        <v>5.9676044330775806</v>
      </c>
      <c r="G214" s="109">
        <v>1.4919011082693951</v>
      </c>
      <c r="H214" s="85" t="s">
        <v>296</v>
      </c>
    </row>
    <row r="215" spans="1:8" x14ac:dyDescent="0.25">
      <c r="A215" s="85">
        <v>5</v>
      </c>
      <c r="B215" s="85" t="s">
        <v>183</v>
      </c>
      <c r="C215" s="85" t="s">
        <v>482</v>
      </c>
      <c r="D215" s="85" t="s">
        <v>14</v>
      </c>
      <c r="E215" s="85">
        <v>5</v>
      </c>
      <c r="F215" s="109">
        <v>4.2625745950554146</v>
      </c>
      <c r="G215" s="109">
        <v>1.0656436487638536</v>
      </c>
      <c r="H215" s="85" t="s">
        <v>258</v>
      </c>
    </row>
    <row r="216" spans="1:8" x14ac:dyDescent="0.25">
      <c r="A216" s="85">
        <v>5</v>
      </c>
      <c r="B216" s="85" t="s">
        <v>183</v>
      </c>
      <c r="C216" s="85" t="s">
        <v>482</v>
      </c>
      <c r="D216" s="85" t="s">
        <v>14</v>
      </c>
      <c r="E216" s="85">
        <v>5</v>
      </c>
      <c r="F216" s="109">
        <v>248.9343563512362</v>
      </c>
      <c r="G216" s="109">
        <v>62.233589087809051</v>
      </c>
      <c r="H216" s="85" t="s">
        <v>259</v>
      </c>
    </row>
    <row r="217" spans="1:8" x14ac:dyDescent="0.25">
      <c r="A217" s="85">
        <v>5</v>
      </c>
      <c r="B217" s="85" t="s">
        <v>183</v>
      </c>
      <c r="C217" s="85" t="s">
        <v>482</v>
      </c>
      <c r="D217" s="85" t="s">
        <v>14</v>
      </c>
      <c r="E217" s="85">
        <v>5</v>
      </c>
      <c r="F217" s="109">
        <v>89.514066496163707</v>
      </c>
      <c r="G217" s="109">
        <v>22.378516624040927</v>
      </c>
      <c r="H217" s="85" t="s">
        <v>260</v>
      </c>
    </row>
    <row r="218" spans="1:8" x14ac:dyDescent="0.25">
      <c r="A218" s="85">
        <v>5</v>
      </c>
      <c r="B218" s="85" t="s">
        <v>183</v>
      </c>
      <c r="C218" s="85" t="s">
        <v>482</v>
      </c>
      <c r="D218" s="85" t="s">
        <v>14</v>
      </c>
      <c r="E218" s="85">
        <v>5</v>
      </c>
      <c r="F218" s="109">
        <v>265.98465473145785</v>
      </c>
      <c r="G218" s="109">
        <v>66.496163682864463</v>
      </c>
      <c r="H218" s="85" t="s">
        <v>297</v>
      </c>
    </row>
    <row r="219" spans="1:8" x14ac:dyDescent="0.25">
      <c r="A219" s="85">
        <v>5</v>
      </c>
      <c r="B219" s="85" t="s">
        <v>183</v>
      </c>
      <c r="C219" s="85" t="s">
        <v>482</v>
      </c>
      <c r="D219" s="85" t="s">
        <v>14</v>
      </c>
      <c r="E219" s="85">
        <v>5</v>
      </c>
      <c r="F219" s="109">
        <v>377.66410912190969</v>
      </c>
      <c r="G219" s="109">
        <v>94.416027280477422</v>
      </c>
      <c r="H219" s="85" t="s">
        <v>263</v>
      </c>
    </row>
    <row r="220" spans="1:8" x14ac:dyDescent="0.25">
      <c r="A220" s="85">
        <v>5</v>
      </c>
      <c r="B220" s="85" t="s">
        <v>183</v>
      </c>
      <c r="C220" s="85" t="s">
        <v>482</v>
      </c>
      <c r="D220" s="85" t="s">
        <v>14</v>
      </c>
      <c r="E220" s="85">
        <v>5</v>
      </c>
      <c r="F220" s="109">
        <v>1.7050298380221656</v>
      </c>
      <c r="G220" s="109">
        <v>0.42625745950554139</v>
      </c>
      <c r="H220" s="85" t="s">
        <v>298</v>
      </c>
    </row>
    <row r="221" spans="1:8" x14ac:dyDescent="0.25">
      <c r="A221" s="85">
        <v>5</v>
      </c>
      <c r="B221" s="85" t="s">
        <v>183</v>
      </c>
      <c r="C221" s="85" t="s">
        <v>482</v>
      </c>
      <c r="D221" s="85" t="s">
        <v>14</v>
      </c>
      <c r="E221" s="85">
        <v>5</v>
      </c>
      <c r="F221" s="109">
        <v>163.68286445012791</v>
      </c>
      <c r="G221" s="109">
        <v>40.920716112531977</v>
      </c>
      <c r="H221" s="85" t="s">
        <v>299</v>
      </c>
    </row>
    <row r="222" spans="1:8" x14ac:dyDescent="0.25">
      <c r="A222" s="85">
        <v>5</v>
      </c>
      <c r="B222" s="85" t="s">
        <v>183</v>
      </c>
      <c r="C222" s="85" t="s">
        <v>482</v>
      </c>
      <c r="D222" s="85" t="s">
        <v>14</v>
      </c>
      <c r="E222" s="85">
        <v>5</v>
      </c>
      <c r="F222" s="109">
        <v>8.5251491901108292</v>
      </c>
      <c r="G222" s="109">
        <v>2.1312872975277073</v>
      </c>
      <c r="H222" s="85" t="s">
        <v>266</v>
      </c>
    </row>
    <row r="223" spans="1:8" x14ac:dyDescent="0.25">
      <c r="A223" s="85">
        <v>5</v>
      </c>
      <c r="B223" s="85" t="s">
        <v>183</v>
      </c>
      <c r="C223" s="85" t="s">
        <v>482</v>
      </c>
      <c r="D223" s="85" t="s">
        <v>14</v>
      </c>
      <c r="E223" s="85">
        <v>5</v>
      </c>
      <c r="F223" s="109">
        <v>0.85251491901108278</v>
      </c>
      <c r="G223" s="109">
        <v>0.2131287297527707</v>
      </c>
      <c r="H223" s="85" t="s">
        <v>54</v>
      </c>
    </row>
    <row r="224" spans="1:8" x14ac:dyDescent="0.25">
      <c r="A224" s="85">
        <v>5</v>
      </c>
      <c r="B224" s="85" t="s">
        <v>183</v>
      </c>
      <c r="C224" s="85" t="s">
        <v>482</v>
      </c>
      <c r="D224" s="85" t="s">
        <v>14</v>
      </c>
      <c r="E224" s="85">
        <v>5</v>
      </c>
      <c r="F224" s="109">
        <v>536.23188405797111</v>
      </c>
      <c r="G224" s="109">
        <v>134.05797101449278</v>
      </c>
      <c r="H224" s="85" t="s">
        <v>56</v>
      </c>
    </row>
    <row r="225" spans="1:8" x14ac:dyDescent="0.25">
      <c r="A225" s="85">
        <v>5</v>
      </c>
      <c r="B225" s="85" t="s">
        <v>183</v>
      </c>
      <c r="C225" s="85" t="s">
        <v>482</v>
      </c>
      <c r="D225" s="85" t="s">
        <v>14</v>
      </c>
      <c r="E225" s="85">
        <v>5</v>
      </c>
      <c r="F225" s="109">
        <v>150.0426257459506</v>
      </c>
      <c r="G225" s="109">
        <v>37.51065643648765</v>
      </c>
      <c r="H225" s="85" t="s">
        <v>15</v>
      </c>
    </row>
    <row r="226" spans="1:8" x14ac:dyDescent="0.25">
      <c r="A226" s="85">
        <v>5</v>
      </c>
      <c r="B226" s="85" t="s">
        <v>183</v>
      </c>
      <c r="C226" s="85" t="s">
        <v>482</v>
      </c>
      <c r="D226" s="85" t="s">
        <v>14</v>
      </c>
      <c r="E226" s="85">
        <v>5</v>
      </c>
      <c r="F226" s="109">
        <v>9.3776641091219126</v>
      </c>
      <c r="G226" s="109">
        <v>2.3444160272804782</v>
      </c>
      <c r="H226" s="85" t="s">
        <v>300</v>
      </c>
    </row>
    <row r="227" spans="1:8" x14ac:dyDescent="0.25">
      <c r="A227" s="85">
        <v>5</v>
      </c>
      <c r="B227" s="85" t="s">
        <v>183</v>
      </c>
      <c r="C227" s="85" t="s">
        <v>482</v>
      </c>
      <c r="D227" s="85" t="s">
        <v>14</v>
      </c>
      <c r="E227" s="85">
        <v>5</v>
      </c>
      <c r="F227" s="109">
        <v>101.44927536231886</v>
      </c>
      <c r="G227" s="109">
        <v>25.362318840579714</v>
      </c>
      <c r="H227" s="85" t="s">
        <v>17</v>
      </c>
    </row>
    <row r="228" spans="1:8" x14ac:dyDescent="0.25">
      <c r="A228" s="85">
        <v>5</v>
      </c>
      <c r="B228" s="85" t="s">
        <v>183</v>
      </c>
      <c r="C228" s="85" t="s">
        <v>482</v>
      </c>
      <c r="D228" s="85" t="s">
        <v>14</v>
      </c>
      <c r="E228" s="85">
        <v>5</v>
      </c>
      <c r="F228" s="109">
        <v>90.366581415174792</v>
      </c>
      <c r="G228" s="109">
        <v>22.591645353793698</v>
      </c>
      <c r="H228" s="85" t="s">
        <v>18</v>
      </c>
    </row>
    <row r="229" spans="1:8" x14ac:dyDescent="0.25">
      <c r="A229" s="85">
        <v>5</v>
      </c>
      <c r="B229" s="85" t="s">
        <v>183</v>
      </c>
      <c r="C229" s="85" t="s">
        <v>482</v>
      </c>
      <c r="D229" s="85" t="s">
        <v>14</v>
      </c>
      <c r="E229" s="85">
        <v>5</v>
      </c>
      <c r="F229" s="109">
        <v>46.888320545609552</v>
      </c>
      <c r="G229" s="109">
        <v>11.722080136402388</v>
      </c>
      <c r="H229" s="85" t="s">
        <v>20</v>
      </c>
    </row>
    <row r="230" spans="1:8" x14ac:dyDescent="0.25">
      <c r="A230" s="85">
        <v>5</v>
      </c>
      <c r="B230" s="85" t="s">
        <v>183</v>
      </c>
      <c r="C230" s="85" t="s">
        <v>482</v>
      </c>
      <c r="D230" s="85" t="s">
        <v>14</v>
      </c>
      <c r="E230" s="85">
        <v>5</v>
      </c>
      <c r="F230" s="109">
        <v>94.629156010230204</v>
      </c>
      <c r="G230" s="109">
        <v>23.657289002557551</v>
      </c>
      <c r="H230" s="85" t="s">
        <v>21</v>
      </c>
    </row>
    <row r="231" spans="1:8" x14ac:dyDescent="0.25">
      <c r="A231" s="85">
        <v>5</v>
      </c>
      <c r="B231" s="85" t="s">
        <v>183</v>
      </c>
      <c r="C231" s="85" t="s">
        <v>482</v>
      </c>
      <c r="D231" s="85" t="s">
        <v>14</v>
      </c>
      <c r="E231" s="85">
        <v>5</v>
      </c>
      <c r="F231" s="109">
        <v>206.30861040068206</v>
      </c>
      <c r="G231" s="109">
        <v>51.577152600170514</v>
      </c>
      <c r="H231" s="85" t="s">
        <v>22</v>
      </c>
    </row>
    <row r="232" spans="1:8" x14ac:dyDescent="0.25">
      <c r="A232" s="85">
        <v>5</v>
      </c>
      <c r="B232" s="85" t="s">
        <v>183</v>
      </c>
      <c r="C232" s="85" t="s">
        <v>482</v>
      </c>
      <c r="D232" s="85" t="s">
        <v>14</v>
      </c>
      <c r="E232" s="85">
        <v>5</v>
      </c>
      <c r="F232" s="109">
        <v>306.90537084398983</v>
      </c>
      <c r="G232" s="109">
        <v>76.726342710997457</v>
      </c>
      <c r="H232" s="85" t="s">
        <v>23</v>
      </c>
    </row>
    <row r="233" spans="1:8" x14ac:dyDescent="0.25">
      <c r="A233" s="85">
        <v>5</v>
      </c>
      <c r="B233" s="85" t="s">
        <v>183</v>
      </c>
      <c r="C233" s="85" t="s">
        <v>482</v>
      </c>
      <c r="D233" s="85" t="s">
        <v>14</v>
      </c>
      <c r="E233" s="85">
        <v>5</v>
      </c>
      <c r="F233" s="109">
        <v>179.88064791133849</v>
      </c>
      <c r="G233" s="109">
        <v>44.970161977834621</v>
      </c>
      <c r="H233" s="85" t="s">
        <v>24</v>
      </c>
    </row>
    <row r="234" spans="1:8" x14ac:dyDescent="0.25">
      <c r="A234" s="85">
        <v>5</v>
      </c>
      <c r="B234" s="85" t="s">
        <v>183</v>
      </c>
      <c r="C234" s="85" t="s">
        <v>482</v>
      </c>
      <c r="D234" s="85" t="s">
        <v>14</v>
      </c>
      <c r="E234" s="85">
        <v>5</v>
      </c>
      <c r="F234" s="109">
        <v>265.98465473145785</v>
      </c>
      <c r="G234" s="109">
        <v>66.496163682864463</v>
      </c>
      <c r="H234" s="85" t="s">
        <v>25</v>
      </c>
    </row>
    <row r="235" spans="1:8" x14ac:dyDescent="0.25">
      <c r="A235" s="85">
        <v>5</v>
      </c>
      <c r="B235" s="85" t="s">
        <v>183</v>
      </c>
      <c r="C235" s="85" t="s">
        <v>482</v>
      </c>
      <c r="D235" s="85" t="s">
        <v>14</v>
      </c>
      <c r="E235" s="85">
        <v>5</v>
      </c>
      <c r="F235" s="109">
        <v>115.94202898550725</v>
      </c>
      <c r="G235" s="109">
        <v>28.985507246376812</v>
      </c>
      <c r="H235" s="85" t="s">
        <v>26</v>
      </c>
    </row>
    <row r="236" spans="1:8" x14ac:dyDescent="0.25">
      <c r="A236" s="85">
        <v>5</v>
      </c>
      <c r="B236" s="85" t="s">
        <v>183</v>
      </c>
      <c r="C236" s="85" t="s">
        <v>482</v>
      </c>
      <c r="D236" s="85" t="s">
        <v>14</v>
      </c>
      <c r="E236" s="85">
        <v>5</v>
      </c>
      <c r="F236" s="109">
        <v>71.61125319693096</v>
      </c>
      <c r="G236" s="109">
        <v>17.90281329923274</v>
      </c>
      <c r="H236" s="85" t="s">
        <v>27</v>
      </c>
    </row>
    <row r="237" spans="1:8" x14ac:dyDescent="0.25">
      <c r="A237" s="85">
        <v>5</v>
      </c>
      <c r="B237" s="85" t="s">
        <v>183</v>
      </c>
      <c r="C237" s="85" t="s">
        <v>482</v>
      </c>
      <c r="D237" s="85" t="s">
        <v>14</v>
      </c>
      <c r="E237" s="85">
        <v>5</v>
      </c>
      <c r="F237" s="109">
        <v>98.891730605285616</v>
      </c>
      <c r="G237" s="109">
        <v>24.722932651321404</v>
      </c>
      <c r="H237" s="85" t="s">
        <v>28</v>
      </c>
    </row>
    <row r="238" spans="1:8" x14ac:dyDescent="0.25">
      <c r="A238" s="85">
        <v>5</v>
      </c>
      <c r="B238" s="85" t="s">
        <v>183</v>
      </c>
      <c r="C238" s="85" t="s">
        <v>482</v>
      </c>
      <c r="D238" s="85" t="s">
        <v>14</v>
      </c>
      <c r="E238" s="85">
        <v>5</v>
      </c>
      <c r="F238" s="109">
        <v>6.8201193520886623</v>
      </c>
      <c r="G238" s="109">
        <v>1.7050298380221656</v>
      </c>
      <c r="H238" s="85" t="s">
        <v>29</v>
      </c>
    </row>
    <row r="239" spans="1:8" x14ac:dyDescent="0.25">
      <c r="A239" s="85">
        <v>5</v>
      </c>
      <c r="B239" s="85" t="s">
        <v>183</v>
      </c>
      <c r="C239" s="85" t="s">
        <v>482</v>
      </c>
      <c r="D239" s="85" t="s">
        <v>14</v>
      </c>
      <c r="E239" s="85">
        <v>5</v>
      </c>
      <c r="F239" s="109">
        <v>15.345268542199493</v>
      </c>
      <c r="G239" s="109">
        <v>3.8363171355498733</v>
      </c>
      <c r="H239" s="85" t="s">
        <v>30</v>
      </c>
    </row>
    <row r="240" spans="1:8" x14ac:dyDescent="0.25">
      <c r="A240" s="85">
        <v>5</v>
      </c>
      <c r="B240" s="85" t="s">
        <v>183</v>
      </c>
      <c r="C240" s="85" t="s">
        <v>482</v>
      </c>
      <c r="D240" s="85" t="s">
        <v>14</v>
      </c>
      <c r="E240" s="85">
        <v>5</v>
      </c>
      <c r="F240" s="109">
        <v>118.49957374254053</v>
      </c>
      <c r="G240" s="109">
        <v>29.624893435635133</v>
      </c>
      <c r="H240" s="85" t="s">
        <v>31</v>
      </c>
    </row>
    <row r="241" spans="1:8" x14ac:dyDescent="0.25">
      <c r="A241" s="85">
        <v>5</v>
      </c>
      <c r="B241" s="85" t="s">
        <v>183</v>
      </c>
      <c r="C241" s="85" t="s">
        <v>482</v>
      </c>
      <c r="D241" s="85" t="s">
        <v>14</v>
      </c>
      <c r="E241" s="85">
        <v>5</v>
      </c>
      <c r="F241" s="109">
        <v>12.787723785166243</v>
      </c>
      <c r="G241" s="109">
        <v>3.1969309462915607</v>
      </c>
      <c r="H241" s="85" t="s">
        <v>32</v>
      </c>
    </row>
    <row r="242" spans="1:8" x14ac:dyDescent="0.25">
      <c r="A242" s="85">
        <v>5</v>
      </c>
      <c r="B242" s="85" t="s">
        <v>183</v>
      </c>
      <c r="C242" s="85" t="s">
        <v>482</v>
      </c>
      <c r="D242" s="85" t="s">
        <v>14</v>
      </c>
      <c r="E242" s="85">
        <v>5</v>
      </c>
      <c r="F242" s="109">
        <v>33.248081841432231</v>
      </c>
      <c r="G242" s="109">
        <v>8.3120204603580579</v>
      </c>
      <c r="H242" s="85" t="s">
        <v>62</v>
      </c>
    </row>
    <row r="243" spans="1:8" x14ac:dyDescent="0.25">
      <c r="A243" s="85">
        <v>5</v>
      </c>
      <c r="B243" s="85" t="s">
        <v>183</v>
      </c>
      <c r="C243" s="85" t="s">
        <v>482</v>
      </c>
      <c r="D243" s="85" t="s">
        <v>14</v>
      </c>
      <c r="E243" s="85">
        <v>5</v>
      </c>
      <c r="F243" s="109">
        <v>18.755328218243825</v>
      </c>
      <c r="G243" s="109">
        <v>4.6888320545609563</v>
      </c>
      <c r="H243" s="85" t="s">
        <v>33</v>
      </c>
    </row>
    <row r="244" spans="1:8" x14ac:dyDescent="0.25">
      <c r="A244" s="85">
        <v>5</v>
      </c>
      <c r="B244" s="85" t="s">
        <v>183</v>
      </c>
      <c r="C244" s="85" t="s">
        <v>482</v>
      </c>
      <c r="D244" s="85" t="s">
        <v>14</v>
      </c>
      <c r="E244" s="85">
        <v>5</v>
      </c>
      <c r="F244" s="109">
        <v>13.640238704177325</v>
      </c>
      <c r="G244" s="109">
        <v>3.4100596760443311</v>
      </c>
      <c r="H244" s="85" t="s">
        <v>34</v>
      </c>
    </row>
    <row r="245" spans="1:8" x14ac:dyDescent="0.25">
      <c r="A245" s="85">
        <v>5</v>
      </c>
      <c r="B245" s="85" t="s">
        <v>183</v>
      </c>
      <c r="C245" s="85" t="s">
        <v>482</v>
      </c>
      <c r="D245" s="85" t="s">
        <v>14</v>
      </c>
      <c r="E245" s="85">
        <v>5</v>
      </c>
      <c r="F245" s="109">
        <v>24.722932651321404</v>
      </c>
      <c r="G245" s="109">
        <v>6.180733162830351</v>
      </c>
      <c r="H245" s="85" t="s">
        <v>35</v>
      </c>
    </row>
    <row r="246" spans="1:8" x14ac:dyDescent="0.25">
      <c r="A246" s="85">
        <v>5</v>
      </c>
      <c r="B246" s="85" t="s">
        <v>183</v>
      </c>
      <c r="C246" s="85" t="s">
        <v>482</v>
      </c>
      <c r="D246" s="85" t="s">
        <v>14</v>
      </c>
      <c r="E246" s="85">
        <v>5</v>
      </c>
      <c r="F246" s="109">
        <v>18.755328218243825</v>
      </c>
      <c r="G246" s="109">
        <v>4.6888320545609563</v>
      </c>
      <c r="H246" s="85" t="s">
        <v>36</v>
      </c>
    </row>
    <row r="247" spans="1:8" x14ac:dyDescent="0.25">
      <c r="A247" s="85">
        <v>5</v>
      </c>
      <c r="B247" s="85" t="s">
        <v>183</v>
      </c>
      <c r="C247" s="85" t="s">
        <v>482</v>
      </c>
      <c r="D247" s="85" t="s">
        <v>14</v>
      </c>
      <c r="E247" s="85">
        <v>5</v>
      </c>
      <c r="F247" s="109">
        <v>398.97698209718681</v>
      </c>
      <c r="G247" s="109">
        <v>99.744245524296701</v>
      </c>
      <c r="H247" s="85" t="s">
        <v>37</v>
      </c>
    </row>
    <row r="248" spans="1:8" x14ac:dyDescent="0.25">
      <c r="A248" s="85">
        <v>5</v>
      </c>
      <c r="B248" s="85" t="s">
        <v>183</v>
      </c>
      <c r="C248" s="85" t="s">
        <v>482</v>
      </c>
      <c r="D248" s="85" t="s">
        <v>14</v>
      </c>
      <c r="E248" s="85">
        <v>5</v>
      </c>
      <c r="F248" s="109">
        <v>27.280477408354649</v>
      </c>
      <c r="G248" s="109">
        <v>6.8201193520886623</v>
      </c>
      <c r="H248" s="85" t="s">
        <v>38</v>
      </c>
    </row>
    <row r="249" spans="1:8" x14ac:dyDescent="0.25">
      <c r="A249" s="85">
        <v>5</v>
      </c>
      <c r="B249" s="85" t="s">
        <v>183</v>
      </c>
      <c r="C249" s="85" t="s">
        <v>482</v>
      </c>
      <c r="D249" s="85" t="s">
        <v>14</v>
      </c>
      <c r="E249" s="85">
        <v>5</v>
      </c>
      <c r="F249" s="109">
        <v>104.85933503836318</v>
      </c>
      <c r="G249" s="109">
        <v>26.214833759590796</v>
      </c>
      <c r="H249" s="85" t="s">
        <v>39</v>
      </c>
    </row>
    <row r="250" spans="1:8" x14ac:dyDescent="0.25">
      <c r="A250" s="85">
        <v>5</v>
      </c>
      <c r="B250" s="85" t="s">
        <v>183</v>
      </c>
      <c r="C250" s="85" t="s">
        <v>482</v>
      </c>
      <c r="D250" s="85" t="s">
        <v>14</v>
      </c>
      <c r="E250" s="85">
        <v>5</v>
      </c>
      <c r="F250" s="109">
        <v>45.183290707587396</v>
      </c>
      <c r="G250" s="109">
        <v>11.295822676896849</v>
      </c>
      <c r="H250" s="85" t="s">
        <v>40</v>
      </c>
    </row>
    <row r="251" spans="1:8" x14ac:dyDescent="0.25">
      <c r="A251" s="85">
        <v>5</v>
      </c>
      <c r="B251" s="85" t="s">
        <v>183</v>
      </c>
      <c r="C251" s="85" t="s">
        <v>482</v>
      </c>
      <c r="D251" s="85" t="s">
        <v>14</v>
      </c>
      <c r="E251" s="85">
        <v>5</v>
      </c>
      <c r="F251" s="109">
        <v>243.81926683716972</v>
      </c>
      <c r="G251" s="109">
        <v>60.95481670929243</v>
      </c>
      <c r="H251" s="85" t="s">
        <v>41</v>
      </c>
    </row>
    <row r="252" spans="1:8" x14ac:dyDescent="0.25">
      <c r="A252" s="85">
        <v>5</v>
      </c>
      <c r="B252" s="85" t="s">
        <v>183</v>
      </c>
      <c r="C252" s="85" t="s">
        <v>482</v>
      </c>
      <c r="D252" s="85" t="s">
        <v>14</v>
      </c>
      <c r="E252" s="85">
        <v>5</v>
      </c>
      <c r="F252" s="109">
        <v>47.740835464620645</v>
      </c>
      <c r="G252" s="109">
        <v>11.935208866155161</v>
      </c>
      <c r="H252" s="85" t="s">
        <v>42</v>
      </c>
    </row>
    <row r="253" spans="1:8" x14ac:dyDescent="0.25">
      <c r="A253" s="85">
        <v>5</v>
      </c>
      <c r="B253" s="85" t="s">
        <v>183</v>
      </c>
      <c r="C253" s="85" t="s">
        <v>482</v>
      </c>
      <c r="D253" s="85" t="s">
        <v>14</v>
      </c>
      <c r="E253" s="85">
        <v>5</v>
      </c>
      <c r="F253" s="109">
        <v>19.607843137254907</v>
      </c>
      <c r="G253" s="109">
        <v>4.9019607843137267</v>
      </c>
      <c r="H253" s="85" t="s">
        <v>43</v>
      </c>
    </row>
    <row r="254" spans="1:8" x14ac:dyDescent="0.25">
      <c r="A254" s="85">
        <v>5</v>
      </c>
      <c r="B254" s="85" t="s">
        <v>183</v>
      </c>
      <c r="C254" s="85" t="s">
        <v>482</v>
      </c>
      <c r="D254" s="85" t="s">
        <v>14</v>
      </c>
      <c r="E254" s="85">
        <v>5</v>
      </c>
      <c r="F254" s="109">
        <v>168.79795396419442</v>
      </c>
      <c r="G254" s="109">
        <v>42.199488491048605</v>
      </c>
      <c r="H254" s="85" t="s">
        <v>45</v>
      </c>
    </row>
    <row r="255" spans="1:8" x14ac:dyDescent="0.25">
      <c r="A255" s="85">
        <v>5</v>
      </c>
      <c r="B255" s="85" t="s">
        <v>183</v>
      </c>
      <c r="C255" s="85" t="s">
        <v>482</v>
      </c>
      <c r="D255" s="85" t="s">
        <v>14</v>
      </c>
      <c r="E255" s="85">
        <v>5</v>
      </c>
      <c r="F255" s="109">
        <v>60.528559249786888</v>
      </c>
      <c r="G255" s="109">
        <v>15.132139812446722</v>
      </c>
      <c r="H255" s="85" t="s">
        <v>46</v>
      </c>
    </row>
    <row r="256" spans="1:8" x14ac:dyDescent="0.25">
      <c r="A256" s="85">
        <v>5</v>
      </c>
      <c r="B256" s="85" t="s">
        <v>183</v>
      </c>
      <c r="C256" s="85" t="s">
        <v>482</v>
      </c>
      <c r="D256" s="85" t="s">
        <v>14</v>
      </c>
      <c r="E256" s="85">
        <v>5</v>
      </c>
      <c r="F256" s="109">
        <v>83.546462063086125</v>
      </c>
      <c r="G256" s="109">
        <v>20.886615515771531</v>
      </c>
      <c r="H256" s="85" t="s">
        <v>47</v>
      </c>
    </row>
    <row r="257" spans="1:8" x14ac:dyDescent="0.25">
      <c r="A257" s="85">
        <v>5</v>
      </c>
      <c r="B257" s="85" t="s">
        <v>183</v>
      </c>
      <c r="C257" s="85" t="s">
        <v>482</v>
      </c>
      <c r="D257" s="85" t="s">
        <v>14</v>
      </c>
      <c r="E257" s="85">
        <v>5</v>
      </c>
      <c r="F257" s="109">
        <v>20.460358056265989</v>
      </c>
      <c r="G257" s="109">
        <v>5.1150895140664971</v>
      </c>
      <c r="H257" s="85" t="s">
        <v>63</v>
      </c>
    </row>
    <row r="258" spans="1:8" x14ac:dyDescent="0.25">
      <c r="A258" s="85">
        <v>5</v>
      </c>
      <c r="B258" s="85" t="s">
        <v>183</v>
      </c>
      <c r="C258" s="85" t="s">
        <v>482</v>
      </c>
      <c r="D258" s="85" t="s">
        <v>14</v>
      </c>
      <c r="E258" s="85">
        <v>5</v>
      </c>
      <c r="F258" s="109">
        <v>24.722932651321404</v>
      </c>
      <c r="G258" s="109">
        <v>6.180733162830351</v>
      </c>
      <c r="H258" s="85" t="s">
        <v>48</v>
      </c>
    </row>
    <row r="259" spans="1:8" x14ac:dyDescent="0.25">
      <c r="A259" s="85">
        <v>5</v>
      </c>
      <c r="B259" s="85" t="s">
        <v>183</v>
      </c>
      <c r="C259" s="85" t="s">
        <v>482</v>
      </c>
      <c r="D259" s="85" t="s">
        <v>14</v>
      </c>
      <c r="E259" s="85">
        <v>5</v>
      </c>
      <c r="F259" s="109">
        <v>14.492753623188406</v>
      </c>
      <c r="G259" s="109">
        <v>3.6231884057971016</v>
      </c>
      <c r="H259" s="85" t="s">
        <v>68</v>
      </c>
    </row>
    <row r="260" spans="1:8" x14ac:dyDescent="0.25">
      <c r="A260" s="85">
        <v>5</v>
      </c>
      <c r="B260" s="85" t="s">
        <v>183</v>
      </c>
      <c r="C260" s="85" t="s">
        <v>482</v>
      </c>
      <c r="D260" s="85" t="s">
        <v>14</v>
      </c>
      <c r="E260" s="85">
        <v>5</v>
      </c>
      <c r="F260" s="109">
        <v>13.640238704177325</v>
      </c>
      <c r="G260" s="109">
        <v>3.4100596760443311</v>
      </c>
      <c r="H260" s="85" t="s">
        <v>49</v>
      </c>
    </row>
    <row r="261" spans="1:8" x14ac:dyDescent="0.25">
      <c r="A261" s="85">
        <v>5</v>
      </c>
      <c r="B261" s="85" t="s">
        <v>183</v>
      </c>
      <c r="C261" s="85" t="s">
        <v>482</v>
      </c>
      <c r="D261" s="85" t="s">
        <v>14</v>
      </c>
      <c r="E261" s="85">
        <v>5</v>
      </c>
      <c r="F261" s="109">
        <v>29.838022165387898</v>
      </c>
      <c r="G261" s="109">
        <v>7.4595055413469744</v>
      </c>
      <c r="H261" s="85" t="s">
        <v>50</v>
      </c>
    </row>
    <row r="262" spans="1:8" x14ac:dyDescent="0.25">
      <c r="A262" s="85">
        <v>5</v>
      </c>
      <c r="B262" s="85" t="s">
        <v>183</v>
      </c>
      <c r="C262" s="85" t="s">
        <v>482</v>
      </c>
      <c r="D262" s="85" t="s">
        <v>14</v>
      </c>
      <c r="E262" s="85">
        <v>5</v>
      </c>
      <c r="F262" s="109">
        <v>15.345268542199493</v>
      </c>
      <c r="G262" s="109">
        <v>3.8363171355498733</v>
      </c>
      <c r="H262" s="85" t="s">
        <v>51</v>
      </c>
    </row>
    <row r="263" spans="1:8" x14ac:dyDescent="0.25">
      <c r="A263" s="85">
        <v>5</v>
      </c>
      <c r="B263" s="85" t="s">
        <v>183</v>
      </c>
      <c r="C263" s="85" t="s">
        <v>482</v>
      </c>
      <c r="D263" s="85" t="s">
        <v>14</v>
      </c>
      <c r="E263" s="85">
        <v>5</v>
      </c>
      <c r="F263" s="109">
        <v>79.283887468030713</v>
      </c>
      <c r="G263" s="109">
        <v>19.820971867007678</v>
      </c>
      <c r="H263" s="85" t="s">
        <v>52</v>
      </c>
    </row>
    <row r="264" spans="1:8" x14ac:dyDescent="0.25">
      <c r="A264" s="85">
        <v>5</v>
      </c>
      <c r="B264" s="85" t="s">
        <v>183</v>
      </c>
      <c r="C264" s="85" t="s">
        <v>482</v>
      </c>
      <c r="D264" s="85" t="s">
        <v>14</v>
      </c>
      <c r="E264" s="85">
        <v>5</v>
      </c>
      <c r="F264" s="109">
        <v>23.870417732310322</v>
      </c>
      <c r="G264" s="109">
        <v>5.9676044330775806</v>
      </c>
      <c r="H264" s="85" t="s">
        <v>134</v>
      </c>
    </row>
    <row r="265" spans="1:8" x14ac:dyDescent="0.25">
      <c r="A265" s="85">
        <v>5</v>
      </c>
      <c r="B265" s="85" t="s">
        <v>183</v>
      </c>
      <c r="C265" s="85" t="s">
        <v>482</v>
      </c>
      <c r="D265" s="85" t="s">
        <v>14</v>
      </c>
      <c r="E265" s="85">
        <v>5</v>
      </c>
      <c r="F265" s="109">
        <v>28.985507246376812</v>
      </c>
      <c r="G265" s="109">
        <v>7.2463768115942031</v>
      </c>
      <c r="H265" s="85" t="s">
        <v>53</v>
      </c>
    </row>
    <row r="266" spans="1:8" x14ac:dyDescent="0.25">
      <c r="A266" s="85">
        <v>5</v>
      </c>
      <c r="B266" s="85" t="s">
        <v>183</v>
      </c>
      <c r="C266" s="85" t="s">
        <v>482</v>
      </c>
      <c r="D266" s="85" t="s">
        <v>14</v>
      </c>
      <c r="E266" s="85">
        <v>5</v>
      </c>
      <c r="F266" s="109">
        <v>109.1219096334186</v>
      </c>
      <c r="G266" s="109">
        <v>27.280477408354649</v>
      </c>
      <c r="H266" s="85" t="s">
        <v>54</v>
      </c>
    </row>
    <row r="267" spans="1:8" x14ac:dyDescent="0.25">
      <c r="A267" s="85">
        <v>5</v>
      </c>
      <c r="B267" s="85" t="s">
        <v>183</v>
      </c>
      <c r="C267" s="85" t="s">
        <v>482</v>
      </c>
      <c r="D267" s="85" t="s">
        <v>14</v>
      </c>
      <c r="E267" s="85">
        <v>5</v>
      </c>
      <c r="F267" s="109">
        <v>26.427962489343575</v>
      </c>
      <c r="G267" s="109">
        <v>6.6069906223358936</v>
      </c>
      <c r="H267" s="85" t="s">
        <v>55</v>
      </c>
    </row>
    <row r="268" spans="1:8" x14ac:dyDescent="0.25">
      <c r="A268" s="85">
        <v>5</v>
      </c>
      <c r="B268" s="85" t="s">
        <v>183</v>
      </c>
      <c r="C268" s="85" t="s">
        <v>482</v>
      </c>
      <c r="D268" s="85" t="s">
        <v>14</v>
      </c>
      <c r="E268" s="85">
        <v>5</v>
      </c>
      <c r="F268" s="109">
        <v>28.132992327365734</v>
      </c>
      <c r="G268" s="109">
        <v>7.0332480818414336</v>
      </c>
      <c r="H268" s="85" t="s">
        <v>301</v>
      </c>
    </row>
    <row r="269" spans="1:8" x14ac:dyDescent="0.25">
      <c r="A269" s="85">
        <v>5</v>
      </c>
      <c r="B269" s="85" t="s">
        <v>183</v>
      </c>
      <c r="C269" s="85" t="s">
        <v>482</v>
      </c>
      <c r="D269" s="85" t="s">
        <v>14</v>
      </c>
      <c r="E269" s="85">
        <v>5</v>
      </c>
      <c r="F269" s="109">
        <v>128.72975277067351</v>
      </c>
      <c r="G269" s="109">
        <v>32.182438192668378</v>
      </c>
      <c r="H269" s="85" t="s">
        <v>56</v>
      </c>
    </row>
    <row r="270" spans="1:8" x14ac:dyDescent="0.25">
      <c r="A270" s="85">
        <v>5</v>
      </c>
      <c r="B270" s="85" t="s">
        <v>183</v>
      </c>
      <c r="C270" s="85" t="s">
        <v>482</v>
      </c>
      <c r="D270" s="85" t="s">
        <v>14</v>
      </c>
      <c r="E270" s="85">
        <v>5</v>
      </c>
      <c r="F270" s="109">
        <v>327.36572890025582</v>
      </c>
      <c r="G270" s="109">
        <v>81.841432225063954</v>
      </c>
      <c r="H270" s="85" t="s">
        <v>57</v>
      </c>
    </row>
    <row r="271" spans="1:8" x14ac:dyDescent="0.25">
      <c r="A271" s="85">
        <v>5</v>
      </c>
      <c r="B271" s="85" t="s">
        <v>183</v>
      </c>
      <c r="C271" s="85" t="s">
        <v>482</v>
      </c>
      <c r="D271" s="85" t="s">
        <v>14</v>
      </c>
      <c r="E271" s="85">
        <v>5</v>
      </c>
      <c r="F271" s="109">
        <v>86.956521739130451</v>
      </c>
      <c r="G271" s="109">
        <v>21.739130434782613</v>
      </c>
      <c r="H271" s="85" t="s">
        <v>65</v>
      </c>
    </row>
    <row r="272" spans="1:8" hidden="1" x14ac:dyDescent="0.25">
      <c r="A272" s="85"/>
      <c r="B272" s="85"/>
      <c r="C272" s="85"/>
      <c r="D272" s="85"/>
      <c r="E272" s="85"/>
      <c r="F272" s="110">
        <v>11000.000000000005</v>
      </c>
      <c r="G272" s="110">
        <v>2750.0000000000014</v>
      </c>
      <c r="H272" s="111"/>
    </row>
    <row r="273" spans="1:8" hidden="1" x14ac:dyDescent="0.25">
      <c r="A273" s="85">
        <v>5</v>
      </c>
      <c r="B273" s="85" t="s">
        <v>183</v>
      </c>
      <c r="C273" s="85" t="s">
        <v>490</v>
      </c>
      <c r="D273" s="85" t="s">
        <v>14</v>
      </c>
      <c r="E273" s="85">
        <v>1</v>
      </c>
      <c r="F273" s="85">
        <v>1</v>
      </c>
      <c r="G273" s="85">
        <v>0.25</v>
      </c>
      <c r="H273" s="85" t="s">
        <v>193</v>
      </c>
    </row>
    <row r="274" spans="1:8" hidden="1" x14ac:dyDescent="0.25">
      <c r="A274" s="85">
        <v>5</v>
      </c>
      <c r="B274" s="85" t="s">
        <v>183</v>
      </c>
      <c r="C274" s="85" t="s">
        <v>490</v>
      </c>
      <c r="D274" s="85" t="s">
        <v>14</v>
      </c>
      <c r="E274" s="85">
        <v>1</v>
      </c>
      <c r="F274" s="85">
        <v>6</v>
      </c>
      <c r="G274" s="85">
        <v>1.5</v>
      </c>
      <c r="H274" s="85" t="s">
        <v>208</v>
      </c>
    </row>
    <row r="275" spans="1:8" hidden="1" x14ac:dyDescent="0.25">
      <c r="A275" s="85">
        <v>5</v>
      </c>
      <c r="B275" s="85" t="s">
        <v>183</v>
      </c>
      <c r="C275" s="85" t="s">
        <v>490</v>
      </c>
      <c r="D275" s="85" t="s">
        <v>14</v>
      </c>
      <c r="E275" s="85">
        <v>1</v>
      </c>
      <c r="F275" s="85">
        <v>1</v>
      </c>
      <c r="G275" s="85">
        <v>0.25</v>
      </c>
      <c r="H275" s="85" t="s">
        <v>291</v>
      </c>
    </row>
    <row r="276" spans="1:8" hidden="1" x14ac:dyDescent="0.25">
      <c r="A276" s="85">
        <v>5</v>
      </c>
      <c r="B276" s="85" t="s">
        <v>183</v>
      </c>
      <c r="C276" s="85" t="s">
        <v>490</v>
      </c>
      <c r="D276" s="85" t="s">
        <v>14</v>
      </c>
      <c r="E276" s="85">
        <v>1</v>
      </c>
      <c r="F276" s="85">
        <v>1</v>
      </c>
      <c r="G276" s="85">
        <v>0.25</v>
      </c>
      <c r="H276" s="85" t="s">
        <v>221</v>
      </c>
    </row>
    <row r="277" spans="1:8" hidden="1" x14ac:dyDescent="0.25">
      <c r="A277" s="85">
        <v>5</v>
      </c>
      <c r="B277" s="85" t="s">
        <v>183</v>
      </c>
      <c r="C277" s="85" t="s">
        <v>490</v>
      </c>
      <c r="D277" s="85" t="s">
        <v>14</v>
      </c>
      <c r="E277" s="85">
        <v>1</v>
      </c>
      <c r="F277" s="85">
        <v>1</v>
      </c>
      <c r="G277" s="85">
        <v>0.25</v>
      </c>
      <c r="H277" s="85" t="s">
        <v>232</v>
      </c>
    </row>
    <row r="278" spans="1:8" hidden="1" x14ac:dyDescent="0.25">
      <c r="A278" s="85">
        <v>5</v>
      </c>
      <c r="B278" s="85" t="s">
        <v>183</v>
      </c>
      <c r="C278" s="85" t="s">
        <v>490</v>
      </c>
      <c r="D278" s="85" t="s">
        <v>14</v>
      </c>
      <c r="E278" s="85">
        <v>1</v>
      </c>
      <c r="F278" s="85">
        <v>1</v>
      </c>
      <c r="G278" s="85">
        <v>0.25</v>
      </c>
      <c r="H278" s="85" t="s">
        <v>233</v>
      </c>
    </row>
    <row r="279" spans="1:8" hidden="1" x14ac:dyDescent="0.25">
      <c r="A279" s="85">
        <v>5</v>
      </c>
      <c r="B279" s="85" t="s">
        <v>183</v>
      </c>
      <c r="C279" s="85" t="s">
        <v>490</v>
      </c>
      <c r="D279" s="85" t="s">
        <v>14</v>
      </c>
      <c r="E279" s="85">
        <v>1</v>
      </c>
      <c r="F279" s="85">
        <v>1</v>
      </c>
      <c r="G279" s="85">
        <v>0.25</v>
      </c>
      <c r="H279" s="85" t="s">
        <v>294</v>
      </c>
    </row>
    <row r="280" spans="1:8" hidden="1" x14ac:dyDescent="0.25">
      <c r="A280" s="85">
        <v>5</v>
      </c>
      <c r="B280" s="85" t="s">
        <v>183</v>
      </c>
      <c r="C280" s="85" t="s">
        <v>490</v>
      </c>
      <c r="D280" s="85" t="s">
        <v>14</v>
      </c>
      <c r="E280" s="85">
        <v>1</v>
      </c>
      <c r="F280" s="85">
        <v>1</v>
      </c>
      <c r="G280" s="85">
        <v>0.25</v>
      </c>
      <c r="H280" s="85" t="s">
        <v>262</v>
      </c>
    </row>
    <row r="281" spans="1:8" hidden="1" x14ac:dyDescent="0.25">
      <c r="A281" s="85">
        <v>5</v>
      </c>
      <c r="B281" s="85" t="s">
        <v>183</v>
      </c>
      <c r="C281" s="85" t="s">
        <v>490</v>
      </c>
      <c r="D281" s="85" t="s">
        <v>14</v>
      </c>
      <c r="E281" s="85">
        <v>1</v>
      </c>
      <c r="F281" s="85">
        <v>23</v>
      </c>
      <c r="G281" s="85">
        <v>5.75</v>
      </c>
      <c r="H281" s="85" t="s">
        <v>56</v>
      </c>
    </row>
    <row r="282" spans="1:8" hidden="1" x14ac:dyDescent="0.25">
      <c r="A282" s="85">
        <v>5</v>
      </c>
      <c r="B282" s="85" t="s">
        <v>183</v>
      </c>
      <c r="C282" s="85" t="s">
        <v>490</v>
      </c>
      <c r="D282" s="85" t="s">
        <v>14</v>
      </c>
      <c r="E282" s="85">
        <v>1</v>
      </c>
      <c r="F282" s="85">
        <v>292</v>
      </c>
      <c r="G282" s="85">
        <v>73</v>
      </c>
      <c r="H282" s="85" t="s">
        <v>15</v>
      </c>
    </row>
    <row r="283" spans="1:8" hidden="1" x14ac:dyDescent="0.25">
      <c r="A283" s="85">
        <v>5</v>
      </c>
      <c r="B283" s="85" t="s">
        <v>183</v>
      </c>
      <c r="C283" s="85" t="s">
        <v>490</v>
      </c>
      <c r="D283" s="85" t="s">
        <v>14</v>
      </c>
      <c r="E283" s="85">
        <v>1</v>
      </c>
      <c r="F283" s="85">
        <v>209</v>
      </c>
      <c r="G283" s="85">
        <v>52.25</v>
      </c>
      <c r="H283" s="85" t="s">
        <v>17</v>
      </c>
    </row>
    <row r="284" spans="1:8" hidden="1" x14ac:dyDescent="0.25">
      <c r="A284" s="85">
        <v>5</v>
      </c>
      <c r="B284" s="85" t="s">
        <v>183</v>
      </c>
      <c r="C284" s="85" t="s">
        <v>490</v>
      </c>
      <c r="D284" s="85" t="s">
        <v>14</v>
      </c>
      <c r="E284" s="85">
        <v>1</v>
      </c>
      <c r="F284" s="85">
        <v>14</v>
      </c>
      <c r="G284" s="85">
        <v>3.5</v>
      </c>
      <c r="H284" s="85" t="s">
        <v>18</v>
      </c>
    </row>
    <row r="285" spans="1:8" hidden="1" x14ac:dyDescent="0.25">
      <c r="A285" s="85">
        <v>5</v>
      </c>
      <c r="B285" s="85" t="s">
        <v>183</v>
      </c>
      <c r="C285" s="85" t="s">
        <v>490</v>
      </c>
      <c r="D285" s="85" t="s">
        <v>14</v>
      </c>
      <c r="E285" s="85">
        <v>1</v>
      </c>
      <c r="F285" s="85">
        <v>11</v>
      </c>
      <c r="G285" s="85">
        <v>2.75</v>
      </c>
      <c r="H285" s="85" t="s">
        <v>22</v>
      </c>
    </row>
    <row r="286" spans="1:8" hidden="1" x14ac:dyDescent="0.25">
      <c r="A286" s="85">
        <v>5</v>
      </c>
      <c r="B286" s="85" t="s">
        <v>183</v>
      </c>
      <c r="C286" s="85" t="s">
        <v>490</v>
      </c>
      <c r="D286" s="85" t="s">
        <v>14</v>
      </c>
      <c r="E286" s="85">
        <v>1</v>
      </c>
      <c r="F286" s="85">
        <v>224</v>
      </c>
      <c r="G286" s="85">
        <v>56</v>
      </c>
      <c r="H286" s="85" t="s">
        <v>23</v>
      </c>
    </row>
    <row r="287" spans="1:8" hidden="1" x14ac:dyDescent="0.25">
      <c r="A287" s="85">
        <v>5</v>
      </c>
      <c r="B287" s="85" t="s">
        <v>183</v>
      </c>
      <c r="C287" s="85" t="s">
        <v>490</v>
      </c>
      <c r="D287" s="85" t="s">
        <v>14</v>
      </c>
      <c r="E287" s="85">
        <v>1</v>
      </c>
      <c r="F287" s="85">
        <v>274</v>
      </c>
      <c r="G287" s="85">
        <v>68.5</v>
      </c>
      <c r="H287" s="85" t="s">
        <v>24</v>
      </c>
    </row>
    <row r="288" spans="1:8" hidden="1" x14ac:dyDescent="0.25">
      <c r="A288" s="85">
        <v>5</v>
      </c>
      <c r="B288" s="85" t="s">
        <v>183</v>
      </c>
      <c r="C288" s="85" t="s">
        <v>490</v>
      </c>
      <c r="D288" s="85" t="s">
        <v>14</v>
      </c>
      <c r="E288" s="85">
        <v>1</v>
      </c>
      <c r="F288" s="85">
        <v>255</v>
      </c>
      <c r="G288" s="85">
        <v>63.75</v>
      </c>
      <c r="H288" s="85" t="s">
        <v>25</v>
      </c>
    </row>
    <row r="289" spans="1:8" hidden="1" x14ac:dyDescent="0.25">
      <c r="A289" s="85">
        <v>5</v>
      </c>
      <c r="B289" s="85" t="s">
        <v>183</v>
      </c>
      <c r="C289" s="85" t="s">
        <v>490</v>
      </c>
      <c r="D289" s="85" t="s">
        <v>14</v>
      </c>
      <c r="E289" s="85">
        <v>1</v>
      </c>
      <c r="F289" s="85">
        <v>536</v>
      </c>
      <c r="G289" s="85">
        <v>134</v>
      </c>
      <c r="H289" s="85" t="s">
        <v>26</v>
      </c>
    </row>
    <row r="290" spans="1:8" hidden="1" x14ac:dyDescent="0.25">
      <c r="A290" s="85">
        <v>5</v>
      </c>
      <c r="B290" s="85" t="s">
        <v>183</v>
      </c>
      <c r="C290" s="85" t="s">
        <v>490</v>
      </c>
      <c r="D290" s="85" t="s">
        <v>14</v>
      </c>
      <c r="E290" s="85">
        <v>1</v>
      </c>
      <c r="F290" s="105">
        <v>1596</v>
      </c>
      <c r="G290" s="105">
        <v>399</v>
      </c>
      <c r="H290" s="85" t="s">
        <v>41</v>
      </c>
    </row>
    <row r="291" spans="1:8" hidden="1" x14ac:dyDescent="0.25">
      <c r="A291" s="85">
        <v>5</v>
      </c>
      <c r="B291" s="85" t="s">
        <v>183</v>
      </c>
      <c r="C291" s="85" t="s">
        <v>490</v>
      </c>
      <c r="D291" s="85" t="s">
        <v>14</v>
      </c>
      <c r="E291" s="85">
        <v>1</v>
      </c>
      <c r="F291" s="85">
        <v>50</v>
      </c>
      <c r="G291" s="85">
        <v>12.5</v>
      </c>
      <c r="H291" s="85" t="s">
        <v>42</v>
      </c>
    </row>
    <row r="292" spans="1:8" hidden="1" x14ac:dyDescent="0.25">
      <c r="A292" s="85">
        <v>5</v>
      </c>
      <c r="B292" s="85" t="s">
        <v>183</v>
      </c>
      <c r="C292" s="85" t="s">
        <v>490</v>
      </c>
      <c r="D292" s="85" t="s">
        <v>14</v>
      </c>
      <c r="E292" s="85">
        <v>1</v>
      </c>
      <c r="F292" s="85">
        <v>1</v>
      </c>
      <c r="G292" s="85">
        <v>0.25</v>
      </c>
      <c r="H292" s="85" t="s">
        <v>43</v>
      </c>
    </row>
    <row r="293" spans="1:8" hidden="1" x14ac:dyDescent="0.25">
      <c r="A293" s="85">
        <v>5</v>
      </c>
      <c r="B293" s="85" t="s">
        <v>183</v>
      </c>
      <c r="C293" s="85" t="s">
        <v>490</v>
      </c>
      <c r="D293" s="85" t="s">
        <v>14</v>
      </c>
      <c r="E293" s="85">
        <v>1</v>
      </c>
      <c r="F293" s="85">
        <v>85</v>
      </c>
      <c r="G293" s="85">
        <v>21.25</v>
      </c>
      <c r="H293" s="85" t="s">
        <v>53</v>
      </c>
    </row>
    <row r="294" spans="1:8" hidden="1" x14ac:dyDescent="0.25">
      <c r="A294" s="85">
        <v>5</v>
      </c>
      <c r="B294" s="85" t="s">
        <v>183</v>
      </c>
      <c r="C294" s="85" t="s">
        <v>490</v>
      </c>
      <c r="D294" s="85" t="s">
        <v>14</v>
      </c>
      <c r="E294" s="85">
        <v>1</v>
      </c>
      <c r="F294" s="85">
        <v>14</v>
      </c>
      <c r="G294" s="85">
        <v>3.5</v>
      </c>
      <c r="H294" s="85" t="s">
        <v>56</v>
      </c>
    </row>
    <row r="295" spans="1:8" hidden="1" x14ac:dyDescent="0.25">
      <c r="A295" s="85"/>
      <c r="B295" s="85"/>
      <c r="C295" s="85"/>
      <c r="D295" s="85"/>
      <c r="E295" s="85"/>
      <c r="F295" s="110">
        <v>3600</v>
      </c>
      <c r="G295" s="110">
        <v>900</v>
      </c>
      <c r="H295" s="111"/>
    </row>
    <row r="296" spans="1:8" ht="15" hidden="1" customHeight="1" x14ac:dyDescent="0.25">
      <c r="A296" s="85">
        <v>9</v>
      </c>
      <c r="B296" s="114" t="s">
        <v>527</v>
      </c>
      <c r="C296" s="85" t="s">
        <v>528</v>
      </c>
      <c r="D296" s="85" t="s">
        <v>184</v>
      </c>
      <c r="E296" s="85">
        <v>1</v>
      </c>
      <c r="F296" s="109">
        <v>11.352050638369969</v>
      </c>
      <c r="G296" s="109">
        <v>2.8380126595924922</v>
      </c>
      <c r="H296" s="85" t="s">
        <v>185</v>
      </c>
    </row>
    <row r="297" spans="1:8" ht="15" hidden="1" customHeight="1" x14ac:dyDescent="0.25">
      <c r="A297" s="85">
        <v>9</v>
      </c>
      <c r="B297" s="114" t="s">
        <v>527</v>
      </c>
      <c r="C297" s="85" t="s">
        <v>528</v>
      </c>
      <c r="D297" s="85" t="s">
        <v>184</v>
      </c>
      <c r="E297" s="85">
        <v>1</v>
      </c>
      <c r="F297" s="109">
        <v>5.9463122391461747</v>
      </c>
      <c r="G297" s="109">
        <v>1.4865780597865437</v>
      </c>
      <c r="H297" s="85" t="s">
        <v>185</v>
      </c>
    </row>
    <row r="298" spans="1:8" ht="15" hidden="1" customHeight="1" x14ac:dyDescent="0.25">
      <c r="A298" s="85">
        <v>9</v>
      </c>
      <c r="B298" s="114" t="s">
        <v>527</v>
      </c>
      <c r="C298" s="85" t="s">
        <v>528</v>
      </c>
      <c r="D298" s="85" t="s">
        <v>184</v>
      </c>
      <c r="E298" s="85">
        <v>1</v>
      </c>
      <c r="F298" s="109">
        <v>11.892624478292349</v>
      </c>
      <c r="G298" s="109">
        <v>2.9731561195730873</v>
      </c>
      <c r="H298" s="85" t="s">
        <v>187</v>
      </c>
    </row>
    <row r="299" spans="1:8" ht="15" hidden="1" customHeight="1" x14ac:dyDescent="0.25">
      <c r="A299" s="85">
        <v>9</v>
      </c>
      <c r="B299" s="114" t="s">
        <v>527</v>
      </c>
      <c r="C299" s="85" t="s">
        <v>528</v>
      </c>
      <c r="D299" s="85" t="s">
        <v>184</v>
      </c>
      <c r="E299" s="85">
        <v>1</v>
      </c>
      <c r="F299" s="109">
        <v>2.7028691996118974</v>
      </c>
      <c r="G299" s="109">
        <v>0.67571729990297436</v>
      </c>
      <c r="H299" s="85" t="s">
        <v>187</v>
      </c>
    </row>
    <row r="300" spans="1:8" ht="15" hidden="1" customHeight="1" x14ac:dyDescent="0.25">
      <c r="A300" s="85">
        <v>9</v>
      </c>
      <c r="B300" s="114" t="s">
        <v>527</v>
      </c>
      <c r="C300" s="85" t="s">
        <v>528</v>
      </c>
      <c r="D300" s="85" t="s">
        <v>184</v>
      </c>
      <c r="E300" s="85">
        <v>1</v>
      </c>
      <c r="F300" s="109">
        <v>1.6217215197671384</v>
      </c>
      <c r="G300" s="109">
        <v>0.4054303799417846</v>
      </c>
      <c r="H300" s="85" t="s">
        <v>188</v>
      </c>
    </row>
    <row r="301" spans="1:8" ht="15" hidden="1" customHeight="1" x14ac:dyDescent="0.25">
      <c r="A301" s="85">
        <v>9</v>
      </c>
      <c r="B301" s="114" t="s">
        <v>527</v>
      </c>
      <c r="C301" s="85" t="s">
        <v>528</v>
      </c>
      <c r="D301" s="85" t="s">
        <v>184</v>
      </c>
      <c r="E301" s="85">
        <v>1</v>
      </c>
      <c r="F301" s="109">
        <v>27.569265836041353</v>
      </c>
      <c r="G301" s="109">
        <v>6.8923164590103383</v>
      </c>
      <c r="H301" s="85" t="s">
        <v>189</v>
      </c>
    </row>
    <row r="302" spans="1:8" ht="15" hidden="1" customHeight="1" x14ac:dyDescent="0.25">
      <c r="A302" s="85">
        <v>9</v>
      </c>
      <c r="B302" s="114" t="s">
        <v>527</v>
      </c>
      <c r="C302" s="85" t="s">
        <v>528</v>
      </c>
      <c r="D302" s="85" t="s">
        <v>184</v>
      </c>
      <c r="E302" s="85">
        <v>1</v>
      </c>
      <c r="F302" s="109">
        <v>11.352050638369969</v>
      </c>
      <c r="G302" s="109">
        <v>2.8380126595924922</v>
      </c>
      <c r="H302" s="85" t="s">
        <v>189</v>
      </c>
    </row>
    <row r="303" spans="1:8" ht="15" hidden="1" customHeight="1" x14ac:dyDescent="0.25">
      <c r="A303" s="85">
        <v>9</v>
      </c>
      <c r="B303" s="114" t="s">
        <v>527</v>
      </c>
      <c r="C303" s="85" t="s">
        <v>528</v>
      </c>
      <c r="D303" s="85" t="s">
        <v>184</v>
      </c>
      <c r="E303" s="85">
        <v>1</v>
      </c>
      <c r="F303" s="109">
        <v>56.760253191849841</v>
      </c>
      <c r="G303" s="109">
        <v>14.19006329796246</v>
      </c>
      <c r="H303" s="85" t="s">
        <v>190</v>
      </c>
    </row>
    <row r="304" spans="1:8" ht="15" hidden="1" customHeight="1" x14ac:dyDescent="0.25">
      <c r="A304" s="85">
        <v>9</v>
      </c>
      <c r="B304" s="114" t="s">
        <v>527</v>
      </c>
      <c r="C304" s="85" t="s">
        <v>528</v>
      </c>
      <c r="D304" s="85" t="s">
        <v>184</v>
      </c>
      <c r="E304" s="85">
        <v>1</v>
      </c>
      <c r="F304" s="109">
        <v>77.84263294882264</v>
      </c>
      <c r="G304" s="109">
        <v>19.46065823720566</v>
      </c>
      <c r="H304" s="85" t="s">
        <v>191</v>
      </c>
    </row>
    <row r="305" spans="1:8" ht="15" hidden="1" customHeight="1" x14ac:dyDescent="0.25">
      <c r="A305" s="85">
        <v>9</v>
      </c>
      <c r="B305" s="114" t="s">
        <v>527</v>
      </c>
      <c r="C305" s="85" t="s">
        <v>528</v>
      </c>
      <c r="D305" s="85" t="s">
        <v>184</v>
      </c>
      <c r="E305" s="85">
        <v>1</v>
      </c>
      <c r="F305" s="109">
        <v>137.30575534028438</v>
      </c>
      <c r="G305" s="109">
        <v>34.326438835071095</v>
      </c>
      <c r="H305" s="85" t="s">
        <v>191</v>
      </c>
    </row>
    <row r="306" spans="1:8" ht="15" hidden="1" customHeight="1" x14ac:dyDescent="0.25">
      <c r="A306" s="85">
        <v>9</v>
      </c>
      <c r="B306" s="114" t="s">
        <v>527</v>
      </c>
      <c r="C306" s="85" t="s">
        <v>528</v>
      </c>
      <c r="D306" s="85" t="s">
        <v>184</v>
      </c>
      <c r="E306" s="85">
        <v>1</v>
      </c>
      <c r="F306" s="109">
        <v>18.920084397283279</v>
      </c>
      <c r="G306" s="109">
        <v>4.7300210993208198</v>
      </c>
      <c r="H306" s="85" t="s">
        <v>192</v>
      </c>
    </row>
    <row r="307" spans="1:8" ht="15" hidden="1" customHeight="1" x14ac:dyDescent="0.25">
      <c r="A307" s="85">
        <v>9</v>
      </c>
      <c r="B307" s="114" t="s">
        <v>527</v>
      </c>
      <c r="C307" s="85" t="s">
        <v>528</v>
      </c>
      <c r="D307" s="85" t="s">
        <v>184</v>
      </c>
      <c r="E307" s="85">
        <v>1</v>
      </c>
      <c r="F307" s="109">
        <v>7.0274599189909335</v>
      </c>
      <c r="G307" s="109">
        <v>1.7568649797477334</v>
      </c>
      <c r="H307" s="85" t="s">
        <v>193</v>
      </c>
    </row>
    <row r="308" spans="1:8" ht="15" hidden="1" customHeight="1" x14ac:dyDescent="0.25">
      <c r="A308" s="85">
        <v>9</v>
      </c>
      <c r="B308" s="114" t="s">
        <v>527</v>
      </c>
      <c r="C308" s="85" t="s">
        <v>528</v>
      </c>
      <c r="D308" s="85" t="s">
        <v>184</v>
      </c>
      <c r="E308" s="85">
        <v>1</v>
      </c>
      <c r="F308" s="109">
        <v>5.9463122391461747</v>
      </c>
      <c r="G308" s="109">
        <v>1.4865780597865437</v>
      </c>
      <c r="H308" s="85" t="s">
        <v>193</v>
      </c>
    </row>
    <row r="309" spans="1:8" ht="15" hidden="1" customHeight="1" x14ac:dyDescent="0.25">
      <c r="A309" s="85">
        <v>9</v>
      </c>
      <c r="B309" s="114" t="s">
        <v>527</v>
      </c>
      <c r="C309" s="85" t="s">
        <v>528</v>
      </c>
      <c r="D309" s="85" t="s">
        <v>184</v>
      </c>
      <c r="E309" s="85">
        <v>1</v>
      </c>
      <c r="F309" s="109">
        <v>10.81147679844759</v>
      </c>
      <c r="G309" s="109">
        <v>2.7028691996118974</v>
      </c>
      <c r="H309" s="85" t="s">
        <v>194</v>
      </c>
    </row>
    <row r="310" spans="1:8" ht="15" hidden="1" customHeight="1" x14ac:dyDescent="0.25">
      <c r="A310" s="85">
        <v>9</v>
      </c>
      <c r="B310" s="114" t="s">
        <v>527</v>
      </c>
      <c r="C310" s="85" t="s">
        <v>528</v>
      </c>
      <c r="D310" s="85" t="s">
        <v>184</v>
      </c>
      <c r="E310" s="85">
        <v>1</v>
      </c>
      <c r="F310" s="109">
        <v>9.73032911860283</v>
      </c>
      <c r="G310" s="109">
        <v>2.4325822796507075</v>
      </c>
      <c r="H310" s="85" t="s">
        <v>194</v>
      </c>
    </row>
    <row r="311" spans="1:8" ht="15" hidden="1" customHeight="1" x14ac:dyDescent="0.25">
      <c r="A311" s="85">
        <v>9</v>
      </c>
      <c r="B311" s="114" t="s">
        <v>527</v>
      </c>
      <c r="C311" s="85" t="s">
        <v>528</v>
      </c>
      <c r="D311" s="85" t="s">
        <v>184</v>
      </c>
      <c r="E311" s="85">
        <v>1</v>
      </c>
      <c r="F311" s="109">
        <v>2.7028691996118974</v>
      </c>
      <c r="G311" s="109">
        <v>0.67571729990297436</v>
      </c>
      <c r="H311" s="85" t="s">
        <v>195</v>
      </c>
    </row>
    <row r="312" spans="1:8" ht="15" hidden="1" customHeight="1" x14ac:dyDescent="0.25">
      <c r="A312" s="85">
        <v>9</v>
      </c>
      <c r="B312" s="114" t="s">
        <v>527</v>
      </c>
      <c r="C312" s="85" t="s">
        <v>528</v>
      </c>
      <c r="D312" s="85" t="s">
        <v>184</v>
      </c>
      <c r="E312" s="85">
        <v>1</v>
      </c>
      <c r="F312" s="109">
        <v>10.270902958525211</v>
      </c>
      <c r="G312" s="109">
        <v>2.5677257396313027</v>
      </c>
      <c r="H312" s="85" t="s">
        <v>196</v>
      </c>
    </row>
    <row r="313" spans="1:8" ht="15" hidden="1" customHeight="1" x14ac:dyDescent="0.25">
      <c r="A313" s="85">
        <v>9</v>
      </c>
      <c r="B313" s="114" t="s">
        <v>527</v>
      </c>
      <c r="C313" s="85" t="s">
        <v>528</v>
      </c>
      <c r="D313" s="85" t="s">
        <v>184</v>
      </c>
      <c r="E313" s="85">
        <v>1</v>
      </c>
      <c r="F313" s="109">
        <v>14.595493677904246</v>
      </c>
      <c r="G313" s="109">
        <v>3.6488734194760615</v>
      </c>
      <c r="H313" s="85" t="s">
        <v>196</v>
      </c>
    </row>
    <row r="314" spans="1:8" ht="15" hidden="1" customHeight="1" x14ac:dyDescent="0.25">
      <c r="A314" s="85">
        <v>9</v>
      </c>
      <c r="B314" s="114" t="s">
        <v>527</v>
      </c>
      <c r="C314" s="85" t="s">
        <v>528</v>
      </c>
      <c r="D314" s="85" t="s">
        <v>184</v>
      </c>
      <c r="E314" s="85">
        <v>1</v>
      </c>
      <c r="F314" s="109">
        <v>10.81147679844759</v>
      </c>
      <c r="G314" s="109">
        <v>2.7028691996118974</v>
      </c>
      <c r="H314" s="85" t="s">
        <v>197</v>
      </c>
    </row>
    <row r="315" spans="1:8" ht="15" hidden="1" customHeight="1" x14ac:dyDescent="0.25">
      <c r="A315" s="85">
        <v>9</v>
      </c>
      <c r="B315" s="114" t="s">
        <v>527</v>
      </c>
      <c r="C315" s="85" t="s">
        <v>528</v>
      </c>
      <c r="D315" s="85" t="s">
        <v>184</v>
      </c>
      <c r="E315" s="85">
        <v>1</v>
      </c>
      <c r="F315" s="109">
        <v>2.7028691996118974</v>
      </c>
      <c r="G315" s="109">
        <v>0.67571729990297436</v>
      </c>
      <c r="H315" s="85" t="s">
        <v>197</v>
      </c>
    </row>
    <row r="316" spans="1:8" ht="15" hidden="1" customHeight="1" x14ac:dyDescent="0.25">
      <c r="A316" s="85">
        <v>9</v>
      </c>
      <c r="B316" s="114" t="s">
        <v>527</v>
      </c>
      <c r="C316" s="85" t="s">
        <v>528</v>
      </c>
      <c r="D316" s="85" t="s">
        <v>184</v>
      </c>
      <c r="E316" s="85">
        <v>1</v>
      </c>
      <c r="F316" s="109">
        <v>5.4057383992237948</v>
      </c>
      <c r="G316" s="109">
        <v>1.3514345998059487</v>
      </c>
      <c r="H316" s="85" t="s">
        <v>198</v>
      </c>
    </row>
    <row r="317" spans="1:8" ht="15" hidden="1" customHeight="1" x14ac:dyDescent="0.25">
      <c r="A317" s="85">
        <v>9</v>
      </c>
      <c r="B317" s="114" t="s">
        <v>527</v>
      </c>
      <c r="C317" s="85" t="s">
        <v>528</v>
      </c>
      <c r="D317" s="85" t="s">
        <v>184</v>
      </c>
      <c r="E317" s="85">
        <v>1</v>
      </c>
      <c r="F317" s="109">
        <v>28.650413515886111</v>
      </c>
      <c r="G317" s="109">
        <v>7.1626033789715278</v>
      </c>
      <c r="H317" s="85" t="s">
        <v>198</v>
      </c>
    </row>
    <row r="318" spans="1:8" ht="15" hidden="1" customHeight="1" x14ac:dyDescent="0.25">
      <c r="A318" s="85">
        <v>9</v>
      </c>
      <c r="B318" s="114" t="s">
        <v>527</v>
      </c>
      <c r="C318" s="85" t="s">
        <v>528</v>
      </c>
      <c r="D318" s="85" t="s">
        <v>184</v>
      </c>
      <c r="E318" s="85">
        <v>1</v>
      </c>
      <c r="F318" s="109">
        <v>10.270902958525211</v>
      </c>
      <c r="G318" s="109">
        <v>2.5677257396313027</v>
      </c>
      <c r="H318" s="85" t="s">
        <v>199</v>
      </c>
    </row>
    <row r="319" spans="1:8" ht="15" hidden="1" customHeight="1" x14ac:dyDescent="0.25">
      <c r="A319" s="85">
        <v>9</v>
      </c>
      <c r="B319" s="114" t="s">
        <v>527</v>
      </c>
      <c r="C319" s="85" t="s">
        <v>528</v>
      </c>
      <c r="D319" s="85" t="s">
        <v>184</v>
      </c>
      <c r="E319" s="85">
        <v>1</v>
      </c>
      <c r="F319" s="109">
        <v>16.757789037593763</v>
      </c>
      <c r="G319" s="109">
        <v>4.1894472593984409</v>
      </c>
      <c r="H319" s="85" t="s">
        <v>199</v>
      </c>
    </row>
    <row r="320" spans="1:8" ht="15" hidden="1" customHeight="1" x14ac:dyDescent="0.25">
      <c r="A320" s="85">
        <v>9</v>
      </c>
      <c r="B320" s="114" t="s">
        <v>527</v>
      </c>
      <c r="C320" s="85" t="s">
        <v>528</v>
      </c>
      <c r="D320" s="85" t="s">
        <v>184</v>
      </c>
      <c r="E320" s="85">
        <v>1</v>
      </c>
      <c r="F320" s="109">
        <v>46.813694537278067</v>
      </c>
      <c r="G320" s="109">
        <v>11.703423634319517</v>
      </c>
      <c r="H320" s="85" t="s">
        <v>200</v>
      </c>
    </row>
    <row r="321" spans="1:8" ht="15" hidden="1" customHeight="1" x14ac:dyDescent="0.25">
      <c r="A321" s="85">
        <v>9</v>
      </c>
      <c r="B321" s="114" t="s">
        <v>527</v>
      </c>
      <c r="C321" s="85" t="s">
        <v>528</v>
      </c>
      <c r="D321" s="85" t="s">
        <v>184</v>
      </c>
      <c r="E321" s="85">
        <v>1</v>
      </c>
      <c r="F321" s="109">
        <v>99.465586545717812</v>
      </c>
      <c r="G321" s="109">
        <v>24.866396636429453</v>
      </c>
      <c r="H321" s="85" t="s">
        <v>200</v>
      </c>
    </row>
    <row r="322" spans="1:8" ht="15" hidden="1" customHeight="1" x14ac:dyDescent="0.25">
      <c r="A322" s="85">
        <v>9</v>
      </c>
      <c r="B322" s="114" t="s">
        <v>527</v>
      </c>
      <c r="C322" s="85" t="s">
        <v>528</v>
      </c>
      <c r="D322" s="85" t="s">
        <v>184</v>
      </c>
      <c r="E322" s="85">
        <v>1</v>
      </c>
      <c r="F322" s="109">
        <v>375.69881874605375</v>
      </c>
      <c r="G322" s="109">
        <v>93.924704686513437</v>
      </c>
      <c r="H322" s="85" t="s">
        <v>201</v>
      </c>
    </row>
    <row r="323" spans="1:8" ht="15" hidden="1" customHeight="1" x14ac:dyDescent="0.25">
      <c r="A323" s="85">
        <v>9</v>
      </c>
      <c r="B323" s="114" t="s">
        <v>527</v>
      </c>
      <c r="C323" s="85" t="s">
        <v>528</v>
      </c>
      <c r="D323" s="85" t="s">
        <v>184</v>
      </c>
      <c r="E323" s="85">
        <v>1</v>
      </c>
      <c r="F323" s="109">
        <v>17.298362877516141</v>
      </c>
      <c r="G323" s="109">
        <v>4.3245907193790352</v>
      </c>
      <c r="H323" s="85" t="s">
        <v>202</v>
      </c>
    </row>
    <row r="324" spans="1:8" ht="15" hidden="1" customHeight="1" x14ac:dyDescent="0.25">
      <c r="A324" s="85">
        <v>9</v>
      </c>
      <c r="B324" s="114" t="s">
        <v>527</v>
      </c>
      <c r="C324" s="85" t="s">
        <v>528</v>
      </c>
      <c r="D324" s="85" t="s">
        <v>184</v>
      </c>
      <c r="E324" s="85">
        <v>1</v>
      </c>
      <c r="F324" s="109">
        <v>15.676641357749007</v>
      </c>
      <c r="G324" s="109">
        <v>3.9191603394372518</v>
      </c>
      <c r="H324" s="85" t="s">
        <v>202</v>
      </c>
    </row>
    <row r="325" spans="1:8" ht="15" hidden="1" customHeight="1" x14ac:dyDescent="0.25">
      <c r="A325" s="85">
        <v>9</v>
      </c>
      <c r="B325" s="114" t="s">
        <v>527</v>
      </c>
      <c r="C325" s="85" t="s">
        <v>528</v>
      </c>
      <c r="D325" s="85" t="s">
        <v>184</v>
      </c>
      <c r="E325" s="85">
        <v>1</v>
      </c>
      <c r="F325" s="109">
        <v>0.5405738399223794</v>
      </c>
      <c r="G325" s="109">
        <v>0.13514345998059485</v>
      </c>
      <c r="H325" s="85" t="s">
        <v>203</v>
      </c>
    </row>
    <row r="326" spans="1:8" ht="15" hidden="1" customHeight="1" x14ac:dyDescent="0.25">
      <c r="A326" s="85">
        <v>9</v>
      </c>
      <c r="B326" s="114" t="s">
        <v>527</v>
      </c>
      <c r="C326" s="85" t="s">
        <v>528</v>
      </c>
      <c r="D326" s="85" t="s">
        <v>184</v>
      </c>
      <c r="E326" s="85">
        <v>1</v>
      </c>
      <c r="F326" s="109">
        <v>29.731561195730873</v>
      </c>
      <c r="G326" s="109">
        <v>7.4328902989327181</v>
      </c>
      <c r="H326" s="85" t="s">
        <v>204</v>
      </c>
    </row>
    <row r="327" spans="1:8" ht="15" hidden="1" customHeight="1" x14ac:dyDescent="0.25">
      <c r="A327" s="85">
        <v>9</v>
      </c>
      <c r="B327" s="114" t="s">
        <v>527</v>
      </c>
      <c r="C327" s="85" t="s">
        <v>528</v>
      </c>
      <c r="D327" s="85" t="s">
        <v>184</v>
      </c>
      <c r="E327" s="85">
        <v>1</v>
      </c>
      <c r="F327" s="109">
        <v>5.4057383992237948</v>
      </c>
      <c r="G327" s="109">
        <v>1.3514345998059487</v>
      </c>
      <c r="H327" s="85" t="s">
        <v>204</v>
      </c>
    </row>
    <row r="328" spans="1:8" ht="15" hidden="1" customHeight="1" x14ac:dyDescent="0.25">
      <c r="A328" s="85">
        <v>9</v>
      </c>
      <c r="B328" s="114" t="s">
        <v>527</v>
      </c>
      <c r="C328" s="85" t="s">
        <v>528</v>
      </c>
      <c r="D328" s="85" t="s">
        <v>184</v>
      </c>
      <c r="E328" s="85">
        <v>1</v>
      </c>
      <c r="F328" s="109">
        <v>19.46065823720566</v>
      </c>
      <c r="G328" s="109">
        <v>4.865164559301415</v>
      </c>
      <c r="H328" s="85" t="s">
        <v>205</v>
      </c>
    </row>
    <row r="329" spans="1:8" ht="15" hidden="1" customHeight="1" x14ac:dyDescent="0.25">
      <c r="A329" s="85">
        <v>9</v>
      </c>
      <c r="B329" s="114" t="s">
        <v>527</v>
      </c>
      <c r="C329" s="85" t="s">
        <v>528</v>
      </c>
      <c r="D329" s="85" t="s">
        <v>184</v>
      </c>
      <c r="E329" s="85">
        <v>1</v>
      </c>
      <c r="F329" s="109">
        <v>9.1897552786804511</v>
      </c>
      <c r="G329" s="109">
        <v>2.2974388196701128</v>
      </c>
      <c r="H329" s="85" t="s">
        <v>206</v>
      </c>
    </row>
    <row r="330" spans="1:8" ht="15" hidden="1" customHeight="1" x14ac:dyDescent="0.25">
      <c r="A330" s="85">
        <v>9</v>
      </c>
      <c r="B330" s="114" t="s">
        <v>527</v>
      </c>
      <c r="C330" s="85" t="s">
        <v>528</v>
      </c>
      <c r="D330" s="85" t="s">
        <v>184</v>
      </c>
      <c r="E330" s="85">
        <v>1</v>
      </c>
      <c r="F330" s="109">
        <v>20.001232077128041</v>
      </c>
      <c r="G330" s="109">
        <v>5.0003080192820102</v>
      </c>
      <c r="H330" s="85" t="s">
        <v>206</v>
      </c>
    </row>
    <row r="331" spans="1:8" ht="15" hidden="1" customHeight="1" x14ac:dyDescent="0.25">
      <c r="A331" s="85">
        <v>9</v>
      </c>
      <c r="B331" s="114" t="s">
        <v>527</v>
      </c>
      <c r="C331" s="85" t="s">
        <v>528</v>
      </c>
      <c r="D331" s="85" t="s">
        <v>184</v>
      </c>
      <c r="E331" s="85">
        <v>1</v>
      </c>
      <c r="F331" s="109">
        <v>11.892624478292349</v>
      </c>
      <c r="G331" s="109">
        <v>2.9731561195730873</v>
      </c>
      <c r="H331" s="85" t="s">
        <v>207</v>
      </c>
    </row>
    <row r="332" spans="1:8" ht="15" hidden="1" customHeight="1" x14ac:dyDescent="0.25">
      <c r="A332" s="85">
        <v>9</v>
      </c>
      <c r="B332" s="114" t="s">
        <v>527</v>
      </c>
      <c r="C332" s="85" t="s">
        <v>528</v>
      </c>
      <c r="D332" s="85" t="s">
        <v>184</v>
      </c>
      <c r="E332" s="85">
        <v>1</v>
      </c>
      <c r="F332" s="109">
        <v>22.16352743681756</v>
      </c>
      <c r="G332" s="109">
        <v>5.54088185920439</v>
      </c>
      <c r="H332" s="85" t="s">
        <v>207</v>
      </c>
    </row>
    <row r="333" spans="1:8" ht="15" hidden="1" customHeight="1" x14ac:dyDescent="0.25">
      <c r="A333" s="85">
        <v>9</v>
      </c>
      <c r="B333" s="114" t="s">
        <v>527</v>
      </c>
      <c r="C333" s="85" t="s">
        <v>528</v>
      </c>
      <c r="D333" s="85" t="s">
        <v>184</v>
      </c>
      <c r="E333" s="85">
        <v>1</v>
      </c>
      <c r="F333" s="109">
        <v>30.27213503565325</v>
      </c>
      <c r="G333" s="109">
        <v>7.5680337589133124</v>
      </c>
      <c r="H333" s="85" t="s">
        <v>208</v>
      </c>
    </row>
    <row r="334" spans="1:8" ht="15" hidden="1" customHeight="1" x14ac:dyDescent="0.25">
      <c r="A334" s="85">
        <v>9</v>
      </c>
      <c r="B334" s="114" t="s">
        <v>527</v>
      </c>
      <c r="C334" s="85" t="s">
        <v>528</v>
      </c>
      <c r="D334" s="85" t="s">
        <v>184</v>
      </c>
      <c r="E334" s="85">
        <v>1</v>
      </c>
      <c r="F334" s="109">
        <v>42.164759513945597</v>
      </c>
      <c r="G334" s="109">
        <v>10.541189878486399</v>
      </c>
      <c r="H334" s="85" t="s">
        <v>208</v>
      </c>
    </row>
    <row r="335" spans="1:8" ht="15" hidden="1" customHeight="1" x14ac:dyDescent="0.25">
      <c r="A335" s="85">
        <v>9</v>
      </c>
      <c r="B335" s="114" t="s">
        <v>527</v>
      </c>
      <c r="C335" s="85" t="s">
        <v>528</v>
      </c>
      <c r="D335" s="85" t="s">
        <v>184</v>
      </c>
      <c r="E335" s="85">
        <v>1</v>
      </c>
      <c r="F335" s="109">
        <v>15.676641357749007</v>
      </c>
      <c r="G335" s="109">
        <v>3.9191603394372518</v>
      </c>
      <c r="H335" s="85" t="s">
        <v>209</v>
      </c>
    </row>
    <row r="336" spans="1:8" ht="15" hidden="1" customHeight="1" x14ac:dyDescent="0.25">
      <c r="A336" s="85">
        <v>9</v>
      </c>
      <c r="B336" s="114" t="s">
        <v>527</v>
      </c>
      <c r="C336" s="85" t="s">
        <v>528</v>
      </c>
      <c r="D336" s="85" t="s">
        <v>184</v>
      </c>
      <c r="E336" s="85">
        <v>1</v>
      </c>
      <c r="F336" s="109">
        <v>1.6217215197671384</v>
      </c>
      <c r="G336" s="109">
        <v>0.4054303799417846</v>
      </c>
      <c r="H336" s="85" t="s">
        <v>209</v>
      </c>
    </row>
    <row r="337" spans="1:8" ht="15" hidden="1" customHeight="1" x14ac:dyDescent="0.25">
      <c r="A337" s="85">
        <v>9</v>
      </c>
      <c r="B337" s="114" t="s">
        <v>527</v>
      </c>
      <c r="C337" s="85" t="s">
        <v>528</v>
      </c>
      <c r="D337" s="85" t="s">
        <v>184</v>
      </c>
      <c r="E337" s="85">
        <v>1</v>
      </c>
      <c r="F337" s="109">
        <v>9.1897552786804511</v>
      </c>
      <c r="G337" s="109">
        <v>2.2974388196701128</v>
      </c>
      <c r="H337" s="85" t="s">
        <v>210</v>
      </c>
    </row>
    <row r="338" spans="1:8" ht="15" hidden="1" customHeight="1" x14ac:dyDescent="0.25">
      <c r="A338" s="85">
        <v>9</v>
      </c>
      <c r="B338" s="114" t="s">
        <v>527</v>
      </c>
      <c r="C338" s="85" t="s">
        <v>528</v>
      </c>
      <c r="D338" s="85" t="s">
        <v>184</v>
      </c>
      <c r="E338" s="85">
        <v>1</v>
      </c>
      <c r="F338" s="109">
        <v>43.786481033712739</v>
      </c>
      <c r="G338" s="109">
        <v>10.946620258428185</v>
      </c>
      <c r="H338" s="85" t="s">
        <v>210</v>
      </c>
    </row>
    <row r="339" spans="1:8" ht="15" hidden="1" customHeight="1" x14ac:dyDescent="0.25">
      <c r="A339" s="85">
        <v>9</v>
      </c>
      <c r="B339" s="114" t="s">
        <v>527</v>
      </c>
      <c r="C339" s="85" t="s">
        <v>528</v>
      </c>
      <c r="D339" s="85" t="s">
        <v>184</v>
      </c>
      <c r="E339" s="85">
        <v>1</v>
      </c>
      <c r="F339" s="109">
        <v>1.6217215197671384</v>
      </c>
      <c r="G339" s="109">
        <v>0.4054303799417846</v>
      </c>
      <c r="H339" s="85" t="s">
        <v>211</v>
      </c>
    </row>
    <row r="340" spans="1:8" ht="15" hidden="1" customHeight="1" x14ac:dyDescent="0.25">
      <c r="A340" s="85">
        <v>9</v>
      </c>
      <c r="B340" s="114" t="s">
        <v>527</v>
      </c>
      <c r="C340" s="85" t="s">
        <v>528</v>
      </c>
      <c r="D340" s="85" t="s">
        <v>184</v>
      </c>
      <c r="E340" s="85">
        <v>1</v>
      </c>
      <c r="F340" s="109">
        <v>1.6217215197671384</v>
      </c>
      <c r="G340" s="109">
        <v>0.4054303799417846</v>
      </c>
      <c r="H340" s="85" t="s">
        <v>212</v>
      </c>
    </row>
    <row r="341" spans="1:8" ht="15" hidden="1" customHeight="1" x14ac:dyDescent="0.25">
      <c r="A341" s="85">
        <v>9</v>
      </c>
      <c r="B341" s="114" t="s">
        <v>527</v>
      </c>
      <c r="C341" s="85" t="s">
        <v>528</v>
      </c>
      <c r="D341" s="85" t="s">
        <v>184</v>
      </c>
      <c r="E341" s="85">
        <v>1</v>
      </c>
      <c r="F341" s="109">
        <v>2.7028691996118974</v>
      </c>
      <c r="G341" s="109">
        <v>0.67571729990297436</v>
      </c>
      <c r="H341" s="85" t="s">
        <v>212</v>
      </c>
    </row>
    <row r="342" spans="1:8" ht="15" hidden="1" customHeight="1" x14ac:dyDescent="0.25">
      <c r="A342" s="85">
        <v>9</v>
      </c>
      <c r="B342" s="114" t="s">
        <v>527</v>
      </c>
      <c r="C342" s="85" t="s">
        <v>528</v>
      </c>
      <c r="D342" s="85" t="s">
        <v>184</v>
      </c>
      <c r="E342" s="85">
        <v>1</v>
      </c>
      <c r="F342" s="109">
        <v>0.5405738399223794</v>
      </c>
      <c r="G342" s="109">
        <v>0.13514345998059485</v>
      </c>
      <c r="H342" s="85" t="s">
        <v>213</v>
      </c>
    </row>
    <row r="343" spans="1:8" ht="15" hidden="1" customHeight="1" x14ac:dyDescent="0.25">
      <c r="A343" s="85">
        <v>9</v>
      </c>
      <c r="B343" s="114" t="s">
        <v>527</v>
      </c>
      <c r="C343" s="85" t="s">
        <v>528</v>
      </c>
      <c r="D343" s="85" t="s">
        <v>184</v>
      </c>
      <c r="E343" s="85">
        <v>1</v>
      </c>
      <c r="F343" s="109">
        <v>14.595493677904246</v>
      </c>
      <c r="G343" s="109">
        <v>3.6488734194760615</v>
      </c>
      <c r="H343" s="85" t="s">
        <v>213</v>
      </c>
    </row>
    <row r="344" spans="1:8" ht="15" hidden="1" customHeight="1" x14ac:dyDescent="0.25">
      <c r="A344" s="85">
        <v>9</v>
      </c>
      <c r="B344" s="114" t="s">
        <v>527</v>
      </c>
      <c r="C344" s="85" t="s">
        <v>528</v>
      </c>
      <c r="D344" s="85" t="s">
        <v>184</v>
      </c>
      <c r="E344" s="85">
        <v>1</v>
      </c>
      <c r="F344" s="109">
        <v>0.5405738399223794</v>
      </c>
      <c r="G344" s="109">
        <v>0.13514345998059485</v>
      </c>
      <c r="H344" s="85" t="s">
        <v>214</v>
      </c>
    </row>
    <row r="345" spans="1:8" ht="15" hidden="1" customHeight="1" x14ac:dyDescent="0.25">
      <c r="A345" s="85">
        <v>9</v>
      </c>
      <c r="B345" s="114" t="s">
        <v>527</v>
      </c>
      <c r="C345" s="85" t="s">
        <v>528</v>
      </c>
      <c r="D345" s="85" t="s">
        <v>184</v>
      </c>
      <c r="E345" s="85">
        <v>1</v>
      </c>
      <c r="F345" s="109">
        <v>34.596725755032281</v>
      </c>
      <c r="G345" s="109">
        <v>8.6491814387580703</v>
      </c>
      <c r="H345" s="85" t="s">
        <v>215</v>
      </c>
    </row>
    <row r="346" spans="1:8" ht="15" hidden="1" customHeight="1" x14ac:dyDescent="0.25">
      <c r="A346" s="85">
        <v>9</v>
      </c>
      <c r="B346" s="114" t="s">
        <v>527</v>
      </c>
      <c r="C346" s="85" t="s">
        <v>528</v>
      </c>
      <c r="D346" s="85" t="s">
        <v>184</v>
      </c>
      <c r="E346" s="85">
        <v>1</v>
      </c>
      <c r="F346" s="109">
        <v>18.920084397283279</v>
      </c>
      <c r="G346" s="109">
        <v>4.7300210993208198</v>
      </c>
      <c r="H346" s="85" t="s">
        <v>215</v>
      </c>
    </row>
    <row r="347" spans="1:8" ht="15" hidden="1" customHeight="1" x14ac:dyDescent="0.25">
      <c r="A347" s="85">
        <v>9</v>
      </c>
      <c r="B347" s="114" t="s">
        <v>527</v>
      </c>
      <c r="C347" s="85" t="s">
        <v>528</v>
      </c>
      <c r="D347" s="85" t="s">
        <v>184</v>
      </c>
      <c r="E347" s="85">
        <v>1</v>
      </c>
      <c r="F347" s="109">
        <v>11.892624478292349</v>
      </c>
      <c r="G347" s="109">
        <v>2.9731561195730873</v>
      </c>
      <c r="H347" s="85" t="s">
        <v>216</v>
      </c>
    </row>
    <row r="348" spans="1:8" ht="15" hidden="1" customHeight="1" x14ac:dyDescent="0.25">
      <c r="A348" s="85">
        <v>9</v>
      </c>
      <c r="B348" s="114" t="s">
        <v>527</v>
      </c>
      <c r="C348" s="85" t="s">
        <v>528</v>
      </c>
      <c r="D348" s="85" t="s">
        <v>184</v>
      </c>
      <c r="E348" s="85">
        <v>1</v>
      </c>
      <c r="F348" s="109">
        <v>21.082379756972799</v>
      </c>
      <c r="G348" s="109">
        <v>5.2705949392431997</v>
      </c>
      <c r="H348" s="85" t="s">
        <v>216</v>
      </c>
    </row>
    <row r="349" spans="1:8" ht="15" hidden="1" customHeight="1" x14ac:dyDescent="0.25">
      <c r="A349" s="85">
        <v>9</v>
      </c>
      <c r="B349" s="114" t="s">
        <v>527</v>
      </c>
      <c r="C349" s="85" t="s">
        <v>528</v>
      </c>
      <c r="D349" s="85" t="s">
        <v>184</v>
      </c>
      <c r="E349" s="85">
        <v>1</v>
      </c>
      <c r="F349" s="109">
        <v>1.6217215197671384</v>
      </c>
      <c r="G349" s="109">
        <v>0.4054303799417846</v>
      </c>
      <c r="H349" s="85" t="s">
        <v>217</v>
      </c>
    </row>
    <row r="350" spans="1:8" ht="15" hidden="1" customHeight="1" x14ac:dyDescent="0.25">
      <c r="A350" s="85">
        <v>9</v>
      </c>
      <c r="B350" s="114" t="s">
        <v>527</v>
      </c>
      <c r="C350" s="85" t="s">
        <v>528</v>
      </c>
      <c r="D350" s="85" t="s">
        <v>184</v>
      </c>
      <c r="E350" s="85">
        <v>1</v>
      </c>
      <c r="F350" s="109">
        <v>73.518042229443608</v>
      </c>
      <c r="G350" s="109">
        <v>18.379510557360902</v>
      </c>
      <c r="H350" s="85" t="s">
        <v>218</v>
      </c>
    </row>
    <row r="351" spans="1:8" ht="15" hidden="1" customHeight="1" x14ac:dyDescent="0.25">
      <c r="A351" s="85">
        <v>9</v>
      </c>
      <c r="B351" s="114" t="s">
        <v>527</v>
      </c>
      <c r="C351" s="85" t="s">
        <v>528</v>
      </c>
      <c r="D351" s="85" t="s">
        <v>184</v>
      </c>
      <c r="E351" s="85">
        <v>1</v>
      </c>
      <c r="F351" s="109">
        <v>3.2434430395342768</v>
      </c>
      <c r="G351" s="109">
        <v>0.8108607598835692</v>
      </c>
      <c r="H351" s="85" t="s">
        <v>218</v>
      </c>
    </row>
    <row r="352" spans="1:8" ht="15" hidden="1" customHeight="1" x14ac:dyDescent="0.25">
      <c r="A352" s="85">
        <v>9</v>
      </c>
      <c r="B352" s="114" t="s">
        <v>527</v>
      </c>
      <c r="C352" s="85" t="s">
        <v>528</v>
      </c>
      <c r="D352" s="85" t="s">
        <v>184</v>
      </c>
      <c r="E352" s="85">
        <v>1</v>
      </c>
      <c r="F352" s="109">
        <v>2.1622953596895176</v>
      </c>
      <c r="G352" s="109">
        <v>0.5405738399223794</v>
      </c>
      <c r="H352" s="85" t="s">
        <v>219</v>
      </c>
    </row>
    <row r="353" spans="1:8" ht="15" hidden="1" customHeight="1" x14ac:dyDescent="0.25">
      <c r="A353" s="85">
        <v>9</v>
      </c>
      <c r="B353" s="114" t="s">
        <v>527</v>
      </c>
      <c r="C353" s="85" t="s">
        <v>528</v>
      </c>
      <c r="D353" s="85" t="s">
        <v>184</v>
      </c>
      <c r="E353" s="85">
        <v>1</v>
      </c>
      <c r="F353" s="109">
        <v>19.46065823720566</v>
      </c>
      <c r="G353" s="109">
        <v>4.865164559301415</v>
      </c>
      <c r="H353" s="85" t="s">
        <v>219</v>
      </c>
    </row>
    <row r="354" spans="1:8" ht="15" hidden="1" customHeight="1" x14ac:dyDescent="0.25">
      <c r="A354" s="85">
        <v>9</v>
      </c>
      <c r="B354" s="114" t="s">
        <v>527</v>
      </c>
      <c r="C354" s="85" t="s">
        <v>528</v>
      </c>
      <c r="D354" s="85" t="s">
        <v>184</v>
      </c>
      <c r="E354" s="85">
        <v>1</v>
      </c>
      <c r="F354" s="109">
        <v>7.0274599189909335</v>
      </c>
      <c r="G354" s="109">
        <v>1.7568649797477334</v>
      </c>
      <c r="H354" s="85" t="s">
        <v>220</v>
      </c>
    </row>
    <row r="355" spans="1:8" ht="15" hidden="1" customHeight="1" x14ac:dyDescent="0.25">
      <c r="A355" s="85">
        <v>9</v>
      </c>
      <c r="B355" s="114" t="s">
        <v>527</v>
      </c>
      <c r="C355" s="85" t="s">
        <v>528</v>
      </c>
      <c r="D355" s="85" t="s">
        <v>184</v>
      </c>
      <c r="E355" s="85">
        <v>1</v>
      </c>
      <c r="F355" s="109">
        <v>2.1622953596895176</v>
      </c>
      <c r="G355" s="109">
        <v>0.5405738399223794</v>
      </c>
      <c r="H355" s="85" t="s">
        <v>220</v>
      </c>
    </row>
    <row r="356" spans="1:8" ht="15" hidden="1" customHeight="1" x14ac:dyDescent="0.25">
      <c r="A356" s="85">
        <v>9</v>
      </c>
      <c r="B356" s="114" t="s">
        <v>527</v>
      </c>
      <c r="C356" s="85" t="s">
        <v>528</v>
      </c>
      <c r="D356" s="85" t="s">
        <v>184</v>
      </c>
      <c r="E356" s="85">
        <v>1</v>
      </c>
      <c r="F356" s="109">
        <v>71.896320709676473</v>
      </c>
      <c r="G356" s="109">
        <v>17.974080177419118</v>
      </c>
      <c r="H356" s="85" t="s">
        <v>221</v>
      </c>
    </row>
    <row r="357" spans="1:8" ht="15" hidden="1" customHeight="1" x14ac:dyDescent="0.25">
      <c r="A357" s="85">
        <v>9</v>
      </c>
      <c r="B357" s="114" t="s">
        <v>527</v>
      </c>
      <c r="C357" s="85" t="s">
        <v>528</v>
      </c>
      <c r="D357" s="85" t="s">
        <v>184</v>
      </c>
      <c r="E357" s="85">
        <v>1</v>
      </c>
      <c r="F357" s="109">
        <v>83.248371348046433</v>
      </c>
      <c r="G357" s="109">
        <v>20.812092837011608</v>
      </c>
      <c r="H357" s="85" t="s">
        <v>221</v>
      </c>
    </row>
    <row r="358" spans="1:8" ht="15" hidden="1" customHeight="1" x14ac:dyDescent="0.25">
      <c r="A358" s="85">
        <v>9</v>
      </c>
      <c r="B358" s="114" t="s">
        <v>527</v>
      </c>
      <c r="C358" s="85" t="s">
        <v>528</v>
      </c>
      <c r="D358" s="85" t="s">
        <v>184</v>
      </c>
      <c r="E358" s="85">
        <v>1</v>
      </c>
      <c r="F358" s="109">
        <v>5.4057383992237948</v>
      </c>
      <c r="G358" s="109">
        <v>1.3514345998059487</v>
      </c>
      <c r="H358" s="85" t="s">
        <v>222</v>
      </c>
    </row>
    <row r="359" spans="1:8" ht="15" hidden="1" customHeight="1" x14ac:dyDescent="0.25">
      <c r="A359" s="85">
        <v>9</v>
      </c>
      <c r="B359" s="114" t="s">
        <v>527</v>
      </c>
      <c r="C359" s="85" t="s">
        <v>528</v>
      </c>
      <c r="D359" s="85" t="s">
        <v>184</v>
      </c>
      <c r="E359" s="85">
        <v>1</v>
      </c>
      <c r="F359" s="109">
        <v>11.352050638369969</v>
      </c>
      <c r="G359" s="109">
        <v>2.8380126595924922</v>
      </c>
      <c r="H359" s="85" t="s">
        <v>223</v>
      </c>
    </row>
    <row r="360" spans="1:8" ht="15" hidden="1" customHeight="1" x14ac:dyDescent="0.25">
      <c r="A360" s="85">
        <v>9</v>
      </c>
      <c r="B360" s="114" t="s">
        <v>527</v>
      </c>
      <c r="C360" s="85" t="s">
        <v>528</v>
      </c>
      <c r="D360" s="85" t="s">
        <v>184</v>
      </c>
      <c r="E360" s="85">
        <v>1</v>
      </c>
      <c r="F360" s="109">
        <v>0.5405738399223794</v>
      </c>
      <c r="G360" s="109">
        <v>0.13514345998059485</v>
      </c>
      <c r="H360" s="85" t="s">
        <v>224</v>
      </c>
    </row>
    <row r="361" spans="1:8" ht="15" hidden="1" customHeight="1" x14ac:dyDescent="0.25">
      <c r="A361" s="85">
        <v>9</v>
      </c>
      <c r="B361" s="114" t="s">
        <v>527</v>
      </c>
      <c r="C361" s="85" t="s">
        <v>528</v>
      </c>
      <c r="D361" s="85" t="s">
        <v>184</v>
      </c>
      <c r="E361" s="85">
        <v>1</v>
      </c>
      <c r="F361" s="109">
        <v>23.785248956584699</v>
      </c>
      <c r="G361" s="109">
        <v>5.9463122391461747</v>
      </c>
      <c r="H361" s="85" t="s">
        <v>225</v>
      </c>
    </row>
    <row r="362" spans="1:8" ht="15" hidden="1" customHeight="1" x14ac:dyDescent="0.25">
      <c r="A362" s="85">
        <v>9</v>
      </c>
      <c r="B362" s="114" t="s">
        <v>527</v>
      </c>
      <c r="C362" s="85" t="s">
        <v>528</v>
      </c>
      <c r="D362" s="85" t="s">
        <v>184</v>
      </c>
      <c r="E362" s="85">
        <v>1</v>
      </c>
      <c r="F362" s="109">
        <v>12.973772158137107</v>
      </c>
      <c r="G362" s="109">
        <v>3.2434430395342768</v>
      </c>
      <c r="H362" s="85" t="s">
        <v>225</v>
      </c>
    </row>
    <row r="363" spans="1:8" ht="15" hidden="1" customHeight="1" x14ac:dyDescent="0.25">
      <c r="A363" s="85">
        <v>9</v>
      </c>
      <c r="B363" s="114" t="s">
        <v>527</v>
      </c>
      <c r="C363" s="85" t="s">
        <v>528</v>
      </c>
      <c r="D363" s="85" t="s">
        <v>184</v>
      </c>
      <c r="E363" s="85">
        <v>1</v>
      </c>
      <c r="F363" s="109">
        <v>16.217215197671386</v>
      </c>
      <c r="G363" s="109">
        <v>4.0543037994178466</v>
      </c>
      <c r="H363" s="85" t="s">
        <v>226</v>
      </c>
    </row>
    <row r="364" spans="1:8" ht="15" hidden="1" customHeight="1" x14ac:dyDescent="0.25">
      <c r="A364" s="85">
        <v>9</v>
      </c>
      <c r="B364" s="114" t="s">
        <v>527</v>
      </c>
      <c r="C364" s="85" t="s">
        <v>528</v>
      </c>
      <c r="D364" s="85" t="s">
        <v>184</v>
      </c>
      <c r="E364" s="85">
        <v>1</v>
      </c>
      <c r="F364" s="109">
        <v>13.514345998059484</v>
      </c>
      <c r="G364" s="109">
        <v>3.3785864995148711</v>
      </c>
      <c r="H364" s="85" t="s">
        <v>226</v>
      </c>
    </row>
    <row r="365" spans="1:8" ht="15" hidden="1" customHeight="1" x14ac:dyDescent="0.25">
      <c r="A365" s="85">
        <v>9</v>
      </c>
      <c r="B365" s="114" t="s">
        <v>527</v>
      </c>
      <c r="C365" s="85" t="s">
        <v>528</v>
      </c>
      <c r="D365" s="85" t="s">
        <v>184</v>
      </c>
      <c r="E365" s="85">
        <v>1</v>
      </c>
      <c r="F365" s="109">
        <v>71.3557468697541</v>
      </c>
      <c r="G365" s="109">
        <v>17.838936717438525</v>
      </c>
      <c r="H365" s="85" t="s">
        <v>227</v>
      </c>
    </row>
    <row r="366" spans="1:8" ht="15" hidden="1" customHeight="1" x14ac:dyDescent="0.25">
      <c r="A366" s="85">
        <v>9</v>
      </c>
      <c r="B366" s="114" t="s">
        <v>527</v>
      </c>
      <c r="C366" s="85" t="s">
        <v>528</v>
      </c>
      <c r="D366" s="85" t="s">
        <v>184</v>
      </c>
      <c r="E366" s="85">
        <v>1</v>
      </c>
      <c r="F366" s="109">
        <v>27.028691996118969</v>
      </c>
      <c r="G366" s="109">
        <v>6.7571729990297422</v>
      </c>
      <c r="H366" s="85" t="s">
        <v>228</v>
      </c>
    </row>
    <row r="367" spans="1:8" ht="15" hidden="1" customHeight="1" x14ac:dyDescent="0.25">
      <c r="A367" s="85">
        <v>9</v>
      </c>
      <c r="B367" s="114" t="s">
        <v>527</v>
      </c>
      <c r="C367" s="85" t="s">
        <v>528</v>
      </c>
      <c r="D367" s="85" t="s">
        <v>184</v>
      </c>
      <c r="E367" s="85">
        <v>1</v>
      </c>
      <c r="F367" s="109">
        <v>1.6217215197671384</v>
      </c>
      <c r="G367" s="109">
        <v>0.4054303799417846</v>
      </c>
      <c r="H367" s="85" t="s">
        <v>228</v>
      </c>
    </row>
    <row r="368" spans="1:8" ht="15" hidden="1" customHeight="1" x14ac:dyDescent="0.25">
      <c r="A368" s="85">
        <v>9</v>
      </c>
      <c r="B368" s="114" t="s">
        <v>527</v>
      </c>
      <c r="C368" s="85" t="s">
        <v>528</v>
      </c>
      <c r="D368" s="85" t="s">
        <v>184</v>
      </c>
      <c r="E368" s="85">
        <v>1</v>
      </c>
      <c r="F368" s="109">
        <v>74.599189909288356</v>
      </c>
      <c r="G368" s="109">
        <v>18.649797477322089</v>
      </c>
      <c r="H368" s="85" t="s">
        <v>229</v>
      </c>
    </row>
    <row r="369" spans="1:8" ht="15" hidden="1" customHeight="1" x14ac:dyDescent="0.25">
      <c r="A369" s="85">
        <v>9</v>
      </c>
      <c r="B369" s="114" t="s">
        <v>527</v>
      </c>
      <c r="C369" s="85" t="s">
        <v>528</v>
      </c>
      <c r="D369" s="85" t="s">
        <v>184</v>
      </c>
      <c r="E369" s="85">
        <v>1</v>
      </c>
      <c r="F369" s="109">
        <v>57.300827031772222</v>
      </c>
      <c r="G369" s="109">
        <v>14.325206757943056</v>
      </c>
      <c r="H369" s="85" t="s">
        <v>229</v>
      </c>
    </row>
    <row r="370" spans="1:8" ht="15" hidden="1" customHeight="1" x14ac:dyDescent="0.25">
      <c r="A370" s="85">
        <v>9</v>
      </c>
      <c r="B370" s="114" t="s">
        <v>527</v>
      </c>
      <c r="C370" s="85" t="s">
        <v>528</v>
      </c>
      <c r="D370" s="85" t="s">
        <v>184</v>
      </c>
      <c r="E370" s="85">
        <v>1</v>
      </c>
      <c r="F370" s="109">
        <v>17.298362877516141</v>
      </c>
      <c r="G370" s="109">
        <v>4.3245907193790352</v>
      </c>
      <c r="H370" s="85" t="s">
        <v>230</v>
      </c>
    </row>
    <row r="371" spans="1:8" ht="15" hidden="1" customHeight="1" x14ac:dyDescent="0.25">
      <c r="A371" s="85">
        <v>9</v>
      </c>
      <c r="B371" s="114" t="s">
        <v>527</v>
      </c>
      <c r="C371" s="85" t="s">
        <v>528</v>
      </c>
      <c r="D371" s="85" t="s">
        <v>184</v>
      </c>
      <c r="E371" s="85">
        <v>1</v>
      </c>
      <c r="F371" s="109">
        <v>112.43935870385494</v>
      </c>
      <c r="G371" s="109">
        <v>28.109839675963734</v>
      </c>
      <c r="H371" s="85" t="s">
        <v>231</v>
      </c>
    </row>
    <row r="372" spans="1:8" ht="15" hidden="1" customHeight="1" x14ac:dyDescent="0.25">
      <c r="A372" s="85">
        <v>9</v>
      </c>
      <c r="B372" s="114" t="s">
        <v>527</v>
      </c>
      <c r="C372" s="85" t="s">
        <v>528</v>
      </c>
      <c r="D372" s="85" t="s">
        <v>184</v>
      </c>
      <c r="E372" s="85">
        <v>1</v>
      </c>
      <c r="F372" s="109">
        <v>5.9463122391461747</v>
      </c>
      <c r="G372" s="109">
        <v>1.4865780597865437</v>
      </c>
      <c r="H372" s="85" t="s">
        <v>231</v>
      </c>
    </row>
    <row r="373" spans="1:8" ht="15" hidden="1" customHeight="1" x14ac:dyDescent="0.25">
      <c r="A373" s="85">
        <v>9</v>
      </c>
      <c r="B373" s="114" t="s">
        <v>527</v>
      </c>
      <c r="C373" s="85" t="s">
        <v>528</v>
      </c>
      <c r="D373" s="85" t="s">
        <v>184</v>
      </c>
      <c r="E373" s="85">
        <v>1</v>
      </c>
      <c r="F373" s="109">
        <v>37.840168794566559</v>
      </c>
      <c r="G373" s="109">
        <v>9.4600421986416396</v>
      </c>
      <c r="H373" s="85" t="s">
        <v>232</v>
      </c>
    </row>
    <row r="374" spans="1:8" ht="15" hidden="1" customHeight="1" x14ac:dyDescent="0.25">
      <c r="A374" s="85">
        <v>9</v>
      </c>
      <c r="B374" s="114" t="s">
        <v>527</v>
      </c>
      <c r="C374" s="85" t="s">
        <v>528</v>
      </c>
      <c r="D374" s="85" t="s">
        <v>184</v>
      </c>
      <c r="E374" s="85">
        <v>1</v>
      </c>
      <c r="F374" s="109">
        <v>36.759021114721804</v>
      </c>
      <c r="G374" s="109">
        <v>9.1897552786804511</v>
      </c>
      <c r="H374" s="85" t="s">
        <v>232</v>
      </c>
    </row>
    <row r="375" spans="1:8" ht="15" hidden="1" customHeight="1" x14ac:dyDescent="0.25">
      <c r="A375" s="85">
        <v>9</v>
      </c>
      <c r="B375" s="114" t="s">
        <v>527</v>
      </c>
      <c r="C375" s="85" t="s">
        <v>528</v>
      </c>
      <c r="D375" s="85" t="s">
        <v>184</v>
      </c>
      <c r="E375" s="85">
        <v>1</v>
      </c>
      <c r="F375" s="109">
        <v>1.0811476798447588</v>
      </c>
      <c r="G375" s="109">
        <v>0.2702869199611897</v>
      </c>
      <c r="H375" s="85" t="s">
        <v>233</v>
      </c>
    </row>
    <row r="376" spans="1:8" ht="15" hidden="1" customHeight="1" x14ac:dyDescent="0.25">
      <c r="A376" s="85">
        <v>9</v>
      </c>
      <c r="B376" s="114" t="s">
        <v>527</v>
      </c>
      <c r="C376" s="85" t="s">
        <v>528</v>
      </c>
      <c r="D376" s="85" t="s">
        <v>184</v>
      </c>
      <c r="E376" s="85">
        <v>1</v>
      </c>
      <c r="F376" s="109">
        <v>0.5405738399223794</v>
      </c>
      <c r="G376" s="109">
        <v>0.13514345998059485</v>
      </c>
      <c r="H376" s="85" t="s">
        <v>233</v>
      </c>
    </row>
    <row r="377" spans="1:8" ht="15" hidden="1" customHeight="1" x14ac:dyDescent="0.25">
      <c r="A377" s="85">
        <v>9</v>
      </c>
      <c r="B377" s="114" t="s">
        <v>527</v>
      </c>
      <c r="C377" s="85" t="s">
        <v>528</v>
      </c>
      <c r="D377" s="85" t="s">
        <v>184</v>
      </c>
      <c r="E377" s="85">
        <v>1</v>
      </c>
      <c r="F377" s="115">
        <v>3.0992900155549732</v>
      </c>
      <c r="G377" s="115">
        <v>0.7748225038887433</v>
      </c>
      <c r="H377" s="85" t="s">
        <v>234</v>
      </c>
    </row>
    <row r="378" spans="1:8" ht="15" hidden="1" customHeight="1" x14ac:dyDescent="0.25">
      <c r="A378" s="85">
        <v>9</v>
      </c>
      <c r="B378" s="114" t="s">
        <v>527</v>
      </c>
      <c r="C378" s="85" t="s">
        <v>528</v>
      </c>
      <c r="D378" s="85" t="s">
        <v>184</v>
      </c>
      <c r="E378" s="85">
        <v>1</v>
      </c>
      <c r="F378" s="109">
        <v>10.81147679844759</v>
      </c>
      <c r="G378" s="109">
        <v>2.7028691996118974</v>
      </c>
      <c r="H378" s="85" t="s">
        <v>234</v>
      </c>
    </row>
    <row r="379" spans="1:8" ht="15" hidden="1" customHeight="1" x14ac:dyDescent="0.25">
      <c r="A379" s="85">
        <v>9</v>
      </c>
      <c r="B379" s="114" t="s">
        <v>527</v>
      </c>
      <c r="C379" s="85" t="s">
        <v>528</v>
      </c>
      <c r="D379" s="85" t="s">
        <v>184</v>
      </c>
      <c r="E379" s="85">
        <v>1</v>
      </c>
      <c r="F379" s="109">
        <v>22.704101276739937</v>
      </c>
      <c r="G379" s="109">
        <v>5.6760253191849843</v>
      </c>
      <c r="H379" s="85" t="s">
        <v>235</v>
      </c>
    </row>
    <row r="380" spans="1:8" ht="15" hidden="1" customHeight="1" x14ac:dyDescent="0.25">
      <c r="A380" s="85">
        <v>9</v>
      </c>
      <c r="B380" s="114" t="s">
        <v>527</v>
      </c>
      <c r="C380" s="85" t="s">
        <v>528</v>
      </c>
      <c r="D380" s="85" t="s">
        <v>184</v>
      </c>
      <c r="E380" s="85">
        <v>1</v>
      </c>
      <c r="F380" s="109">
        <v>11.892624478292349</v>
      </c>
      <c r="G380" s="109">
        <v>2.9731561195730873</v>
      </c>
      <c r="H380" s="85" t="s">
        <v>235</v>
      </c>
    </row>
    <row r="381" spans="1:8" ht="15" hidden="1" customHeight="1" x14ac:dyDescent="0.25">
      <c r="A381" s="85">
        <v>9</v>
      </c>
      <c r="B381" s="114" t="s">
        <v>527</v>
      </c>
      <c r="C381" s="85" t="s">
        <v>528</v>
      </c>
      <c r="D381" s="85" t="s">
        <v>184</v>
      </c>
      <c r="E381" s="85">
        <v>1</v>
      </c>
      <c r="F381" s="109">
        <v>5.4057383992237948</v>
      </c>
      <c r="G381" s="109">
        <v>1.3514345998059487</v>
      </c>
      <c r="H381" s="85" t="s">
        <v>236</v>
      </c>
    </row>
    <row r="382" spans="1:8" ht="15" hidden="1" customHeight="1" x14ac:dyDescent="0.25">
      <c r="A382" s="85">
        <v>9</v>
      </c>
      <c r="B382" s="114" t="s">
        <v>527</v>
      </c>
      <c r="C382" s="85" t="s">
        <v>528</v>
      </c>
      <c r="D382" s="85" t="s">
        <v>184</v>
      </c>
      <c r="E382" s="85">
        <v>1</v>
      </c>
      <c r="F382" s="109">
        <v>4.865164559301415</v>
      </c>
      <c r="G382" s="109">
        <v>1.2162911398253538</v>
      </c>
      <c r="H382" s="85" t="s">
        <v>236</v>
      </c>
    </row>
    <row r="383" spans="1:8" ht="15" hidden="1" customHeight="1" x14ac:dyDescent="0.25">
      <c r="A383" s="85">
        <v>9</v>
      </c>
      <c r="B383" s="114" t="s">
        <v>527</v>
      </c>
      <c r="C383" s="85" t="s">
        <v>528</v>
      </c>
      <c r="D383" s="85" t="s">
        <v>184</v>
      </c>
      <c r="E383" s="85">
        <v>1</v>
      </c>
      <c r="F383" s="109">
        <v>35.137299594954669</v>
      </c>
      <c r="G383" s="109">
        <v>8.7843248987386673</v>
      </c>
      <c r="H383" s="85" t="s">
        <v>237</v>
      </c>
    </row>
    <row r="384" spans="1:8" ht="15" hidden="1" customHeight="1" x14ac:dyDescent="0.25">
      <c r="A384" s="85">
        <v>9</v>
      </c>
      <c r="B384" s="114" t="s">
        <v>527</v>
      </c>
      <c r="C384" s="85" t="s">
        <v>528</v>
      </c>
      <c r="D384" s="85" t="s">
        <v>184</v>
      </c>
      <c r="E384" s="85">
        <v>1</v>
      </c>
      <c r="F384" s="109">
        <v>107.03362030463113</v>
      </c>
      <c r="G384" s="109">
        <v>26.758405076157782</v>
      </c>
      <c r="H384" s="85" t="s">
        <v>237</v>
      </c>
    </row>
    <row r="385" spans="1:8" ht="15" hidden="1" customHeight="1" x14ac:dyDescent="0.25">
      <c r="A385" s="85">
        <v>9</v>
      </c>
      <c r="B385" s="114" t="s">
        <v>527</v>
      </c>
      <c r="C385" s="85" t="s">
        <v>528</v>
      </c>
      <c r="D385" s="85" t="s">
        <v>184</v>
      </c>
      <c r="E385" s="85">
        <v>1</v>
      </c>
      <c r="F385" s="109">
        <v>11.892624478292349</v>
      </c>
      <c r="G385" s="109">
        <v>2.9731561195730873</v>
      </c>
      <c r="H385" s="85" t="s">
        <v>238</v>
      </c>
    </row>
    <row r="386" spans="1:8" ht="15" hidden="1" customHeight="1" x14ac:dyDescent="0.25">
      <c r="A386" s="85">
        <v>9</v>
      </c>
      <c r="B386" s="114" t="s">
        <v>527</v>
      </c>
      <c r="C386" s="85" t="s">
        <v>528</v>
      </c>
      <c r="D386" s="85" t="s">
        <v>184</v>
      </c>
      <c r="E386" s="85">
        <v>1</v>
      </c>
      <c r="F386" s="109">
        <v>0.5405738399223794</v>
      </c>
      <c r="G386" s="109">
        <v>0.13514345998059485</v>
      </c>
      <c r="H386" s="85" t="s">
        <v>239</v>
      </c>
    </row>
    <row r="387" spans="1:8" ht="15" hidden="1" customHeight="1" x14ac:dyDescent="0.25">
      <c r="A387" s="85">
        <v>9</v>
      </c>
      <c r="B387" s="114" t="s">
        <v>527</v>
      </c>
      <c r="C387" s="85" t="s">
        <v>528</v>
      </c>
      <c r="D387" s="85" t="s">
        <v>184</v>
      </c>
      <c r="E387" s="85">
        <v>1</v>
      </c>
      <c r="F387" s="109">
        <v>12.433198318214727</v>
      </c>
      <c r="G387" s="109">
        <v>3.1082995795536816</v>
      </c>
      <c r="H387" s="85" t="s">
        <v>239</v>
      </c>
    </row>
    <row r="388" spans="1:8" ht="15" hidden="1" customHeight="1" x14ac:dyDescent="0.25">
      <c r="A388" s="85">
        <v>9</v>
      </c>
      <c r="B388" s="114" t="s">
        <v>527</v>
      </c>
      <c r="C388" s="85" t="s">
        <v>528</v>
      </c>
      <c r="D388" s="85" t="s">
        <v>184</v>
      </c>
      <c r="E388" s="85">
        <v>1</v>
      </c>
      <c r="F388" s="109">
        <v>13.514345998059484</v>
      </c>
      <c r="G388" s="109">
        <v>3.3785864995148711</v>
      </c>
      <c r="H388" s="85" t="s">
        <v>240</v>
      </c>
    </row>
    <row r="389" spans="1:8" ht="15" hidden="1" customHeight="1" x14ac:dyDescent="0.25">
      <c r="A389" s="85">
        <v>9</v>
      </c>
      <c r="B389" s="114" t="s">
        <v>527</v>
      </c>
      <c r="C389" s="85" t="s">
        <v>528</v>
      </c>
      <c r="D389" s="85" t="s">
        <v>184</v>
      </c>
      <c r="E389" s="85">
        <v>1</v>
      </c>
      <c r="F389" s="109">
        <v>10.270902958525211</v>
      </c>
      <c r="G389" s="109">
        <v>2.5677257396313027</v>
      </c>
      <c r="H389" s="85" t="s">
        <v>240</v>
      </c>
    </row>
    <row r="390" spans="1:8" ht="15" hidden="1" customHeight="1" x14ac:dyDescent="0.25">
      <c r="A390" s="85">
        <v>9</v>
      </c>
      <c r="B390" s="114" t="s">
        <v>527</v>
      </c>
      <c r="C390" s="85" t="s">
        <v>528</v>
      </c>
      <c r="D390" s="85" t="s">
        <v>184</v>
      </c>
      <c r="E390" s="85">
        <v>1</v>
      </c>
      <c r="F390" s="109">
        <v>24.325822796507076</v>
      </c>
      <c r="G390" s="109">
        <v>6.081455699126769</v>
      </c>
      <c r="H390" s="85" t="s">
        <v>241</v>
      </c>
    </row>
    <row r="391" spans="1:8" ht="15" hidden="1" customHeight="1" x14ac:dyDescent="0.25">
      <c r="A391" s="85">
        <v>9</v>
      </c>
      <c r="B391" s="114" t="s">
        <v>527</v>
      </c>
      <c r="C391" s="85" t="s">
        <v>528</v>
      </c>
      <c r="D391" s="85" t="s">
        <v>184</v>
      </c>
      <c r="E391" s="85">
        <v>1</v>
      </c>
      <c r="F391" s="109">
        <v>0.5405738399223794</v>
      </c>
      <c r="G391" s="109">
        <v>0.13514345998059485</v>
      </c>
      <c r="H391" s="85" t="s">
        <v>241</v>
      </c>
    </row>
    <row r="392" spans="1:8" ht="15" hidden="1" customHeight="1" x14ac:dyDescent="0.25">
      <c r="A392" s="85">
        <v>9</v>
      </c>
      <c r="B392" s="114" t="s">
        <v>527</v>
      </c>
      <c r="C392" s="85" t="s">
        <v>528</v>
      </c>
      <c r="D392" s="85" t="s">
        <v>184</v>
      </c>
      <c r="E392" s="85">
        <v>1</v>
      </c>
      <c r="F392" s="109">
        <v>0.5405738399223794</v>
      </c>
      <c r="G392" s="109">
        <v>0.13514345998059485</v>
      </c>
      <c r="H392" s="85" t="s">
        <v>242</v>
      </c>
    </row>
    <row r="393" spans="1:8" ht="15" hidden="1" customHeight="1" x14ac:dyDescent="0.25">
      <c r="A393" s="85">
        <v>9</v>
      </c>
      <c r="B393" s="114" t="s">
        <v>527</v>
      </c>
      <c r="C393" s="85" t="s">
        <v>528</v>
      </c>
      <c r="D393" s="85" t="s">
        <v>184</v>
      </c>
      <c r="E393" s="85">
        <v>1</v>
      </c>
      <c r="F393" s="109">
        <v>3.2434430395342768</v>
      </c>
      <c r="G393" s="109">
        <v>0.8108607598835692</v>
      </c>
      <c r="H393" s="85" t="s">
        <v>243</v>
      </c>
    </row>
    <row r="394" spans="1:8" ht="15" hidden="1" customHeight="1" x14ac:dyDescent="0.25">
      <c r="A394" s="85">
        <v>9</v>
      </c>
      <c r="B394" s="114" t="s">
        <v>527</v>
      </c>
      <c r="C394" s="85" t="s">
        <v>528</v>
      </c>
      <c r="D394" s="85" t="s">
        <v>184</v>
      </c>
      <c r="E394" s="85">
        <v>1</v>
      </c>
      <c r="F394" s="109">
        <v>4.865164559301415</v>
      </c>
      <c r="G394" s="109">
        <v>1.2162911398253538</v>
      </c>
      <c r="H394" s="85" t="s">
        <v>244</v>
      </c>
    </row>
    <row r="395" spans="1:8" ht="15" hidden="1" customHeight="1" x14ac:dyDescent="0.25">
      <c r="A395" s="85">
        <v>9</v>
      </c>
      <c r="B395" s="114" t="s">
        <v>527</v>
      </c>
      <c r="C395" s="85" t="s">
        <v>528</v>
      </c>
      <c r="D395" s="85" t="s">
        <v>184</v>
      </c>
      <c r="E395" s="85">
        <v>1</v>
      </c>
      <c r="F395" s="109">
        <v>7.5680337589133124</v>
      </c>
      <c r="G395" s="109">
        <v>1.8920084397283281</v>
      </c>
      <c r="H395" s="85" t="s">
        <v>244</v>
      </c>
    </row>
    <row r="396" spans="1:8" ht="15" hidden="1" customHeight="1" x14ac:dyDescent="0.25">
      <c r="A396" s="85">
        <v>9</v>
      </c>
      <c r="B396" s="114" t="s">
        <v>527</v>
      </c>
      <c r="C396" s="85" t="s">
        <v>528</v>
      </c>
      <c r="D396" s="85" t="s">
        <v>184</v>
      </c>
      <c r="E396" s="85">
        <v>1</v>
      </c>
      <c r="F396" s="109">
        <v>85.41066670773597</v>
      </c>
      <c r="G396" s="109">
        <v>21.352666676933993</v>
      </c>
      <c r="H396" s="85" t="s">
        <v>245</v>
      </c>
    </row>
    <row r="397" spans="1:8" ht="15" hidden="1" customHeight="1" x14ac:dyDescent="0.25">
      <c r="A397" s="85">
        <v>9</v>
      </c>
      <c r="B397" s="114" t="s">
        <v>527</v>
      </c>
      <c r="C397" s="85" t="s">
        <v>528</v>
      </c>
      <c r="D397" s="85" t="s">
        <v>184</v>
      </c>
      <c r="E397" s="85">
        <v>1</v>
      </c>
      <c r="F397" s="109">
        <v>41.624185674023217</v>
      </c>
      <c r="G397" s="109">
        <v>10.406046418505804</v>
      </c>
      <c r="H397" s="85" t="s">
        <v>245</v>
      </c>
    </row>
    <row r="398" spans="1:8" ht="15" hidden="1" customHeight="1" x14ac:dyDescent="0.25">
      <c r="A398" s="85">
        <v>9</v>
      </c>
      <c r="B398" s="114" t="s">
        <v>527</v>
      </c>
      <c r="C398" s="85" t="s">
        <v>528</v>
      </c>
      <c r="D398" s="85" t="s">
        <v>184</v>
      </c>
      <c r="E398" s="85">
        <v>1</v>
      </c>
      <c r="F398" s="109">
        <v>24.866396636429453</v>
      </c>
      <c r="G398" s="109">
        <v>6.2165991591073633</v>
      </c>
      <c r="H398" s="85" t="s">
        <v>246</v>
      </c>
    </row>
    <row r="399" spans="1:8" ht="15" hidden="1" customHeight="1" x14ac:dyDescent="0.25">
      <c r="A399" s="85">
        <v>9</v>
      </c>
      <c r="B399" s="114" t="s">
        <v>527</v>
      </c>
      <c r="C399" s="85" t="s">
        <v>528</v>
      </c>
      <c r="D399" s="85" t="s">
        <v>184</v>
      </c>
      <c r="E399" s="85">
        <v>1</v>
      </c>
      <c r="F399" s="109">
        <v>17.838936717438525</v>
      </c>
      <c r="G399" s="109">
        <v>4.4597341793596312</v>
      </c>
      <c r="H399" s="85" t="s">
        <v>246</v>
      </c>
    </row>
    <row r="400" spans="1:8" ht="15" hidden="1" customHeight="1" x14ac:dyDescent="0.25">
      <c r="A400" s="85">
        <v>9</v>
      </c>
      <c r="B400" s="114" t="s">
        <v>527</v>
      </c>
      <c r="C400" s="85" t="s">
        <v>528</v>
      </c>
      <c r="D400" s="85" t="s">
        <v>184</v>
      </c>
      <c r="E400" s="85">
        <v>1</v>
      </c>
      <c r="F400" s="109">
        <v>10.270902958525211</v>
      </c>
      <c r="G400" s="109">
        <v>2.5677257396313027</v>
      </c>
      <c r="H400" s="85" t="s">
        <v>247</v>
      </c>
    </row>
    <row r="401" spans="1:8" ht="15" hidden="1" customHeight="1" x14ac:dyDescent="0.25">
      <c r="A401" s="85">
        <v>9</v>
      </c>
      <c r="B401" s="114" t="s">
        <v>527</v>
      </c>
      <c r="C401" s="85" t="s">
        <v>528</v>
      </c>
      <c r="D401" s="85" t="s">
        <v>184</v>
      </c>
      <c r="E401" s="85">
        <v>1</v>
      </c>
      <c r="F401" s="109">
        <v>6.4868860790685536</v>
      </c>
      <c r="G401" s="109">
        <v>1.6217215197671384</v>
      </c>
      <c r="H401" s="85" t="s">
        <v>247</v>
      </c>
    </row>
    <row r="402" spans="1:8" ht="15" hidden="1" customHeight="1" x14ac:dyDescent="0.25">
      <c r="A402" s="85">
        <v>9</v>
      </c>
      <c r="B402" s="114" t="s">
        <v>527</v>
      </c>
      <c r="C402" s="85" t="s">
        <v>528</v>
      </c>
      <c r="D402" s="85" t="s">
        <v>184</v>
      </c>
      <c r="E402" s="85">
        <v>1</v>
      </c>
      <c r="F402" s="109">
        <v>75.139763749210758</v>
      </c>
      <c r="G402" s="109">
        <v>18.784940937302689</v>
      </c>
      <c r="H402" s="85" t="s">
        <v>248</v>
      </c>
    </row>
    <row r="403" spans="1:8" ht="15" hidden="1" customHeight="1" x14ac:dyDescent="0.25">
      <c r="A403" s="85">
        <v>9</v>
      </c>
      <c r="B403" s="114" t="s">
        <v>527</v>
      </c>
      <c r="C403" s="85" t="s">
        <v>528</v>
      </c>
      <c r="D403" s="85" t="s">
        <v>184</v>
      </c>
      <c r="E403" s="85">
        <v>1</v>
      </c>
      <c r="F403" s="109">
        <v>50.813940952703675</v>
      </c>
      <c r="G403" s="109">
        <v>12.703485238175919</v>
      </c>
      <c r="H403" s="85" t="s">
        <v>248</v>
      </c>
    </row>
    <row r="404" spans="1:8" ht="15" hidden="1" customHeight="1" x14ac:dyDescent="0.25">
      <c r="A404" s="85">
        <v>9</v>
      </c>
      <c r="B404" s="114" t="s">
        <v>527</v>
      </c>
      <c r="C404" s="85" t="s">
        <v>528</v>
      </c>
      <c r="D404" s="85" t="s">
        <v>184</v>
      </c>
      <c r="E404" s="85">
        <v>1</v>
      </c>
      <c r="F404" s="109">
        <v>20.541805917050421</v>
      </c>
      <c r="G404" s="109">
        <v>5.1354514792626054</v>
      </c>
      <c r="H404" s="85" t="s">
        <v>249</v>
      </c>
    </row>
    <row r="405" spans="1:8" ht="15" hidden="1" customHeight="1" x14ac:dyDescent="0.25">
      <c r="A405" s="85">
        <v>9</v>
      </c>
      <c r="B405" s="114" t="s">
        <v>527</v>
      </c>
      <c r="C405" s="85" t="s">
        <v>528</v>
      </c>
      <c r="D405" s="85" t="s">
        <v>184</v>
      </c>
      <c r="E405" s="85">
        <v>1</v>
      </c>
      <c r="F405" s="109">
        <v>65.950008470530292</v>
      </c>
      <c r="G405" s="109">
        <v>16.487502117632573</v>
      </c>
      <c r="H405" s="85" t="s">
        <v>250</v>
      </c>
    </row>
    <row r="406" spans="1:8" ht="15" hidden="1" customHeight="1" x14ac:dyDescent="0.25">
      <c r="A406" s="85">
        <v>9</v>
      </c>
      <c r="B406" s="114" t="s">
        <v>527</v>
      </c>
      <c r="C406" s="85" t="s">
        <v>528</v>
      </c>
      <c r="D406" s="85" t="s">
        <v>184</v>
      </c>
      <c r="E406" s="85">
        <v>1</v>
      </c>
      <c r="F406" s="109">
        <v>0.5405738399223794</v>
      </c>
      <c r="G406" s="109">
        <v>0.13514345998059485</v>
      </c>
      <c r="H406" s="85" t="s">
        <v>250</v>
      </c>
    </row>
    <row r="407" spans="1:8" ht="15" hidden="1" customHeight="1" x14ac:dyDescent="0.25">
      <c r="A407" s="85">
        <v>9</v>
      </c>
      <c r="B407" s="114" t="s">
        <v>527</v>
      </c>
      <c r="C407" s="85" t="s">
        <v>528</v>
      </c>
      <c r="D407" s="85" t="s">
        <v>184</v>
      </c>
      <c r="E407" s="85">
        <v>1</v>
      </c>
      <c r="F407" s="109">
        <v>63.247139270918403</v>
      </c>
      <c r="G407" s="109">
        <v>15.811784817729601</v>
      </c>
      <c r="H407" s="85" t="s">
        <v>251</v>
      </c>
    </row>
    <row r="408" spans="1:8" ht="15" hidden="1" customHeight="1" x14ac:dyDescent="0.25">
      <c r="A408" s="85">
        <v>9</v>
      </c>
      <c r="B408" s="114" t="s">
        <v>527</v>
      </c>
      <c r="C408" s="85" t="s">
        <v>528</v>
      </c>
      <c r="D408" s="85" t="s">
        <v>184</v>
      </c>
      <c r="E408" s="85">
        <v>1</v>
      </c>
      <c r="F408" s="109">
        <v>179.47051485422998</v>
      </c>
      <c r="G408" s="109">
        <v>44.867628713557494</v>
      </c>
      <c r="H408" s="85" t="s">
        <v>251</v>
      </c>
    </row>
    <row r="409" spans="1:8" ht="15" hidden="1" customHeight="1" x14ac:dyDescent="0.25">
      <c r="A409" s="85">
        <v>9</v>
      </c>
      <c r="B409" s="114" t="s">
        <v>527</v>
      </c>
      <c r="C409" s="85" t="s">
        <v>528</v>
      </c>
      <c r="D409" s="85" t="s">
        <v>184</v>
      </c>
      <c r="E409" s="85">
        <v>1</v>
      </c>
      <c r="F409" s="109">
        <v>36.759021114721804</v>
      </c>
      <c r="G409" s="109">
        <v>9.1897552786804511</v>
      </c>
      <c r="H409" s="85" t="s">
        <v>252</v>
      </c>
    </row>
    <row r="410" spans="1:8" ht="15" hidden="1" customHeight="1" x14ac:dyDescent="0.25">
      <c r="A410" s="85">
        <v>9</v>
      </c>
      <c r="B410" s="114" t="s">
        <v>527</v>
      </c>
      <c r="C410" s="85" t="s">
        <v>528</v>
      </c>
      <c r="D410" s="85" t="s">
        <v>184</v>
      </c>
      <c r="E410" s="85">
        <v>1</v>
      </c>
      <c r="F410" s="109">
        <v>23.244675116662314</v>
      </c>
      <c r="G410" s="109">
        <v>5.8111687791655786</v>
      </c>
      <c r="H410" s="85" t="s">
        <v>252</v>
      </c>
    </row>
    <row r="411" spans="1:8" ht="15" hidden="1" customHeight="1" x14ac:dyDescent="0.25">
      <c r="A411" s="85">
        <v>9</v>
      </c>
      <c r="B411" s="114" t="s">
        <v>527</v>
      </c>
      <c r="C411" s="85" t="s">
        <v>528</v>
      </c>
      <c r="D411" s="85" t="s">
        <v>184</v>
      </c>
      <c r="E411" s="85">
        <v>1</v>
      </c>
      <c r="F411" s="109">
        <v>5.4057383992237948</v>
      </c>
      <c r="G411" s="109">
        <v>1.3514345998059487</v>
      </c>
      <c r="H411" s="85" t="s">
        <v>253</v>
      </c>
    </row>
    <row r="412" spans="1:8" ht="15" hidden="1" customHeight="1" x14ac:dyDescent="0.25">
      <c r="A412" s="85">
        <v>9</v>
      </c>
      <c r="B412" s="114" t="s">
        <v>527</v>
      </c>
      <c r="C412" s="85" t="s">
        <v>528</v>
      </c>
      <c r="D412" s="85" t="s">
        <v>184</v>
      </c>
      <c r="E412" s="85">
        <v>1</v>
      </c>
      <c r="F412" s="109">
        <v>64.328286950763143</v>
      </c>
      <c r="G412" s="109">
        <v>16.082071737690786</v>
      </c>
      <c r="H412" s="85" t="s">
        <v>254</v>
      </c>
    </row>
    <row r="413" spans="1:8" ht="15" hidden="1" customHeight="1" x14ac:dyDescent="0.25">
      <c r="A413" s="85">
        <v>9</v>
      </c>
      <c r="B413" s="114" t="s">
        <v>527</v>
      </c>
      <c r="C413" s="85" t="s">
        <v>528</v>
      </c>
      <c r="D413" s="85" t="s">
        <v>184</v>
      </c>
      <c r="E413" s="85">
        <v>1</v>
      </c>
      <c r="F413" s="109">
        <v>52.976236312393198</v>
      </c>
      <c r="G413" s="109">
        <v>13.244059078098299</v>
      </c>
      <c r="H413" s="85" t="s">
        <v>254</v>
      </c>
    </row>
    <row r="414" spans="1:8" ht="15" hidden="1" customHeight="1" x14ac:dyDescent="0.25">
      <c r="A414" s="85">
        <v>9</v>
      </c>
      <c r="B414" s="114" t="s">
        <v>527</v>
      </c>
      <c r="C414" s="85" t="s">
        <v>528</v>
      </c>
      <c r="D414" s="85" t="s">
        <v>184</v>
      </c>
      <c r="E414" s="85">
        <v>1</v>
      </c>
      <c r="F414" s="109">
        <v>9.73032911860283</v>
      </c>
      <c r="G414" s="109">
        <v>2.4325822796507075</v>
      </c>
      <c r="H414" s="85" t="s">
        <v>255</v>
      </c>
    </row>
    <row r="415" spans="1:8" ht="15" hidden="1" customHeight="1" x14ac:dyDescent="0.25">
      <c r="A415" s="85">
        <v>9</v>
      </c>
      <c r="B415" s="114" t="s">
        <v>527</v>
      </c>
      <c r="C415" s="85" t="s">
        <v>528</v>
      </c>
      <c r="D415" s="85" t="s">
        <v>184</v>
      </c>
      <c r="E415" s="85">
        <v>1</v>
      </c>
      <c r="F415" s="109">
        <v>20.541805917050421</v>
      </c>
      <c r="G415" s="109">
        <v>5.1354514792626054</v>
      </c>
      <c r="H415" s="85" t="s">
        <v>255</v>
      </c>
    </row>
    <row r="416" spans="1:8" ht="15" hidden="1" customHeight="1" x14ac:dyDescent="0.25">
      <c r="A416" s="85">
        <v>9</v>
      </c>
      <c r="B416" s="114" t="s">
        <v>527</v>
      </c>
      <c r="C416" s="85" t="s">
        <v>528</v>
      </c>
      <c r="D416" s="85" t="s">
        <v>184</v>
      </c>
      <c r="E416" s="85">
        <v>1</v>
      </c>
      <c r="F416" s="109">
        <v>3.2434430395342768</v>
      </c>
      <c r="G416" s="109">
        <v>0.8108607598835692</v>
      </c>
      <c r="H416" s="85" t="s">
        <v>256</v>
      </c>
    </row>
    <row r="417" spans="1:8" ht="15" hidden="1" customHeight="1" x14ac:dyDescent="0.25">
      <c r="A417" s="85">
        <v>9</v>
      </c>
      <c r="B417" s="114" t="s">
        <v>527</v>
      </c>
      <c r="C417" s="85" t="s">
        <v>528</v>
      </c>
      <c r="D417" s="85" t="s">
        <v>184</v>
      </c>
      <c r="E417" s="85">
        <v>1</v>
      </c>
      <c r="F417" s="109">
        <v>25.947544316274215</v>
      </c>
      <c r="G417" s="109">
        <v>6.4868860790685536</v>
      </c>
      <c r="H417" s="85" t="s">
        <v>257</v>
      </c>
    </row>
    <row r="418" spans="1:8" ht="15" hidden="1" customHeight="1" x14ac:dyDescent="0.25">
      <c r="A418" s="85">
        <v>9</v>
      </c>
      <c r="B418" s="114" t="s">
        <v>527</v>
      </c>
      <c r="C418" s="85" t="s">
        <v>528</v>
      </c>
      <c r="D418" s="85" t="s">
        <v>184</v>
      </c>
      <c r="E418" s="85">
        <v>1</v>
      </c>
      <c r="F418" s="109">
        <v>12.973772158137107</v>
      </c>
      <c r="G418" s="109">
        <v>3.2434430395342768</v>
      </c>
      <c r="H418" s="85" t="s">
        <v>258</v>
      </c>
    </row>
    <row r="419" spans="1:8" ht="15" hidden="1" customHeight="1" x14ac:dyDescent="0.25">
      <c r="A419" s="85">
        <v>9</v>
      </c>
      <c r="B419" s="114" t="s">
        <v>527</v>
      </c>
      <c r="C419" s="85" t="s">
        <v>528</v>
      </c>
      <c r="D419" s="85" t="s">
        <v>184</v>
      </c>
      <c r="E419" s="85">
        <v>1</v>
      </c>
      <c r="F419" s="109">
        <v>158.38813509725719</v>
      </c>
      <c r="G419" s="109">
        <v>39.597033774314298</v>
      </c>
      <c r="H419" s="85" t="s">
        <v>259</v>
      </c>
    </row>
    <row r="420" spans="1:8" ht="15" hidden="1" customHeight="1" x14ac:dyDescent="0.25">
      <c r="A420" s="85">
        <v>9</v>
      </c>
      <c r="B420" s="114" t="s">
        <v>527</v>
      </c>
      <c r="C420" s="85" t="s">
        <v>528</v>
      </c>
      <c r="D420" s="85" t="s">
        <v>184</v>
      </c>
      <c r="E420" s="85">
        <v>1</v>
      </c>
      <c r="F420" s="109">
        <v>99.465586545717812</v>
      </c>
      <c r="G420" s="109">
        <v>24.866396636429453</v>
      </c>
      <c r="H420" s="85" t="s">
        <v>259</v>
      </c>
    </row>
    <row r="421" spans="1:8" ht="15" hidden="1" customHeight="1" x14ac:dyDescent="0.25">
      <c r="A421" s="85">
        <v>9</v>
      </c>
      <c r="B421" s="114" t="s">
        <v>527</v>
      </c>
      <c r="C421" s="85" t="s">
        <v>528</v>
      </c>
      <c r="D421" s="85" t="s">
        <v>184</v>
      </c>
      <c r="E421" s="85">
        <v>1</v>
      </c>
      <c r="F421" s="109">
        <v>30.27213503565325</v>
      </c>
      <c r="G421" s="109">
        <v>7.5680337589133124</v>
      </c>
      <c r="H421" s="85" t="s">
        <v>260</v>
      </c>
    </row>
    <row r="422" spans="1:8" ht="15" hidden="1" customHeight="1" x14ac:dyDescent="0.25">
      <c r="A422" s="85">
        <v>9</v>
      </c>
      <c r="B422" s="114" t="s">
        <v>527</v>
      </c>
      <c r="C422" s="85" t="s">
        <v>528</v>
      </c>
      <c r="D422" s="85" t="s">
        <v>184</v>
      </c>
      <c r="E422" s="85">
        <v>1</v>
      </c>
      <c r="F422" s="109">
        <v>42.164759513945597</v>
      </c>
      <c r="G422" s="109">
        <v>10.541189878486399</v>
      </c>
      <c r="H422" s="85" t="s">
        <v>260</v>
      </c>
    </row>
    <row r="423" spans="1:8" ht="15" hidden="1" customHeight="1" x14ac:dyDescent="0.25">
      <c r="A423" s="85">
        <v>9</v>
      </c>
      <c r="B423" s="114" t="s">
        <v>527</v>
      </c>
      <c r="C423" s="85" t="s">
        <v>528</v>
      </c>
      <c r="D423" s="85" t="s">
        <v>184</v>
      </c>
      <c r="E423" s="85">
        <v>1</v>
      </c>
      <c r="F423" s="109">
        <v>128.11600006160393</v>
      </c>
      <c r="G423" s="109">
        <v>32.029000015400982</v>
      </c>
      <c r="H423" s="85" t="s">
        <v>261</v>
      </c>
    </row>
    <row r="424" spans="1:8" ht="15" hidden="1" customHeight="1" x14ac:dyDescent="0.25">
      <c r="A424" s="85">
        <v>9</v>
      </c>
      <c r="B424" s="114" t="s">
        <v>527</v>
      </c>
      <c r="C424" s="85" t="s">
        <v>528</v>
      </c>
      <c r="D424" s="85" t="s">
        <v>184</v>
      </c>
      <c r="E424" s="85">
        <v>1</v>
      </c>
      <c r="F424" s="109">
        <v>25.406970476351837</v>
      </c>
      <c r="G424" s="109">
        <v>6.3517426190879593</v>
      </c>
      <c r="H424" s="85" t="s">
        <v>261</v>
      </c>
    </row>
    <row r="425" spans="1:8" ht="15" hidden="1" customHeight="1" x14ac:dyDescent="0.25">
      <c r="A425" s="85">
        <v>9</v>
      </c>
      <c r="B425" s="114" t="s">
        <v>527</v>
      </c>
      <c r="C425" s="85" t="s">
        <v>528</v>
      </c>
      <c r="D425" s="85" t="s">
        <v>184</v>
      </c>
      <c r="E425" s="85">
        <v>1</v>
      </c>
      <c r="F425" s="109">
        <v>252.44798324375117</v>
      </c>
      <c r="G425" s="109">
        <v>63.111995810937792</v>
      </c>
      <c r="H425" s="85" t="s">
        <v>262</v>
      </c>
    </row>
    <row r="426" spans="1:8" ht="15" hidden="1" customHeight="1" x14ac:dyDescent="0.25">
      <c r="A426" s="85">
        <v>9</v>
      </c>
      <c r="B426" s="114" t="s">
        <v>527</v>
      </c>
      <c r="C426" s="85" t="s">
        <v>528</v>
      </c>
      <c r="D426" s="85" t="s">
        <v>184</v>
      </c>
      <c r="E426" s="85">
        <v>1</v>
      </c>
      <c r="F426" s="109">
        <v>193.52543469221189</v>
      </c>
      <c r="G426" s="109">
        <v>48.381358673052972</v>
      </c>
      <c r="H426" s="85" t="s">
        <v>262</v>
      </c>
    </row>
    <row r="427" spans="1:8" ht="15" hidden="1" customHeight="1" x14ac:dyDescent="0.25">
      <c r="A427" s="85">
        <v>9</v>
      </c>
      <c r="B427" s="114" t="s">
        <v>527</v>
      </c>
      <c r="C427" s="85" t="s">
        <v>528</v>
      </c>
      <c r="D427" s="85" t="s">
        <v>184</v>
      </c>
      <c r="E427" s="85">
        <v>1</v>
      </c>
      <c r="F427" s="109">
        <v>36.218447274799423</v>
      </c>
      <c r="G427" s="109">
        <v>9.0546118186998559</v>
      </c>
      <c r="H427" s="85" t="s">
        <v>263</v>
      </c>
    </row>
    <row r="428" spans="1:8" ht="15" hidden="1" customHeight="1" x14ac:dyDescent="0.25">
      <c r="A428" s="85">
        <v>9</v>
      </c>
      <c r="B428" s="114" t="s">
        <v>527</v>
      </c>
      <c r="C428" s="85" t="s">
        <v>528</v>
      </c>
      <c r="D428" s="85" t="s">
        <v>184</v>
      </c>
      <c r="E428" s="85">
        <v>1</v>
      </c>
      <c r="F428" s="109">
        <v>81.626649828279312</v>
      </c>
      <c r="G428" s="109">
        <v>20.406662457069828</v>
      </c>
      <c r="H428" s="85" t="s">
        <v>263</v>
      </c>
    </row>
    <row r="429" spans="1:8" ht="15" hidden="1" customHeight="1" x14ac:dyDescent="0.25">
      <c r="A429" s="85">
        <v>9</v>
      </c>
      <c r="B429" s="114" t="s">
        <v>527</v>
      </c>
      <c r="C429" s="85" t="s">
        <v>528</v>
      </c>
      <c r="D429" s="85" t="s">
        <v>184</v>
      </c>
      <c r="E429" s="85">
        <v>1</v>
      </c>
      <c r="F429" s="109">
        <v>8.6491814387580703</v>
      </c>
      <c r="G429" s="109">
        <v>2.1622953596895176</v>
      </c>
      <c r="H429" s="85" t="s">
        <v>264</v>
      </c>
    </row>
    <row r="430" spans="1:8" ht="15" hidden="1" customHeight="1" x14ac:dyDescent="0.25">
      <c r="A430" s="85">
        <v>9</v>
      </c>
      <c r="B430" s="114" t="s">
        <v>527</v>
      </c>
      <c r="C430" s="85" t="s">
        <v>528</v>
      </c>
      <c r="D430" s="85" t="s">
        <v>184</v>
      </c>
      <c r="E430" s="85">
        <v>1</v>
      </c>
      <c r="F430" s="109">
        <v>11.892624478292349</v>
      </c>
      <c r="G430" s="109">
        <v>2.9731561195730873</v>
      </c>
      <c r="H430" s="85" t="s">
        <v>265</v>
      </c>
    </row>
    <row r="431" spans="1:8" ht="15" hidden="1" customHeight="1" x14ac:dyDescent="0.25">
      <c r="A431" s="85">
        <v>9</v>
      </c>
      <c r="B431" s="114" t="s">
        <v>527</v>
      </c>
      <c r="C431" s="85" t="s">
        <v>528</v>
      </c>
      <c r="D431" s="85" t="s">
        <v>184</v>
      </c>
      <c r="E431" s="85">
        <v>1</v>
      </c>
      <c r="F431" s="109">
        <v>5.9463122391461747</v>
      </c>
      <c r="G431" s="109">
        <v>1.4865780597865437</v>
      </c>
      <c r="H431" s="85" t="s">
        <v>265</v>
      </c>
    </row>
    <row r="432" spans="1:8" ht="15" hidden="1" customHeight="1" x14ac:dyDescent="0.25">
      <c r="A432" s="85">
        <v>9</v>
      </c>
      <c r="B432" s="114" t="s">
        <v>527</v>
      </c>
      <c r="C432" s="85" t="s">
        <v>528</v>
      </c>
      <c r="D432" s="85" t="s">
        <v>184</v>
      </c>
      <c r="E432" s="85">
        <v>1</v>
      </c>
      <c r="F432" s="109">
        <v>28.650413515886111</v>
      </c>
      <c r="G432" s="109">
        <v>7.1626033789715278</v>
      </c>
      <c r="H432" s="85" t="s">
        <v>266</v>
      </c>
    </row>
    <row r="433" spans="1:8" ht="15" hidden="1" customHeight="1" x14ac:dyDescent="0.25">
      <c r="A433" s="85">
        <v>9</v>
      </c>
      <c r="B433" s="114" t="s">
        <v>527</v>
      </c>
      <c r="C433" s="85" t="s">
        <v>528</v>
      </c>
      <c r="D433" s="85" t="s">
        <v>184</v>
      </c>
      <c r="E433" s="85">
        <v>1</v>
      </c>
      <c r="F433" s="109">
        <v>4.3245907193790352</v>
      </c>
      <c r="G433" s="109">
        <v>1.0811476798447588</v>
      </c>
      <c r="H433" s="85" t="s">
        <v>55</v>
      </c>
    </row>
    <row r="434" spans="1:8" ht="15" hidden="1" customHeight="1" x14ac:dyDescent="0.25">
      <c r="A434" s="85">
        <v>9</v>
      </c>
      <c r="B434" s="114" t="s">
        <v>527</v>
      </c>
      <c r="C434" s="85" t="s">
        <v>528</v>
      </c>
      <c r="D434" s="85" t="s">
        <v>184</v>
      </c>
      <c r="E434" s="85">
        <v>1</v>
      </c>
      <c r="F434" s="109">
        <v>31.893856555420385</v>
      </c>
      <c r="G434" s="109">
        <v>7.9734641388550962</v>
      </c>
      <c r="H434" s="85" t="s">
        <v>55</v>
      </c>
    </row>
    <row r="435" spans="1:8" ht="15" hidden="1" customHeight="1" x14ac:dyDescent="0.25">
      <c r="A435" s="85">
        <v>9</v>
      </c>
      <c r="B435" s="114" t="s">
        <v>527</v>
      </c>
      <c r="C435" s="85" t="s">
        <v>528</v>
      </c>
      <c r="D435" s="85" t="s">
        <v>184</v>
      </c>
      <c r="E435" s="85">
        <v>1</v>
      </c>
      <c r="F435" s="109">
        <v>3.2434430395342768</v>
      </c>
      <c r="G435" s="109">
        <v>0.8108607598835692</v>
      </c>
      <c r="H435" s="85" t="s">
        <v>144</v>
      </c>
    </row>
    <row r="436" spans="1:8" ht="15" hidden="1" customHeight="1" x14ac:dyDescent="0.25">
      <c r="A436" s="85">
        <v>9</v>
      </c>
      <c r="B436" s="114" t="s">
        <v>527</v>
      </c>
      <c r="C436" s="85" t="s">
        <v>528</v>
      </c>
      <c r="D436" s="85" t="s">
        <v>184</v>
      </c>
      <c r="E436" s="85">
        <v>1</v>
      </c>
      <c r="F436" s="109">
        <v>39.461890314333701</v>
      </c>
      <c r="G436" s="109">
        <v>9.8654725785834252</v>
      </c>
      <c r="H436" s="85" t="s">
        <v>56</v>
      </c>
    </row>
    <row r="437" spans="1:8" ht="15" hidden="1" customHeight="1" x14ac:dyDescent="0.25">
      <c r="A437" s="85">
        <v>9</v>
      </c>
      <c r="B437" s="114" t="s">
        <v>527</v>
      </c>
      <c r="C437" s="85" t="s">
        <v>528</v>
      </c>
      <c r="D437" s="85" t="s">
        <v>184</v>
      </c>
      <c r="E437" s="85">
        <v>1</v>
      </c>
      <c r="F437" s="109">
        <v>67.571729990297442</v>
      </c>
      <c r="G437" s="109">
        <v>16.89293249757436</v>
      </c>
      <c r="H437" s="85" t="s">
        <v>56</v>
      </c>
    </row>
    <row r="438" spans="1:8" ht="15" hidden="1" customHeight="1" x14ac:dyDescent="0.25">
      <c r="A438" s="85">
        <v>9</v>
      </c>
      <c r="B438" s="114" t="s">
        <v>527</v>
      </c>
      <c r="C438" s="85" t="s">
        <v>528</v>
      </c>
      <c r="D438" s="85" t="s">
        <v>184</v>
      </c>
      <c r="E438" s="85">
        <v>1</v>
      </c>
      <c r="F438" s="109">
        <v>49.732793272858906</v>
      </c>
      <c r="G438" s="109">
        <v>12.433198318214727</v>
      </c>
      <c r="H438" s="85" t="s">
        <v>267</v>
      </c>
    </row>
    <row r="439" spans="1:8" ht="15" hidden="1" customHeight="1" x14ac:dyDescent="0.25">
      <c r="A439" s="85">
        <v>9</v>
      </c>
      <c r="B439" s="114" t="s">
        <v>527</v>
      </c>
      <c r="C439" s="85" t="s">
        <v>528</v>
      </c>
      <c r="D439" s="85" t="s">
        <v>184</v>
      </c>
      <c r="E439" s="85">
        <v>1</v>
      </c>
      <c r="F439" s="109">
        <v>5.9463122391461747</v>
      </c>
      <c r="G439" s="109">
        <v>1.4865780597865437</v>
      </c>
      <c r="H439" s="85" t="s">
        <v>267</v>
      </c>
    </row>
    <row r="440" spans="1:8" ht="15" hidden="1" customHeight="1" x14ac:dyDescent="0.25">
      <c r="A440" s="85">
        <v>9</v>
      </c>
      <c r="B440" s="114" t="s">
        <v>527</v>
      </c>
      <c r="C440" s="85" t="s">
        <v>528</v>
      </c>
      <c r="D440" s="85" t="s">
        <v>184</v>
      </c>
      <c r="E440" s="85">
        <v>1</v>
      </c>
      <c r="F440" s="109">
        <v>0.5405738399223794</v>
      </c>
      <c r="G440" s="109">
        <v>0.13514345998059485</v>
      </c>
      <c r="H440" s="85" t="s">
        <v>268</v>
      </c>
    </row>
    <row r="441" spans="1:8" ht="15" hidden="1" customHeight="1" x14ac:dyDescent="0.25">
      <c r="A441" s="85">
        <v>9</v>
      </c>
      <c r="B441" s="114" t="s">
        <v>527</v>
      </c>
      <c r="C441" s="85" t="s">
        <v>528</v>
      </c>
      <c r="D441" s="85" t="s">
        <v>184</v>
      </c>
      <c r="E441" s="85">
        <v>1</v>
      </c>
      <c r="F441" s="109">
        <v>95.140995826338795</v>
      </c>
      <c r="G441" s="109">
        <v>23.785248956584699</v>
      </c>
      <c r="H441" s="85" t="s">
        <v>269</v>
      </c>
    </row>
    <row r="442" spans="1:8" ht="15" hidden="1" customHeight="1" x14ac:dyDescent="0.25">
      <c r="A442" s="85">
        <v>9</v>
      </c>
      <c r="B442" s="114" t="s">
        <v>527</v>
      </c>
      <c r="C442" s="85" t="s">
        <v>528</v>
      </c>
      <c r="D442" s="85" t="s">
        <v>184</v>
      </c>
      <c r="E442" s="85">
        <v>1</v>
      </c>
      <c r="F442" s="109">
        <v>27.028691996118969</v>
      </c>
      <c r="G442" s="109">
        <v>6.7571729990297422</v>
      </c>
      <c r="H442" s="85" t="s">
        <v>270</v>
      </c>
    </row>
    <row r="443" spans="1:8" ht="15" hidden="1" customHeight="1" x14ac:dyDescent="0.25">
      <c r="A443" s="85">
        <v>9</v>
      </c>
      <c r="B443" s="114" t="s">
        <v>527</v>
      </c>
      <c r="C443" s="85" t="s">
        <v>528</v>
      </c>
      <c r="D443" s="85" t="s">
        <v>184</v>
      </c>
      <c r="E443" s="85">
        <v>1</v>
      </c>
      <c r="F443" s="109">
        <v>13.514345998059484</v>
      </c>
      <c r="G443" s="109">
        <v>3.3785864995148711</v>
      </c>
      <c r="H443" s="85" t="s">
        <v>270</v>
      </c>
    </row>
    <row r="444" spans="1:8" ht="15" hidden="1" customHeight="1" x14ac:dyDescent="0.25">
      <c r="A444" s="85">
        <v>9</v>
      </c>
      <c r="B444" s="114" t="s">
        <v>527</v>
      </c>
      <c r="C444" s="85" t="s">
        <v>528</v>
      </c>
      <c r="D444" s="85" t="s">
        <v>184</v>
      </c>
      <c r="E444" s="85">
        <v>1</v>
      </c>
      <c r="F444" s="109">
        <v>9.73032911860283</v>
      </c>
      <c r="G444" s="109">
        <v>2.4325822796507075</v>
      </c>
      <c r="H444" s="85" t="s">
        <v>271</v>
      </c>
    </row>
    <row r="445" spans="1:8" ht="15" hidden="1" customHeight="1" x14ac:dyDescent="0.25">
      <c r="A445" s="85">
        <v>9</v>
      </c>
      <c r="B445" s="114" t="s">
        <v>527</v>
      </c>
      <c r="C445" s="85" t="s">
        <v>528</v>
      </c>
      <c r="D445" s="85" t="s">
        <v>184</v>
      </c>
      <c r="E445" s="85">
        <v>1</v>
      </c>
      <c r="F445" s="109">
        <v>1.0811476798447588</v>
      </c>
      <c r="G445" s="109">
        <v>0.2702869199611897</v>
      </c>
      <c r="H445" s="85" t="s">
        <v>271</v>
      </c>
    </row>
    <row r="446" spans="1:8" ht="15" hidden="1" customHeight="1" x14ac:dyDescent="0.25">
      <c r="A446" s="85">
        <v>9</v>
      </c>
      <c r="B446" s="114" t="s">
        <v>527</v>
      </c>
      <c r="C446" s="85" t="s">
        <v>528</v>
      </c>
      <c r="D446" s="85" t="s">
        <v>184</v>
      </c>
      <c r="E446" s="85">
        <v>1</v>
      </c>
      <c r="F446" s="109">
        <v>10.81147679844759</v>
      </c>
      <c r="G446" s="109">
        <v>2.7028691996118974</v>
      </c>
      <c r="H446" s="85" t="s">
        <v>272</v>
      </c>
    </row>
    <row r="447" spans="1:8" ht="15" hidden="1" customHeight="1" x14ac:dyDescent="0.25">
      <c r="A447" s="85">
        <v>9</v>
      </c>
      <c r="B447" s="114" t="s">
        <v>527</v>
      </c>
      <c r="C447" s="85" t="s">
        <v>528</v>
      </c>
      <c r="D447" s="85" t="s">
        <v>184</v>
      </c>
      <c r="E447" s="85">
        <v>1</v>
      </c>
      <c r="F447" s="109">
        <v>17.298362877516141</v>
      </c>
      <c r="G447" s="109">
        <v>4.3245907193790352</v>
      </c>
      <c r="H447" s="85" t="s">
        <v>272</v>
      </c>
    </row>
    <row r="448" spans="1:8" ht="15" hidden="1" customHeight="1" x14ac:dyDescent="0.25">
      <c r="A448" s="85">
        <v>9</v>
      </c>
      <c r="B448" s="114" t="s">
        <v>527</v>
      </c>
      <c r="C448" s="85" t="s">
        <v>528</v>
      </c>
      <c r="D448" s="85" t="s">
        <v>184</v>
      </c>
      <c r="E448" s="85">
        <v>1</v>
      </c>
      <c r="F448" s="109">
        <v>0.5405738399223794</v>
      </c>
      <c r="G448" s="109">
        <v>0.13514345998059485</v>
      </c>
      <c r="H448" s="85" t="s">
        <v>17</v>
      </c>
    </row>
    <row r="449" spans="1:8" ht="15" hidden="1" customHeight="1" x14ac:dyDescent="0.25">
      <c r="A449" s="85">
        <v>9</v>
      </c>
      <c r="B449" s="114" t="s">
        <v>527</v>
      </c>
      <c r="C449" s="85" t="s">
        <v>528</v>
      </c>
      <c r="D449" s="85" t="s">
        <v>184</v>
      </c>
      <c r="E449" s="85">
        <v>1</v>
      </c>
      <c r="F449" s="109">
        <v>2.7028691996118974</v>
      </c>
      <c r="G449" s="109">
        <v>0.67571729990297436</v>
      </c>
      <c r="H449" s="85" t="s">
        <v>18</v>
      </c>
    </row>
    <row r="450" spans="1:8" ht="15" hidden="1" customHeight="1" x14ac:dyDescent="0.25">
      <c r="A450" s="85">
        <v>9</v>
      </c>
      <c r="B450" s="114" t="s">
        <v>527</v>
      </c>
      <c r="C450" s="85" t="s">
        <v>528</v>
      </c>
      <c r="D450" s="85" t="s">
        <v>184</v>
      </c>
      <c r="E450" s="85">
        <v>1</v>
      </c>
      <c r="F450" s="109">
        <v>3.7840168794566562</v>
      </c>
      <c r="G450" s="109">
        <v>0.94600421986416405</v>
      </c>
      <c r="H450" s="85" t="s">
        <v>20</v>
      </c>
    </row>
    <row r="451" spans="1:8" ht="15" hidden="1" customHeight="1" x14ac:dyDescent="0.25">
      <c r="A451" s="85">
        <v>9</v>
      </c>
      <c r="B451" s="114" t="s">
        <v>527</v>
      </c>
      <c r="C451" s="85" t="s">
        <v>528</v>
      </c>
      <c r="D451" s="85" t="s">
        <v>184</v>
      </c>
      <c r="E451" s="85">
        <v>1</v>
      </c>
      <c r="F451" s="109">
        <v>10.81147679844759</v>
      </c>
      <c r="G451" s="109">
        <v>2.7028691996118974</v>
      </c>
      <c r="H451" s="85" t="s">
        <v>22</v>
      </c>
    </row>
    <row r="452" spans="1:8" ht="15" hidden="1" customHeight="1" x14ac:dyDescent="0.25">
      <c r="A452" s="85">
        <v>9</v>
      </c>
      <c r="B452" s="114" t="s">
        <v>527</v>
      </c>
      <c r="C452" s="85" t="s">
        <v>528</v>
      </c>
      <c r="D452" s="85" t="s">
        <v>184</v>
      </c>
      <c r="E452" s="85">
        <v>1</v>
      </c>
      <c r="F452" s="109">
        <v>117.8450971030787</v>
      </c>
      <c r="G452" s="109">
        <v>29.461274275769675</v>
      </c>
      <c r="H452" s="85" t="s">
        <v>23</v>
      </c>
    </row>
    <row r="453" spans="1:8" ht="15" hidden="1" customHeight="1" x14ac:dyDescent="0.25">
      <c r="A453" s="85">
        <v>9</v>
      </c>
      <c r="B453" s="114" t="s">
        <v>527</v>
      </c>
      <c r="C453" s="85" t="s">
        <v>528</v>
      </c>
      <c r="D453" s="85" t="s">
        <v>184</v>
      </c>
      <c r="E453" s="85">
        <v>1</v>
      </c>
      <c r="F453" s="109">
        <v>11.352050638369969</v>
      </c>
      <c r="G453" s="109">
        <v>2.8380126595924922</v>
      </c>
      <c r="H453" s="85" t="s">
        <v>25</v>
      </c>
    </row>
    <row r="454" spans="1:8" ht="15" hidden="1" customHeight="1" x14ac:dyDescent="0.25">
      <c r="A454" s="85">
        <v>9</v>
      </c>
      <c r="B454" s="114" t="s">
        <v>527</v>
      </c>
      <c r="C454" s="85" t="s">
        <v>528</v>
      </c>
      <c r="D454" s="85" t="s">
        <v>184</v>
      </c>
      <c r="E454" s="85">
        <v>1</v>
      </c>
      <c r="F454" s="109">
        <v>5.9463122391461747</v>
      </c>
      <c r="G454" s="109">
        <v>1.4865780597865437</v>
      </c>
      <c r="H454" s="85" t="s">
        <v>35</v>
      </c>
    </row>
    <row r="455" spans="1:8" ht="15" hidden="1" customHeight="1" x14ac:dyDescent="0.25">
      <c r="A455" s="85">
        <v>9</v>
      </c>
      <c r="B455" s="114" t="s">
        <v>527</v>
      </c>
      <c r="C455" s="85" t="s">
        <v>528</v>
      </c>
      <c r="D455" s="85" t="s">
        <v>184</v>
      </c>
      <c r="E455" s="85">
        <v>1</v>
      </c>
      <c r="F455" s="109">
        <v>18.920084397283279</v>
      </c>
      <c r="G455" s="109">
        <v>4.7300210993208198</v>
      </c>
      <c r="H455" s="85" t="s">
        <v>36</v>
      </c>
    </row>
    <row r="456" spans="1:8" ht="15" hidden="1" customHeight="1" x14ac:dyDescent="0.25">
      <c r="A456" s="85">
        <v>9</v>
      </c>
      <c r="B456" s="114" t="s">
        <v>527</v>
      </c>
      <c r="C456" s="85" t="s">
        <v>528</v>
      </c>
      <c r="D456" s="85" t="s">
        <v>184</v>
      </c>
      <c r="E456" s="85">
        <v>1</v>
      </c>
      <c r="F456" s="109">
        <v>3.2434430395342768</v>
      </c>
      <c r="G456" s="109">
        <v>0.8108607598835692</v>
      </c>
      <c r="H456" s="85" t="s">
        <v>37</v>
      </c>
    </row>
    <row r="457" spans="1:8" ht="15" hidden="1" customHeight="1" x14ac:dyDescent="0.25">
      <c r="A457" s="85">
        <v>9</v>
      </c>
      <c r="B457" s="114" t="s">
        <v>527</v>
      </c>
      <c r="C457" s="85" t="s">
        <v>528</v>
      </c>
      <c r="D457" s="85" t="s">
        <v>184</v>
      </c>
      <c r="E457" s="85">
        <v>1</v>
      </c>
      <c r="F457" s="109">
        <v>115.68280174338922</v>
      </c>
      <c r="G457" s="109">
        <v>28.920700435847305</v>
      </c>
      <c r="H457" s="85" t="s">
        <v>40</v>
      </c>
    </row>
    <row r="458" spans="1:8" ht="15" hidden="1" customHeight="1" x14ac:dyDescent="0.25">
      <c r="A458" s="85">
        <v>9</v>
      </c>
      <c r="B458" s="114" t="s">
        <v>527</v>
      </c>
      <c r="C458" s="85" t="s">
        <v>528</v>
      </c>
      <c r="D458" s="85" t="s">
        <v>184</v>
      </c>
      <c r="E458" s="85">
        <v>1</v>
      </c>
      <c r="F458" s="109">
        <v>7.5680337589133124</v>
      </c>
      <c r="G458" s="109">
        <v>1.8920084397283281</v>
      </c>
      <c r="H458" s="85" t="s">
        <v>274</v>
      </c>
    </row>
    <row r="459" spans="1:8" ht="15" hidden="1" customHeight="1" x14ac:dyDescent="0.25">
      <c r="A459" s="85">
        <v>9</v>
      </c>
      <c r="B459" s="114" t="s">
        <v>527</v>
      </c>
      <c r="C459" s="85" t="s">
        <v>528</v>
      </c>
      <c r="D459" s="85" t="s">
        <v>184</v>
      </c>
      <c r="E459" s="85">
        <v>1</v>
      </c>
      <c r="F459" s="109">
        <v>3.2434430395342768</v>
      </c>
      <c r="G459" s="109">
        <v>0.8108607598835692</v>
      </c>
      <c r="H459" s="85" t="s">
        <v>44</v>
      </c>
    </row>
    <row r="460" spans="1:8" ht="15" hidden="1" customHeight="1" x14ac:dyDescent="0.25">
      <c r="A460" s="85">
        <v>9</v>
      </c>
      <c r="B460" s="114" t="s">
        <v>527</v>
      </c>
      <c r="C460" s="85" t="s">
        <v>528</v>
      </c>
      <c r="D460" s="85" t="s">
        <v>184</v>
      </c>
      <c r="E460" s="85">
        <v>1</v>
      </c>
      <c r="F460" s="109">
        <v>1.0811476798447588</v>
      </c>
      <c r="G460" s="109">
        <v>0.2702869199611897</v>
      </c>
      <c r="H460" s="85" t="s">
        <v>45</v>
      </c>
    </row>
    <row r="461" spans="1:8" ht="15" hidden="1" customHeight="1" x14ac:dyDescent="0.25">
      <c r="A461" s="85">
        <v>9</v>
      </c>
      <c r="B461" s="114" t="s">
        <v>527</v>
      </c>
      <c r="C461" s="85" t="s">
        <v>528</v>
      </c>
      <c r="D461" s="85" t="s">
        <v>184</v>
      </c>
      <c r="E461" s="85">
        <v>1</v>
      </c>
      <c r="F461" s="109">
        <v>94.059848146494019</v>
      </c>
      <c r="G461" s="109">
        <v>23.514962036623505</v>
      </c>
      <c r="H461" s="85" t="s">
        <v>50</v>
      </c>
    </row>
    <row r="462" spans="1:8" ht="15" hidden="1" customHeight="1" x14ac:dyDescent="0.25">
      <c r="A462" s="85">
        <v>9</v>
      </c>
      <c r="B462" s="114" t="s">
        <v>527</v>
      </c>
      <c r="C462" s="85" t="s">
        <v>528</v>
      </c>
      <c r="D462" s="85" t="s">
        <v>184</v>
      </c>
      <c r="E462" s="85">
        <v>1</v>
      </c>
      <c r="F462" s="109">
        <v>3.7840168794566562</v>
      </c>
      <c r="G462" s="109">
        <v>0.94600421986416405</v>
      </c>
      <c r="H462" s="85" t="s">
        <v>134</v>
      </c>
    </row>
    <row r="463" spans="1:8" ht="15" hidden="1" customHeight="1" x14ac:dyDescent="0.25">
      <c r="A463" s="85">
        <v>9</v>
      </c>
      <c r="B463" s="114" t="s">
        <v>527</v>
      </c>
      <c r="C463" s="85" t="s">
        <v>528</v>
      </c>
      <c r="D463" s="85" t="s">
        <v>184</v>
      </c>
      <c r="E463" s="85">
        <v>1</v>
      </c>
      <c r="F463" s="109">
        <v>57.300827031772222</v>
      </c>
      <c r="G463" s="109">
        <v>14.325206757943056</v>
      </c>
      <c r="H463" s="85" t="s">
        <v>275</v>
      </c>
    </row>
    <row r="464" spans="1:8" ht="15" hidden="1" customHeight="1" x14ac:dyDescent="0.25">
      <c r="A464" s="85">
        <v>9</v>
      </c>
      <c r="B464" s="114" t="s">
        <v>527</v>
      </c>
      <c r="C464" s="85" t="s">
        <v>528</v>
      </c>
      <c r="D464" s="85" t="s">
        <v>184</v>
      </c>
      <c r="E464" s="85">
        <v>1</v>
      </c>
      <c r="F464" s="109">
        <v>12.433198318214727</v>
      </c>
      <c r="G464" s="109">
        <v>3.1082995795536816</v>
      </c>
      <c r="H464" s="85" t="s">
        <v>53</v>
      </c>
    </row>
    <row r="465" spans="1:8" ht="15" hidden="1" customHeight="1" x14ac:dyDescent="0.25">
      <c r="A465" s="85">
        <v>9</v>
      </c>
      <c r="B465" s="114" t="s">
        <v>527</v>
      </c>
      <c r="C465" s="85" t="s">
        <v>528</v>
      </c>
      <c r="D465" s="85" t="s">
        <v>184</v>
      </c>
      <c r="E465" s="85">
        <v>1</v>
      </c>
      <c r="F465" s="109">
        <v>0.5405738399223794</v>
      </c>
      <c r="G465" s="109">
        <v>0.13514345998059485</v>
      </c>
      <c r="H465" s="85" t="s">
        <v>57</v>
      </c>
    </row>
    <row r="466" spans="1:8" ht="15" hidden="1" customHeight="1" x14ac:dyDescent="0.25">
      <c r="A466" s="85">
        <v>9</v>
      </c>
      <c r="B466" s="114" t="s">
        <v>527</v>
      </c>
      <c r="C466" s="85" t="s">
        <v>528</v>
      </c>
      <c r="D466" s="85" t="s">
        <v>184</v>
      </c>
      <c r="E466" s="85">
        <v>1</v>
      </c>
      <c r="F466" s="109">
        <v>51.354514792626048</v>
      </c>
      <c r="G466" s="109">
        <v>12.838628698156512</v>
      </c>
      <c r="H466" s="85" t="s">
        <v>65</v>
      </c>
    </row>
    <row r="467" spans="1:8" ht="15" hidden="1" customHeight="1" x14ac:dyDescent="0.25">
      <c r="A467" s="85">
        <v>9</v>
      </c>
      <c r="B467" s="114" t="s">
        <v>527</v>
      </c>
      <c r="C467" s="85" t="s">
        <v>528</v>
      </c>
      <c r="D467" s="85" t="s">
        <v>184</v>
      </c>
      <c r="E467" s="85">
        <v>1</v>
      </c>
      <c r="F467" s="109">
        <v>2.7028691996118974</v>
      </c>
      <c r="G467" s="109">
        <v>0.67571729990297436</v>
      </c>
      <c r="H467" s="85" t="s">
        <v>20</v>
      </c>
    </row>
    <row r="468" spans="1:8" ht="15" hidden="1" customHeight="1" x14ac:dyDescent="0.25">
      <c r="A468" s="85">
        <v>9</v>
      </c>
      <c r="B468" s="114" t="s">
        <v>527</v>
      </c>
      <c r="C468" s="85" t="s">
        <v>528</v>
      </c>
      <c r="D468" s="85" t="s">
        <v>184</v>
      </c>
      <c r="E468" s="85">
        <v>1</v>
      </c>
      <c r="F468" s="109">
        <v>48.651645593014152</v>
      </c>
      <c r="G468" s="109">
        <v>12.162911398253538</v>
      </c>
      <c r="H468" s="85" t="s">
        <v>23</v>
      </c>
    </row>
    <row r="469" spans="1:8" ht="15" hidden="1" customHeight="1" x14ac:dyDescent="0.25">
      <c r="A469" s="85">
        <v>9</v>
      </c>
      <c r="B469" s="114" t="s">
        <v>527</v>
      </c>
      <c r="C469" s="85" t="s">
        <v>528</v>
      </c>
      <c r="D469" s="85" t="s">
        <v>184</v>
      </c>
      <c r="E469" s="85">
        <v>1</v>
      </c>
      <c r="F469" s="109">
        <v>72.707181469560041</v>
      </c>
      <c r="G469" s="109">
        <v>18.17679536739001</v>
      </c>
      <c r="H469" s="85" t="s">
        <v>25</v>
      </c>
    </row>
    <row r="470" spans="1:8" ht="15" hidden="1" customHeight="1" x14ac:dyDescent="0.25">
      <c r="A470" s="85">
        <v>9</v>
      </c>
      <c r="B470" s="114" t="s">
        <v>527</v>
      </c>
      <c r="C470" s="85" t="s">
        <v>528</v>
      </c>
      <c r="D470" s="85" t="s">
        <v>184</v>
      </c>
      <c r="E470" s="85">
        <v>1</v>
      </c>
      <c r="F470" s="109">
        <v>2.1622953596895176</v>
      </c>
      <c r="G470" s="109">
        <v>0.5405738399223794</v>
      </c>
      <c r="H470" s="85" t="s">
        <v>29</v>
      </c>
    </row>
    <row r="471" spans="1:8" ht="15" hidden="1" customHeight="1" x14ac:dyDescent="0.25">
      <c r="A471" s="85">
        <v>9</v>
      </c>
      <c r="B471" s="114" t="s">
        <v>527</v>
      </c>
      <c r="C471" s="85" t="s">
        <v>528</v>
      </c>
      <c r="D471" s="85" t="s">
        <v>184</v>
      </c>
      <c r="E471" s="85">
        <v>1</v>
      </c>
      <c r="F471" s="109">
        <v>2.7028691996118974</v>
      </c>
      <c r="G471" s="109">
        <v>0.67571729990297436</v>
      </c>
      <c r="H471" s="85" t="s">
        <v>35</v>
      </c>
    </row>
    <row r="472" spans="1:8" ht="15" hidden="1" customHeight="1" x14ac:dyDescent="0.25">
      <c r="A472" s="85">
        <v>9</v>
      </c>
      <c r="B472" s="114" t="s">
        <v>527</v>
      </c>
      <c r="C472" s="85" t="s">
        <v>528</v>
      </c>
      <c r="D472" s="85" t="s">
        <v>184</v>
      </c>
      <c r="E472" s="85">
        <v>1</v>
      </c>
      <c r="F472" s="109">
        <v>17.838936717438525</v>
      </c>
      <c r="G472" s="109">
        <v>4.4597341793596312</v>
      </c>
      <c r="H472" s="85" t="s">
        <v>36</v>
      </c>
    </row>
    <row r="473" spans="1:8" ht="15" hidden="1" customHeight="1" x14ac:dyDescent="0.25">
      <c r="A473" s="85">
        <v>9</v>
      </c>
      <c r="B473" s="114" t="s">
        <v>527</v>
      </c>
      <c r="C473" s="85" t="s">
        <v>528</v>
      </c>
      <c r="D473" s="85" t="s">
        <v>184</v>
      </c>
      <c r="E473" s="85">
        <v>1</v>
      </c>
      <c r="F473" s="109">
        <v>161.63157813679146</v>
      </c>
      <c r="G473" s="109">
        <v>40.407894534197865</v>
      </c>
      <c r="H473" s="85" t="s">
        <v>40</v>
      </c>
    </row>
    <row r="474" spans="1:8" ht="15" hidden="1" customHeight="1" x14ac:dyDescent="0.25">
      <c r="A474" s="85">
        <v>9</v>
      </c>
      <c r="B474" s="114" t="s">
        <v>527</v>
      </c>
      <c r="C474" s="85" t="s">
        <v>528</v>
      </c>
      <c r="D474" s="85" t="s">
        <v>184</v>
      </c>
      <c r="E474" s="85">
        <v>1</v>
      </c>
      <c r="F474" s="109">
        <v>2.1622953596895176</v>
      </c>
      <c r="G474" s="109">
        <v>0.5405738399223794</v>
      </c>
      <c r="H474" s="85" t="s">
        <v>274</v>
      </c>
    </row>
    <row r="475" spans="1:8" ht="15" hidden="1" customHeight="1" x14ac:dyDescent="0.25">
      <c r="A475" s="85">
        <v>9</v>
      </c>
      <c r="B475" s="114" t="s">
        <v>527</v>
      </c>
      <c r="C475" s="85" t="s">
        <v>528</v>
      </c>
      <c r="D475" s="85" t="s">
        <v>184</v>
      </c>
      <c r="E475" s="85">
        <v>1</v>
      </c>
      <c r="F475" s="109">
        <v>1.0811476798447588</v>
      </c>
      <c r="G475" s="109">
        <v>0.2702869199611897</v>
      </c>
      <c r="H475" s="85" t="s">
        <v>50</v>
      </c>
    </row>
    <row r="476" spans="1:8" ht="15" hidden="1" customHeight="1" x14ac:dyDescent="0.25">
      <c r="A476" s="85">
        <v>9</v>
      </c>
      <c r="B476" s="114" t="s">
        <v>527</v>
      </c>
      <c r="C476" s="85" t="s">
        <v>528</v>
      </c>
      <c r="D476" s="85" t="s">
        <v>184</v>
      </c>
      <c r="E476" s="85">
        <v>1</v>
      </c>
      <c r="F476" s="109">
        <v>44.32705487363512</v>
      </c>
      <c r="G476" s="109">
        <v>11.08176371840878</v>
      </c>
      <c r="H476" s="85" t="s">
        <v>134</v>
      </c>
    </row>
    <row r="477" spans="1:8" ht="15" hidden="1" customHeight="1" x14ac:dyDescent="0.25">
      <c r="A477" s="85">
        <v>9</v>
      </c>
      <c r="B477" s="114" t="s">
        <v>527</v>
      </c>
      <c r="C477" s="85" t="s">
        <v>528</v>
      </c>
      <c r="D477" s="85" t="s">
        <v>184</v>
      </c>
      <c r="E477" s="85">
        <v>1</v>
      </c>
      <c r="F477" s="109">
        <v>77.302059108900266</v>
      </c>
      <c r="G477" s="109">
        <v>19.325514777225067</v>
      </c>
      <c r="H477" s="85" t="s">
        <v>275</v>
      </c>
    </row>
    <row r="478" spans="1:8" ht="15" hidden="1" customHeight="1" x14ac:dyDescent="0.25">
      <c r="A478" s="85">
        <v>9</v>
      </c>
      <c r="B478" s="114" t="s">
        <v>527</v>
      </c>
      <c r="C478" s="85" t="s">
        <v>528</v>
      </c>
      <c r="D478" s="85" t="s">
        <v>184</v>
      </c>
      <c r="E478" s="85">
        <v>1</v>
      </c>
      <c r="F478" s="109">
        <v>8.1086075988356932</v>
      </c>
      <c r="G478" s="109">
        <v>2.0271518997089233</v>
      </c>
      <c r="H478" s="85" t="s">
        <v>53</v>
      </c>
    </row>
    <row r="479" spans="1:8" ht="15" hidden="1" customHeight="1" x14ac:dyDescent="0.25">
      <c r="A479" s="85">
        <v>9</v>
      </c>
      <c r="B479" s="114" t="s">
        <v>527</v>
      </c>
      <c r="C479" s="85" t="s">
        <v>528</v>
      </c>
      <c r="D479" s="85" t="s">
        <v>184</v>
      </c>
      <c r="E479" s="85">
        <v>1</v>
      </c>
      <c r="F479" s="109">
        <v>1.0811476798447588</v>
      </c>
      <c r="G479" s="109">
        <v>0.2702869199611897</v>
      </c>
      <c r="H479" s="85" t="s">
        <v>56</v>
      </c>
    </row>
    <row r="480" spans="1:8" ht="15" hidden="1" customHeight="1" x14ac:dyDescent="0.25">
      <c r="A480" s="85">
        <v>9</v>
      </c>
      <c r="B480" s="114" t="s">
        <v>527</v>
      </c>
      <c r="C480" s="85" t="s">
        <v>528</v>
      </c>
      <c r="D480" s="85" t="s">
        <v>184</v>
      </c>
      <c r="E480" s="85">
        <v>1</v>
      </c>
      <c r="F480" s="109">
        <v>0.5405738399223794</v>
      </c>
      <c r="G480" s="109">
        <v>0.13514345998059485</v>
      </c>
      <c r="H480" s="85" t="s">
        <v>57</v>
      </c>
    </row>
    <row r="481" spans="1:8" ht="15" hidden="1" customHeight="1" x14ac:dyDescent="0.25">
      <c r="A481" s="85">
        <v>9</v>
      </c>
      <c r="B481" s="114" t="s">
        <v>527</v>
      </c>
      <c r="C481" s="85" t="s">
        <v>528</v>
      </c>
      <c r="D481" s="85" t="s">
        <v>184</v>
      </c>
      <c r="E481" s="85">
        <v>1</v>
      </c>
      <c r="F481" s="109">
        <v>1.6217215197671384</v>
      </c>
      <c r="G481" s="109">
        <v>0.4054303799417846</v>
      </c>
      <c r="H481" s="85" t="s">
        <v>65</v>
      </c>
    </row>
    <row r="482" spans="1:8" ht="15" hidden="1" customHeight="1" x14ac:dyDescent="0.25">
      <c r="A482" s="85"/>
      <c r="B482" s="85"/>
      <c r="C482" s="85"/>
      <c r="D482" s="85"/>
      <c r="E482" s="85"/>
      <c r="F482" s="116">
        <v>5850.0000000000018</v>
      </c>
      <c r="G482" s="116">
        <v>1462.5000000000005</v>
      </c>
      <c r="H482" s="111"/>
    </row>
    <row r="483" spans="1:8" ht="15" hidden="1" customHeight="1" x14ac:dyDescent="0.25">
      <c r="A483" s="85">
        <v>10</v>
      </c>
      <c r="B483" s="114" t="s">
        <v>529</v>
      </c>
      <c r="C483" s="85" t="s">
        <v>492</v>
      </c>
      <c r="D483" s="85" t="s">
        <v>184</v>
      </c>
      <c r="E483" s="85">
        <v>1</v>
      </c>
      <c r="F483" s="109">
        <v>1.8015012510425359</v>
      </c>
      <c r="G483" s="109">
        <v>0.45037531276063397</v>
      </c>
      <c r="H483" s="85" t="s">
        <v>196</v>
      </c>
    </row>
    <row r="484" spans="1:8" ht="15" hidden="1" customHeight="1" x14ac:dyDescent="0.25">
      <c r="A484" s="85">
        <v>10</v>
      </c>
      <c r="B484" s="114" t="s">
        <v>529</v>
      </c>
      <c r="C484" s="85" t="s">
        <v>492</v>
      </c>
      <c r="D484" s="85" t="s">
        <v>184</v>
      </c>
      <c r="E484" s="85">
        <v>1</v>
      </c>
      <c r="F484" s="109">
        <v>1.3511259382819021</v>
      </c>
      <c r="G484" s="109">
        <v>0.33778148457047552</v>
      </c>
      <c r="H484" s="85" t="s">
        <v>197</v>
      </c>
    </row>
    <row r="485" spans="1:8" ht="15" hidden="1" customHeight="1" x14ac:dyDescent="0.25">
      <c r="A485" s="85">
        <v>10</v>
      </c>
      <c r="B485" s="114" t="s">
        <v>529</v>
      </c>
      <c r="C485" s="85" t="s">
        <v>492</v>
      </c>
      <c r="D485" s="85" t="s">
        <v>184</v>
      </c>
      <c r="E485" s="85">
        <v>1</v>
      </c>
      <c r="F485" s="109">
        <v>6.3052543786488755</v>
      </c>
      <c r="G485" s="109">
        <v>1.5763135946622189</v>
      </c>
      <c r="H485" s="85" t="s">
        <v>198</v>
      </c>
    </row>
    <row r="486" spans="1:8" ht="15" hidden="1" customHeight="1" x14ac:dyDescent="0.25">
      <c r="A486" s="85">
        <v>10</v>
      </c>
      <c r="B486" s="114" t="s">
        <v>529</v>
      </c>
      <c r="C486" s="85" t="s">
        <v>492</v>
      </c>
      <c r="D486" s="85" t="s">
        <v>184</v>
      </c>
      <c r="E486" s="85">
        <v>1</v>
      </c>
      <c r="F486" s="109">
        <v>5.854879065888241</v>
      </c>
      <c r="G486" s="109">
        <v>1.4637197664720603</v>
      </c>
      <c r="H486" s="85" t="s">
        <v>200</v>
      </c>
    </row>
    <row r="487" spans="1:8" ht="15" hidden="1" customHeight="1" x14ac:dyDescent="0.25">
      <c r="A487" s="85">
        <v>10</v>
      </c>
      <c r="B487" s="114" t="s">
        <v>529</v>
      </c>
      <c r="C487" s="85" t="s">
        <v>492</v>
      </c>
      <c r="D487" s="85" t="s">
        <v>184</v>
      </c>
      <c r="E487" s="85">
        <v>1</v>
      </c>
      <c r="F487" s="109">
        <v>1.8015012510425359</v>
      </c>
      <c r="G487" s="109">
        <v>0.45037531276063397</v>
      </c>
      <c r="H487" s="85" t="s">
        <v>200</v>
      </c>
    </row>
    <row r="488" spans="1:8" ht="15" hidden="1" customHeight="1" x14ac:dyDescent="0.25">
      <c r="A488" s="85">
        <v>10</v>
      </c>
      <c r="B488" s="114" t="s">
        <v>529</v>
      </c>
      <c r="C488" s="85" t="s">
        <v>492</v>
      </c>
      <c r="D488" s="85" t="s">
        <v>184</v>
      </c>
      <c r="E488" s="85">
        <v>1</v>
      </c>
      <c r="F488" s="109">
        <v>47</v>
      </c>
      <c r="G488" s="109">
        <v>11.75</v>
      </c>
      <c r="H488" s="85" t="s">
        <v>201</v>
      </c>
    </row>
    <row r="489" spans="1:8" ht="15" hidden="1" customHeight="1" x14ac:dyDescent="0.25">
      <c r="A489" s="85">
        <v>10</v>
      </c>
      <c r="B489" s="114" t="s">
        <v>529</v>
      </c>
      <c r="C489" s="85" t="s">
        <v>492</v>
      </c>
      <c r="D489" s="85" t="s">
        <v>184</v>
      </c>
      <c r="E489" s="85">
        <v>1</v>
      </c>
      <c r="F489" s="109">
        <v>5.854879065888241</v>
      </c>
      <c r="G489" s="109">
        <v>1.4637197664720603</v>
      </c>
      <c r="H489" s="85" t="s">
        <v>202</v>
      </c>
    </row>
    <row r="490" spans="1:8" ht="15" hidden="1" customHeight="1" x14ac:dyDescent="0.25">
      <c r="A490" s="85">
        <v>10</v>
      </c>
      <c r="B490" s="114" t="s">
        <v>529</v>
      </c>
      <c r="C490" s="85" t="s">
        <v>492</v>
      </c>
      <c r="D490" s="85" t="s">
        <v>184</v>
      </c>
      <c r="E490" s="85">
        <v>1</v>
      </c>
      <c r="F490" s="109">
        <v>0.45037531276063397</v>
      </c>
      <c r="G490" s="109">
        <v>0.11259382819015849</v>
      </c>
      <c r="H490" s="85" t="s">
        <v>202</v>
      </c>
    </row>
    <row r="491" spans="1:8" ht="15" hidden="1" customHeight="1" x14ac:dyDescent="0.25">
      <c r="A491" s="85">
        <v>10</v>
      </c>
      <c r="B491" s="114" t="s">
        <v>529</v>
      </c>
      <c r="C491" s="85" t="s">
        <v>492</v>
      </c>
      <c r="D491" s="85" t="s">
        <v>184</v>
      </c>
      <c r="E491" s="85">
        <v>1</v>
      </c>
      <c r="F491" s="109">
        <v>1.3511259382819021</v>
      </c>
      <c r="G491" s="109">
        <v>0.33778148457047552</v>
      </c>
      <c r="H491" s="85" t="s">
        <v>204</v>
      </c>
    </row>
    <row r="492" spans="1:8" ht="15" hidden="1" customHeight="1" x14ac:dyDescent="0.25">
      <c r="A492" s="85">
        <v>10</v>
      </c>
      <c r="B492" s="114" t="s">
        <v>529</v>
      </c>
      <c r="C492" s="85" t="s">
        <v>492</v>
      </c>
      <c r="D492" s="85" t="s">
        <v>184</v>
      </c>
      <c r="E492" s="85">
        <v>1</v>
      </c>
      <c r="F492" s="109">
        <v>9.4578815679733133</v>
      </c>
      <c r="G492" s="109">
        <v>2.3644703919933283</v>
      </c>
      <c r="H492" s="85" t="s">
        <v>279</v>
      </c>
    </row>
    <row r="493" spans="1:8" ht="15" hidden="1" customHeight="1" x14ac:dyDescent="0.25">
      <c r="A493" s="85">
        <v>10</v>
      </c>
      <c r="B493" s="114" t="s">
        <v>529</v>
      </c>
      <c r="C493" s="85" t="s">
        <v>492</v>
      </c>
      <c r="D493" s="85" t="s">
        <v>184</v>
      </c>
      <c r="E493" s="85">
        <v>1</v>
      </c>
      <c r="F493" s="109">
        <v>0.90075062552126794</v>
      </c>
      <c r="G493" s="109">
        <v>0.22518765638031699</v>
      </c>
      <c r="H493" s="85" t="s">
        <v>279</v>
      </c>
    </row>
    <row r="494" spans="1:8" ht="15" hidden="1" customHeight="1" x14ac:dyDescent="0.25">
      <c r="A494" s="85">
        <v>10</v>
      </c>
      <c r="B494" s="114" t="s">
        <v>529</v>
      </c>
      <c r="C494" s="85" t="s">
        <v>492</v>
      </c>
      <c r="D494" s="85" t="s">
        <v>184</v>
      </c>
      <c r="E494" s="85">
        <v>1</v>
      </c>
      <c r="F494" s="109">
        <v>12.610508757297751</v>
      </c>
      <c r="G494" s="109">
        <v>3.1526271893244378</v>
      </c>
      <c r="H494" s="85" t="s">
        <v>206</v>
      </c>
    </row>
    <row r="495" spans="1:8" ht="15" hidden="1" customHeight="1" x14ac:dyDescent="0.25">
      <c r="A495" s="85">
        <v>10</v>
      </c>
      <c r="B495" s="114" t="s">
        <v>529</v>
      </c>
      <c r="C495" s="85" t="s">
        <v>492</v>
      </c>
      <c r="D495" s="85" t="s">
        <v>184</v>
      </c>
      <c r="E495" s="85">
        <v>1</v>
      </c>
      <c r="F495" s="109">
        <v>4.5037531276063403</v>
      </c>
      <c r="G495" s="109">
        <v>1.1259382819015851</v>
      </c>
      <c r="H495" s="85" t="s">
        <v>206</v>
      </c>
    </row>
    <row r="496" spans="1:8" ht="15" hidden="1" customHeight="1" x14ac:dyDescent="0.25">
      <c r="A496" s="85">
        <v>10</v>
      </c>
      <c r="B496" s="114" t="s">
        <v>529</v>
      </c>
      <c r="C496" s="85" t="s">
        <v>492</v>
      </c>
      <c r="D496" s="85" t="s">
        <v>184</v>
      </c>
      <c r="E496" s="85">
        <v>1</v>
      </c>
      <c r="F496" s="109">
        <v>1.8015012510425359</v>
      </c>
      <c r="G496" s="109">
        <v>0.45037531276063397</v>
      </c>
      <c r="H496" s="85" t="s">
        <v>280</v>
      </c>
    </row>
    <row r="497" spans="1:8" ht="15" hidden="1" customHeight="1" x14ac:dyDescent="0.25">
      <c r="A497" s="85">
        <v>10</v>
      </c>
      <c r="B497" s="114" t="s">
        <v>529</v>
      </c>
      <c r="C497" s="85" t="s">
        <v>492</v>
      </c>
      <c r="D497" s="85" t="s">
        <v>184</v>
      </c>
      <c r="E497" s="85">
        <v>1</v>
      </c>
      <c r="F497" s="109">
        <v>7.2060050041701436</v>
      </c>
      <c r="G497" s="109">
        <v>1.8015012510425359</v>
      </c>
      <c r="H497" s="85" t="s">
        <v>207</v>
      </c>
    </row>
    <row r="498" spans="1:8" ht="15" hidden="1" customHeight="1" x14ac:dyDescent="0.25">
      <c r="A498" s="85">
        <v>10</v>
      </c>
      <c r="B498" s="114" t="s">
        <v>529</v>
      </c>
      <c r="C498" s="85" t="s">
        <v>492</v>
      </c>
      <c r="D498" s="85" t="s">
        <v>184</v>
      </c>
      <c r="E498" s="85">
        <v>1</v>
      </c>
      <c r="F498" s="109">
        <v>3.6030025020850718</v>
      </c>
      <c r="G498" s="109">
        <v>0.90075062552126794</v>
      </c>
      <c r="H498" s="85" t="s">
        <v>208</v>
      </c>
    </row>
    <row r="499" spans="1:8" ht="15" hidden="1" customHeight="1" x14ac:dyDescent="0.25">
      <c r="A499" s="85">
        <v>10</v>
      </c>
      <c r="B499" s="114" t="s">
        <v>529</v>
      </c>
      <c r="C499" s="85" t="s">
        <v>492</v>
      </c>
      <c r="D499" s="85" t="s">
        <v>184</v>
      </c>
      <c r="E499" s="85">
        <v>1</v>
      </c>
      <c r="F499" s="109">
        <v>2.2518765638031701</v>
      </c>
      <c r="G499" s="109">
        <v>0.56296914095079253</v>
      </c>
      <c r="H499" s="85" t="s">
        <v>208</v>
      </c>
    </row>
    <row r="500" spans="1:8" ht="15" hidden="1" customHeight="1" x14ac:dyDescent="0.25">
      <c r="A500" s="85">
        <v>10</v>
      </c>
      <c r="B500" s="114" t="s">
        <v>529</v>
      </c>
      <c r="C500" s="85" t="s">
        <v>492</v>
      </c>
      <c r="D500" s="85" t="s">
        <v>184</v>
      </c>
      <c r="E500" s="85">
        <v>1</v>
      </c>
      <c r="F500" s="109">
        <v>10.35863219349458</v>
      </c>
      <c r="G500" s="109">
        <v>2.5896580483736451</v>
      </c>
      <c r="H500" s="85" t="s">
        <v>281</v>
      </c>
    </row>
    <row r="501" spans="1:8" ht="15" hidden="1" customHeight="1" x14ac:dyDescent="0.25">
      <c r="A501" s="85">
        <v>10</v>
      </c>
      <c r="B501" s="114" t="s">
        <v>529</v>
      </c>
      <c r="C501" s="85" t="s">
        <v>492</v>
      </c>
      <c r="D501" s="85" t="s">
        <v>184</v>
      </c>
      <c r="E501" s="85">
        <v>1</v>
      </c>
      <c r="F501" s="109">
        <v>3.6030025020850718</v>
      </c>
      <c r="G501" s="109">
        <v>0.90075062552126794</v>
      </c>
      <c r="H501" s="85" t="s">
        <v>281</v>
      </c>
    </row>
    <row r="502" spans="1:8" ht="15" hidden="1" customHeight="1" x14ac:dyDescent="0.25">
      <c r="A502" s="85">
        <v>10</v>
      </c>
      <c r="B502" s="114" t="s">
        <v>529</v>
      </c>
      <c r="C502" s="85" t="s">
        <v>492</v>
      </c>
      <c r="D502" s="85" t="s">
        <v>184</v>
      </c>
      <c r="E502" s="85">
        <v>1</v>
      </c>
      <c r="F502" s="109">
        <v>10.809007506255217</v>
      </c>
      <c r="G502" s="109">
        <v>2.7022518765638042</v>
      </c>
      <c r="H502" s="85" t="s">
        <v>210</v>
      </c>
    </row>
    <row r="503" spans="1:8" ht="15" hidden="1" customHeight="1" x14ac:dyDescent="0.25">
      <c r="A503" s="85">
        <v>10</v>
      </c>
      <c r="B503" s="114" t="s">
        <v>529</v>
      </c>
      <c r="C503" s="85" t="s">
        <v>492</v>
      </c>
      <c r="D503" s="85" t="s">
        <v>184</v>
      </c>
      <c r="E503" s="85">
        <v>1</v>
      </c>
      <c r="F503" s="109">
        <v>0.45037531276063397</v>
      </c>
      <c r="G503" s="109">
        <v>0.11259382819015849</v>
      </c>
      <c r="H503" s="85" t="s">
        <v>210</v>
      </c>
    </row>
    <row r="504" spans="1:8" ht="15" hidden="1" customHeight="1" x14ac:dyDescent="0.25">
      <c r="A504" s="85">
        <v>10</v>
      </c>
      <c r="B504" s="114" t="s">
        <v>529</v>
      </c>
      <c r="C504" s="85" t="s">
        <v>492</v>
      </c>
      <c r="D504" s="85" t="s">
        <v>184</v>
      </c>
      <c r="E504" s="85">
        <v>1</v>
      </c>
      <c r="F504" s="109">
        <v>2.2518765638031701</v>
      </c>
      <c r="G504" s="109">
        <v>0.56296914095079253</v>
      </c>
      <c r="H504" s="85" t="s">
        <v>215</v>
      </c>
    </row>
    <row r="505" spans="1:8" ht="15" hidden="1" customHeight="1" x14ac:dyDescent="0.25">
      <c r="A505" s="85">
        <v>10</v>
      </c>
      <c r="B505" s="114" t="s">
        <v>529</v>
      </c>
      <c r="C505" s="85" t="s">
        <v>492</v>
      </c>
      <c r="D505" s="85" t="s">
        <v>184</v>
      </c>
      <c r="E505" s="85">
        <v>1</v>
      </c>
      <c r="F505" s="109">
        <v>2.2518765638031701</v>
      </c>
      <c r="G505" s="109">
        <v>0.56296914095079253</v>
      </c>
      <c r="H505" s="85" t="s">
        <v>219</v>
      </c>
    </row>
    <row r="506" spans="1:8" ht="15" hidden="1" customHeight="1" x14ac:dyDescent="0.25">
      <c r="A506" s="85">
        <v>10</v>
      </c>
      <c r="B506" s="114" t="s">
        <v>529</v>
      </c>
      <c r="C506" s="85" t="s">
        <v>492</v>
      </c>
      <c r="D506" s="85" t="s">
        <v>184</v>
      </c>
      <c r="E506" s="85">
        <v>1</v>
      </c>
      <c r="F506" s="109">
        <v>17.564637197664727</v>
      </c>
      <c r="G506" s="109">
        <v>4.3911592994161817</v>
      </c>
      <c r="H506" s="85" t="s">
        <v>221</v>
      </c>
    </row>
    <row r="507" spans="1:8" ht="15" hidden="1" customHeight="1" x14ac:dyDescent="0.25">
      <c r="A507" s="85">
        <v>10</v>
      </c>
      <c r="B507" s="114" t="s">
        <v>529</v>
      </c>
      <c r="C507" s="85" t="s">
        <v>492</v>
      </c>
      <c r="D507" s="85" t="s">
        <v>184</v>
      </c>
      <c r="E507" s="85">
        <v>1</v>
      </c>
      <c r="F507" s="109">
        <v>7.2060050041701436</v>
      </c>
      <c r="G507" s="109">
        <v>1.8015012510425359</v>
      </c>
      <c r="H507" s="85" t="s">
        <v>221</v>
      </c>
    </row>
    <row r="508" spans="1:8" ht="15" hidden="1" customHeight="1" x14ac:dyDescent="0.25">
      <c r="A508" s="85">
        <v>10</v>
      </c>
      <c r="B508" s="114" t="s">
        <v>529</v>
      </c>
      <c r="C508" s="85" t="s">
        <v>492</v>
      </c>
      <c r="D508" s="85" t="s">
        <v>184</v>
      </c>
      <c r="E508" s="85">
        <v>1</v>
      </c>
      <c r="F508" s="109">
        <v>1.8015012510425359</v>
      </c>
      <c r="G508" s="109">
        <v>0.45037531276063397</v>
      </c>
      <c r="H508" s="85" t="s">
        <v>222</v>
      </c>
    </row>
    <row r="509" spans="1:8" ht="15" hidden="1" customHeight="1" x14ac:dyDescent="0.25">
      <c r="A509" s="85">
        <v>10</v>
      </c>
      <c r="B509" s="114" t="s">
        <v>529</v>
      </c>
      <c r="C509" s="85" t="s">
        <v>492</v>
      </c>
      <c r="D509" s="85" t="s">
        <v>184</v>
      </c>
      <c r="E509" s="85">
        <v>1</v>
      </c>
      <c r="F509" s="109">
        <v>1.8015012510425359</v>
      </c>
      <c r="G509" s="109">
        <v>0.45037531276063397</v>
      </c>
      <c r="H509" s="85" t="s">
        <v>225</v>
      </c>
    </row>
    <row r="510" spans="1:8" ht="15" hidden="1" customHeight="1" x14ac:dyDescent="0.25">
      <c r="A510" s="85">
        <v>10</v>
      </c>
      <c r="B510" s="114" t="s">
        <v>529</v>
      </c>
      <c r="C510" s="85" t="s">
        <v>492</v>
      </c>
      <c r="D510" s="85" t="s">
        <v>184</v>
      </c>
      <c r="E510" s="85">
        <v>1</v>
      </c>
      <c r="F510" s="109">
        <v>1</v>
      </c>
      <c r="G510" s="109">
        <v>0.25</v>
      </c>
      <c r="H510" s="85" t="s">
        <v>282</v>
      </c>
    </row>
    <row r="511" spans="1:8" ht="15" hidden="1" customHeight="1" x14ac:dyDescent="0.25">
      <c r="A511" s="85">
        <v>10</v>
      </c>
      <c r="B511" s="114" t="s">
        <v>529</v>
      </c>
      <c r="C511" s="85" t="s">
        <v>492</v>
      </c>
      <c r="D511" s="85" t="s">
        <v>184</v>
      </c>
      <c r="E511" s="85">
        <v>1</v>
      </c>
      <c r="F511" s="109">
        <v>9.0075062552126806</v>
      </c>
      <c r="G511" s="109">
        <v>2.2518765638031701</v>
      </c>
      <c r="H511" s="85" t="s">
        <v>227</v>
      </c>
    </row>
    <row r="512" spans="1:8" ht="15" hidden="1" customHeight="1" x14ac:dyDescent="0.25">
      <c r="A512" s="85">
        <v>10</v>
      </c>
      <c r="B512" s="114" t="s">
        <v>529</v>
      </c>
      <c r="C512" s="85" t="s">
        <v>492</v>
      </c>
      <c r="D512" s="85" t="s">
        <v>184</v>
      </c>
      <c r="E512" s="85">
        <v>1</v>
      </c>
      <c r="F512" s="109">
        <v>13.961634695579653</v>
      </c>
      <c r="G512" s="109">
        <v>3.4904086738949132</v>
      </c>
      <c r="H512" s="85" t="s">
        <v>229</v>
      </c>
    </row>
    <row r="513" spans="1:8" ht="15" hidden="1" customHeight="1" x14ac:dyDescent="0.25">
      <c r="A513" s="85">
        <v>10</v>
      </c>
      <c r="B513" s="114" t="s">
        <v>529</v>
      </c>
      <c r="C513" s="85" t="s">
        <v>492</v>
      </c>
      <c r="D513" s="85" t="s">
        <v>184</v>
      </c>
      <c r="E513" s="85">
        <v>1</v>
      </c>
      <c r="F513" s="109">
        <v>7.6563803169307771</v>
      </c>
      <c r="G513" s="109">
        <v>1.9140950792326943</v>
      </c>
      <c r="H513" s="85" t="s">
        <v>229</v>
      </c>
    </row>
    <row r="514" spans="1:8" ht="15" hidden="1" customHeight="1" x14ac:dyDescent="0.25">
      <c r="A514" s="85">
        <v>10</v>
      </c>
      <c r="B514" s="114" t="s">
        <v>529</v>
      </c>
      <c r="C514" s="85" t="s">
        <v>492</v>
      </c>
      <c r="D514" s="85" t="s">
        <v>184</v>
      </c>
      <c r="E514" s="85">
        <v>1</v>
      </c>
      <c r="F514" s="109">
        <v>4.5037531276063403</v>
      </c>
      <c r="G514" s="109">
        <v>1.1259382819015851</v>
      </c>
      <c r="H514" s="85" t="s">
        <v>231</v>
      </c>
    </row>
    <row r="515" spans="1:8" ht="15" hidden="1" customHeight="1" x14ac:dyDescent="0.25">
      <c r="A515" s="85">
        <v>10</v>
      </c>
      <c r="B515" s="114" t="s">
        <v>529</v>
      </c>
      <c r="C515" s="85" t="s">
        <v>492</v>
      </c>
      <c r="D515" s="85" t="s">
        <v>184</v>
      </c>
      <c r="E515" s="85">
        <v>1</v>
      </c>
      <c r="F515" s="109">
        <v>1.3511259382819021</v>
      </c>
      <c r="G515" s="109">
        <v>0.33778148457047552</v>
      </c>
      <c r="H515" s="85" t="s">
        <v>233</v>
      </c>
    </row>
    <row r="516" spans="1:8" ht="15" hidden="1" customHeight="1" x14ac:dyDescent="0.25">
      <c r="A516" s="85">
        <v>10</v>
      </c>
      <c r="B516" s="114" t="s">
        <v>529</v>
      </c>
      <c r="C516" s="85" t="s">
        <v>492</v>
      </c>
      <c r="D516" s="85" t="s">
        <v>184</v>
      </c>
      <c r="E516" s="85">
        <v>1</v>
      </c>
      <c r="F516" s="109">
        <v>2.7022518765638042</v>
      </c>
      <c r="G516" s="109">
        <v>0.67556296914095104</v>
      </c>
      <c r="H516" s="85" t="s">
        <v>233</v>
      </c>
    </row>
    <row r="517" spans="1:8" ht="15" hidden="1" customHeight="1" x14ac:dyDescent="0.25">
      <c r="A517" s="85">
        <v>10</v>
      </c>
      <c r="B517" s="114" t="s">
        <v>529</v>
      </c>
      <c r="C517" s="85" t="s">
        <v>492</v>
      </c>
      <c r="D517" s="85" t="s">
        <v>184</v>
      </c>
      <c r="E517" s="85">
        <v>1</v>
      </c>
      <c r="F517" s="109">
        <v>13.060884070058387</v>
      </c>
      <c r="G517" s="109">
        <v>3.2652210175145968</v>
      </c>
      <c r="H517" s="85" t="s">
        <v>234</v>
      </c>
    </row>
    <row r="518" spans="1:8" ht="15" hidden="1" customHeight="1" x14ac:dyDescent="0.25">
      <c r="A518" s="85">
        <v>10</v>
      </c>
      <c r="B518" s="114" t="s">
        <v>529</v>
      </c>
      <c r="C518" s="85" t="s">
        <v>492</v>
      </c>
      <c r="D518" s="85" t="s">
        <v>184</v>
      </c>
      <c r="E518" s="85">
        <v>1</v>
      </c>
      <c r="F518" s="109">
        <v>29.274395329441209</v>
      </c>
      <c r="G518" s="109">
        <v>7.3185988323603022</v>
      </c>
      <c r="H518" s="85" t="s">
        <v>237</v>
      </c>
    </row>
    <row r="519" spans="1:8" ht="15" hidden="1" customHeight="1" x14ac:dyDescent="0.25">
      <c r="A519" s="85">
        <v>10</v>
      </c>
      <c r="B519" s="114" t="s">
        <v>529</v>
      </c>
      <c r="C519" s="85" t="s">
        <v>492</v>
      </c>
      <c r="D519" s="85" t="s">
        <v>184</v>
      </c>
      <c r="E519" s="85">
        <v>1</v>
      </c>
      <c r="F519" s="109">
        <v>17.564637197664727</v>
      </c>
      <c r="G519" s="109">
        <v>4.3911592994161817</v>
      </c>
      <c r="H519" s="85" t="s">
        <v>237</v>
      </c>
    </row>
    <row r="520" spans="1:8" ht="15" hidden="1" customHeight="1" x14ac:dyDescent="0.25">
      <c r="A520" s="85">
        <v>10</v>
      </c>
      <c r="B520" s="114" t="s">
        <v>529</v>
      </c>
      <c r="C520" s="85" t="s">
        <v>492</v>
      </c>
      <c r="D520" s="85" t="s">
        <v>184</v>
      </c>
      <c r="E520" s="85">
        <v>1</v>
      </c>
      <c r="F520" s="109">
        <v>4.5037531276063403</v>
      </c>
      <c r="G520" s="109">
        <v>1.1259382819015851</v>
      </c>
      <c r="H520" s="85" t="s">
        <v>238</v>
      </c>
    </row>
    <row r="521" spans="1:8" ht="15" hidden="1" customHeight="1" x14ac:dyDescent="0.25">
      <c r="A521" s="85">
        <v>10</v>
      </c>
      <c r="B521" s="114" t="s">
        <v>529</v>
      </c>
      <c r="C521" s="85" t="s">
        <v>492</v>
      </c>
      <c r="D521" s="85" t="s">
        <v>184</v>
      </c>
      <c r="E521" s="85">
        <v>1</v>
      </c>
      <c r="F521" s="109">
        <v>14.412010008340287</v>
      </c>
      <c r="G521" s="109">
        <v>3.6030025020850718</v>
      </c>
      <c r="H521" s="85" t="s">
        <v>239</v>
      </c>
    </row>
    <row r="522" spans="1:8" ht="15" hidden="1" customHeight="1" x14ac:dyDescent="0.25">
      <c r="A522" s="85">
        <v>10</v>
      </c>
      <c r="B522" s="114" t="s">
        <v>529</v>
      </c>
      <c r="C522" s="85" t="s">
        <v>492</v>
      </c>
      <c r="D522" s="85" t="s">
        <v>184</v>
      </c>
      <c r="E522" s="85">
        <v>1</v>
      </c>
      <c r="F522" s="109">
        <v>0.45037531276063397</v>
      </c>
      <c r="G522" s="109">
        <v>0.11259382819015849</v>
      </c>
      <c r="H522" s="85" t="s">
        <v>239</v>
      </c>
    </row>
    <row r="523" spans="1:8" ht="15" hidden="1" customHeight="1" x14ac:dyDescent="0.25">
      <c r="A523" s="85">
        <v>10</v>
      </c>
      <c r="B523" s="114" t="s">
        <v>529</v>
      </c>
      <c r="C523" s="85" t="s">
        <v>492</v>
      </c>
      <c r="D523" s="85" t="s">
        <v>184</v>
      </c>
      <c r="E523" s="85">
        <v>1</v>
      </c>
      <c r="F523" s="109">
        <v>7.6563803169307771</v>
      </c>
      <c r="G523" s="109">
        <v>1.9140950792326943</v>
      </c>
      <c r="H523" s="85" t="s">
        <v>240</v>
      </c>
    </row>
    <row r="524" spans="1:8" ht="15" hidden="1" customHeight="1" x14ac:dyDescent="0.25">
      <c r="A524" s="85">
        <v>10</v>
      </c>
      <c r="B524" s="114" t="s">
        <v>529</v>
      </c>
      <c r="C524" s="85" t="s">
        <v>492</v>
      </c>
      <c r="D524" s="85" t="s">
        <v>184</v>
      </c>
      <c r="E524" s="85">
        <v>1</v>
      </c>
      <c r="F524" s="109">
        <v>2.2518765638031701</v>
      </c>
      <c r="G524" s="109">
        <v>0.56296914095079253</v>
      </c>
      <c r="H524" s="85" t="s">
        <v>240</v>
      </c>
    </row>
    <row r="525" spans="1:8" ht="15" hidden="1" customHeight="1" x14ac:dyDescent="0.25">
      <c r="A525" s="85">
        <v>10</v>
      </c>
      <c r="B525" s="114" t="s">
        <v>529</v>
      </c>
      <c r="C525" s="85" t="s">
        <v>492</v>
      </c>
      <c r="D525" s="85" t="s">
        <v>184</v>
      </c>
      <c r="E525" s="85">
        <v>1</v>
      </c>
      <c r="F525" s="109">
        <v>2.2518765638031701</v>
      </c>
      <c r="G525" s="109">
        <v>0.56296914095079253</v>
      </c>
      <c r="H525" s="85" t="s">
        <v>245</v>
      </c>
    </row>
    <row r="526" spans="1:8" ht="15" hidden="1" customHeight="1" x14ac:dyDescent="0.25">
      <c r="A526" s="85">
        <v>10</v>
      </c>
      <c r="B526" s="114" t="s">
        <v>529</v>
      </c>
      <c r="C526" s="85" t="s">
        <v>492</v>
      </c>
      <c r="D526" s="85" t="s">
        <v>184</v>
      </c>
      <c r="E526" s="85">
        <v>1</v>
      </c>
      <c r="F526" s="109">
        <v>4.0533778148457058</v>
      </c>
      <c r="G526" s="109">
        <v>1.0133444537114265</v>
      </c>
      <c r="H526" s="85" t="s">
        <v>245</v>
      </c>
    </row>
    <row r="527" spans="1:8" ht="15" hidden="1" customHeight="1" x14ac:dyDescent="0.25">
      <c r="A527" s="85">
        <v>10</v>
      </c>
      <c r="B527" s="114" t="s">
        <v>529</v>
      </c>
      <c r="C527" s="85" t="s">
        <v>492</v>
      </c>
      <c r="D527" s="85" t="s">
        <v>184</v>
      </c>
      <c r="E527" s="85">
        <v>1</v>
      </c>
      <c r="F527" s="109">
        <v>12.160133444537118</v>
      </c>
      <c r="G527" s="109">
        <v>3.0400333611342796</v>
      </c>
      <c r="H527" s="85" t="s">
        <v>246</v>
      </c>
    </row>
    <row r="528" spans="1:8" ht="15" hidden="1" customHeight="1" x14ac:dyDescent="0.25">
      <c r="A528" s="85">
        <v>10</v>
      </c>
      <c r="B528" s="114" t="s">
        <v>529</v>
      </c>
      <c r="C528" s="85" t="s">
        <v>492</v>
      </c>
      <c r="D528" s="85" t="s">
        <v>184</v>
      </c>
      <c r="E528" s="85">
        <v>1</v>
      </c>
      <c r="F528" s="109">
        <v>3.1526271893244378</v>
      </c>
      <c r="G528" s="109">
        <v>0.78815679733110944</v>
      </c>
      <c r="H528" s="85" t="s">
        <v>246</v>
      </c>
    </row>
    <row r="529" spans="1:8" ht="15" hidden="1" customHeight="1" x14ac:dyDescent="0.25">
      <c r="A529" s="85">
        <v>10</v>
      </c>
      <c r="B529" s="114" t="s">
        <v>529</v>
      </c>
      <c r="C529" s="85" t="s">
        <v>492</v>
      </c>
      <c r="D529" s="85" t="s">
        <v>184</v>
      </c>
      <c r="E529" s="85">
        <v>1</v>
      </c>
      <c r="F529" s="109">
        <v>9.9082568807339477</v>
      </c>
      <c r="G529" s="109">
        <v>2.4770642201834869</v>
      </c>
      <c r="H529" s="85" t="s">
        <v>248</v>
      </c>
    </row>
    <row r="530" spans="1:8" ht="15" hidden="1" customHeight="1" x14ac:dyDescent="0.25">
      <c r="A530" s="85">
        <v>10</v>
      </c>
      <c r="B530" s="114" t="s">
        <v>529</v>
      </c>
      <c r="C530" s="85" t="s">
        <v>492</v>
      </c>
      <c r="D530" s="85" t="s">
        <v>184</v>
      </c>
      <c r="E530" s="85">
        <v>1</v>
      </c>
      <c r="F530" s="109">
        <v>4.5037531276063403</v>
      </c>
      <c r="G530" s="109">
        <v>1.1259382819015851</v>
      </c>
      <c r="H530" s="85" t="s">
        <v>248</v>
      </c>
    </row>
    <row r="531" spans="1:8" ht="15" hidden="1" customHeight="1" x14ac:dyDescent="0.25">
      <c r="A531" s="85">
        <v>10</v>
      </c>
      <c r="B531" s="114" t="s">
        <v>529</v>
      </c>
      <c r="C531" s="85" t="s">
        <v>492</v>
      </c>
      <c r="D531" s="85" t="s">
        <v>184</v>
      </c>
      <c r="E531" s="85">
        <v>1</v>
      </c>
      <c r="F531" s="109">
        <v>2.2518765638031701</v>
      </c>
      <c r="G531" s="109">
        <v>0.56296914095079253</v>
      </c>
      <c r="H531" s="85" t="s">
        <v>250</v>
      </c>
    </row>
    <row r="532" spans="1:8" ht="15" hidden="1" customHeight="1" x14ac:dyDescent="0.25">
      <c r="A532" s="85">
        <v>10</v>
      </c>
      <c r="B532" s="114" t="s">
        <v>529</v>
      </c>
      <c r="C532" s="85" t="s">
        <v>492</v>
      </c>
      <c r="D532" s="85" t="s">
        <v>184</v>
      </c>
      <c r="E532" s="85">
        <v>1</v>
      </c>
      <c r="F532" s="109">
        <v>2.2518765638031701</v>
      </c>
      <c r="G532" s="109">
        <v>0.56296914095079253</v>
      </c>
      <c r="H532" s="85" t="s">
        <v>252</v>
      </c>
    </row>
    <row r="533" spans="1:8" ht="15" hidden="1" customHeight="1" x14ac:dyDescent="0.25">
      <c r="A533" s="85">
        <v>10</v>
      </c>
      <c r="B533" s="114" t="s">
        <v>529</v>
      </c>
      <c r="C533" s="85" t="s">
        <v>492</v>
      </c>
      <c r="D533" s="85" t="s">
        <v>184</v>
      </c>
      <c r="E533" s="85">
        <v>1</v>
      </c>
      <c r="F533" s="109">
        <v>2.7022518765638042</v>
      </c>
      <c r="G533" s="109">
        <v>0.67556296914095104</v>
      </c>
      <c r="H533" s="85" t="s">
        <v>254</v>
      </c>
    </row>
    <row r="534" spans="1:8" ht="15" hidden="1" customHeight="1" x14ac:dyDescent="0.25">
      <c r="A534" s="85">
        <v>10</v>
      </c>
      <c r="B534" s="114" t="s">
        <v>529</v>
      </c>
      <c r="C534" s="85" t="s">
        <v>492</v>
      </c>
      <c r="D534" s="85" t="s">
        <v>184</v>
      </c>
      <c r="E534" s="85">
        <v>1</v>
      </c>
      <c r="F534" s="109">
        <v>6.3052543786488755</v>
      </c>
      <c r="G534" s="109">
        <v>1.5763135946622189</v>
      </c>
      <c r="H534" s="85" t="s">
        <v>283</v>
      </c>
    </row>
    <row r="535" spans="1:8" ht="15" hidden="1" customHeight="1" x14ac:dyDescent="0.25">
      <c r="A535" s="85">
        <v>10</v>
      </c>
      <c r="B535" s="114" t="s">
        <v>529</v>
      </c>
      <c r="C535" s="85" t="s">
        <v>492</v>
      </c>
      <c r="D535" s="85" t="s">
        <v>184</v>
      </c>
      <c r="E535" s="85">
        <v>1</v>
      </c>
      <c r="F535" s="109">
        <v>24.320266889074237</v>
      </c>
      <c r="G535" s="109">
        <v>6.0800667222685592</v>
      </c>
      <c r="H535" s="85" t="s">
        <v>259</v>
      </c>
    </row>
    <row r="536" spans="1:8" ht="15" hidden="1" customHeight="1" x14ac:dyDescent="0.25">
      <c r="A536" s="85">
        <v>10</v>
      </c>
      <c r="B536" s="114" t="s">
        <v>529</v>
      </c>
      <c r="C536" s="85" t="s">
        <v>492</v>
      </c>
      <c r="D536" s="85" t="s">
        <v>184</v>
      </c>
      <c r="E536" s="85">
        <v>1</v>
      </c>
      <c r="F536" s="109">
        <v>8.1067556296914116</v>
      </c>
      <c r="G536" s="109">
        <v>2.0266889074228529</v>
      </c>
      <c r="H536" s="85" t="s">
        <v>259</v>
      </c>
    </row>
    <row r="537" spans="1:8" ht="15" hidden="1" customHeight="1" x14ac:dyDescent="0.25">
      <c r="A537" s="85">
        <v>10</v>
      </c>
      <c r="B537" s="114" t="s">
        <v>529</v>
      </c>
      <c r="C537" s="85" t="s">
        <v>492</v>
      </c>
      <c r="D537" s="85" t="s">
        <v>184</v>
      </c>
      <c r="E537" s="85">
        <v>1</v>
      </c>
      <c r="F537" s="109">
        <v>29.274395329441209</v>
      </c>
      <c r="G537" s="109">
        <v>7.3185988323603022</v>
      </c>
      <c r="H537" s="85" t="s">
        <v>260</v>
      </c>
    </row>
    <row r="538" spans="1:8" ht="15" hidden="1" customHeight="1" x14ac:dyDescent="0.25">
      <c r="A538" s="85">
        <v>10</v>
      </c>
      <c r="B538" s="114" t="s">
        <v>529</v>
      </c>
      <c r="C538" s="85" t="s">
        <v>492</v>
      </c>
      <c r="D538" s="85" t="s">
        <v>184</v>
      </c>
      <c r="E538" s="85">
        <v>1</v>
      </c>
      <c r="F538" s="109">
        <v>32.427022518765646</v>
      </c>
      <c r="G538" s="109">
        <v>8.1067556296914116</v>
      </c>
      <c r="H538" s="85" t="s">
        <v>261</v>
      </c>
    </row>
    <row r="539" spans="1:8" ht="15" hidden="1" customHeight="1" x14ac:dyDescent="0.25">
      <c r="A539" s="85">
        <v>10</v>
      </c>
      <c r="B539" s="114" t="s">
        <v>529</v>
      </c>
      <c r="C539" s="85" t="s">
        <v>492</v>
      </c>
      <c r="D539" s="85" t="s">
        <v>184</v>
      </c>
      <c r="E539" s="85">
        <v>1</v>
      </c>
      <c r="F539" s="109">
        <v>0.90075062552126794</v>
      </c>
      <c r="G539" s="109">
        <v>0.22518765638031699</v>
      </c>
      <c r="H539" s="85" t="s">
        <v>262</v>
      </c>
    </row>
    <row r="540" spans="1:8" ht="15" hidden="1" customHeight="1" x14ac:dyDescent="0.25">
      <c r="A540" s="85">
        <v>10</v>
      </c>
      <c r="B540" s="114" t="s">
        <v>529</v>
      </c>
      <c r="C540" s="85" t="s">
        <v>492</v>
      </c>
      <c r="D540" s="85" t="s">
        <v>184</v>
      </c>
      <c r="E540" s="85">
        <v>1</v>
      </c>
      <c r="F540" s="109">
        <v>0.45037531276063397</v>
      </c>
      <c r="G540" s="109">
        <v>0.11259382819015849</v>
      </c>
      <c r="H540" s="85" t="s">
        <v>262</v>
      </c>
    </row>
    <row r="541" spans="1:8" ht="15" hidden="1" customHeight="1" x14ac:dyDescent="0.25">
      <c r="A541" s="85">
        <v>10</v>
      </c>
      <c r="B541" s="114" t="s">
        <v>529</v>
      </c>
      <c r="C541" s="85" t="s">
        <v>492</v>
      </c>
      <c r="D541" s="85" t="s">
        <v>184</v>
      </c>
      <c r="E541" s="85">
        <v>1</v>
      </c>
      <c r="F541" s="109">
        <v>5.4045037531276083</v>
      </c>
      <c r="G541" s="109">
        <v>1.3511259382819021</v>
      </c>
      <c r="H541" s="85" t="s">
        <v>263</v>
      </c>
    </row>
    <row r="542" spans="1:8" ht="15" hidden="1" customHeight="1" x14ac:dyDescent="0.25">
      <c r="A542" s="85">
        <v>10</v>
      </c>
      <c r="B542" s="114" t="s">
        <v>529</v>
      </c>
      <c r="C542" s="85" t="s">
        <v>492</v>
      </c>
      <c r="D542" s="85" t="s">
        <v>184</v>
      </c>
      <c r="E542" s="85">
        <v>1</v>
      </c>
      <c r="F542" s="109">
        <v>5.854879065888241</v>
      </c>
      <c r="G542" s="109">
        <v>1.4637197664720603</v>
      </c>
      <c r="H542" s="85" t="s">
        <v>263</v>
      </c>
    </row>
    <row r="543" spans="1:8" ht="15" hidden="1" customHeight="1" x14ac:dyDescent="0.25">
      <c r="A543" s="85">
        <v>10</v>
      </c>
      <c r="B543" s="114" t="s">
        <v>529</v>
      </c>
      <c r="C543" s="85" t="s">
        <v>492</v>
      </c>
      <c r="D543" s="85" t="s">
        <v>184</v>
      </c>
      <c r="E543" s="85">
        <v>1</v>
      </c>
      <c r="F543" s="109">
        <v>0.90075062552126794</v>
      </c>
      <c r="G543" s="109">
        <v>0.22518765638031699</v>
      </c>
      <c r="H543" s="85" t="s">
        <v>266</v>
      </c>
    </row>
    <row r="544" spans="1:8" ht="15" hidden="1" customHeight="1" x14ac:dyDescent="0.25">
      <c r="A544" s="85">
        <v>10</v>
      </c>
      <c r="B544" s="114" t="s">
        <v>529</v>
      </c>
      <c r="C544" s="85" t="s">
        <v>492</v>
      </c>
      <c r="D544" s="85" t="s">
        <v>184</v>
      </c>
      <c r="E544" s="85">
        <v>1</v>
      </c>
      <c r="F544" s="109">
        <v>2.2518765638031701</v>
      </c>
      <c r="G544" s="109">
        <v>0.56296914095079253</v>
      </c>
      <c r="H544" s="85" t="s">
        <v>55</v>
      </c>
    </row>
    <row r="545" spans="1:8" ht="15" hidden="1" customHeight="1" x14ac:dyDescent="0.25">
      <c r="A545" s="85">
        <v>10</v>
      </c>
      <c r="B545" s="114" t="s">
        <v>529</v>
      </c>
      <c r="C545" s="85" t="s">
        <v>492</v>
      </c>
      <c r="D545" s="85" t="s">
        <v>184</v>
      </c>
      <c r="E545" s="85">
        <v>1</v>
      </c>
      <c r="F545" s="109">
        <v>1.8015012510425359</v>
      </c>
      <c r="G545" s="109">
        <v>0.45037531276063397</v>
      </c>
      <c r="H545" s="85" t="s">
        <v>55</v>
      </c>
    </row>
    <row r="546" spans="1:8" ht="15" hidden="1" customHeight="1" x14ac:dyDescent="0.25">
      <c r="A546" s="85">
        <v>10</v>
      </c>
      <c r="B546" s="114" t="s">
        <v>529</v>
      </c>
      <c r="C546" s="85" t="s">
        <v>492</v>
      </c>
      <c r="D546" s="85" t="s">
        <v>184</v>
      </c>
      <c r="E546" s="85">
        <v>1</v>
      </c>
      <c r="F546" s="109">
        <v>0.90075062552126794</v>
      </c>
      <c r="G546" s="109">
        <v>0.22518765638031699</v>
      </c>
      <c r="H546" s="85" t="s">
        <v>144</v>
      </c>
    </row>
    <row r="547" spans="1:8" ht="15" hidden="1" customHeight="1" x14ac:dyDescent="0.25">
      <c r="A547" s="85">
        <v>10</v>
      </c>
      <c r="B547" s="114" t="s">
        <v>529</v>
      </c>
      <c r="C547" s="85" t="s">
        <v>492</v>
      </c>
      <c r="D547" s="85" t="s">
        <v>184</v>
      </c>
      <c r="E547" s="85">
        <v>1</v>
      </c>
      <c r="F547" s="109">
        <v>0.45037531276063397</v>
      </c>
      <c r="G547" s="109">
        <v>0.11259382819015849</v>
      </c>
      <c r="H547" s="85" t="s">
        <v>144</v>
      </c>
    </row>
    <row r="548" spans="1:8" ht="15" hidden="1" customHeight="1" x14ac:dyDescent="0.25">
      <c r="A548" s="85">
        <v>10</v>
      </c>
      <c r="B548" s="114" t="s">
        <v>529</v>
      </c>
      <c r="C548" s="85" t="s">
        <v>492</v>
      </c>
      <c r="D548" s="85" t="s">
        <v>184</v>
      </c>
      <c r="E548" s="85">
        <v>1</v>
      </c>
      <c r="F548" s="109">
        <v>22.068390325271068</v>
      </c>
      <c r="G548" s="109">
        <v>5.517097581317767</v>
      </c>
      <c r="H548" s="85" t="s">
        <v>56</v>
      </c>
    </row>
    <row r="549" spans="1:8" ht="15" hidden="1" customHeight="1" x14ac:dyDescent="0.25">
      <c r="A549" s="85">
        <v>10</v>
      </c>
      <c r="B549" s="114" t="s">
        <v>529</v>
      </c>
      <c r="C549" s="85" t="s">
        <v>492</v>
      </c>
      <c r="D549" s="85" t="s">
        <v>184</v>
      </c>
      <c r="E549" s="85">
        <v>1</v>
      </c>
      <c r="F549" s="109">
        <v>1.8015012510425359</v>
      </c>
      <c r="G549" s="109">
        <v>0.45037531276063397</v>
      </c>
      <c r="H549" s="85" t="s">
        <v>56</v>
      </c>
    </row>
    <row r="550" spans="1:8" ht="15" hidden="1" customHeight="1" x14ac:dyDescent="0.25">
      <c r="A550" s="85">
        <v>10</v>
      </c>
      <c r="B550" s="114" t="s">
        <v>529</v>
      </c>
      <c r="C550" s="85" t="s">
        <v>492</v>
      </c>
      <c r="D550" s="85" t="s">
        <v>184</v>
      </c>
      <c r="E550" s="85">
        <v>1</v>
      </c>
      <c r="F550" s="109">
        <v>11.259382819015848</v>
      </c>
      <c r="G550" s="109">
        <v>2.8148457047539619</v>
      </c>
      <c r="H550" s="85" t="s">
        <v>267</v>
      </c>
    </row>
    <row r="551" spans="1:8" ht="15" hidden="1" customHeight="1" x14ac:dyDescent="0.25">
      <c r="A551" s="85">
        <v>10</v>
      </c>
      <c r="B551" s="114" t="s">
        <v>529</v>
      </c>
      <c r="C551" s="85" t="s">
        <v>492</v>
      </c>
      <c r="D551" s="85" t="s">
        <v>184</v>
      </c>
      <c r="E551" s="85">
        <v>1</v>
      </c>
      <c r="F551" s="109">
        <v>4.9541284403669739</v>
      </c>
      <c r="G551" s="109">
        <v>1.2385321100917435</v>
      </c>
      <c r="H551" s="85" t="s">
        <v>267</v>
      </c>
    </row>
    <row r="552" spans="1:8" ht="15" hidden="1" customHeight="1" x14ac:dyDescent="0.25">
      <c r="A552" s="85">
        <v>10</v>
      </c>
      <c r="B552" s="114" t="s">
        <v>529</v>
      </c>
      <c r="C552" s="85" t="s">
        <v>492</v>
      </c>
      <c r="D552" s="85" t="s">
        <v>184</v>
      </c>
      <c r="E552" s="85">
        <v>1</v>
      </c>
      <c r="F552" s="109">
        <v>9.9082568807339477</v>
      </c>
      <c r="G552" s="109">
        <v>2.4770642201834869</v>
      </c>
      <c r="H552" s="85" t="s">
        <v>36</v>
      </c>
    </row>
    <row r="553" spans="1:8" ht="15" hidden="1" customHeight="1" x14ac:dyDescent="0.25">
      <c r="A553" s="85">
        <v>10</v>
      </c>
      <c r="B553" s="114" t="s">
        <v>529</v>
      </c>
      <c r="C553" s="85" t="s">
        <v>492</v>
      </c>
      <c r="D553" s="85" t="s">
        <v>184</v>
      </c>
      <c r="E553" s="85">
        <v>1</v>
      </c>
      <c r="F553" s="109">
        <v>1</v>
      </c>
      <c r="G553" s="109">
        <v>0.25</v>
      </c>
      <c r="H553" s="85" t="s">
        <v>43</v>
      </c>
    </row>
    <row r="554" spans="1:8" ht="15" hidden="1" customHeight="1" x14ac:dyDescent="0.25">
      <c r="A554" s="85">
        <v>10</v>
      </c>
      <c r="B554" s="114" t="s">
        <v>529</v>
      </c>
      <c r="C554" s="85" t="s">
        <v>492</v>
      </c>
      <c r="D554" s="85" t="s">
        <v>184</v>
      </c>
      <c r="E554" s="85">
        <v>1</v>
      </c>
      <c r="F554" s="109">
        <v>12.160133444537118</v>
      </c>
      <c r="G554" s="109">
        <v>3.0400333611342796</v>
      </c>
      <c r="H554" s="85" t="s">
        <v>134</v>
      </c>
    </row>
    <row r="555" spans="1:8" ht="15" hidden="1" customHeight="1" x14ac:dyDescent="0.25">
      <c r="A555" s="85">
        <v>10</v>
      </c>
      <c r="B555" s="114" t="s">
        <v>529</v>
      </c>
      <c r="C555" s="85" t="s">
        <v>492</v>
      </c>
      <c r="D555" s="85" t="s">
        <v>184</v>
      </c>
      <c r="E555" s="85">
        <v>1</v>
      </c>
      <c r="F555" s="109">
        <v>12.160133444537118</v>
      </c>
      <c r="G555" s="109">
        <v>3.0400333611342796</v>
      </c>
      <c r="H555" s="85" t="s">
        <v>275</v>
      </c>
    </row>
    <row r="556" spans="1:8" ht="15" hidden="1" customHeight="1" x14ac:dyDescent="0.25">
      <c r="A556" s="85">
        <v>10</v>
      </c>
      <c r="B556" s="114" t="s">
        <v>529</v>
      </c>
      <c r="C556" s="85" t="s">
        <v>492</v>
      </c>
      <c r="D556" s="85" t="s">
        <v>184</v>
      </c>
      <c r="E556" s="85">
        <v>1</v>
      </c>
      <c r="F556" s="109">
        <v>1</v>
      </c>
      <c r="G556" s="109">
        <v>0.25</v>
      </c>
      <c r="H556" s="85" t="s">
        <v>53</v>
      </c>
    </row>
    <row r="557" spans="1:8" ht="15" hidden="1" customHeight="1" x14ac:dyDescent="0.25">
      <c r="A557" s="85"/>
      <c r="B557" s="85"/>
      <c r="C557" s="85"/>
      <c r="D557" s="85"/>
      <c r="E557" s="85"/>
      <c r="F557" s="116">
        <v>540.45871559633042</v>
      </c>
      <c r="G557" s="116">
        <v>135.11467889908261</v>
      </c>
      <c r="H557" s="111"/>
    </row>
    <row r="558" spans="1:8" ht="15" hidden="1" customHeight="1" x14ac:dyDescent="0.25">
      <c r="A558" s="85">
        <v>11</v>
      </c>
      <c r="B558" s="114" t="s">
        <v>530</v>
      </c>
      <c r="C558" s="85" t="s">
        <v>531</v>
      </c>
      <c r="D558" s="85" t="s">
        <v>184</v>
      </c>
      <c r="E558" s="85">
        <v>1</v>
      </c>
      <c r="F558" s="109">
        <v>1</v>
      </c>
      <c r="G558" s="109">
        <v>0.25</v>
      </c>
      <c r="H558" s="85" t="s">
        <v>188</v>
      </c>
    </row>
    <row r="559" spans="1:8" ht="15" hidden="1" customHeight="1" x14ac:dyDescent="0.25">
      <c r="A559" s="85">
        <v>11</v>
      </c>
      <c r="B559" s="114" t="s">
        <v>530</v>
      </c>
      <c r="C559" s="85" t="s">
        <v>531</v>
      </c>
      <c r="D559" s="85" t="s">
        <v>184</v>
      </c>
      <c r="E559" s="85">
        <v>1</v>
      </c>
      <c r="F559" s="109">
        <v>2.2010869565217388</v>
      </c>
      <c r="G559" s="109">
        <v>0.5502717391304347</v>
      </c>
      <c r="H559" s="85" t="s">
        <v>198</v>
      </c>
    </row>
    <row r="560" spans="1:8" ht="15" hidden="1" customHeight="1" x14ac:dyDescent="0.25">
      <c r="A560" s="85">
        <v>11</v>
      </c>
      <c r="B560" s="114" t="s">
        <v>530</v>
      </c>
      <c r="C560" s="85" t="s">
        <v>531</v>
      </c>
      <c r="D560" s="85" t="s">
        <v>184</v>
      </c>
      <c r="E560" s="85">
        <v>1</v>
      </c>
      <c r="F560" s="109">
        <v>5</v>
      </c>
      <c r="G560" s="109">
        <v>1.25</v>
      </c>
      <c r="H560" s="85" t="s">
        <v>199</v>
      </c>
    </row>
    <row r="561" spans="1:8" ht="15" hidden="1" customHeight="1" x14ac:dyDescent="0.25">
      <c r="A561" s="85">
        <v>11</v>
      </c>
      <c r="B561" s="114" t="s">
        <v>530</v>
      </c>
      <c r="C561" s="85" t="s">
        <v>531</v>
      </c>
      <c r="D561" s="85" t="s">
        <v>184</v>
      </c>
      <c r="E561" s="85">
        <v>1</v>
      </c>
      <c r="F561" s="109">
        <v>1.7119565217391306</v>
      </c>
      <c r="G561" s="109">
        <v>0.42798913043478265</v>
      </c>
      <c r="H561" s="85" t="s">
        <v>200</v>
      </c>
    </row>
    <row r="562" spans="1:8" ht="15" hidden="1" customHeight="1" x14ac:dyDescent="0.25">
      <c r="A562" s="85">
        <v>11</v>
      </c>
      <c r="B562" s="114" t="s">
        <v>530</v>
      </c>
      <c r="C562" s="85" t="s">
        <v>531</v>
      </c>
      <c r="D562" s="85" t="s">
        <v>184</v>
      </c>
      <c r="E562" s="85">
        <v>1</v>
      </c>
      <c r="F562" s="109">
        <v>1</v>
      </c>
      <c r="G562" s="109">
        <v>0.25</v>
      </c>
      <c r="H562" s="85" t="s">
        <v>204</v>
      </c>
    </row>
    <row r="563" spans="1:8" ht="15" hidden="1" customHeight="1" x14ac:dyDescent="0.25">
      <c r="A563" s="85">
        <v>11</v>
      </c>
      <c r="B563" s="114" t="s">
        <v>530</v>
      </c>
      <c r="C563" s="85" t="s">
        <v>531</v>
      </c>
      <c r="D563" s="85" t="s">
        <v>184</v>
      </c>
      <c r="E563" s="85">
        <v>1</v>
      </c>
      <c r="F563" s="109">
        <v>1</v>
      </c>
      <c r="G563" s="109">
        <v>0.25</v>
      </c>
      <c r="H563" s="85" t="s">
        <v>206</v>
      </c>
    </row>
    <row r="564" spans="1:8" ht="15" hidden="1" customHeight="1" x14ac:dyDescent="0.25">
      <c r="A564" s="85">
        <v>11</v>
      </c>
      <c r="B564" s="114" t="s">
        <v>530</v>
      </c>
      <c r="C564" s="85" t="s">
        <v>531</v>
      </c>
      <c r="D564" s="85" t="s">
        <v>184</v>
      </c>
      <c r="E564" s="85">
        <v>1</v>
      </c>
      <c r="F564" s="109">
        <v>1</v>
      </c>
      <c r="G564" s="109">
        <v>0.25</v>
      </c>
      <c r="H564" s="85" t="s">
        <v>281</v>
      </c>
    </row>
    <row r="565" spans="1:8" ht="15" hidden="1" customHeight="1" x14ac:dyDescent="0.25">
      <c r="A565" s="85">
        <v>11</v>
      </c>
      <c r="B565" s="114" t="s">
        <v>530</v>
      </c>
      <c r="C565" s="85" t="s">
        <v>531</v>
      </c>
      <c r="D565" s="85" t="s">
        <v>184</v>
      </c>
      <c r="E565" s="85">
        <v>1</v>
      </c>
      <c r="F565" s="109">
        <v>4</v>
      </c>
      <c r="G565" s="109">
        <v>1</v>
      </c>
      <c r="H565" s="85" t="s">
        <v>215</v>
      </c>
    </row>
    <row r="566" spans="1:8" ht="15" hidden="1" customHeight="1" x14ac:dyDescent="0.25">
      <c r="A566" s="85">
        <v>11</v>
      </c>
      <c r="B566" s="114" t="s">
        <v>530</v>
      </c>
      <c r="C566" s="85" t="s">
        <v>531</v>
      </c>
      <c r="D566" s="85" t="s">
        <v>184</v>
      </c>
      <c r="E566" s="85">
        <v>1</v>
      </c>
      <c r="F566" s="109">
        <v>0.97826086956521741</v>
      </c>
      <c r="G566" s="109">
        <v>0.24456521739130435</v>
      </c>
      <c r="H566" s="85" t="s">
        <v>286</v>
      </c>
    </row>
    <row r="567" spans="1:8" ht="15" hidden="1" customHeight="1" x14ac:dyDescent="0.25">
      <c r="A567" s="85">
        <v>11</v>
      </c>
      <c r="B567" s="114" t="s">
        <v>530</v>
      </c>
      <c r="C567" s="85" t="s">
        <v>531</v>
      </c>
      <c r="D567" s="85" t="s">
        <v>184</v>
      </c>
      <c r="E567" s="85">
        <v>1</v>
      </c>
      <c r="F567" s="109">
        <v>1</v>
      </c>
      <c r="G567" s="109">
        <v>0.25</v>
      </c>
      <c r="H567" s="85" t="s">
        <v>218</v>
      </c>
    </row>
    <row r="568" spans="1:8" ht="15" hidden="1" customHeight="1" x14ac:dyDescent="0.25">
      <c r="A568" s="85">
        <v>11</v>
      </c>
      <c r="B568" s="114" t="s">
        <v>530</v>
      </c>
      <c r="C568" s="85" t="s">
        <v>531</v>
      </c>
      <c r="D568" s="85" t="s">
        <v>184</v>
      </c>
      <c r="E568" s="85">
        <v>1</v>
      </c>
      <c r="F568" s="109">
        <v>1</v>
      </c>
      <c r="G568" s="109">
        <v>0.25</v>
      </c>
      <c r="H568" s="85" t="s">
        <v>220</v>
      </c>
    </row>
    <row r="569" spans="1:8" ht="15" hidden="1" customHeight="1" x14ac:dyDescent="0.25">
      <c r="A569" s="85">
        <v>11</v>
      </c>
      <c r="B569" s="114" t="s">
        <v>530</v>
      </c>
      <c r="C569" s="85" t="s">
        <v>531</v>
      </c>
      <c r="D569" s="85" t="s">
        <v>184</v>
      </c>
      <c r="E569" s="85">
        <v>1</v>
      </c>
      <c r="F569" s="109">
        <v>3.9130434782608696</v>
      </c>
      <c r="G569" s="109">
        <v>0.97826086956521741</v>
      </c>
      <c r="H569" s="85" t="s">
        <v>221</v>
      </c>
    </row>
    <row r="570" spans="1:8" ht="15" hidden="1" customHeight="1" x14ac:dyDescent="0.25">
      <c r="A570" s="85">
        <v>11</v>
      </c>
      <c r="B570" s="114" t="s">
        <v>530</v>
      </c>
      <c r="C570" s="85" t="s">
        <v>531</v>
      </c>
      <c r="D570" s="85" t="s">
        <v>184</v>
      </c>
      <c r="E570" s="85">
        <v>1</v>
      </c>
      <c r="F570" s="109">
        <v>1</v>
      </c>
      <c r="G570" s="109">
        <v>0.25</v>
      </c>
      <c r="H570" s="85" t="s">
        <v>233</v>
      </c>
    </row>
    <row r="571" spans="1:8" ht="15" hidden="1" customHeight="1" x14ac:dyDescent="0.25">
      <c r="A571" s="85">
        <v>11</v>
      </c>
      <c r="B571" s="114" t="s">
        <v>530</v>
      </c>
      <c r="C571" s="85" t="s">
        <v>531</v>
      </c>
      <c r="D571" s="85" t="s">
        <v>184</v>
      </c>
      <c r="E571" s="85">
        <v>1</v>
      </c>
      <c r="F571" s="109">
        <v>1</v>
      </c>
      <c r="G571" s="109">
        <v>0.25</v>
      </c>
      <c r="H571" s="85" t="s">
        <v>234</v>
      </c>
    </row>
    <row r="572" spans="1:8" ht="15" hidden="1" customHeight="1" x14ac:dyDescent="0.25">
      <c r="A572" s="85">
        <v>11</v>
      </c>
      <c r="B572" s="114" t="s">
        <v>530</v>
      </c>
      <c r="C572" s="85" t="s">
        <v>531</v>
      </c>
      <c r="D572" s="85" t="s">
        <v>184</v>
      </c>
      <c r="E572" s="85">
        <v>1</v>
      </c>
      <c r="F572" s="109">
        <v>8</v>
      </c>
      <c r="G572" s="109">
        <v>2</v>
      </c>
      <c r="H572" s="85" t="s">
        <v>241</v>
      </c>
    </row>
    <row r="573" spans="1:8" ht="15" hidden="1" customHeight="1" x14ac:dyDescent="0.25">
      <c r="A573" s="85">
        <v>11</v>
      </c>
      <c r="B573" s="114" t="s">
        <v>530</v>
      </c>
      <c r="C573" s="85" t="s">
        <v>531</v>
      </c>
      <c r="D573" s="85" t="s">
        <v>184</v>
      </c>
      <c r="E573" s="85">
        <v>1</v>
      </c>
      <c r="F573" s="109">
        <v>1.2228260869565217</v>
      </c>
      <c r="G573" s="109">
        <v>0.30570652173913043</v>
      </c>
      <c r="H573" s="85" t="s">
        <v>248</v>
      </c>
    </row>
    <row r="574" spans="1:8" ht="15" hidden="1" customHeight="1" x14ac:dyDescent="0.25">
      <c r="A574" s="85">
        <v>11</v>
      </c>
      <c r="B574" s="114" t="s">
        <v>530</v>
      </c>
      <c r="C574" s="85" t="s">
        <v>531</v>
      </c>
      <c r="D574" s="85" t="s">
        <v>184</v>
      </c>
      <c r="E574" s="85">
        <v>1</v>
      </c>
      <c r="F574" s="109">
        <v>1.7119565217391306</v>
      </c>
      <c r="G574" s="109">
        <v>0.42798913043478265</v>
      </c>
      <c r="H574" s="85" t="s">
        <v>254</v>
      </c>
    </row>
    <row r="575" spans="1:8" ht="15" hidden="1" customHeight="1" x14ac:dyDescent="0.25">
      <c r="A575" s="85">
        <v>11</v>
      </c>
      <c r="B575" s="114" t="s">
        <v>530</v>
      </c>
      <c r="C575" s="85" t="s">
        <v>531</v>
      </c>
      <c r="D575" s="85" t="s">
        <v>184</v>
      </c>
      <c r="E575" s="85">
        <v>1</v>
      </c>
      <c r="F575" s="109">
        <v>14</v>
      </c>
      <c r="G575" s="109">
        <v>3.5</v>
      </c>
      <c r="H575" s="85" t="s">
        <v>259</v>
      </c>
    </row>
    <row r="576" spans="1:8" ht="15" hidden="1" customHeight="1" x14ac:dyDescent="0.25">
      <c r="A576" s="85">
        <v>11</v>
      </c>
      <c r="B576" s="114" t="s">
        <v>530</v>
      </c>
      <c r="C576" s="85" t="s">
        <v>531</v>
      </c>
      <c r="D576" s="85" t="s">
        <v>184</v>
      </c>
      <c r="E576" s="85">
        <v>1</v>
      </c>
      <c r="F576" s="109">
        <v>2.2010869565217388</v>
      </c>
      <c r="G576" s="109">
        <v>0.5502717391304347</v>
      </c>
      <c r="H576" s="85" t="s">
        <v>261</v>
      </c>
    </row>
    <row r="577" spans="1:8" ht="15" hidden="1" customHeight="1" x14ac:dyDescent="0.25">
      <c r="A577" s="85">
        <v>11</v>
      </c>
      <c r="B577" s="114" t="s">
        <v>530</v>
      </c>
      <c r="C577" s="85" t="s">
        <v>531</v>
      </c>
      <c r="D577" s="85" t="s">
        <v>184</v>
      </c>
      <c r="E577" s="85">
        <v>1</v>
      </c>
      <c r="F577" s="109">
        <v>2.6902173913043481</v>
      </c>
      <c r="G577" s="109">
        <v>0.67255434782608703</v>
      </c>
      <c r="H577" s="85" t="s">
        <v>262</v>
      </c>
    </row>
    <row r="578" spans="1:8" ht="15" hidden="1" customHeight="1" x14ac:dyDescent="0.25">
      <c r="A578" s="85">
        <v>11</v>
      </c>
      <c r="B578" s="114" t="s">
        <v>530</v>
      </c>
      <c r="C578" s="85" t="s">
        <v>531</v>
      </c>
      <c r="D578" s="85" t="s">
        <v>184</v>
      </c>
      <c r="E578" s="85">
        <v>1</v>
      </c>
      <c r="F578" s="109">
        <v>8</v>
      </c>
      <c r="G578" s="109">
        <v>2</v>
      </c>
      <c r="H578" s="85" t="s">
        <v>269</v>
      </c>
    </row>
    <row r="579" spans="1:8" ht="15" hidden="1" customHeight="1" x14ac:dyDescent="0.25">
      <c r="A579" s="85">
        <v>11</v>
      </c>
      <c r="B579" s="114" t="s">
        <v>530</v>
      </c>
      <c r="C579" s="85" t="s">
        <v>531</v>
      </c>
      <c r="D579" s="85" t="s">
        <v>184</v>
      </c>
      <c r="E579" s="85">
        <v>1</v>
      </c>
      <c r="F579" s="109">
        <v>23</v>
      </c>
      <c r="G579" s="109">
        <v>5.75</v>
      </c>
      <c r="H579" s="85" t="s">
        <v>17</v>
      </c>
    </row>
    <row r="580" spans="1:8" ht="15" hidden="1" customHeight="1" x14ac:dyDescent="0.25">
      <c r="A580" s="85">
        <v>11</v>
      </c>
      <c r="B580" s="114" t="s">
        <v>530</v>
      </c>
      <c r="C580" s="85" t="s">
        <v>531</v>
      </c>
      <c r="D580" s="85" t="s">
        <v>184</v>
      </c>
      <c r="E580" s="85">
        <v>1</v>
      </c>
      <c r="F580" s="109">
        <v>1.2228260869565217</v>
      </c>
      <c r="G580" s="109">
        <v>0.30570652173913043</v>
      </c>
      <c r="H580" s="85" t="s">
        <v>134</v>
      </c>
    </row>
    <row r="581" spans="1:8" ht="15" hidden="1" customHeight="1" x14ac:dyDescent="0.25">
      <c r="A581" s="85">
        <v>11</v>
      </c>
      <c r="B581" s="114" t="s">
        <v>530</v>
      </c>
      <c r="C581" s="85" t="s">
        <v>531</v>
      </c>
      <c r="D581" s="85" t="s">
        <v>184</v>
      </c>
      <c r="E581" s="85">
        <v>1</v>
      </c>
      <c r="F581" s="109">
        <v>1</v>
      </c>
      <c r="G581" s="109">
        <v>0.25</v>
      </c>
      <c r="H581" s="85" t="s">
        <v>53</v>
      </c>
    </row>
    <row r="582" spans="1:8" ht="15" hidden="1" customHeight="1" x14ac:dyDescent="0.25">
      <c r="A582" s="85">
        <v>11</v>
      </c>
      <c r="B582" s="114" t="s">
        <v>530</v>
      </c>
      <c r="C582" s="85" t="s">
        <v>531</v>
      </c>
      <c r="D582" s="85" t="s">
        <v>184</v>
      </c>
      <c r="E582" s="85">
        <v>1</v>
      </c>
      <c r="F582" s="109">
        <v>1</v>
      </c>
      <c r="G582" s="109">
        <v>0.25</v>
      </c>
      <c r="H582" s="85" t="s">
        <v>57</v>
      </c>
    </row>
    <row r="583" spans="1:8" hidden="1" x14ac:dyDescent="0.25">
      <c r="A583" s="85"/>
      <c r="B583" s="85"/>
      <c r="C583" s="85"/>
      <c r="D583" s="85"/>
      <c r="E583" s="85"/>
      <c r="F583" s="116">
        <v>89.853260869565219</v>
      </c>
      <c r="G583" s="116">
        <v>22.463315217391305</v>
      </c>
      <c r="H583" s="111"/>
    </row>
    <row r="584" spans="1:8" x14ac:dyDescent="0.25">
      <c r="A584" s="81" t="s">
        <v>498</v>
      </c>
      <c r="B584" s="81" t="s">
        <v>180</v>
      </c>
      <c r="C584" s="81" t="s">
        <v>483</v>
      </c>
      <c r="D584" s="81" t="s">
        <v>14</v>
      </c>
      <c r="E584" s="81" t="s">
        <v>536</v>
      </c>
      <c r="F584" s="105">
        <v>4.8</v>
      </c>
      <c r="G584" s="105">
        <v>1.2</v>
      </c>
      <c r="H584" s="81" t="s">
        <v>18</v>
      </c>
    </row>
    <row r="585" spans="1:8" x14ac:dyDescent="0.25">
      <c r="A585" s="81" t="s">
        <v>498</v>
      </c>
      <c r="B585" s="81" t="s">
        <v>180</v>
      </c>
      <c r="C585" s="81" t="s">
        <v>483</v>
      </c>
      <c r="D585" s="81" t="s">
        <v>14</v>
      </c>
      <c r="E585" s="81" t="s">
        <v>536</v>
      </c>
      <c r="F585" s="105">
        <v>8</v>
      </c>
      <c r="G585" s="105">
        <v>2</v>
      </c>
      <c r="H585" s="81" t="s">
        <v>21</v>
      </c>
    </row>
    <row r="586" spans="1:8" x14ac:dyDescent="0.25">
      <c r="A586" s="81" t="s">
        <v>498</v>
      </c>
      <c r="B586" s="81" t="s">
        <v>180</v>
      </c>
      <c r="C586" s="81" t="s">
        <v>483</v>
      </c>
      <c r="D586" s="81" t="s">
        <v>14</v>
      </c>
      <c r="E586" s="81" t="s">
        <v>536</v>
      </c>
      <c r="F586" s="105">
        <v>19.999999999999996</v>
      </c>
      <c r="G586" s="105">
        <v>4.9999999999999991</v>
      </c>
      <c r="H586" s="81" t="s">
        <v>22</v>
      </c>
    </row>
    <row r="587" spans="1:8" x14ac:dyDescent="0.25">
      <c r="A587" s="81" t="s">
        <v>498</v>
      </c>
      <c r="B587" s="81" t="s">
        <v>180</v>
      </c>
      <c r="C587" s="81" t="s">
        <v>483</v>
      </c>
      <c r="D587" s="81" t="s">
        <v>14</v>
      </c>
      <c r="E587" s="81" t="s">
        <v>536</v>
      </c>
      <c r="F587" s="105">
        <v>21.599999999999998</v>
      </c>
      <c r="G587" s="105">
        <v>5.3999999999999995</v>
      </c>
      <c r="H587" s="81" t="s">
        <v>23</v>
      </c>
    </row>
    <row r="588" spans="1:8" x14ac:dyDescent="0.25">
      <c r="A588" s="81" t="s">
        <v>498</v>
      </c>
      <c r="B588" s="81" t="s">
        <v>180</v>
      </c>
      <c r="C588" s="81" t="s">
        <v>483</v>
      </c>
      <c r="D588" s="81" t="s">
        <v>14</v>
      </c>
      <c r="E588" s="81" t="s">
        <v>536</v>
      </c>
      <c r="F588" s="105">
        <v>19.2</v>
      </c>
      <c r="G588" s="105">
        <v>4.8</v>
      </c>
      <c r="H588" s="81" t="s">
        <v>24</v>
      </c>
    </row>
    <row r="589" spans="1:8" x14ac:dyDescent="0.25">
      <c r="A589" s="81" t="s">
        <v>498</v>
      </c>
      <c r="B589" s="81" t="s">
        <v>180</v>
      </c>
      <c r="C589" s="81" t="s">
        <v>483</v>
      </c>
      <c r="D589" s="81" t="s">
        <v>14</v>
      </c>
      <c r="E589" s="81" t="s">
        <v>536</v>
      </c>
      <c r="F589" s="105">
        <v>41.599999999999994</v>
      </c>
      <c r="G589" s="105">
        <v>10.399999999999999</v>
      </c>
      <c r="H589" s="81" t="s">
        <v>25</v>
      </c>
    </row>
    <row r="590" spans="1:8" x14ac:dyDescent="0.25">
      <c r="A590" s="81" t="s">
        <v>498</v>
      </c>
      <c r="B590" s="81" t="s">
        <v>180</v>
      </c>
      <c r="C590" s="81" t="s">
        <v>483</v>
      </c>
      <c r="D590" s="81" t="s">
        <v>14</v>
      </c>
      <c r="E590" s="81" t="s">
        <v>536</v>
      </c>
      <c r="F590" s="105">
        <v>4.8</v>
      </c>
      <c r="G590" s="105">
        <v>1.2</v>
      </c>
      <c r="H590" s="81" t="s">
        <v>53</v>
      </c>
    </row>
    <row r="591" spans="1:8" hidden="1" x14ac:dyDescent="0.25">
      <c r="A591" s="81"/>
      <c r="B591" s="81"/>
      <c r="C591" s="81"/>
      <c r="D591" s="81"/>
      <c r="E591" s="81"/>
      <c r="F591" s="106">
        <v>119.99999999999999</v>
      </c>
      <c r="G591" s="106">
        <v>29.999999999999996</v>
      </c>
      <c r="H591" s="87"/>
    </row>
    <row r="592" spans="1:8" hidden="1" x14ac:dyDescent="0.25">
      <c r="A592" s="81" t="s">
        <v>495</v>
      </c>
      <c r="B592" s="81" t="s">
        <v>501</v>
      </c>
      <c r="C592" s="81" t="s">
        <v>494</v>
      </c>
      <c r="D592" s="81" t="s">
        <v>14</v>
      </c>
      <c r="E592" s="81" t="s">
        <v>489</v>
      </c>
      <c r="F592" s="105">
        <v>2026.8217863314148</v>
      </c>
      <c r="G592" s="105">
        <v>506.70544658285371</v>
      </c>
      <c r="H592" s="81" t="s">
        <v>18</v>
      </c>
    </row>
    <row r="593" spans="1:8" hidden="1" x14ac:dyDescent="0.25">
      <c r="A593" s="81" t="s">
        <v>495</v>
      </c>
      <c r="B593" s="81" t="s">
        <v>501</v>
      </c>
      <c r="C593" s="81" t="s">
        <v>494</v>
      </c>
      <c r="D593" s="81" t="s">
        <v>14</v>
      </c>
      <c r="E593" s="81" t="s">
        <v>489</v>
      </c>
      <c r="F593" s="105">
        <v>544.75842478472805</v>
      </c>
      <c r="G593" s="105">
        <v>136.18960619618201</v>
      </c>
      <c r="H593" s="81" t="s">
        <v>20</v>
      </c>
    </row>
    <row r="594" spans="1:8" hidden="1" x14ac:dyDescent="0.25">
      <c r="A594" s="81" t="s">
        <v>495</v>
      </c>
      <c r="B594" s="81" t="s">
        <v>501</v>
      </c>
      <c r="C594" s="81" t="s">
        <v>494</v>
      </c>
      <c r="D594" s="81" t="s">
        <v>14</v>
      </c>
      <c r="E594" s="81" t="s">
        <v>489</v>
      </c>
      <c r="F594" s="105">
        <v>704.98149089788342</v>
      </c>
      <c r="G594" s="105">
        <v>176.24537272447085</v>
      </c>
      <c r="H594" s="81" t="s">
        <v>22</v>
      </c>
    </row>
    <row r="595" spans="1:8" hidden="1" x14ac:dyDescent="0.25">
      <c r="A595" s="81" t="s">
        <v>495</v>
      </c>
      <c r="B595" s="81" t="s">
        <v>501</v>
      </c>
      <c r="C595" s="81" t="s">
        <v>494</v>
      </c>
      <c r="D595" s="81" t="s">
        <v>14</v>
      </c>
      <c r="E595" s="81" t="s">
        <v>489</v>
      </c>
      <c r="F595" s="105">
        <v>1489.0731206891373</v>
      </c>
      <c r="G595" s="105">
        <v>372.26828017228434</v>
      </c>
      <c r="H595" s="81" t="s">
        <v>23</v>
      </c>
    </row>
    <row r="596" spans="1:8" hidden="1" x14ac:dyDescent="0.25">
      <c r="A596" s="81" t="s">
        <v>495</v>
      </c>
      <c r="B596" s="81" t="s">
        <v>501</v>
      </c>
      <c r="C596" s="81" t="s">
        <v>494</v>
      </c>
      <c r="D596" s="81" t="s">
        <v>14</v>
      </c>
      <c r="E596" s="81" t="s">
        <v>489</v>
      </c>
      <c r="F596" s="105">
        <v>4985.9415386087512</v>
      </c>
      <c r="G596" s="105">
        <v>1246.4853846521878</v>
      </c>
      <c r="H596" s="81" t="s">
        <v>25</v>
      </c>
    </row>
    <row r="597" spans="1:8" hidden="1" x14ac:dyDescent="0.25">
      <c r="A597" s="81" t="s">
        <v>495</v>
      </c>
      <c r="B597" s="81" t="s">
        <v>501</v>
      </c>
      <c r="C597" s="81" t="s">
        <v>494</v>
      </c>
      <c r="D597" s="81" t="s">
        <v>14</v>
      </c>
      <c r="E597" s="81" t="s">
        <v>489</v>
      </c>
      <c r="F597" s="105">
        <v>229.31926337445353</v>
      </c>
      <c r="G597" s="105">
        <v>57.329815843613382</v>
      </c>
      <c r="H597" s="81" t="s">
        <v>27</v>
      </c>
    </row>
    <row r="598" spans="1:8" hidden="1" x14ac:dyDescent="0.25">
      <c r="A598" s="81" t="s">
        <v>495</v>
      </c>
      <c r="B598" s="81" t="s">
        <v>501</v>
      </c>
      <c r="C598" s="81" t="s">
        <v>494</v>
      </c>
      <c r="D598" s="81" t="s">
        <v>14</v>
      </c>
      <c r="E598" s="81" t="s">
        <v>489</v>
      </c>
      <c r="F598" s="105">
        <v>327.45589136876117</v>
      </c>
      <c r="G598" s="105">
        <v>81.863972842190293</v>
      </c>
      <c r="H598" s="81" t="s">
        <v>29</v>
      </c>
    </row>
    <row r="599" spans="1:8" hidden="1" x14ac:dyDescent="0.25">
      <c r="A599" s="81" t="s">
        <v>495</v>
      </c>
      <c r="B599" s="81" t="s">
        <v>501</v>
      </c>
      <c r="C599" s="81" t="s">
        <v>494</v>
      </c>
      <c r="D599" s="81" t="s">
        <v>14</v>
      </c>
      <c r="E599" s="81" t="s">
        <v>489</v>
      </c>
      <c r="F599" s="105">
        <v>60.083649792433249</v>
      </c>
      <c r="G599" s="105">
        <v>15.020912448108312</v>
      </c>
      <c r="H599" s="81" t="s">
        <v>30</v>
      </c>
    </row>
    <row r="600" spans="1:8" hidden="1" x14ac:dyDescent="0.25">
      <c r="A600" s="81" t="s">
        <v>495</v>
      </c>
      <c r="B600" s="81" t="s">
        <v>501</v>
      </c>
      <c r="C600" s="81" t="s">
        <v>494</v>
      </c>
      <c r="D600" s="81" t="s">
        <v>14</v>
      </c>
      <c r="E600" s="81" t="s">
        <v>489</v>
      </c>
      <c r="F600" s="105">
        <v>6075.4583881782082</v>
      </c>
      <c r="G600" s="105">
        <v>1518.8645970445521</v>
      </c>
      <c r="H600" s="81" t="s">
        <v>31</v>
      </c>
    </row>
    <row r="601" spans="1:8" hidden="1" x14ac:dyDescent="0.25">
      <c r="A601" s="81" t="s">
        <v>495</v>
      </c>
      <c r="B601" s="81" t="s">
        <v>501</v>
      </c>
      <c r="C601" s="81" t="s">
        <v>494</v>
      </c>
      <c r="D601" s="81" t="s">
        <v>14</v>
      </c>
      <c r="E601" s="81" t="s">
        <v>489</v>
      </c>
      <c r="F601" s="105">
        <v>1526.1247047278046</v>
      </c>
      <c r="G601" s="105">
        <v>381.53117618195114</v>
      </c>
      <c r="H601" s="81" t="s">
        <v>32</v>
      </c>
    </row>
    <row r="602" spans="1:8" hidden="1" x14ac:dyDescent="0.25">
      <c r="A602" s="81" t="s">
        <v>495</v>
      </c>
      <c r="B602" s="81" t="s">
        <v>501</v>
      </c>
      <c r="C602" s="81" t="s">
        <v>494</v>
      </c>
      <c r="D602" s="81" t="s">
        <v>14</v>
      </c>
      <c r="E602" s="81" t="s">
        <v>489</v>
      </c>
      <c r="F602" s="105">
        <v>753.04841073183002</v>
      </c>
      <c r="G602" s="105">
        <v>188.2621026829575</v>
      </c>
      <c r="H602" s="81" t="s">
        <v>33</v>
      </c>
    </row>
    <row r="603" spans="1:8" hidden="1" x14ac:dyDescent="0.25">
      <c r="A603" s="81" t="s">
        <v>495</v>
      </c>
      <c r="B603" s="81" t="s">
        <v>501</v>
      </c>
      <c r="C603" s="81" t="s">
        <v>494</v>
      </c>
      <c r="D603" s="81" t="s">
        <v>14</v>
      </c>
      <c r="E603" s="81" t="s">
        <v>489</v>
      </c>
      <c r="F603" s="105">
        <v>50.069708160361031</v>
      </c>
      <c r="G603" s="105">
        <v>12.517427040090258</v>
      </c>
      <c r="H603" s="81" t="s">
        <v>35</v>
      </c>
    </row>
    <row r="604" spans="1:8" hidden="1" x14ac:dyDescent="0.25">
      <c r="A604" s="81" t="s">
        <v>495</v>
      </c>
      <c r="B604" s="81" t="s">
        <v>501</v>
      </c>
      <c r="C604" s="81" t="s">
        <v>494</v>
      </c>
      <c r="D604" s="81" t="s">
        <v>14</v>
      </c>
      <c r="E604" s="81" t="s">
        <v>489</v>
      </c>
      <c r="F604" s="105">
        <v>4050.6393901732081</v>
      </c>
      <c r="G604" s="105">
        <v>1012.659847543302</v>
      </c>
      <c r="H604" s="81" t="s">
        <v>36</v>
      </c>
    </row>
    <row r="605" spans="1:8" hidden="1" x14ac:dyDescent="0.25">
      <c r="A605" s="81" t="s">
        <v>495</v>
      </c>
      <c r="B605" s="81" t="s">
        <v>501</v>
      </c>
      <c r="C605" s="81" t="s">
        <v>494</v>
      </c>
      <c r="D605" s="81" t="s">
        <v>14</v>
      </c>
      <c r="E605" s="81" t="s">
        <v>489</v>
      </c>
      <c r="F605" s="105">
        <v>1706.3756541051041</v>
      </c>
      <c r="G605" s="105">
        <v>426.59391352627603</v>
      </c>
      <c r="H605" s="81" t="s">
        <v>39</v>
      </c>
    </row>
    <row r="606" spans="1:8" hidden="1" x14ac:dyDescent="0.25">
      <c r="A606" s="81" t="s">
        <v>495</v>
      </c>
      <c r="B606" s="81" t="s">
        <v>501</v>
      </c>
      <c r="C606" s="81" t="s">
        <v>494</v>
      </c>
      <c r="D606" s="81" t="s">
        <v>14</v>
      </c>
      <c r="E606" s="81" t="s">
        <v>489</v>
      </c>
      <c r="F606" s="105">
        <v>390.5437236508161</v>
      </c>
      <c r="G606" s="105">
        <v>97.635930912704026</v>
      </c>
      <c r="H606" s="81" t="s">
        <v>40</v>
      </c>
    </row>
    <row r="607" spans="1:8" hidden="1" x14ac:dyDescent="0.25">
      <c r="A607" s="81" t="s">
        <v>495</v>
      </c>
      <c r="B607" s="81" t="s">
        <v>501</v>
      </c>
      <c r="C607" s="81" t="s">
        <v>494</v>
      </c>
      <c r="D607" s="81" t="s">
        <v>14</v>
      </c>
      <c r="E607" s="81" t="s">
        <v>489</v>
      </c>
      <c r="F607" s="105">
        <v>825.14879048274997</v>
      </c>
      <c r="G607" s="105">
        <v>206.28719762068749</v>
      </c>
      <c r="H607" s="81" t="s">
        <v>41</v>
      </c>
    </row>
    <row r="608" spans="1:8" hidden="1" x14ac:dyDescent="0.25">
      <c r="A608" s="81" t="s">
        <v>495</v>
      </c>
      <c r="B608" s="81" t="s">
        <v>501</v>
      </c>
      <c r="C608" s="81" t="s">
        <v>494</v>
      </c>
      <c r="D608" s="81" t="s">
        <v>14</v>
      </c>
      <c r="E608" s="81" t="s">
        <v>489</v>
      </c>
      <c r="F608" s="105">
        <v>32153.765186420653</v>
      </c>
      <c r="G608" s="105">
        <v>8038.4412966051632</v>
      </c>
      <c r="H608" s="81" t="s">
        <v>42</v>
      </c>
    </row>
    <row r="609" spans="1:8" hidden="1" x14ac:dyDescent="0.25">
      <c r="A609" s="81" t="s">
        <v>495</v>
      </c>
      <c r="B609" s="81" t="s">
        <v>501</v>
      </c>
      <c r="C609" s="81" t="s">
        <v>494</v>
      </c>
      <c r="D609" s="81" t="s">
        <v>14</v>
      </c>
      <c r="E609" s="81" t="s">
        <v>489</v>
      </c>
      <c r="F609" s="105">
        <v>20.027883264144414</v>
      </c>
      <c r="G609" s="105">
        <v>5.0069708160361035</v>
      </c>
      <c r="H609" s="81" t="s">
        <v>43</v>
      </c>
    </row>
    <row r="610" spans="1:8" hidden="1" x14ac:dyDescent="0.25">
      <c r="A610" s="81" t="s">
        <v>495</v>
      </c>
      <c r="B610" s="81" t="s">
        <v>501</v>
      </c>
      <c r="C610" s="81" t="s">
        <v>494</v>
      </c>
      <c r="D610" s="81" t="s">
        <v>14</v>
      </c>
      <c r="E610" s="81" t="s">
        <v>489</v>
      </c>
      <c r="F610" s="105">
        <v>716.99822085637004</v>
      </c>
      <c r="G610" s="105">
        <v>179.24955521409251</v>
      </c>
      <c r="H610" s="81" t="s">
        <v>44</v>
      </c>
    </row>
    <row r="611" spans="1:8" hidden="1" x14ac:dyDescent="0.25">
      <c r="A611" s="81" t="s">
        <v>495</v>
      </c>
      <c r="B611" s="81" t="s">
        <v>501</v>
      </c>
      <c r="C611" s="81" t="s">
        <v>494</v>
      </c>
      <c r="D611" s="81" t="s">
        <v>14</v>
      </c>
      <c r="E611" s="81" t="s">
        <v>489</v>
      </c>
      <c r="F611" s="105">
        <v>1443.0089891816053</v>
      </c>
      <c r="G611" s="105">
        <v>360.75224729540133</v>
      </c>
      <c r="H611" s="81" t="s">
        <v>45</v>
      </c>
    </row>
    <row r="612" spans="1:8" hidden="1" x14ac:dyDescent="0.25">
      <c r="A612" s="81" t="s">
        <v>495</v>
      </c>
      <c r="B612" s="81" t="s">
        <v>501</v>
      </c>
      <c r="C612" s="81" t="s">
        <v>494</v>
      </c>
      <c r="D612" s="81" t="s">
        <v>14</v>
      </c>
      <c r="E612" s="81" t="s">
        <v>489</v>
      </c>
      <c r="F612" s="105">
        <v>1879.6168443399531</v>
      </c>
      <c r="G612" s="105">
        <v>469.90421108498828</v>
      </c>
      <c r="H612" s="81" t="s">
        <v>46</v>
      </c>
    </row>
    <row r="613" spans="1:8" hidden="1" x14ac:dyDescent="0.25">
      <c r="A613" s="81" t="s">
        <v>495</v>
      </c>
      <c r="B613" s="81" t="s">
        <v>501</v>
      </c>
      <c r="C613" s="81" t="s">
        <v>494</v>
      </c>
      <c r="D613" s="81" t="s">
        <v>14</v>
      </c>
      <c r="E613" s="81" t="s">
        <v>489</v>
      </c>
      <c r="F613" s="105">
        <v>13.018124121693868</v>
      </c>
      <c r="G613" s="105">
        <v>3.2545310304234669</v>
      </c>
      <c r="H613" s="81" t="s">
        <v>47</v>
      </c>
    </row>
    <row r="614" spans="1:8" hidden="1" x14ac:dyDescent="0.25">
      <c r="A614" s="81" t="s">
        <v>495</v>
      </c>
      <c r="B614" s="81" t="s">
        <v>501</v>
      </c>
      <c r="C614" s="81" t="s">
        <v>494</v>
      </c>
      <c r="D614" s="81" t="s">
        <v>14</v>
      </c>
      <c r="E614" s="81" t="s">
        <v>489</v>
      </c>
      <c r="F614" s="105">
        <v>251.34993496501241</v>
      </c>
      <c r="G614" s="105">
        <v>62.837483741253102</v>
      </c>
      <c r="H614" s="81" t="s">
        <v>48</v>
      </c>
    </row>
    <row r="615" spans="1:8" hidden="1" x14ac:dyDescent="0.25">
      <c r="A615" s="81" t="s">
        <v>495</v>
      </c>
      <c r="B615" s="81" t="s">
        <v>501</v>
      </c>
      <c r="C615" s="81" t="s">
        <v>494</v>
      </c>
      <c r="D615" s="81" t="s">
        <v>14</v>
      </c>
      <c r="E615" s="81" t="s">
        <v>489</v>
      </c>
      <c r="F615" s="105">
        <v>1721.3965665532123</v>
      </c>
      <c r="G615" s="105">
        <v>430.34914163830308</v>
      </c>
      <c r="H615" s="81" t="s">
        <v>68</v>
      </c>
    </row>
    <row r="616" spans="1:8" hidden="1" x14ac:dyDescent="0.25">
      <c r="A616" s="81" t="s">
        <v>495</v>
      </c>
      <c r="B616" s="81" t="s">
        <v>501</v>
      </c>
      <c r="C616" s="81" t="s">
        <v>494</v>
      </c>
      <c r="D616" s="81" t="s">
        <v>14</v>
      </c>
      <c r="E616" s="81" t="s">
        <v>489</v>
      </c>
      <c r="F616" s="105">
        <v>10.013941632072207</v>
      </c>
      <c r="G616" s="105">
        <v>2.5034854080180517</v>
      </c>
      <c r="H616" s="81" t="s">
        <v>49</v>
      </c>
    </row>
    <row r="617" spans="1:8" hidden="1" x14ac:dyDescent="0.25">
      <c r="A617" s="81" t="s">
        <v>495</v>
      </c>
      <c r="B617" s="81" t="s">
        <v>501</v>
      </c>
      <c r="C617" s="81" t="s">
        <v>494</v>
      </c>
      <c r="D617" s="81" t="s">
        <v>14</v>
      </c>
      <c r="E617" s="81" t="s">
        <v>489</v>
      </c>
      <c r="F617" s="105">
        <v>2761.845102125515</v>
      </c>
      <c r="G617" s="105">
        <v>690.46127553137876</v>
      </c>
      <c r="H617" s="81" t="s">
        <v>51</v>
      </c>
    </row>
    <row r="618" spans="1:8" hidden="1" x14ac:dyDescent="0.25">
      <c r="A618" s="81" t="s">
        <v>495</v>
      </c>
      <c r="B618" s="81" t="s">
        <v>501</v>
      </c>
      <c r="C618" s="81" t="s">
        <v>494</v>
      </c>
      <c r="D618" s="81" t="s">
        <v>14</v>
      </c>
      <c r="E618" s="81" t="s">
        <v>489</v>
      </c>
      <c r="F618" s="105">
        <v>13.018124121693868</v>
      </c>
      <c r="G618" s="105">
        <v>3.2545310304234669</v>
      </c>
      <c r="H618" s="81" t="s">
        <v>52</v>
      </c>
    </row>
    <row r="619" spans="1:8" hidden="1" x14ac:dyDescent="0.25">
      <c r="A619" s="81" t="s">
        <v>495</v>
      </c>
      <c r="B619" s="81" t="s">
        <v>501</v>
      </c>
      <c r="C619" s="81" t="s">
        <v>494</v>
      </c>
      <c r="D619" s="81" t="s">
        <v>14</v>
      </c>
      <c r="E619" s="81" t="s">
        <v>489</v>
      </c>
      <c r="F619" s="105">
        <v>70.097591424505453</v>
      </c>
      <c r="G619" s="105">
        <v>17.524397856126363</v>
      </c>
      <c r="H619" s="81" t="s">
        <v>55</v>
      </c>
    </row>
    <row r="620" spans="1:8" hidden="1" x14ac:dyDescent="0.25">
      <c r="A620" s="81" t="s">
        <v>495</v>
      </c>
      <c r="B620" s="81" t="s">
        <v>501</v>
      </c>
      <c r="C620" s="81" t="s">
        <v>494</v>
      </c>
      <c r="D620" s="81" t="s">
        <v>14</v>
      </c>
      <c r="E620" s="81" t="s">
        <v>489</v>
      </c>
      <c r="F620" s="105">
        <v>1592.2167194994811</v>
      </c>
      <c r="G620" s="105">
        <v>398.05417987487027</v>
      </c>
      <c r="H620" s="81" t="s">
        <v>56</v>
      </c>
    </row>
    <row r="621" spans="1:8" hidden="1" x14ac:dyDescent="0.25">
      <c r="A621" s="81" t="s">
        <v>495</v>
      </c>
      <c r="B621" s="81" t="s">
        <v>501</v>
      </c>
      <c r="C621" s="81" t="s">
        <v>494</v>
      </c>
      <c r="D621" s="81" t="s">
        <v>14</v>
      </c>
      <c r="E621" s="81" t="s">
        <v>489</v>
      </c>
      <c r="F621" s="105">
        <v>53.073890649982708</v>
      </c>
      <c r="G621" s="105">
        <v>13.268472662495677</v>
      </c>
      <c r="H621" s="81" t="s">
        <v>57</v>
      </c>
    </row>
    <row r="622" spans="1:8" hidden="1" x14ac:dyDescent="0.25">
      <c r="A622" s="81" t="s">
        <v>495</v>
      </c>
      <c r="B622" s="81" t="s">
        <v>501</v>
      </c>
      <c r="C622" s="81" t="s">
        <v>494</v>
      </c>
      <c r="D622" s="81" t="s">
        <v>14</v>
      </c>
      <c r="E622" s="81" t="s">
        <v>489</v>
      </c>
      <c r="F622" s="105">
        <v>1493.0786973419661</v>
      </c>
      <c r="G622" s="105">
        <v>373.26967433549152</v>
      </c>
      <c r="H622" s="81" t="s">
        <v>65</v>
      </c>
    </row>
    <row r="623" spans="1:8" hidden="1" x14ac:dyDescent="0.25">
      <c r="A623" s="81" t="s">
        <v>495</v>
      </c>
      <c r="B623" s="81" t="s">
        <v>501</v>
      </c>
      <c r="C623" s="81" t="s">
        <v>494</v>
      </c>
      <c r="D623" s="81" t="s">
        <v>14</v>
      </c>
      <c r="E623" s="81" t="s">
        <v>489</v>
      </c>
      <c r="F623" s="105">
        <v>10.013941632072207</v>
      </c>
      <c r="G623" s="105">
        <v>2.5034854080180517</v>
      </c>
      <c r="H623" s="81" t="s">
        <v>25</v>
      </c>
    </row>
    <row r="624" spans="1:8" hidden="1" x14ac:dyDescent="0.25">
      <c r="A624" s="81" t="s">
        <v>495</v>
      </c>
      <c r="B624" s="81" t="s">
        <v>501</v>
      </c>
      <c r="C624" s="81" t="s">
        <v>494</v>
      </c>
      <c r="D624" s="81" t="s">
        <v>14</v>
      </c>
      <c r="E624" s="81" t="s">
        <v>489</v>
      </c>
      <c r="F624" s="105">
        <v>8.011153305657766</v>
      </c>
      <c r="G624" s="105">
        <v>2.0027883264144415</v>
      </c>
      <c r="H624" s="81" t="s">
        <v>29</v>
      </c>
    </row>
    <row r="625" spans="1:8" hidden="1" x14ac:dyDescent="0.25">
      <c r="A625" s="81" t="s">
        <v>495</v>
      </c>
      <c r="B625" s="81" t="s">
        <v>501</v>
      </c>
      <c r="C625" s="81" t="s">
        <v>494</v>
      </c>
      <c r="D625" s="81" t="s">
        <v>14</v>
      </c>
      <c r="E625" s="81" t="s">
        <v>489</v>
      </c>
      <c r="F625" s="105">
        <v>518.72217654134045</v>
      </c>
      <c r="G625" s="105">
        <v>129.68054413533511</v>
      </c>
      <c r="H625" s="81" t="s">
        <v>31</v>
      </c>
    </row>
    <row r="626" spans="1:8" hidden="1" x14ac:dyDescent="0.25">
      <c r="A626" s="81" t="s">
        <v>495</v>
      </c>
      <c r="B626" s="81" t="s">
        <v>501</v>
      </c>
      <c r="C626" s="81" t="s">
        <v>494</v>
      </c>
      <c r="D626" s="81" t="s">
        <v>14</v>
      </c>
      <c r="E626" s="81" t="s">
        <v>489</v>
      </c>
      <c r="F626" s="105">
        <v>3.004182489621662</v>
      </c>
      <c r="G626" s="105">
        <v>0.7510456224054155</v>
      </c>
      <c r="H626" s="81" t="s">
        <v>41</v>
      </c>
    </row>
    <row r="627" spans="1:8" hidden="1" x14ac:dyDescent="0.25">
      <c r="A627" s="81" t="s">
        <v>495</v>
      </c>
      <c r="B627" s="81" t="s">
        <v>501</v>
      </c>
      <c r="C627" s="81" t="s">
        <v>494</v>
      </c>
      <c r="D627" s="81" t="s">
        <v>14</v>
      </c>
      <c r="E627" s="81" t="s">
        <v>489</v>
      </c>
      <c r="F627" s="105">
        <v>1233.7176090712958</v>
      </c>
      <c r="G627" s="105">
        <v>308.42940226782395</v>
      </c>
      <c r="H627" s="81" t="s">
        <v>46</v>
      </c>
    </row>
    <row r="628" spans="1:8" hidden="1" x14ac:dyDescent="0.25">
      <c r="A628" s="81" t="s">
        <v>495</v>
      </c>
      <c r="B628" s="81" t="s">
        <v>501</v>
      </c>
      <c r="C628" s="81" t="s">
        <v>494</v>
      </c>
      <c r="D628" s="81" t="s">
        <v>14</v>
      </c>
      <c r="E628" s="81" t="s">
        <v>489</v>
      </c>
      <c r="F628" s="105">
        <v>24.033459916973296</v>
      </c>
      <c r="G628" s="105">
        <v>6.008364979243324</v>
      </c>
      <c r="H628" s="81" t="s">
        <v>68</v>
      </c>
    </row>
    <row r="629" spans="1:8" hidden="1" x14ac:dyDescent="0.25">
      <c r="A629" s="81" t="s">
        <v>495</v>
      </c>
      <c r="B629" s="81" t="s">
        <v>501</v>
      </c>
      <c r="C629" s="81" t="s">
        <v>494</v>
      </c>
      <c r="D629" s="81" t="s">
        <v>14</v>
      </c>
      <c r="E629" s="81" t="s">
        <v>489</v>
      </c>
      <c r="F629" s="105">
        <v>37.051584038667166</v>
      </c>
      <c r="G629" s="105">
        <v>9.2628960096667914</v>
      </c>
      <c r="H629" s="81" t="s">
        <v>51</v>
      </c>
    </row>
    <row r="630" spans="1:8" hidden="1" x14ac:dyDescent="0.25">
      <c r="A630" s="81" t="s">
        <v>495</v>
      </c>
      <c r="B630" s="81" t="s">
        <v>501</v>
      </c>
      <c r="C630" s="81" t="s">
        <v>494</v>
      </c>
      <c r="D630" s="81" t="s">
        <v>14</v>
      </c>
      <c r="E630" s="81" t="s">
        <v>489</v>
      </c>
      <c r="F630" s="105">
        <v>29.80149029704689</v>
      </c>
      <c r="G630" s="105">
        <v>7.4503725742617224</v>
      </c>
      <c r="H630" s="81" t="s">
        <v>52</v>
      </c>
    </row>
    <row r="631" spans="1:8" hidden="1" x14ac:dyDescent="0.25">
      <c r="A631" s="81" t="s">
        <v>495</v>
      </c>
      <c r="B631" s="81" t="s">
        <v>501</v>
      </c>
      <c r="C631" s="81" t="s">
        <v>494</v>
      </c>
      <c r="D631" s="81" t="s">
        <v>14</v>
      </c>
      <c r="E631" s="81" t="s">
        <v>489</v>
      </c>
      <c r="F631" s="105">
        <v>194.27046766220084</v>
      </c>
      <c r="G631" s="105">
        <v>48.567616915550211</v>
      </c>
      <c r="H631" s="81" t="s">
        <v>54</v>
      </c>
    </row>
    <row r="632" spans="1:8" hidden="1" x14ac:dyDescent="0.25">
      <c r="A632" s="91" t="s">
        <v>495</v>
      </c>
      <c r="B632" s="81" t="s">
        <v>501</v>
      </c>
      <c r="C632" s="91" t="s">
        <v>494</v>
      </c>
      <c r="D632" s="91" t="s">
        <v>170</v>
      </c>
      <c r="E632" s="81" t="s">
        <v>489</v>
      </c>
      <c r="F632" s="107">
        <v>3.004182489621662</v>
      </c>
      <c r="G632" s="107">
        <v>0.7510456224054155</v>
      </c>
      <c r="H632" s="91" t="s">
        <v>46</v>
      </c>
    </row>
    <row r="633" spans="1:8" hidden="1" x14ac:dyDescent="0.25">
      <c r="A633" s="81"/>
      <c r="B633" s="81"/>
      <c r="C633" s="81"/>
      <c r="D633" s="81"/>
      <c r="E633" s="81"/>
      <c r="F633" s="106">
        <v>71999.999999999971</v>
      </c>
      <c r="G633" s="106">
        <v>17999.999999999993</v>
      </c>
      <c r="H633" s="87"/>
    </row>
    <row r="634" spans="1:8" hidden="1" x14ac:dyDescent="0.25">
      <c r="A634" s="91" t="s">
        <v>496</v>
      </c>
      <c r="B634" s="91" t="s">
        <v>502</v>
      </c>
      <c r="C634" s="91" t="s">
        <v>497</v>
      </c>
      <c r="D634" s="91" t="s">
        <v>14</v>
      </c>
      <c r="E634" s="81" t="s">
        <v>489</v>
      </c>
      <c r="F634" s="107">
        <v>20.552966135562794</v>
      </c>
      <c r="G634" s="107">
        <v>5.1382415338906986</v>
      </c>
      <c r="H634" s="91" t="s">
        <v>40</v>
      </c>
    </row>
    <row r="635" spans="1:8" hidden="1" x14ac:dyDescent="0.25">
      <c r="A635" s="91" t="s">
        <v>496</v>
      </c>
      <c r="B635" s="91" t="s">
        <v>502</v>
      </c>
      <c r="C635" s="91" t="s">
        <v>497</v>
      </c>
      <c r="D635" s="91" t="s">
        <v>14</v>
      </c>
      <c r="E635" s="81" t="s">
        <v>489</v>
      </c>
      <c r="F635" s="107">
        <v>0.26033757105046212</v>
      </c>
      <c r="G635" s="107">
        <v>6.5084392762615531E-2</v>
      </c>
      <c r="H635" s="91" t="s">
        <v>53</v>
      </c>
    </row>
    <row r="636" spans="1:8" hidden="1" x14ac:dyDescent="0.25">
      <c r="A636" s="91" t="s">
        <v>496</v>
      </c>
      <c r="B636" s="91" t="s">
        <v>502</v>
      </c>
      <c r="C636" s="91" t="s">
        <v>497</v>
      </c>
      <c r="D636" s="91" t="s">
        <v>14</v>
      </c>
      <c r="E636" s="81" t="s">
        <v>489</v>
      </c>
      <c r="F636" s="107">
        <v>8.2211864542251192</v>
      </c>
      <c r="G636" s="107">
        <v>2.0552966135562798</v>
      </c>
      <c r="H636" s="91" t="s">
        <v>54</v>
      </c>
    </row>
    <row r="637" spans="1:8" hidden="1" x14ac:dyDescent="0.25">
      <c r="A637" s="91" t="s">
        <v>496</v>
      </c>
      <c r="B637" s="91" t="s">
        <v>502</v>
      </c>
      <c r="C637" s="91" t="s">
        <v>497</v>
      </c>
      <c r="D637" s="81" t="s">
        <v>14</v>
      </c>
      <c r="E637" s="81" t="s">
        <v>489</v>
      </c>
      <c r="F637" s="105">
        <v>37.694139892622168</v>
      </c>
      <c r="G637" s="105">
        <v>9.423534973155542</v>
      </c>
      <c r="H637" s="81" t="s">
        <v>18</v>
      </c>
    </row>
    <row r="638" spans="1:8" hidden="1" x14ac:dyDescent="0.25">
      <c r="A638" s="91" t="s">
        <v>496</v>
      </c>
      <c r="B638" s="91" t="s">
        <v>502</v>
      </c>
      <c r="C638" s="91" t="s">
        <v>497</v>
      </c>
      <c r="D638" s="81" t="s">
        <v>14</v>
      </c>
      <c r="E638" s="81" t="s">
        <v>489</v>
      </c>
      <c r="F638" s="105">
        <v>913.91641337038948</v>
      </c>
      <c r="G638" s="105">
        <v>228.47910334259737</v>
      </c>
      <c r="H638" s="81" t="s">
        <v>20</v>
      </c>
    </row>
    <row r="639" spans="1:8" hidden="1" x14ac:dyDescent="0.25">
      <c r="A639" s="91" t="s">
        <v>496</v>
      </c>
      <c r="B639" s="91" t="s">
        <v>502</v>
      </c>
      <c r="C639" s="91" t="s">
        <v>497</v>
      </c>
      <c r="D639" s="81" t="s">
        <v>14</v>
      </c>
      <c r="E639" s="81" t="s">
        <v>489</v>
      </c>
      <c r="F639" s="105">
        <v>678.07934815126066</v>
      </c>
      <c r="G639" s="105">
        <v>169.51983703781517</v>
      </c>
      <c r="H639" s="81" t="s">
        <v>22</v>
      </c>
    </row>
    <row r="640" spans="1:8" hidden="1" x14ac:dyDescent="0.25">
      <c r="A640" s="91" t="s">
        <v>496</v>
      </c>
      <c r="B640" s="91" t="s">
        <v>502</v>
      </c>
      <c r="C640" s="91" t="s">
        <v>497</v>
      </c>
      <c r="D640" s="81" t="s">
        <v>14</v>
      </c>
      <c r="E640" s="81" t="s">
        <v>489</v>
      </c>
      <c r="F640" s="105">
        <v>507.1704731521171</v>
      </c>
      <c r="G640" s="105">
        <v>126.79261828802927</v>
      </c>
      <c r="H640" s="81" t="s">
        <v>23</v>
      </c>
    </row>
    <row r="641" spans="1:8" hidden="1" x14ac:dyDescent="0.25">
      <c r="A641" s="91" t="s">
        <v>496</v>
      </c>
      <c r="B641" s="91" t="s">
        <v>502</v>
      </c>
      <c r="C641" s="91" t="s">
        <v>497</v>
      </c>
      <c r="D641" s="81" t="s">
        <v>14</v>
      </c>
      <c r="E641" s="81" t="s">
        <v>489</v>
      </c>
      <c r="F641" s="105">
        <v>17.81257065082109</v>
      </c>
      <c r="G641" s="105">
        <v>4.4531426627052726</v>
      </c>
      <c r="H641" s="81" t="s">
        <v>25</v>
      </c>
    </row>
    <row r="642" spans="1:8" hidden="1" x14ac:dyDescent="0.25">
      <c r="A642" s="91" t="s">
        <v>496</v>
      </c>
      <c r="B642" s="91" t="s">
        <v>502</v>
      </c>
      <c r="C642" s="91" t="s">
        <v>497</v>
      </c>
      <c r="D642" s="81" t="s">
        <v>14</v>
      </c>
      <c r="E642" s="81" t="s">
        <v>489</v>
      </c>
      <c r="F642" s="105">
        <v>146.37411422425114</v>
      </c>
      <c r="G642" s="105">
        <v>36.593528556062786</v>
      </c>
      <c r="H642" s="81" t="s">
        <v>28</v>
      </c>
    </row>
    <row r="643" spans="1:8" hidden="1" x14ac:dyDescent="0.25">
      <c r="A643" s="91" t="s">
        <v>496</v>
      </c>
      <c r="B643" s="91" t="s">
        <v>502</v>
      </c>
      <c r="C643" s="91" t="s">
        <v>497</v>
      </c>
      <c r="D643" s="81" t="s">
        <v>14</v>
      </c>
      <c r="E643" s="81" t="s">
        <v>489</v>
      </c>
      <c r="F643" s="105">
        <v>77.621702105308827</v>
      </c>
      <c r="G643" s="105">
        <v>19.405425526327207</v>
      </c>
      <c r="H643" s="81" t="s">
        <v>30</v>
      </c>
    </row>
    <row r="644" spans="1:8" hidden="1" x14ac:dyDescent="0.25">
      <c r="A644" s="91" t="s">
        <v>496</v>
      </c>
      <c r="B644" s="91" t="s">
        <v>502</v>
      </c>
      <c r="C644" s="91" t="s">
        <v>497</v>
      </c>
      <c r="D644" s="81" t="s">
        <v>14</v>
      </c>
      <c r="E644" s="81" t="s">
        <v>489</v>
      </c>
      <c r="F644" s="105">
        <v>24.512837611014564</v>
      </c>
      <c r="G644" s="105">
        <v>6.1282094027536411</v>
      </c>
      <c r="H644" s="81" t="s">
        <v>62</v>
      </c>
    </row>
    <row r="645" spans="1:8" hidden="1" x14ac:dyDescent="0.25">
      <c r="A645" s="91" t="s">
        <v>496</v>
      </c>
      <c r="B645" s="91" t="s">
        <v>502</v>
      </c>
      <c r="C645" s="91" t="s">
        <v>497</v>
      </c>
      <c r="D645" s="81" t="s">
        <v>14</v>
      </c>
      <c r="E645" s="81" t="s">
        <v>489</v>
      </c>
      <c r="F645" s="105">
        <v>207.57125599176055</v>
      </c>
      <c r="G645" s="105">
        <v>51.892813997940138</v>
      </c>
      <c r="H645" s="81" t="s">
        <v>34</v>
      </c>
    </row>
    <row r="646" spans="1:8" hidden="1" x14ac:dyDescent="0.25">
      <c r="A646" s="91" t="s">
        <v>496</v>
      </c>
      <c r="B646" s="91" t="s">
        <v>502</v>
      </c>
      <c r="C646" s="91" t="s">
        <v>497</v>
      </c>
      <c r="D646" s="81" t="s">
        <v>14</v>
      </c>
      <c r="E646" s="81" t="s">
        <v>489</v>
      </c>
      <c r="F646" s="105">
        <v>101.39463293544311</v>
      </c>
      <c r="G646" s="105">
        <v>25.348658233860778</v>
      </c>
      <c r="H646" s="81" t="s">
        <v>35</v>
      </c>
    </row>
    <row r="647" spans="1:8" hidden="1" x14ac:dyDescent="0.25">
      <c r="A647" s="91" t="s">
        <v>496</v>
      </c>
      <c r="B647" s="91" t="s">
        <v>502</v>
      </c>
      <c r="C647" s="91" t="s">
        <v>497</v>
      </c>
      <c r="D647" s="81" t="s">
        <v>14</v>
      </c>
      <c r="E647" s="81" t="s">
        <v>489</v>
      </c>
      <c r="F647" s="105">
        <v>286.04933168605112</v>
      </c>
      <c r="G647" s="105">
        <v>71.51233292151278</v>
      </c>
      <c r="H647" s="81" t="s">
        <v>37</v>
      </c>
    </row>
    <row r="648" spans="1:8" hidden="1" x14ac:dyDescent="0.25">
      <c r="A648" s="91" t="s">
        <v>496</v>
      </c>
      <c r="B648" s="91" t="s">
        <v>502</v>
      </c>
      <c r="C648" s="91" t="s">
        <v>497</v>
      </c>
      <c r="D648" s="81" t="s">
        <v>14</v>
      </c>
      <c r="E648" s="81" t="s">
        <v>489</v>
      </c>
      <c r="F648" s="105">
        <v>43.8463277558673</v>
      </c>
      <c r="G648" s="105">
        <v>10.961581938966825</v>
      </c>
      <c r="H648" s="81" t="s">
        <v>38</v>
      </c>
    </row>
    <row r="649" spans="1:8" hidden="1" x14ac:dyDescent="0.25">
      <c r="A649" s="91" t="s">
        <v>496</v>
      </c>
      <c r="B649" s="91" t="s">
        <v>502</v>
      </c>
      <c r="C649" s="91" t="s">
        <v>497</v>
      </c>
      <c r="D649" s="81" t="s">
        <v>14</v>
      </c>
      <c r="E649" s="81" t="s">
        <v>489</v>
      </c>
      <c r="F649" s="105">
        <v>15.072175166079385</v>
      </c>
      <c r="G649" s="105">
        <v>3.7680437915198461</v>
      </c>
      <c r="H649" s="81" t="s">
        <v>39</v>
      </c>
    </row>
    <row r="650" spans="1:8" hidden="1" x14ac:dyDescent="0.25">
      <c r="A650" s="91" t="s">
        <v>496</v>
      </c>
      <c r="B650" s="91" t="s">
        <v>502</v>
      </c>
      <c r="C650" s="91" t="s">
        <v>497</v>
      </c>
      <c r="D650" s="81" t="s">
        <v>14</v>
      </c>
      <c r="E650" s="81" t="s">
        <v>489</v>
      </c>
      <c r="F650" s="105">
        <v>104.17613435245595</v>
      </c>
      <c r="G650" s="105">
        <v>26.044033588113987</v>
      </c>
      <c r="H650" s="81" t="s">
        <v>40</v>
      </c>
    </row>
    <row r="651" spans="1:8" hidden="1" x14ac:dyDescent="0.25">
      <c r="A651" s="91" t="s">
        <v>496</v>
      </c>
      <c r="B651" s="91" t="s">
        <v>502</v>
      </c>
      <c r="C651" s="91" t="s">
        <v>497</v>
      </c>
      <c r="D651" s="81" t="s">
        <v>14</v>
      </c>
      <c r="E651" s="81" t="s">
        <v>489</v>
      </c>
      <c r="F651" s="105">
        <v>315.91005108553912</v>
      </c>
      <c r="G651" s="105">
        <v>78.977512771384781</v>
      </c>
      <c r="H651" s="81" t="s">
        <v>41</v>
      </c>
    </row>
    <row r="652" spans="1:8" hidden="1" x14ac:dyDescent="0.25">
      <c r="A652" s="91" t="s">
        <v>496</v>
      </c>
      <c r="B652" s="91" t="s">
        <v>502</v>
      </c>
      <c r="C652" s="91" t="s">
        <v>497</v>
      </c>
      <c r="D652" s="81" t="s">
        <v>14</v>
      </c>
      <c r="E652" s="81" t="s">
        <v>489</v>
      </c>
      <c r="F652" s="107">
        <v>48.962646125880063</v>
      </c>
      <c r="G652" s="107">
        <v>12.240661531470016</v>
      </c>
      <c r="H652" s="81" t="s">
        <v>43</v>
      </c>
    </row>
    <row r="653" spans="1:8" hidden="1" x14ac:dyDescent="0.25">
      <c r="A653" s="91" t="s">
        <v>496</v>
      </c>
      <c r="B653" s="91" t="s">
        <v>502</v>
      </c>
      <c r="C653" s="91" t="s">
        <v>497</v>
      </c>
      <c r="D653" s="81" t="s">
        <v>14</v>
      </c>
      <c r="E653" s="81" t="s">
        <v>489</v>
      </c>
      <c r="F653" s="107">
        <v>8.2211864542251192</v>
      </c>
      <c r="G653" s="107">
        <v>2.0552966135562798</v>
      </c>
      <c r="H653" s="81" t="s">
        <v>44</v>
      </c>
    </row>
    <row r="654" spans="1:8" hidden="1" x14ac:dyDescent="0.25">
      <c r="A654" s="91" t="s">
        <v>496</v>
      </c>
      <c r="B654" s="91" t="s">
        <v>502</v>
      </c>
      <c r="C654" s="91" t="s">
        <v>497</v>
      </c>
      <c r="D654" s="81" t="s">
        <v>14</v>
      </c>
      <c r="E654" s="81" t="s">
        <v>489</v>
      </c>
      <c r="F654" s="107">
        <v>119.79364821999894</v>
      </c>
      <c r="G654" s="107">
        <v>29.948412054999736</v>
      </c>
      <c r="H654" s="81" t="s">
        <v>45</v>
      </c>
    </row>
    <row r="655" spans="1:8" hidden="1" x14ac:dyDescent="0.25">
      <c r="A655" s="91" t="s">
        <v>496</v>
      </c>
      <c r="B655" s="91" t="s">
        <v>502</v>
      </c>
      <c r="C655" s="91" t="s">
        <v>497</v>
      </c>
      <c r="D655" s="81" t="s">
        <v>14</v>
      </c>
      <c r="E655" s="81" t="s">
        <v>489</v>
      </c>
      <c r="F655" s="107">
        <v>248.18117668014784</v>
      </c>
      <c r="G655" s="107">
        <v>62.045294170036961</v>
      </c>
      <c r="H655" s="81" t="s">
        <v>47</v>
      </c>
    </row>
    <row r="656" spans="1:8" hidden="1" x14ac:dyDescent="0.25">
      <c r="A656" s="91" t="s">
        <v>496</v>
      </c>
      <c r="B656" s="91" t="s">
        <v>502</v>
      </c>
      <c r="C656" s="91" t="s">
        <v>497</v>
      </c>
      <c r="D656" s="81" t="s">
        <v>14</v>
      </c>
      <c r="E656" s="81" t="s">
        <v>489</v>
      </c>
      <c r="F656" s="107">
        <v>12.331779681337677</v>
      </c>
      <c r="G656" s="107">
        <v>3.0829449203344192</v>
      </c>
      <c r="H656" s="81" t="s">
        <v>63</v>
      </c>
    </row>
    <row r="657" spans="1:8" hidden="1" x14ac:dyDescent="0.25">
      <c r="A657" s="91" t="s">
        <v>496</v>
      </c>
      <c r="B657" s="91" t="s">
        <v>502</v>
      </c>
      <c r="C657" s="91" t="s">
        <v>497</v>
      </c>
      <c r="D657" s="81" t="s">
        <v>14</v>
      </c>
      <c r="E657" s="81" t="s">
        <v>489</v>
      </c>
      <c r="F657" s="107">
        <v>106.5246532828796</v>
      </c>
      <c r="G657" s="107">
        <v>26.631163320719899</v>
      </c>
      <c r="H657" s="81" t="s">
        <v>48</v>
      </c>
    </row>
    <row r="658" spans="1:8" hidden="1" x14ac:dyDescent="0.25">
      <c r="A658" s="91" t="s">
        <v>496</v>
      </c>
      <c r="B658" s="91" t="s">
        <v>502</v>
      </c>
      <c r="C658" s="91" t="s">
        <v>497</v>
      </c>
      <c r="D658" s="81" t="s">
        <v>14</v>
      </c>
      <c r="E658" s="81" t="s">
        <v>489</v>
      </c>
      <c r="F658" s="107">
        <v>2.0498158225867962</v>
      </c>
      <c r="G658" s="107">
        <v>0.51245395564669904</v>
      </c>
      <c r="H658" s="81" t="s">
        <v>68</v>
      </c>
    </row>
    <row r="659" spans="1:8" hidden="1" x14ac:dyDescent="0.25">
      <c r="A659" s="91" t="s">
        <v>496</v>
      </c>
      <c r="B659" s="91" t="s">
        <v>502</v>
      </c>
      <c r="C659" s="91" t="s">
        <v>497</v>
      </c>
      <c r="D659" s="81" t="s">
        <v>14</v>
      </c>
      <c r="E659" s="81" t="s">
        <v>489</v>
      </c>
      <c r="F659" s="105">
        <v>235.6740116877867</v>
      </c>
      <c r="G659" s="105">
        <v>58.918502921946676</v>
      </c>
      <c r="H659" s="81" t="s">
        <v>49</v>
      </c>
    </row>
    <row r="660" spans="1:8" hidden="1" x14ac:dyDescent="0.25">
      <c r="A660" s="91" t="s">
        <v>496</v>
      </c>
      <c r="B660" s="91" t="s">
        <v>502</v>
      </c>
      <c r="C660" s="91" t="s">
        <v>497</v>
      </c>
      <c r="D660" s="81" t="s">
        <v>14</v>
      </c>
      <c r="E660" s="81" t="s">
        <v>489</v>
      </c>
      <c r="F660" s="105">
        <v>86.322457769363751</v>
      </c>
      <c r="G660" s="105">
        <v>21.580614442340938</v>
      </c>
      <c r="H660" s="81" t="s">
        <v>50</v>
      </c>
    </row>
    <row r="661" spans="1:8" hidden="1" x14ac:dyDescent="0.25">
      <c r="A661" s="91" t="s">
        <v>496</v>
      </c>
      <c r="B661" s="91" t="s">
        <v>502</v>
      </c>
      <c r="C661" s="91" t="s">
        <v>497</v>
      </c>
      <c r="D661" s="81" t="s">
        <v>14</v>
      </c>
      <c r="E661" s="81" t="s">
        <v>489</v>
      </c>
      <c r="F661" s="105">
        <v>36.995339044013029</v>
      </c>
      <c r="G661" s="105">
        <v>9.2488347610032573</v>
      </c>
      <c r="H661" s="81" t="s">
        <v>51</v>
      </c>
    </row>
    <row r="662" spans="1:8" hidden="1" x14ac:dyDescent="0.25">
      <c r="A662" s="91" t="s">
        <v>496</v>
      </c>
      <c r="B662" s="91" t="s">
        <v>502</v>
      </c>
      <c r="C662" s="91" t="s">
        <v>497</v>
      </c>
      <c r="D662" s="81" t="s">
        <v>14</v>
      </c>
      <c r="E662" s="81" t="s">
        <v>489</v>
      </c>
      <c r="F662" s="105">
        <v>186.33319098501232</v>
      </c>
      <c r="G662" s="105">
        <v>46.583297746253081</v>
      </c>
      <c r="H662" s="81" t="s">
        <v>53</v>
      </c>
    </row>
    <row r="663" spans="1:8" hidden="1" x14ac:dyDescent="0.25">
      <c r="A663" s="91" t="s">
        <v>496</v>
      </c>
      <c r="B663" s="91" t="s">
        <v>502</v>
      </c>
      <c r="C663" s="91" t="s">
        <v>497</v>
      </c>
      <c r="D663" s="81" t="s">
        <v>14</v>
      </c>
      <c r="E663" s="81" t="s">
        <v>489</v>
      </c>
      <c r="F663" s="105">
        <v>2.7403954847417062</v>
      </c>
      <c r="G663" s="105">
        <v>0.68509887118542656</v>
      </c>
      <c r="H663" s="81" t="s">
        <v>54</v>
      </c>
    </row>
    <row r="664" spans="1:8" hidden="1" x14ac:dyDescent="0.25">
      <c r="A664" s="91" t="s">
        <v>496</v>
      </c>
      <c r="B664" s="91" t="s">
        <v>502</v>
      </c>
      <c r="C664" s="91" t="s">
        <v>497</v>
      </c>
      <c r="D664" s="81" t="s">
        <v>14</v>
      </c>
      <c r="E664" s="81" t="s">
        <v>489</v>
      </c>
      <c r="F664" s="105">
        <v>136.44977197625906</v>
      </c>
      <c r="G664" s="105">
        <v>34.112442994064764</v>
      </c>
      <c r="H664" s="81" t="s">
        <v>55</v>
      </c>
    </row>
    <row r="665" spans="1:8" hidden="1" x14ac:dyDescent="0.25">
      <c r="A665" s="91" t="s">
        <v>496</v>
      </c>
      <c r="B665" s="91" t="s">
        <v>502</v>
      </c>
      <c r="C665" s="91" t="s">
        <v>497</v>
      </c>
      <c r="D665" s="81" t="s">
        <v>14</v>
      </c>
      <c r="E665" s="81" t="s">
        <v>489</v>
      </c>
      <c r="F665" s="105">
        <v>406.94872948414337</v>
      </c>
      <c r="G665" s="105">
        <v>101.73718237103584</v>
      </c>
      <c r="H665" s="81" t="s">
        <v>56</v>
      </c>
    </row>
    <row r="666" spans="1:8" hidden="1" x14ac:dyDescent="0.25">
      <c r="A666" s="91" t="s">
        <v>496</v>
      </c>
      <c r="B666" s="91" t="s">
        <v>502</v>
      </c>
      <c r="C666" s="91" t="s">
        <v>497</v>
      </c>
      <c r="D666" s="81" t="s">
        <v>14</v>
      </c>
      <c r="E666" s="81" t="s">
        <v>489</v>
      </c>
      <c r="F666" s="105">
        <v>219.91673765052192</v>
      </c>
      <c r="G666" s="105">
        <v>54.979184412630481</v>
      </c>
      <c r="H666" s="81" t="s">
        <v>20</v>
      </c>
    </row>
    <row r="667" spans="1:8" hidden="1" x14ac:dyDescent="0.25">
      <c r="A667" s="91" t="s">
        <v>496</v>
      </c>
      <c r="B667" s="91" t="s">
        <v>502</v>
      </c>
      <c r="C667" s="91" t="s">
        <v>497</v>
      </c>
      <c r="D667" s="81" t="s">
        <v>14</v>
      </c>
      <c r="E667" s="81" t="s">
        <v>489</v>
      </c>
      <c r="F667" s="105">
        <v>205.58309906758041</v>
      </c>
      <c r="G667" s="105">
        <v>51.395774766895101</v>
      </c>
      <c r="H667" s="81" t="s">
        <v>22</v>
      </c>
    </row>
    <row r="668" spans="1:8" hidden="1" x14ac:dyDescent="0.25">
      <c r="A668" s="91" t="s">
        <v>496</v>
      </c>
      <c r="B668" s="91" t="s">
        <v>502</v>
      </c>
      <c r="C668" s="91" t="s">
        <v>497</v>
      </c>
      <c r="D668" s="81" t="s">
        <v>14</v>
      </c>
      <c r="E668" s="81" t="s">
        <v>489</v>
      </c>
      <c r="F668" s="105">
        <v>417.47869913426337</v>
      </c>
      <c r="G668" s="105">
        <v>104.36967478356584</v>
      </c>
      <c r="H668" s="81" t="s">
        <v>23</v>
      </c>
    </row>
    <row r="669" spans="1:8" hidden="1" x14ac:dyDescent="0.25">
      <c r="A669" s="91" t="s">
        <v>496</v>
      </c>
      <c r="B669" s="91" t="s">
        <v>502</v>
      </c>
      <c r="C669" s="91" t="s">
        <v>497</v>
      </c>
      <c r="D669" s="81" t="s">
        <v>14</v>
      </c>
      <c r="E669" s="81" t="s">
        <v>489</v>
      </c>
      <c r="F669" s="105">
        <v>2.7403954847417062</v>
      </c>
      <c r="G669" s="105">
        <v>0.68509887118542656</v>
      </c>
      <c r="H669" s="81" t="s">
        <v>27</v>
      </c>
    </row>
    <row r="670" spans="1:8" hidden="1" x14ac:dyDescent="0.25">
      <c r="A670" s="91" t="s">
        <v>496</v>
      </c>
      <c r="B670" s="91" t="s">
        <v>502</v>
      </c>
      <c r="C670" s="91" t="s">
        <v>497</v>
      </c>
      <c r="D670" s="81" t="s">
        <v>14</v>
      </c>
      <c r="E670" s="81" t="s">
        <v>489</v>
      </c>
      <c r="F670" s="105">
        <v>134.99188157837642</v>
      </c>
      <c r="G670" s="105">
        <v>33.747970394594105</v>
      </c>
      <c r="H670" s="81" t="s">
        <v>28</v>
      </c>
    </row>
    <row r="671" spans="1:8" hidden="1" x14ac:dyDescent="0.25">
      <c r="A671" s="91" t="s">
        <v>496</v>
      </c>
      <c r="B671" s="91" t="s">
        <v>502</v>
      </c>
      <c r="C671" s="91" t="s">
        <v>497</v>
      </c>
      <c r="D671" s="81" t="s">
        <v>14</v>
      </c>
      <c r="E671" s="81" t="s">
        <v>489</v>
      </c>
      <c r="F671" s="105">
        <v>33.980904010797154</v>
      </c>
      <c r="G671" s="105">
        <v>8.4952260026992885</v>
      </c>
      <c r="H671" s="81" t="s">
        <v>30</v>
      </c>
    </row>
    <row r="672" spans="1:8" hidden="1" x14ac:dyDescent="0.25">
      <c r="A672" s="91" t="s">
        <v>496</v>
      </c>
      <c r="B672" s="91" t="s">
        <v>502</v>
      </c>
      <c r="C672" s="91" t="s">
        <v>497</v>
      </c>
      <c r="D672" s="81" t="s">
        <v>14</v>
      </c>
      <c r="E672" s="81" t="s">
        <v>489</v>
      </c>
      <c r="F672" s="105">
        <v>24.149735209286284</v>
      </c>
      <c r="G672" s="105">
        <v>6.037433802321571</v>
      </c>
      <c r="H672" s="81" t="s">
        <v>62</v>
      </c>
    </row>
    <row r="673" spans="1:8" hidden="1" x14ac:dyDescent="0.25">
      <c r="A673" s="91" t="s">
        <v>496</v>
      </c>
      <c r="B673" s="91" t="s">
        <v>502</v>
      </c>
      <c r="C673" s="91" t="s">
        <v>497</v>
      </c>
      <c r="D673" s="81" t="s">
        <v>14</v>
      </c>
      <c r="E673" s="81" t="s">
        <v>489</v>
      </c>
      <c r="F673" s="105">
        <v>315.14548074529625</v>
      </c>
      <c r="G673" s="105">
        <v>78.786370186324064</v>
      </c>
      <c r="H673" s="81" t="s">
        <v>35</v>
      </c>
    </row>
    <row r="674" spans="1:8" hidden="1" x14ac:dyDescent="0.25">
      <c r="A674" s="91" t="s">
        <v>496</v>
      </c>
      <c r="B674" s="91" t="s">
        <v>502</v>
      </c>
      <c r="C674" s="91" t="s">
        <v>497</v>
      </c>
      <c r="D674" s="81" t="s">
        <v>14</v>
      </c>
      <c r="E674" s="81" t="s">
        <v>489</v>
      </c>
      <c r="F674" s="105">
        <v>217.29965996259361</v>
      </c>
      <c r="G674" s="105">
        <v>54.324914990648402</v>
      </c>
      <c r="H674" s="81" t="s">
        <v>36</v>
      </c>
    </row>
    <row r="675" spans="1:8" hidden="1" x14ac:dyDescent="0.25">
      <c r="A675" s="91" t="s">
        <v>496</v>
      </c>
      <c r="B675" s="91" t="s">
        <v>502</v>
      </c>
      <c r="C675" s="91" t="s">
        <v>497</v>
      </c>
      <c r="D675" s="81" t="s">
        <v>14</v>
      </c>
      <c r="E675" s="81" t="s">
        <v>489</v>
      </c>
      <c r="F675" s="105">
        <v>85.585291383968226</v>
      </c>
      <c r="G675" s="105">
        <v>21.396322845992056</v>
      </c>
      <c r="H675" s="81" t="s">
        <v>37</v>
      </c>
    </row>
    <row r="676" spans="1:8" hidden="1" x14ac:dyDescent="0.25">
      <c r="A676" s="91" t="s">
        <v>496</v>
      </c>
      <c r="B676" s="91" t="s">
        <v>502</v>
      </c>
      <c r="C676" s="91" t="s">
        <v>497</v>
      </c>
      <c r="D676" s="81" t="s">
        <v>14</v>
      </c>
      <c r="E676" s="81" t="s">
        <v>489</v>
      </c>
      <c r="F676" s="105">
        <v>187.71709070480688</v>
      </c>
      <c r="G676" s="105">
        <v>46.92927267620172</v>
      </c>
      <c r="H676" s="81" t="s">
        <v>38</v>
      </c>
    </row>
    <row r="677" spans="1:8" hidden="1" x14ac:dyDescent="0.25">
      <c r="A677" s="91" t="s">
        <v>496</v>
      </c>
      <c r="B677" s="91" t="s">
        <v>502</v>
      </c>
      <c r="C677" s="91" t="s">
        <v>497</v>
      </c>
      <c r="D677" s="81" t="s">
        <v>14</v>
      </c>
      <c r="E677" s="81" t="s">
        <v>489</v>
      </c>
      <c r="F677" s="105">
        <v>42.476130013496444</v>
      </c>
      <c r="G677" s="105">
        <v>10.619032503374111</v>
      </c>
      <c r="H677" s="81" t="s">
        <v>39</v>
      </c>
    </row>
    <row r="678" spans="1:8" hidden="1" x14ac:dyDescent="0.25">
      <c r="A678" s="91" t="s">
        <v>496</v>
      </c>
      <c r="B678" s="91" t="s">
        <v>502</v>
      </c>
      <c r="C678" s="91" t="s">
        <v>497</v>
      </c>
      <c r="D678" s="81" t="s">
        <v>14</v>
      </c>
      <c r="E678" s="81" t="s">
        <v>489</v>
      </c>
      <c r="F678" s="105">
        <v>335.69844688085897</v>
      </c>
      <c r="G678" s="105">
        <v>83.924611720214742</v>
      </c>
      <c r="H678" s="81" t="s">
        <v>40</v>
      </c>
    </row>
    <row r="679" spans="1:8" hidden="1" x14ac:dyDescent="0.25">
      <c r="A679" s="91" t="s">
        <v>496</v>
      </c>
      <c r="B679" s="91" t="s">
        <v>502</v>
      </c>
      <c r="C679" s="91" t="s">
        <v>497</v>
      </c>
      <c r="D679" s="81" t="s">
        <v>14</v>
      </c>
      <c r="E679" s="81" t="s">
        <v>489</v>
      </c>
      <c r="F679" s="105">
        <v>253.59619815799752</v>
      </c>
      <c r="G679" s="105">
        <v>63.39904953949938</v>
      </c>
      <c r="H679" s="81" t="s">
        <v>41</v>
      </c>
    </row>
    <row r="680" spans="1:8" hidden="1" x14ac:dyDescent="0.25">
      <c r="A680" s="91" t="s">
        <v>496</v>
      </c>
      <c r="B680" s="91" t="s">
        <v>502</v>
      </c>
      <c r="C680" s="91" t="s">
        <v>497</v>
      </c>
      <c r="D680" s="81" t="s">
        <v>14</v>
      </c>
      <c r="E680" s="81" t="s">
        <v>489</v>
      </c>
      <c r="F680" s="107">
        <v>14.195248610962036</v>
      </c>
      <c r="G680" s="107">
        <v>3.548812152740509</v>
      </c>
      <c r="H680" s="81" t="s">
        <v>43</v>
      </c>
    </row>
    <row r="681" spans="1:8" hidden="1" x14ac:dyDescent="0.25">
      <c r="A681" s="91" t="s">
        <v>496</v>
      </c>
      <c r="B681" s="91" t="s">
        <v>502</v>
      </c>
      <c r="C681" s="91" t="s">
        <v>497</v>
      </c>
      <c r="D681" s="81" t="s">
        <v>14</v>
      </c>
      <c r="E681" s="81" t="s">
        <v>489</v>
      </c>
      <c r="F681" s="105">
        <v>166.79417117880394</v>
      </c>
      <c r="G681" s="105">
        <v>41.698542794700984</v>
      </c>
      <c r="H681" s="81" t="s">
        <v>47</v>
      </c>
    </row>
    <row r="682" spans="1:8" hidden="1" x14ac:dyDescent="0.25">
      <c r="A682" s="91" t="s">
        <v>496</v>
      </c>
      <c r="B682" s="91" t="s">
        <v>502</v>
      </c>
      <c r="C682" s="91" t="s">
        <v>497</v>
      </c>
      <c r="D682" s="81" t="s">
        <v>14</v>
      </c>
      <c r="E682" s="81" t="s">
        <v>489</v>
      </c>
      <c r="F682" s="105">
        <v>132.90918100997277</v>
      </c>
      <c r="G682" s="105">
        <v>33.227295252493192</v>
      </c>
      <c r="H682" s="81" t="s">
        <v>63</v>
      </c>
    </row>
    <row r="683" spans="1:8" hidden="1" x14ac:dyDescent="0.25">
      <c r="A683" s="91" t="s">
        <v>496</v>
      </c>
      <c r="B683" s="91" t="s">
        <v>502</v>
      </c>
      <c r="C683" s="91" t="s">
        <v>497</v>
      </c>
      <c r="D683" s="81" t="s">
        <v>14</v>
      </c>
      <c r="E683" s="81" t="s">
        <v>489</v>
      </c>
      <c r="F683" s="105">
        <v>35.830670962997807</v>
      </c>
      <c r="G683" s="105">
        <v>8.9576677407494518</v>
      </c>
      <c r="H683" s="81" t="s">
        <v>48</v>
      </c>
    </row>
    <row r="684" spans="1:8" hidden="1" x14ac:dyDescent="0.25">
      <c r="A684" s="91" t="s">
        <v>496</v>
      </c>
      <c r="B684" s="91" t="s">
        <v>502</v>
      </c>
      <c r="C684" s="91" t="s">
        <v>497</v>
      </c>
      <c r="D684" s="81" t="s">
        <v>14</v>
      </c>
      <c r="E684" s="81" t="s">
        <v>489</v>
      </c>
      <c r="F684" s="105">
        <v>64.399293891430091</v>
      </c>
      <c r="G684" s="105">
        <v>16.099823472857523</v>
      </c>
      <c r="H684" s="81" t="s">
        <v>49</v>
      </c>
    </row>
    <row r="685" spans="1:8" hidden="1" x14ac:dyDescent="0.25">
      <c r="A685" s="91" t="s">
        <v>496</v>
      </c>
      <c r="B685" s="91" t="s">
        <v>502</v>
      </c>
      <c r="C685" s="91" t="s">
        <v>497</v>
      </c>
      <c r="D685" s="81" t="s">
        <v>14</v>
      </c>
      <c r="E685" s="81" t="s">
        <v>489</v>
      </c>
      <c r="F685" s="105">
        <v>89.062853254105448</v>
      </c>
      <c r="G685" s="105">
        <v>22.265713313526362</v>
      </c>
      <c r="H685" s="81" t="s">
        <v>50</v>
      </c>
    </row>
    <row r="686" spans="1:8" hidden="1" x14ac:dyDescent="0.25">
      <c r="A686" s="91" t="s">
        <v>496</v>
      </c>
      <c r="B686" s="91" t="s">
        <v>502</v>
      </c>
      <c r="C686" s="91" t="s">
        <v>497</v>
      </c>
      <c r="D686" s="81" t="s">
        <v>14</v>
      </c>
      <c r="E686" s="81" t="s">
        <v>489</v>
      </c>
      <c r="F686" s="105">
        <v>440.95703744978789</v>
      </c>
      <c r="G686" s="105">
        <v>110.23925936244697</v>
      </c>
      <c r="H686" s="81" t="s">
        <v>52</v>
      </c>
    </row>
    <row r="687" spans="1:8" hidden="1" x14ac:dyDescent="0.25">
      <c r="A687" s="91" t="s">
        <v>496</v>
      </c>
      <c r="B687" s="91" t="s">
        <v>502</v>
      </c>
      <c r="C687" s="91" t="s">
        <v>497</v>
      </c>
      <c r="D687" s="81" t="s">
        <v>14</v>
      </c>
      <c r="E687" s="81" t="s">
        <v>489</v>
      </c>
      <c r="F687" s="105">
        <v>93.173446481217994</v>
      </c>
      <c r="G687" s="105">
        <v>23.293361620304498</v>
      </c>
      <c r="H687" s="81" t="s">
        <v>55</v>
      </c>
    </row>
    <row r="688" spans="1:8" hidden="1" x14ac:dyDescent="0.25">
      <c r="A688" s="91" t="s">
        <v>496</v>
      </c>
      <c r="B688" s="91" t="s">
        <v>502</v>
      </c>
      <c r="C688" s="91" t="s">
        <v>497</v>
      </c>
      <c r="D688" s="81" t="s">
        <v>14</v>
      </c>
      <c r="E688" s="81" t="s">
        <v>489</v>
      </c>
      <c r="F688" s="105">
        <v>109.61581938966826</v>
      </c>
      <c r="G688" s="105">
        <v>27.403954847417065</v>
      </c>
      <c r="H688" s="81" t="s">
        <v>56</v>
      </c>
    </row>
    <row r="689" spans="1:8" hidden="1" x14ac:dyDescent="0.25">
      <c r="A689" s="91" t="s">
        <v>496</v>
      </c>
      <c r="B689" s="91" t="s">
        <v>502</v>
      </c>
      <c r="C689" s="91" t="s">
        <v>497</v>
      </c>
      <c r="D689" s="81" t="s">
        <v>14</v>
      </c>
      <c r="E689" s="81" t="s">
        <v>489</v>
      </c>
      <c r="F689" s="105">
        <v>232.93772679627213</v>
      </c>
      <c r="G689" s="105">
        <v>58.234431699068033</v>
      </c>
      <c r="H689" s="81" t="s">
        <v>57</v>
      </c>
    </row>
    <row r="690" spans="1:8" hidden="1" x14ac:dyDescent="0.25">
      <c r="A690" s="81"/>
      <c r="B690" s="81"/>
      <c r="C690" s="81"/>
      <c r="D690" s="81"/>
      <c r="E690" s="81"/>
      <c r="F690" s="112">
        <v>8999.9999999999982</v>
      </c>
      <c r="G690" s="112">
        <v>2249.9999999999995</v>
      </c>
      <c r="H690" s="87"/>
    </row>
    <row r="691" spans="1:8" hidden="1" x14ac:dyDescent="0.25">
      <c r="A691" s="81" t="s">
        <v>499</v>
      </c>
      <c r="B691" s="81" t="s">
        <v>306</v>
      </c>
      <c r="C691" s="81" t="s">
        <v>500</v>
      </c>
      <c r="D691" s="81" t="s">
        <v>14</v>
      </c>
      <c r="E691" s="81" t="s">
        <v>489</v>
      </c>
      <c r="F691" s="105">
        <v>4.0632512782311316</v>
      </c>
      <c r="G691" s="105">
        <v>1.0158128195577829</v>
      </c>
      <c r="H691" s="81" t="s">
        <v>53</v>
      </c>
    </row>
    <row r="692" spans="1:8" hidden="1" x14ac:dyDescent="0.25">
      <c r="A692" s="81" t="s">
        <v>499</v>
      </c>
      <c r="B692" s="81" t="s">
        <v>306</v>
      </c>
      <c r="C692" s="81" t="s">
        <v>500</v>
      </c>
      <c r="D692" s="81" t="s">
        <v>14</v>
      </c>
      <c r="E692" s="81" t="s">
        <v>489</v>
      </c>
      <c r="F692" s="105">
        <v>386.55063826905496</v>
      </c>
      <c r="G692" s="105">
        <v>96.637659567263739</v>
      </c>
      <c r="H692" s="81" t="s">
        <v>25</v>
      </c>
    </row>
    <row r="693" spans="1:8" hidden="1" x14ac:dyDescent="0.25">
      <c r="A693" s="81" t="s">
        <v>499</v>
      </c>
      <c r="B693" s="81" t="s">
        <v>306</v>
      </c>
      <c r="C693" s="81" t="s">
        <v>500</v>
      </c>
      <c r="D693" s="81" t="s">
        <v>14</v>
      </c>
      <c r="E693" s="81" t="s">
        <v>489</v>
      </c>
      <c r="F693" s="105">
        <v>5.4176683709748419</v>
      </c>
      <c r="G693" s="105">
        <v>1.3544170927437105</v>
      </c>
      <c r="H693" s="81" t="s">
        <v>34</v>
      </c>
    </row>
    <row r="694" spans="1:8" hidden="1" x14ac:dyDescent="0.25">
      <c r="A694" s="81" t="s">
        <v>499</v>
      </c>
      <c r="B694" s="81" t="s">
        <v>306</v>
      </c>
      <c r="C694" s="81" t="s">
        <v>500</v>
      </c>
      <c r="D694" s="81" t="s">
        <v>14</v>
      </c>
      <c r="E694" s="81" t="s">
        <v>489</v>
      </c>
      <c r="F694" s="105">
        <v>25.733924762130499</v>
      </c>
      <c r="G694" s="105">
        <v>6.4334811905326248</v>
      </c>
      <c r="H694" s="81" t="s">
        <v>37</v>
      </c>
    </row>
    <row r="695" spans="1:8" hidden="1" x14ac:dyDescent="0.25">
      <c r="A695" s="81" t="s">
        <v>499</v>
      </c>
      <c r="B695" s="81" t="s">
        <v>306</v>
      </c>
      <c r="C695" s="81" t="s">
        <v>500</v>
      </c>
      <c r="D695" s="81" t="s">
        <v>14</v>
      </c>
      <c r="E695" s="81" t="s">
        <v>489</v>
      </c>
      <c r="F695" s="105">
        <v>4.0632512782311316</v>
      </c>
      <c r="G695" s="105">
        <v>1.0158128195577829</v>
      </c>
      <c r="H695" s="81" t="s">
        <v>40</v>
      </c>
    </row>
    <row r="696" spans="1:8" hidden="1" x14ac:dyDescent="0.25">
      <c r="A696" s="81" t="s">
        <v>499</v>
      </c>
      <c r="B696" s="81" t="s">
        <v>306</v>
      </c>
      <c r="C696" s="81" t="s">
        <v>500</v>
      </c>
      <c r="D696" s="81" t="s">
        <v>14</v>
      </c>
      <c r="E696" s="81" t="s">
        <v>489</v>
      </c>
      <c r="F696" s="105">
        <v>36.569261504080181</v>
      </c>
      <c r="G696" s="105">
        <v>9.1423153760200453</v>
      </c>
      <c r="H696" s="81" t="s">
        <v>43</v>
      </c>
    </row>
    <row r="697" spans="1:8" hidden="1" x14ac:dyDescent="0.25">
      <c r="A697" s="81" t="s">
        <v>499</v>
      </c>
      <c r="B697" s="81" t="s">
        <v>306</v>
      </c>
      <c r="C697" s="81" t="s">
        <v>500</v>
      </c>
      <c r="D697" s="81" t="s">
        <v>14</v>
      </c>
      <c r="E697" s="81" t="s">
        <v>489</v>
      </c>
      <c r="F697" s="105">
        <v>598.65235499272012</v>
      </c>
      <c r="G697" s="105">
        <v>149.66308874818003</v>
      </c>
      <c r="H697" s="81" t="s">
        <v>45</v>
      </c>
    </row>
    <row r="698" spans="1:8" hidden="1" x14ac:dyDescent="0.25">
      <c r="A698" s="81" t="s">
        <v>499</v>
      </c>
      <c r="B698" s="81" t="s">
        <v>306</v>
      </c>
      <c r="C698" s="81" t="s">
        <v>500</v>
      </c>
      <c r="D698" s="81" t="s">
        <v>14</v>
      </c>
      <c r="E698" s="81" t="s">
        <v>489</v>
      </c>
      <c r="F698" s="105">
        <v>117.83428706870282</v>
      </c>
      <c r="G698" s="105">
        <v>29.458571767175705</v>
      </c>
      <c r="H698" s="81" t="s">
        <v>46</v>
      </c>
    </row>
    <row r="699" spans="1:8" hidden="1" x14ac:dyDescent="0.25">
      <c r="A699" s="81" t="s">
        <v>499</v>
      </c>
      <c r="B699" s="81" t="s">
        <v>306</v>
      </c>
      <c r="C699" s="81" t="s">
        <v>500</v>
      </c>
      <c r="D699" s="81" t="s">
        <v>14</v>
      </c>
      <c r="E699" s="81" t="s">
        <v>489</v>
      </c>
      <c r="F699" s="105">
        <v>12.189753834693393</v>
      </c>
      <c r="G699" s="105">
        <v>3.0474384586733483</v>
      </c>
      <c r="H699" s="81" t="s">
        <v>47</v>
      </c>
    </row>
    <row r="700" spans="1:8" hidden="1" x14ac:dyDescent="0.25">
      <c r="A700" s="81" t="s">
        <v>499</v>
      </c>
      <c r="B700" s="81" t="s">
        <v>306</v>
      </c>
      <c r="C700" s="81" t="s">
        <v>500</v>
      </c>
      <c r="D700" s="81" t="s">
        <v>14</v>
      </c>
      <c r="E700" s="81" t="s">
        <v>489</v>
      </c>
      <c r="F700" s="105">
        <v>65.012020451698106</v>
      </c>
      <c r="G700" s="105">
        <v>16.253005112924527</v>
      </c>
      <c r="H700" s="81" t="s">
        <v>49</v>
      </c>
    </row>
    <row r="701" spans="1:8" hidden="1" x14ac:dyDescent="0.25">
      <c r="A701" s="81" t="s">
        <v>499</v>
      </c>
      <c r="B701" s="81" t="s">
        <v>306</v>
      </c>
      <c r="C701" s="81" t="s">
        <v>500</v>
      </c>
      <c r="D701" s="81" t="s">
        <v>14</v>
      </c>
      <c r="E701" s="81" t="s">
        <v>489</v>
      </c>
      <c r="F701" s="105">
        <v>5.4176683709748419</v>
      </c>
      <c r="G701" s="105">
        <v>1.3544170927437105</v>
      </c>
      <c r="H701" s="81" t="s">
        <v>53</v>
      </c>
    </row>
    <row r="702" spans="1:8" hidden="1" x14ac:dyDescent="0.25">
      <c r="A702" s="81" t="s">
        <v>499</v>
      </c>
      <c r="B702" s="81" t="s">
        <v>306</v>
      </c>
      <c r="C702" s="81" t="s">
        <v>500</v>
      </c>
      <c r="D702" s="81" t="s">
        <v>14</v>
      </c>
      <c r="E702" s="81" t="s">
        <v>489</v>
      </c>
      <c r="F702" s="105">
        <v>24.379507669386786</v>
      </c>
      <c r="G702" s="105">
        <v>6.0948769173466966</v>
      </c>
      <c r="H702" s="81" t="s">
        <v>54</v>
      </c>
    </row>
    <row r="703" spans="1:8" hidden="1" x14ac:dyDescent="0.25">
      <c r="A703" s="81" t="s">
        <v>499</v>
      </c>
      <c r="B703" s="81" t="s">
        <v>306</v>
      </c>
      <c r="C703" s="81" t="s">
        <v>500</v>
      </c>
      <c r="D703" s="81" t="s">
        <v>14</v>
      </c>
      <c r="E703" s="81" t="s">
        <v>489</v>
      </c>
      <c r="F703" s="105">
        <v>1.3544170927437105</v>
      </c>
      <c r="G703" s="105">
        <v>0.33860427318592762</v>
      </c>
      <c r="H703" s="81" t="s">
        <v>65</v>
      </c>
    </row>
    <row r="704" spans="1:8" hidden="1" x14ac:dyDescent="0.25">
      <c r="A704" s="81" t="s">
        <v>499</v>
      </c>
      <c r="B704" s="81" t="s">
        <v>306</v>
      </c>
      <c r="C704" s="81" t="s">
        <v>500</v>
      </c>
      <c r="D704" s="81" t="s">
        <v>14</v>
      </c>
      <c r="E704" s="81" t="s">
        <v>489</v>
      </c>
      <c r="F704" s="105">
        <v>1350.3538414654793</v>
      </c>
      <c r="G704" s="105">
        <v>337.58846036636982</v>
      </c>
      <c r="H704" s="81" t="s">
        <v>16</v>
      </c>
    </row>
    <row r="705" spans="1:8" hidden="1" x14ac:dyDescent="0.25">
      <c r="A705" s="81" t="s">
        <v>499</v>
      </c>
      <c r="B705" s="81" t="s">
        <v>306</v>
      </c>
      <c r="C705" s="81" t="s">
        <v>500</v>
      </c>
      <c r="D705" s="81" t="s">
        <v>14</v>
      </c>
      <c r="E705" s="81" t="s">
        <v>489</v>
      </c>
      <c r="F705" s="105">
        <v>709.71455659770425</v>
      </c>
      <c r="G705" s="105">
        <v>177.42863914942606</v>
      </c>
      <c r="H705" s="81" t="s">
        <v>18</v>
      </c>
    </row>
    <row r="706" spans="1:8" hidden="1" x14ac:dyDescent="0.25">
      <c r="A706" s="81" t="s">
        <v>499</v>
      </c>
      <c r="B706" s="81" t="s">
        <v>306</v>
      </c>
      <c r="C706" s="81" t="s">
        <v>500</v>
      </c>
      <c r="D706" s="81" t="s">
        <v>14</v>
      </c>
      <c r="E706" s="81" t="s">
        <v>489</v>
      </c>
      <c r="F706" s="105">
        <v>90.745945213828605</v>
      </c>
      <c r="G706" s="105">
        <v>22.686486303457151</v>
      </c>
      <c r="H706" s="81" t="s">
        <v>20</v>
      </c>
    </row>
    <row r="707" spans="1:8" hidden="1" x14ac:dyDescent="0.25">
      <c r="A707" s="81" t="s">
        <v>499</v>
      </c>
      <c r="B707" s="81" t="s">
        <v>306</v>
      </c>
      <c r="C707" s="81" t="s">
        <v>500</v>
      </c>
      <c r="D707" s="81" t="s">
        <v>14</v>
      </c>
      <c r="E707" s="81" t="s">
        <v>489</v>
      </c>
      <c r="F707" s="105">
        <v>1197.3047099854402</v>
      </c>
      <c r="G707" s="105">
        <v>299.32617749636006</v>
      </c>
      <c r="H707" s="81" t="s">
        <v>22</v>
      </c>
    </row>
    <row r="708" spans="1:8" hidden="1" x14ac:dyDescent="0.25">
      <c r="A708" s="81" t="s">
        <v>499</v>
      </c>
      <c r="B708" s="81" t="s">
        <v>306</v>
      </c>
      <c r="C708" s="81" t="s">
        <v>500</v>
      </c>
      <c r="D708" s="81" t="s">
        <v>14</v>
      </c>
      <c r="E708" s="81" t="s">
        <v>489</v>
      </c>
      <c r="F708" s="105">
        <v>1139.0647749974603</v>
      </c>
      <c r="G708" s="105">
        <v>284.76619374936507</v>
      </c>
      <c r="H708" s="81" t="s">
        <v>23</v>
      </c>
    </row>
    <row r="709" spans="1:8" hidden="1" x14ac:dyDescent="0.25">
      <c r="A709" s="81" t="s">
        <v>499</v>
      </c>
      <c r="B709" s="81" t="s">
        <v>306</v>
      </c>
      <c r="C709" s="81" t="s">
        <v>500</v>
      </c>
      <c r="D709" s="81" t="s">
        <v>14</v>
      </c>
      <c r="E709" s="81" t="s">
        <v>489</v>
      </c>
      <c r="F709" s="105">
        <v>2422.3749703721264</v>
      </c>
      <c r="G709" s="105">
        <v>605.59374259303161</v>
      </c>
      <c r="H709" s="81" t="s">
        <v>25</v>
      </c>
    </row>
    <row r="710" spans="1:8" hidden="1" x14ac:dyDescent="0.25">
      <c r="A710" s="81" t="s">
        <v>499</v>
      </c>
      <c r="B710" s="81" t="s">
        <v>306</v>
      </c>
      <c r="C710" s="81" t="s">
        <v>500</v>
      </c>
      <c r="D710" s="81" t="s">
        <v>14</v>
      </c>
      <c r="E710" s="81" t="s">
        <v>489</v>
      </c>
      <c r="F710" s="105">
        <v>73.138523008160362</v>
      </c>
      <c r="G710" s="105">
        <v>18.284630752040091</v>
      </c>
      <c r="H710" s="81" t="s">
        <v>27</v>
      </c>
    </row>
    <row r="711" spans="1:8" hidden="1" x14ac:dyDescent="0.25">
      <c r="A711" s="81" t="s">
        <v>499</v>
      </c>
      <c r="B711" s="81" t="s">
        <v>306</v>
      </c>
      <c r="C711" s="81" t="s">
        <v>500</v>
      </c>
      <c r="D711" s="81" t="s">
        <v>14</v>
      </c>
      <c r="E711" s="81" t="s">
        <v>489</v>
      </c>
      <c r="F711" s="105">
        <v>85.328276842853754</v>
      </c>
      <c r="G711" s="105">
        <v>21.332069210713438</v>
      </c>
      <c r="H711" s="81" t="s">
        <v>28</v>
      </c>
    </row>
    <row r="712" spans="1:8" hidden="1" x14ac:dyDescent="0.25">
      <c r="A712" s="81" t="s">
        <v>499</v>
      </c>
      <c r="B712" s="81" t="s">
        <v>306</v>
      </c>
      <c r="C712" s="81" t="s">
        <v>500</v>
      </c>
      <c r="D712" s="81" t="s">
        <v>14</v>
      </c>
      <c r="E712" s="81" t="s">
        <v>489</v>
      </c>
      <c r="F712" s="105">
        <v>56.885517895235843</v>
      </c>
      <c r="G712" s="105">
        <v>14.221379473808961</v>
      </c>
      <c r="H712" s="81" t="s">
        <v>29</v>
      </c>
    </row>
    <row r="713" spans="1:8" hidden="1" x14ac:dyDescent="0.25">
      <c r="A713" s="81" t="s">
        <v>499</v>
      </c>
      <c r="B713" s="81" t="s">
        <v>306</v>
      </c>
      <c r="C713" s="81" t="s">
        <v>500</v>
      </c>
      <c r="D713" s="81" t="s">
        <v>14</v>
      </c>
      <c r="E713" s="81" t="s">
        <v>489</v>
      </c>
      <c r="F713" s="105">
        <v>197.74489554058172</v>
      </c>
      <c r="G713" s="105">
        <v>49.436223885145431</v>
      </c>
      <c r="H713" s="81" t="s">
        <v>30</v>
      </c>
    </row>
    <row r="714" spans="1:8" hidden="1" x14ac:dyDescent="0.25">
      <c r="A714" s="81" t="s">
        <v>499</v>
      </c>
      <c r="B714" s="81" t="s">
        <v>306</v>
      </c>
      <c r="C714" s="81" t="s">
        <v>500</v>
      </c>
      <c r="D714" s="81" t="s">
        <v>14</v>
      </c>
      <c r="E714" s="81" t="s">
        <v>489</v>
      </c>
      <c r="F714" s="105">
        <v>549.89333965394655</v>
      </c>
      <c r="G714" s="105">
        <v>137.47333491348664</v>
      </c>
      <c r="H714" s="81" t="s">
        <v>31</v>
      </c>
    </row>
    <row r="715" spans="1:8" hidden="1" x14ac:dyDescent="0.25">
      <c r="A715" s="81" t="s">
        <v>499</v>
      </c>
      <c r="B715" s="81" t="s">
        <v>306</v>
      </c>
      <c r="C715" s="81" t="s">
        <v>500</v>
      </c>
      <c r="D715" s="81" t="s">
        <v>14</v>
      </c>
      <c r="E715" s="81" t="s">
        <v>489</v>
      </c>
      <c r="F715" s="105">
        <v>75.847357193647795</v>
      </c>
      <c r="G715" s="105">
        <v>18.961839298411949</v>
      </c>
      <c r="H715" s="81" t="s">
        <v>62</v>
      </c>
    </row>
    <row r="716" spans="1:8" hidden="1" x14ac:dyDescent="0.25">
      <c r="A716" s="81" t="s">
        <v>499</v>
      </c>
      <c r="B716" s="81" t="s">
        <v>306</v>
      </c>
      <c r="C716" s="81" t="s">
        <v>500</v>
      </c>
      <c r="D716" s="81" t="s">
        <v>14</v>
      </c>
      <c r="E716" s="81" t="s">
        <v>489</v>
      </c>
      <c r="F716" s="105">
        <v>451.02089188365557</v>
      </c>
      <c r="G716" s="105">
        <v>112.75522297091389</v>
      </c>
      <c r="H716" s="81" t="s">
        <v>34</v>
      </c>
    </row>
    <row r="717" spans="1:8" hidden="1" x14ac:dyDescent="0.25">
      <c r="A717" s="81" t="s">
        <v>499</v>
      </c>
      <c r="B717" s="81" t="s">
        <v>306</v>
      </c>
      <c r="C717" s="81" t="s">
        <v>500</v>
      </c>
      <c r="D717" s="81" t="s">
        <v>14</v>
      </c>
      <c r="E717" s="81" t="s">
        <v>489</v>
      </c>
      <c r="F717" s="105">
        <v>503.84315850066031</v>
      </c>
      <c r="G717" s="105">
        <v>125.96078962516508</v>
      </c>
      <c r="H717" s="81" t="s">
        <v>35</v>
      </c>
    </row>
    <row r="718" spans="1:8" hidden="1" x14ac:dyDescent="0.25">
      <c r="A718" s="81" t="s">
        <v>499</v>
      </c>
      <c r="B718" s="81" t="s">
        <v>306</v>
      </c>
      <c r="C718" s="81" t="s">
        <v>500</v>
      </c>
      <c r="D718" s="81" t="s">
        <v>14</v>
      </c>
      <c r="E718" s="81" t="s">
        <v>489</v>
      </c>
      <c r="F718" s="105">
        <v>560.72867639589617</v>
      </c>
      <c r="G718" s="105">
        <v>140.18216909897404</v>
      </c>
      <c r="H718" s="81" t="s">
        <v>36</v>
      </c>
    </row>
    <row r="719" spans="1:8" hidden="1" x14ac:dyDescent="0.25">
      <c r="A719" s="81" t="s">
        <v>499</v>
      </c>
      <c r="B719" s="81" t="s">
        <v>306</v>
      </c>
      <c r="C719" s="81" t="s">
        <v>500</v>
      </c>
      <c r="D719" s="81" t="s">
        <v>14</v>
      </c>
      <c r="E719" s="81" t="s">
        <v>489</v>
      </c>
      <c r="F719" s="105">
        <v>1151.2545288321539</v>
      </c>
      <c r="G719" s="105">
        <v>287.81363220803848</v>
      </c>
      <c r="H719" s="81" t="s">
        <v>37</v>
      </c>
    </row>
    <row r="720" spans="1:8" hidden="1" x14ac:dyDescent="0.25">
      <c r="A720" s="81" t="s">
        <v>499</v>
      </c>
      <c r="B720" s="81" t="s">
        <v>306</v>
      </c>
      <c r="C720" s="81" t="s">
        <v>500</v>
      </c>
      <c r="D720" s="81" t="s">
        <v>14</v>
      </c>
      <c r="E720" s="81" t="s">
        <v>489</v>
      </c>
      <c r="F720" s="105">
        <v>269.52900145599835</v>
      </c>
      <c r="G720" s="105">
        <v>67.382250363999589</v>
      </c>
      <c r="H720" s="81" t="s">
        <v>39</v>
      </c>
    </row>
    <row r="721" spans="1:8" hidden="1" x14ac:dyDescent="0.25">
      <c r="A721" s="81" t="s">
        <v>499</v>
      </c>
      <c r="B721" s="81" t="s">
        <v>306</v>
      </c>
      <c r="C721" s="81" t="s">
        <v>500</v>
      </c>
      <c r="D721" s="81" t="s">
        <v>14</v>
      </c>
      <c r="E721" s="81" t="s">
        <v>489</v>
      </c>
      <c r="F721" s="105">
        <v>362.98378085531442</v>
      </c>
      <c r="G721" s="105">
        <v>90.745945213828605</v>
      </c>
      <c r="H721" s="81" t="s">
        <v>40</v>
      </c>
    </row>
    <row r="722" spans="1:8" hidden="1" x14ac:dyDescent="0.25">
      <c r="A722" s="81" t="s">
        <v>499</v>
      </c>
      <c r="B722" s="81" t="s">
        <v>306</v>
      </c>
      <c r="C722" s="81" t="s">
        <v>500</v>
      </c>
      <c r="D722" s="81" t="s">
        <v>14</v>
      </c>
      <c r="E722" s="81" t="s">
        <v>489</v>
      </c>
      <c r="F722" s="105">
        <v>1778.3496427724917</v>
      </c>
      <c r="G722" s="105">
        <v>444.58741069312293</v>
      </c>
      <c r="H722" s="81" t="s">
        <v>41</v>
      </c>
    </row>
    <row r="723" spans="1:8" hidden="1" x14ac:dyDescent="0.25">
      <c r="A723" s="81" t="s">
        <v>499</v>
      </c>
      <c r="B723" s="81" t="s">
        <v>306</v>
      </c>
      <c r="C723" s="81" t="s">
        <v>500</v>
      </c>
      <c r="D723" s="81" t="s">
        <v>14</v>
      </c>
      <c r="E723" s="81" t="s">
        <v>489</v>
      </c>
      <c r="F723" s="105">
        <v>656.8922899806995</v>
      </c>
      <c r="G723" s="105">
        <v>164.22307249517488</v>
      </c>
      <c r="H723" s="81" t="s">
        <v>42</v>
      </c>
    </row>
    <row r="724" spans="1:8" hidden="1" x14ac:dyDescent="0.25">
      <c r="A724" s="81" t="s">
        <v>499</v>
      </c>
      <c r="B724" s="81" t="s">
        <v>306</v>
      </c>
      <c r="C724" s="81" t="s">
        <v>500</v>
      </c>
      <c r="D724" s="81" t="s">
        <v>14</v>
      </c>
      <c r="E724" s="81" t="s">
        <v>489</v>
      </c>
      <c r="F724" s="105">
        <v>17.607422205668236</v>
      </c>
      <c r="G724" s="105">
        <v>4.401855551417059</v>
      </c>
      <c r="H724" s="81" t="s">
        <v>43</v>
      </c>
    </row>
    <row r="725" spans="1:8" hidden="1" x14ac:dyDescent="0.25">
      <c r="A725" s="81" t="s">
        <v>499</v>
      </c>
      <c r="B725" s="81" t="s">
        <v>306</v>
      </c>
      <c r="C725" s="81" t="s">
        <v>500</v>
      </c>
      <c r="D725" s="81" t="s">
        <v>14</v>
      </c>
      <c r="E725" s="81" t="s">
        <v>489</v>
      </c>
      <c r="F725" s="105">
        <v>201.80814681881287</v>
      </c>
      <c r="G725" s="105">
        <v>50.452036704703218</v>
      </c>
      <c r="H725" s="81" t="s">
        <v>44</v>
      </c>
    </row>
    <row r="726" spans="1:8" hidden="1" x14ac:dyDescent="0.25">
      <c r="A726" s="81" t="s">
        <v>499</v>
      </c>
      <c r="B726" s="81" t="s">
        <v>306</v>
      </c>
      <c r="C726" s="81" t="s">
        <v>500</v>
      </c>
      <c r="D726" s="81" t="s">
        <v>14</v>
      </c>
      <c r="E726" s="81" t="s">
        <v>489</v>
      </c>
      <c r="F726" s="105">
        <v>585.1081840652829</v>
      </c>
      <c r="G726" s="105">
        <v>146.27704601632072</v>
      </c>
      <c r="H726" s="81" t="s">
        <v>47</v>
      </c>
    </row>
    <row r="727" spans="1:8" hidden="1" x14ac:dyDescent="0.25">
      <c r="A727" s="81" t="s">
        <v>499</v>
      </c>
      <c r="B727" s="81" t="s">
        <v>306</v>
      </c>
      <c r="C727" s="81" t="s">
        <v>500</v>
      </c>
      <c r="D727" s="81" t="s">
        <v>14</v>
      </c>
      <c r="E727" s="81" t="s">
        <v>489</v>
      </c>
      <c r="F727" s="105">
        <v>232.95973995191821</v>
      </c>
      <c r="G727" s="105">
        <v>58.239934987979552</v>
      </c>
      <c r="H727" s="81" t="s">
        <v>48</v>
      </c>
    </row>
    <row r="728" spans="1:8" hidden="1" x14ac:dyDescent="0.25">
      <c r="A728" s="81" t="s">
        <v>499</v>
      </c>
      <c r="B728" s="81" t="s">
        <v>306</v>
      </c>
      <c r="C728" s="81" t="s">
        <v>500</v>
      </c>
      <c r="D728" s="81" t="s">
        <v>14</v>
      </c>
      <c r="E728" s="81" t="s">
        <v>489</v>
      </c>
      <c r="F728" s="105">
        <v>333.11888396031554</v>
      </c>
      <c r="G728" s="105">
        <v>83.279720990078886</v>
      </c>
      <c r="H728" s="81" t="s">
        <v>52</v>
      </c>
    </row>
    <row r="729" spans="1:8" hidden="1" x14ac:dyDescent="0.25">
      <c r="A729" s="81" t="s">
        <v>499</v>
      </c>
      <c r="B729" s="81" t="s">
        <v>306</v>
      </c>
      <c r="C729" s="81" t="s">
        <v>500</v>
      </c>
      <c r="D729" s="81" t="s">
        <v>14</v>
      </c>
      <c r="E729" s="81" t="s">
        <v>489</v>
      </c>
      <c r="F729" s="105">
        <v>469.98273118206754</v>
      </c>
      <c r="G729" s="105">
        <v>117.49568279551688</v>
      </c>
      <c r="H729" s="81" t="s">
        <v>64</v>
      </c>
    </row>
    <row r="730" spans="1:8" hidden="1" x14ac:dyDescent="0.25">
      <c r="A730" s="81" t="s">
        <v>499</v>
      </c>
      <c r="B730" s="81" t="s">
        <v>306</v>
      </c>
      <c r="C730" s="81" t="s">
        <v>500</v>
      </c>
      <c r="D730" s="81" t="s">
        <v>14</v>
      </c>
      <c r="E730" s="81" t="s">
        <v>489</v>
      </c>
      <c r="F730" s="105">
        <v>700.23363694849832</v>
      </c>
      <c r="G730" s="105">
        <v>175.05840923712458</v>
      </c>
      <c r="H730" s="81" t="s">
        <v>56</v>
      </c>
    </row>
    <row r="731" spans="1:8" hidden="1" x14ac:dyDescent="0.25">
      <c r="A731" s="81" t="s">
        <v>499</v>
      </c>
      <c r="B731" s="81" t="s">
        <v>306</v>
      </c>
      <c r="C731" s="81" t="s">
        <v>500</v>
      </c>
      <c r="D731" s="81" t="s">
        <v>14</v>
      </c>
      <c r="E731" s="81" t="s">
        <v>489</v>
      </c>
      <c r="F731" s="105">
        <v>85.328276842853754</v>
      </c>
      <c r="G731" s="105">
        <v>21.332069210713438</v>
      </c>
      <c r="H731" s="81" t="s">
        <v>65</v>
      </c>
    </row>
    <row r="732" spans="1:8" hidden="1" x14ac:dyDescent="0.25">
      <c r="A732" s="81" t="s">
        <v>499</v>
      </c>
      <c r="B732" s="81" t="s">
        <v>306</v>
      </c>
      <c r="C732" s="81" t="s">
        <v>500</v>
      </c>
      <c r="D732" s="81" t="s">
        <v>14</v>
      </c>
      <c r="E732" s="81" t="s">
        <v>489</v>
      </c>
      <c r="F732" s="105">
        <v>81.265025564622633</v>
      </c>
      <c r="G732" s="105">
        <v>20.316256391155658</v>
      </c>
      <c r="H732" s="81" t="s">
        <v>37</v>
      </c>
    </row>
    <row r="733" spans="1:8" hidden="1" x14ac:dyDescent="0.25">
      <c r="A733" s="81" t="s">
        <v>499</v>
      </c>
      <c r="B733" s="81" t="s">
        <v>306</v>
      </c>
      <c r="C733" s="81" t="s">
        <v>500</v>
      </c>
      <c r="D733" s="81" t="s">
        <v>14</v>
      </c>
      <c r="E733" s="81" t="s">
        <v>489</v>
      </c>
      <c r="F733" s="105">
        <v>2.7088341854874209</v>
      </c>
      <c r="G733" s="105">
        <v>0.67720854637185524</v>
      </c>
      <c r="H733" s="81" t="s">
        <v>38</v>
      </c>
    </row>
    <row r="734" spans="1:8" hidden="1" x14ac:dyDescent="0.25">
      <c r="A734" s="81" t="s">
        <v>499</v>
      </c>
      <c r="B734" s="81" t="s">
        <v>306</v>
      </c>
      <c r="C734" s="81" t="s">
        <v>500</v>
      </c>
      <c r="D734" s="81" t="s">
        <v>14</v>
      </c>
      <c r="E734" s="81" t="s">
        <v>489</v>
      </c>
      <c r="F734" s="105">
        <v>4.0632512782311316</v>
      </c>
      <c r="G734" s="105">
        <v>1.0158128195577829</v>
      </c>
      <c r="H734" s="81" t="s">
        <v>40</v>
      </c>
    </row>
    <row r="735" spans="1:8" hidden="1" x14ac:dyDescent="0.25">
      <c r="A735" s="81" t="s">
        <v>499</v>
      </c>
      <c r="B735" s="81" t="s">
        <v>306</v>
      </c>
      <c r="C735" s="81" t="s">
        <v>500</v>
      </c>
      <c r="D735" s="81" t="s">
        <v>14</v>
      </c>
      <c r="E735" s="81" t="s">
        <v>489</v>
      </c>
      <c r="F735" s="105">
        <v>5.4176683709748419</v>
      </c>
      <c r="G735" s="105">
        <v>1.3544170927437105</v>
      </c>
      <c r="H735" s="81" t="s">
        <v>43</v>
      </c>
    </row>
    <row r="736" spans="1:8" hidden="1" x14ac:dyDescent="0.25">
      <c r="A736" s="81" t="s">
        <v>499</v>
      </c>
      <c r="B736" s="81" t="s">
        <v>306</v>
      </c>
      <c r="C736" s="81" t="s">
        <v>500</v>
      </c>
      <c r="D736" s="81" t="s">
        <v>14</v>
      </c>
      <c r="E736" s="81" t="s">
        <v>489</v>
      </c>
      <c r="F736" s="105">
        <v>13.544170927437104</v>
      </c>
      <c r="G736" s="105">
        <v>3.3860427318592761</v>
      </c>
      <c r="H736" s="81" t="s">
        <v>64</v>
      </c>
    </row>
    <row r="737" spans="1:8" hidden="1" x14ac:dyDescent="0.25">
      <c r="A737" s="81" t="s">
        <v>499</v>
      </c>
      <c r="B737" s="81" t="s">
        <v>306</v>
      </c>
      <c r="C737" s="81" t="s">
        <v>500</v>
      </c>
      <c r="D737" s="81" t="s">
        <v>14</v>
      </c>
      <c r="E737" s="81" t="s">
        <v>489</v>
      </c>
      <c r="F737" s="105">
        <v>296.61734331087257</v>
      </c>
      <c r="G737" s="105">
        <v>74.154335827718143</v>
      </c>
      <c r="H737" s="81" t="s">
        <v>54</v>
      </c>
    </row>
    <row r="738" spans="1:8" hidden="1" x14ac:dyDescent="0.25">
      <c r="A738" s="81"/>
      <c r="B738" s="81"/>
      <c r="C738" s="81"/>
      <c r="D738" s="81"/>
      <c r="E738" s="81"/>
      <c r="F738" s="110">
        <v>18000.000000000004</v>
      </c>
      <c r="G738" s="110">
        <v>4500.0000000000009</v>
      </c>
      <c r="H738" s="81"/>
    </row>
    <row r="739" spans="1:8" hidden="1" x14ac:dyDescent="0.25">
      <c r="A739" s="81" t="s">
        <v>499</v>
      </c>
      <c r="B739" s="81" t="s">
        <v>306</v>
      </c>
      <c r="C739" s="81" t="s">
        <v>485</v>
      </c>
      <c r="D739" s="81" t="s">
        <v>14</v>
      </c>
      <c r="E739" s="81" t="s">
        <v>489</v>
      </c>
      <c r="F739" s="105">
        <v>3.4438528133558659</v>
      </c>
      <c r="G739" s="105">
        <v>0.86096320333896648</v>
      </c>
      <c r="H739" s="81" t="s">
        <v>49</v>
      </c>
    </row>
    <row r="740" spans="1:8" hidden="1" x14ac:dyDescent="0.25">
      <c r="A740" s="81" t="s">
        <v>499</v>
      </c>
      <c r="B740" s="81" t="s">
        <v>306</v>
      </c>
      <c r="C740" s="81" t="s">
        <v>485</v>
      </c>
      <c r="D740" s="81" t="s">
        <v>14</v>
      </c>
      <c r="E740" s="81" t="s">
        <v>489</v>
      </c>
      <c r="F740" s="105">
        <v>28.124797975739572</v>
      </c>
      <c r="G740" s="105">
        <v>7.031199493934893</v>
      </c>
      <c r="H740" s="81" t="s">
        <v>53</v>
      </c>
    </row>
    <row r="741" spans="1:8" hidden="1" x14ac:dyDescent="0.25">
      <c r="A741" s="81" t="s">
        <v>499</v>
      </c>
      <c r="B741" s="81" t="s">
        <v>306</v>
      </c>
      <c r="C741" s="81" t="s">
        <v>485</v>
      </c>
      <c r="D741" s="81" t="s">
        <v>14</v>
      </c>
      <c r="E741" s="81" t="s">
        <v>489</v>
      </c>
      <c r="F741" s="105">
        <v>1891.8231454701559</v>
      </c>
      <c r="G741" s="105">
        <v>472.95578636753896</v>
      </c>
      <c r="H741" s="81" t="s">
        <v>16</v>
      </c>
    </row>
    <row r="742" spans="1:8" hidden="1" x14ac:dyDescent="0.25">
      <c r="A742" s="81" t="s">
        <v>499</v>
      </c>
      <c r="B742" s="81" t="s">
        <v>306</v>
      </c>
      <c r="C742" s="81" t="s">
        <v>485</v>
      </c>
      <c r="D742" s="81" t="s">
        <v>14</v>
      </c>
      <c r="E742" s="81" t="s">
        <v>489</v>
      </c>
      <c r="F742" s="105">
        <v>784.05049050735215</v>
      </c>
      <c r="G742" s="105">
        <v>196.01262262683804</v>
      </c>
      <c r="H742" s="81" t="s">
        <v>18</v>
      </c>
    </row>
    <row r="743" spans="1:8" hidden="1" x14ac:dyDescent="0.25">
      <c r="A743" s="81" t="s">
        <v>499</v>
      </c>
      <c r="B743" s="81" t="s">
        <v>306</v>
      </c>
      <c r="C743" s="81" t="s">
        <v>485</v>
      </c>
      <c r="D743" s="81" t="s">
        <v>14</v>
      </c>
      <c r="E743" s="81" t="s">
        <v>489</v>
      </c>
      <c r="F743" s="105">
        <v>528.05743138123285</v>
      </c>
      <c r="G743" s="105">
        <v>132.01435784530821</v>
      </c>
      <c r="H743" s="81" t="s">
        <v>20</v>
      </c>
    </row>
    <row r="744" spans="1:8" hidden="1" x14ac:dyDescent="0.25">
      <c r="A744" s="81" t="s">
        <v>499</v>
      </c>
      <c r="B744" s="81" t="s">
        <v>306</v>
      </c>
      <c r="C744" s="81" t="s">
        <v>485</v>
      </c>
      <c r="D744" s="81" t="s">
        <v>14</v>
      </c>
      <c r="E744" s="81" t="s">
        <v>489</v>
      </c>
      <c r="F744" s="105">
        <v>948.20747461064832</v>
      </c>
      <c r="G744" s="105">
        <v>237.05186865266208</v>
      </c>
      <c r="H744" s="81" t="s">
        <v>22</v>
      </c>
    </row>
    <row r="745" spans="1:8" hidden="1" x14ac:dyDescent="0.25">
      <c r="A745" s="81" t="s">
        <v>499</v>
      </c>
      <c r="B745" s="81" t="s">
        <v>306</v>
      </c>
      <c r="C745" s="81" t="s">
        <v>485</v>
      </c>
      <c r="D745" s="81" t="s">
        <v>14</v>
      </c>
      <c r="E745" s="81" t="s">
        <v>489</v>
      </c>
      <c r="F745" s="105">
        <v>1017.0845308777657</v>
      </c>
      <c r="G745" s="105">
        <v>254.27113271944143</v>
      </c>
      <c r="H745" s="81" t="s">
        <v>23</v>
      </c>
    </row>
    <row r="746" spans="1:8" hidden="1" x14ac:dyDescent="0.25">
      <c r="A746" s="81" t="s">
        <v>499</v>
      </c>
      <c r="B746" s="81" t="s">
        <v>306</v>
      </c>
      <c r="C746" s="81" t="s">
        <v>485</v>
      </c>
      <c r="D746" s="81" t="s">
        <v>14</v>
      </c>
      <c r="E746" s="81" t="s">
        <v>489</v>
      </c>
      <c r="F746" s="105">
        <v>1432.0687948871475</v>
      </c>
      <c r="G746" s="105">
        <v>358.01719872178688</v>
      </c>
      <c r="H746" s="81" t="s">
        <v>25</v>
      </c>
    </row>
    <row r="747" spans="1:8" hidden="1" x14ac:dyDescent="0.25">
      <c r="A747" s="81" t="s">
        <v>499</v>
      </c>
      <c r="B747" s="81" t="s">
        <v>306</v>
      </c>
      <c r="C747" s="81" t="s">
        <v>485</v>
      </c>
      <c r="D747" s="81" t="s">
        <v>14</v>
      </c>
      <c r="E747" s="81" t="s">
        <v>489</v>
      </c>
      <c r="F747" s="105">
        <v>212.37092349027841</v>
      </c>
      <c r="G747" s="105">
        <v>53.092730872569604</v>
      </c>
      <c r="H747" s="81" t="s">
        <v>27</v>
      </c>
    </row>
    <row r="748" spans="1:8" hidden="1" x14ac:dyDescent="0.25">
      <c r="A748" s="81" t="s">
        <v>499</v>
      </c>
      <c r="B748" s="81" t="s">
        <v>306</v>
      </c>
      <c r="C748" s="81" t="s">
        <v>485</v>
      </c>
      <c r="D748" s="81" t="s">
        <v>14</v>
      </c>
      <c r="E748" s="81" t="s">
        <v>489</v>
      </c>
      <c r="F748" s="105">
        <v>601.96251275584962</v>
      </c>
      <c r="G748" s="105">
        <v>150.4906281889624</v>
      </c>
      <c r="H748" s="81" t="s">
        <v>28</v>
      </c>
    </row>
    <row r="749" spans="1:8" hidden="1" x14ac:dyDescent="0.25">
      <c r="A749" s="81" t="s">
        <v>499</v>
      </c>
      <c r="B749" s="81" t="s">
        <v>306</v>
      </c>
      <c r="C749" s="81" t="s">
        <v>485</v>
      </c>
      <c r="D749" s="81" t="s">
        <v>14</v>
      </c>
      <c r="E749" s="81" t="s">
        <v>489</v>
      </c>
      <c r="F749" s="105">
        <v>254.84510818833408</v>
      </c>
      <c r="G749" s="105">
        <v>63.71127704708352</v>
      </c>
      <c r="H749" s="81" t="s">
        <v>30</v>
      </c>
    </row>
    <row r="750" spans="1:8" hidden="1" x14ac:dyDescent="0.25">
      <c r="A750" s="81" t="s">
        <v>499</v>
      </c>
      <c r="B750" s="81" t="s">
        <v>306</v>
      </c>
      <c r="C750" s="81" t="s">
        <v>485</v>
      </c>
      <c r="D750" s="81" t="s">
        <v>14</v>
      </c>
      <c r="E750" s="81" t="s">
        <v>489</v>
      </c>
      <c r="F750" s="105">
        <v>437.36930729619502</v>
      </c>
      <c r="G750" s="105">
        <v>109.34232682404875</v>
      </c>
      <c r="H750" s="81" t="s">
        <v>31</v>
      </c>
    </row>
    <row r="751" spans="1:8" hidden="1" x14ac:dyDescent="0.25">
      <c r="A751" s="81" t="s">
        <v>499</v>
      </c>
      <c r="B751" s="81" t="s">
        <v>306</v>
      </c>
      <c r="C751" s="81" t="s">
        <v>485</v>
      </c>
      <c r="D751" s="81" t="s">
        <v>14</v>
      </c>
      <c r="E751" s="81" t="s">
        <v>489</v>
      </c>
      <c r="F751" s="105">
        <v>92.984025960608378</v>
      </c>
      <c r="G751" s="105">
        <v>23.246006490152094</v>
      </c>
      <c r="H751" s="81" t="s">
        <v>32</v>
      </c>
    </row>
    <row r="752" spans="1:8" hidden="1" x14ac:dyDescent="0.25">
      <c r="A752" s="81" t="s">
        <v>499</v>
      </c>
      <c r="B752" s="81" t="s">
        <v>306</v>
      </c>
      <c r="C752" s="81" t="s">
        <v>485</v>
      </c>
      <c r="D752" s="81" t="s">
        <v>14</v>
      </c>
      <c r="E752" s="81" t="s">
        <v>489</v>
      </c>
      <c r="F752" s="105">
        <v>91.836075022823096</v>
      </c>
      <c r="G752" s="105">
        <v>22.959018755705774</v>
      </c>
      <c r="H752" s="81" t="s">
        <v>62</v>
      </c>
    </row>
    <row r="753" spans="1:8" hidden="1" x14ac:dyDescent="0.25">
      <c r="A753" s="81" t="s">
        <v>499</v>
      </c>
      <c r="B753" s="81" t="s">
        <v>306</v>
      </c>
      <c r="C753" s="81" t="s">
        <v>485</v>
      </c>
      <c r="D753" s="81" t="s">
        <v>14</v>
      </c>
      <c r="E753" s="81" t="s">
        <v>489</v>
      </c>
      <c r="F753" s="105">
        <v>115.94304471631415</v>
      </c>
      <c r="G753" s="105">
        <v>28.985761179078537</v>
      </c>
      <c r="H753" s="81" t="s">
        <v>33</v>
      </c>
    </row>
    <row r="754" spans="1:8" hidden="1" x14ac:dyDescent="0.25">
      <c r="A754" s="81" t="s">
        <v>499</v>
      </c>
      <c r="B754" s="81" t="s">
        <v>306</v>
      </c>
      <c r="C754" s="81" t="s">
        <v>485</v>
      </c>
      <c r="D754" s="81" t="s">
        <v>14</v>
      </c>
      <c r="E754" s="81" t="s">
        <v>489</v>
      </c>
      <c r="F754" s="105">
        <v>931.56218601276169</v>
      </c>
      <c r="G754" s="105">
        <v>232.89054650319042</v>
      </c>
      <c r="H754" s="81" t="s">
        <v>34</v>
      </c>
    </row>
    <row r="755" spans="1:8" hidden="1" x14ac:dyDescent="0.25">
      <c r="A755" s="81" t="s">
        <v>499</v>
      </c>
      <c r="B755" s="81" t="s">
        <v>306</v>
      </c>
      <c r="C755" s="81" t="s">
        <v>485</v>
      </c>
      <c r="D755" s="81" t="s">
        <v>14</v>
      </c>
      <c r="E755" s="81" t="s">
        <v>489</v>
      </c>
      <c r="F755" s="105">
        <v>676.14310235553489</v>
      </c>
      <c r="G755" s="105">
        <v>169.03577558888372</v>
      </c>
      <c r="H755" s="81" t="s">
        <v>35</v>
      </c>
    </row>
    <row r="756" spans="1:8" hidden="1" x14ac:dyDescent="0.25">
      <c r="A756" s="81" t="s">
        <v>499</v>
      </c>
      <c r="B756" s="81" t="s">
        <v>306</v>
      </c>
      <c r="C756" s="81" t="s">
        <v>485</v>
      </c>
      <c r="D756" s="81" t="s">
        <v>14</v>
      </c>
      <c r="E756" s="81" t="s">
        <v>489</v>
      </c>
      <c r="F756" s="105">
        <v>599.23038952392062</v>
      </c>
      <c r="G756" s="105">
        <v>149.80759738098016</v>
      </c>
      <c r="H756" s="81" t="s">
        <v>36</v>
      </c>
    </row>
    <row r="757" spans="1:8" hidden="1" x14ac:dyDescent="0.25">
      <c r="A757" s="81" t="s">
        <v>499</v>
      </c>
      <c r="B757" s="81" t="s">
        <v>306</v>
      </c>
      <c r="C757" s="81" t="s">
        <v>485</v>
      </c>
      <c r="D757" s="81" t="s">
        <v>14</v>
      </c>
      <c r="E757" s="81" t="s">
        <v>489</v>
      </c>
      <c r="F757" s="105">
        <v>438.51725823398021</v>
      </c>
      <c r="G757" s="105">
        <v>109.62931455849505</v>
      </c>
      <c r="H757" s="81" t="s">
        <v>37</v>
      </c>
    </row>
    <row r="758" spans="1:8" hidden="1" x14ac:dyDescent="0.25">
      <c r="A758" s="81" t="s">
        <v>499</v>
      </c>
      <c r="B758" s="81" t="s">
        <v>306</v>
      </c>
      <c r="C758" s="81" t="s">
        <v>485</v>
      </c>
      <c r="D758" s="81" t="s">
        <v>14</v>
      </c>
      <c r="E758" s="81" t="s">
        <v>489</v>
      </c>
      <c r="F758" s="105">
        <v>470.65988449196846</v>
      </c>
      <c r="G758" s="105">
        <v>117.66497112299211</v>
      </c>
      <c r="H758" s="81" t="s">
        <v>38</v>
      </c>
    </row>
    <row r="759" spans="1:8" hidden="1" x14ac:dyDescent="0.25">
      <c r="A759" s="81" t="s">
        <v>499</v>
      </c>
      <c r="B759" s="81" t="s">
        <v>306</v>
      </c>
      <c r="C759" s="81" t="s">
        <v>485</v>
      </c>
      <c r="D759" s="81" t="s">
        <v>14</v>
      </c>
      <c r="E759" s="81" t="s">
        <v>489</v>
      </c>
      <c r="F759" s="105">
        <v>285.83978350853687</v>
      </c>
      <c r="G759" s="105">
        <v>71.459945877134217</v>
      </c>
      <c r="H759" s="81" t="s">
        <v>39</v>
      </c>
    </row>
    <row r="760" spans="1:8" hidden="1" x14ac:dyDescent="0.25">
      <c r="A760" s="81" t="s">
        <v>499</v>
      </c>
      <c r="B760" s="81" t="s">
        <v>306</v>
      </c>
      <c r="C760" s="81" t="s">
        <v>485</v>
      </c>
      <c r="D760" s="81" t="s">
        <v>14</v>
      </c>
      <c r="E760" s="81" t="s">
        <v>489</v>
      </c>
      <c r="F760" s="105">
        <v>215.81477630363429</v>
      </c>
      <c r="G760" s="105">
        <v>53.953694075908572</v>
      </c>
      <c r="H760" s="81" t="s">
        <v>40</v>
      </c>
    </row>
    <row r="761" spans="1:8" hidden="1" x14ac:dyDescent="0.25">
      <c r="A761" s="81" t="s">
        <v>499</v>
      </c>
      <c r="B761" s="81" t="s">
        <v>306</v>
      </c>
      <c r="C761" s="81" t="s">
        <v>485</v>
      </c>
      <c r="D761" s="81" t="s">
        <v>14</v>
      </c>
      <c r="E761" s="81" t="s">
        <v>489</v>
      </c>
      <c r="F761" s="105">
        <v>928.69230866829832</v>
      </c>
      <c r="G761" s="105">
        <v>232.17307716707458</v>
      </c>
      <c r="H761" s="81" t="s">
        <v>41</v>
      </c>
    </row>
    <row r="762" spans="1:8" hidden="1" x14ac:dyDescent="0.25">
      <c r="A762" s="81" t="s">
        <v>499</v>
      </c>
      <c r="B762" s="81" t="s">
        <v>306</v>
      </c>
      <c r="C762" s="81" t="s">
        <v>485</v>
      </c>
      <c r="D762" s="81" t="s">
        <v>14</v>
      </c>
      <c r="E762" s="81" t="s">
        <v>489</v>
      </c>
      <c r="F762" s="105">
        <v>622.18940827962638</v>
      </c>
      <c r="G762" s="105">
        <v>155.54735206990659</v>
      </c>
      <c r="H762" s="81" t="s">
        <v>42</v>
      </c>
    </row>
    <row r="763" spans="1:8" hidden="1" x14ac:dyDescent="0.25">
      <c r="A763" s="81" t="s">
        <v>499</v>
      </c>
      <c r="B763" s="81" t="s">
        <v>306</v>
      </c>
      <c r="C763" s="81" t="s">
        <v>485</v>
      </c>
      <c r="D763" s="81" t="s">
        <v>14</v>
      </c>
      <c r="E763" s="81" t="s">
        <v>489</v>
      </c>
      <c r="F763" s="105">
        <v>34.438528133558655</v>
      </c>
      <c r="G763" s="105">
        <v>8.6096320333896639</v>
      </c>
      <c r="H763" s="81" t="s">
        <v>43</v>
      </c>
    </row>
    <row r="764" spans="1:8" hidden="1" x14ac:dyDescent="0.25">
      <c r="A764" s="81" t="s">
        <v>499</v>
      </c>
      <c r="B764" s="81" t="s">
        <v>306</v>
      </c>
      <c r="C764" s="81" t="s">
        <v>485</v>
      </c>
      <c r="D764" s="81" t="s">
        <v>14</v>
      </c>
      <c r="E764" s="81" t="s">
        <v>489</v>
      </c>
      <c r="F764" s="105">
        <v>152.6774747254434</v>
      </c>
      <c r="G764" s="105">
        <v>38.169368681360851</v>
      </c>
      <c r="H764" s="81" t="s">
        <v>44</v>
      </c>
    </row>
    <row r="765" spans="1:8" hidden="1" x14ac:dyDescent="0.25">
      <c r="A765" s="81" t="s">
        <v>499</v>
      </c>
      <c r="B765" s="81" t="s">
        <v>306</v>
      </c>
      <c r="C765" s="81" t="s">
        <v>485</v>
      </c>
      <c r="D765" s="81" t="s">
        <v>14</v>
      </c>
      <c r="E765" s="81" t="s">
        <v>489</v>
      </c>
      <c r="F765" s="105">
        <v>33.290577195773373</v>
      </c>
      <c r="G765" s="105">
        <v>8.3226442989433433</v>
      </c>
      <c r="H765" s="81" t="s">
        <v>46</v>
      </c>
    </row>
    <row r="766" spans="1:8" hidden="1" x14ac:dyDescent="0.25">
      <c r="A766" s="81" t="s">
        <v>499</v>
      </c>
      <c r="B766" s="81" t="s">
        <v>306</v>
      </c>
      <c r="C766" s="81" t="s">
        <v>485</v>
      </c>
      <c r="D766" s="81" t="s">
        <v>14</v>
      </c>
      <c r="E766" s="81" t="s">
        <v>489</v>
      </c>
      <c r="F766" s="105">
        <v>658.92383828875575</v>
      </c>
      <c r="G766" s="105">
        <v>164.73095957218894</v>
      </c>
      <c r="H766" s="81" t="s">
        <v>47</v>
      </c>
    </row>
    <row r="767" spans="1:8" hidden="1" x14ac:dyDescent="0.25">
      <c r="A767" s="81" t="s">
        <v>499</v>
      </c>
      <c r="B767" s="81" t="s">
        <v>306</v>
      </c>
      <c r="C767" s="81" t="s">
        <v>485</v>
      </c>
      <c r="D767" s="81" t="s">
        <v>14</v>
      </c>
      <c r="E767" s="81" t="s">
        <v>489</v>
      </c>
      <c r="F767" s="105">
        <v>223.85043286813129</v>
      </c>
      <c r="G767" s="105">
        <v>55.962608217032823</v>
      </c>
      <c r="H767" s="81" t="s">
        <v>63</v>
      </c>
    </row>
    <row r="768" spans="1:8" hidden="1" x14ac:dyDescent="0.25">
      <c r="A768" s="81" t="s">
        <v>499</v>
      </c>
      <c r="B768" s="81" t="s">
        <v>306</v>
      </c>
      <c r="C768" s="81" t="s">
        <v>485</v>
      </c>
      <c r="D768" s="81" t="s">
        <v>14</v>
      </c>
      <c r="E768" s="81" t="s">
        <v>489</v>
      </c>
      <c r="F768" s="105">
        <v>392.5992207225687</v>
      </c>
      <c r="G768" s="105">
        <v>98.149805180642176</v>
      </c>
      <c r="H768" s="81" t="s">
        <v>48</v>
      </c>
    </row>
    <row r="769" spans="1:8" hidden="1" x14ac:dyDescent="0.25">
      <c r="A769" s="81" t="s">
        <v>499</v>
      </c>
      <c r="B769" s="81" t="s">
        <v>306</v>
      </c>
      <c r="C769" s="81" t="s">
        <v>485</v>
      </c>
      <c r="D769" s="81" t="s">
        <v>14</v>
      </c>
      <c r="E769" s="81" t="s">
        <v>489</v>
      </c>
      <c r="F769" s="105">
        <v>335.20167383330426</v>
      </c>
      <c r="G769" s="105">
        <v>83.800418458326064</v>
      </c>
      <c r="H769" s="81" t="s">
        <v>50</v>
      </c>
    </row>
    <row r="770" spans="1:8" hidden="1" x14ac:dyDescent="0.25">
      <c r="A770" s="81" t="s">
        <v>499</v>
      </c>
      <c r="B770" s="81" t="s">
        <v>306</v>
      </c>
      <c r="C770" s="81" t="s">
        <v>485</v>
      </c>
      <c r="D770" s="81" t="s">
        <v>14</v>
      </c>
      <c r="E770" s="81" t="s">
        <v>489</v>
      </c>
      <c r="F770" s="105">
        <v>297.3192928863898</v>
      </c>
      <c r="G770" s="105">
        <v>74.329823221597451</v>
      </c>
      <c r="H770" s="81" t="s">
        <v>51</v>
      </c>
    </row>
    <row r="771" spans="1:8" hidden="1" x14ac:dyDescent="0.25">
      <c r="A771" s="81" t="s">
        <v>499</v>
      </c>
      <c r="B771" s="81" t="s">
        <v>306</v>
      </c>
      <c r="C771" s="81" t="s">
        <v>485</v>
      </c>
      <c r="D771" s="81" t="s">
        <v>14</v>
      </c>
      <c r="E771" s="81" t="s">
        <v>489</v>
      </c>
      <c r="F771" s="105">
        <v>338.3011413653245</v>
      </c>
      <c r="G771" s="105">
        <v>84.575285341331124</v>
      </c>
      <c r="H771" s="81" t="s">
        <v>52</v>
      </c>
    </row>
    <row r="772" spans="1:8" hidden="1" x14ac:dyDescent="0.25">
      <c r="A772" s="81" t="s">
        <v>499</v>
      </c>
      <c r="B772" s="81" t="s">
        <v>306</v>
      </c>
      <c r="C772" s="81" t="s">
        <v>485</v>
      </c>
      <c r="D772" s="81" t="s">
        <v>14</v>
      </c>
      <c r="E772" s="81" t="s">
        <v>489</v>
      </c>
      <c r="F772" s="105">
        <v>468.36398261639778</v>
      </c>
      <c r="G772" s="105">
        <v>117.09099565409944</v>
      </c>
      <c r="H772" s="81" t="s">
        <v>64</v>
      </c>
    </row>
    <row r="773" spans="1:8" hidden="1" x14ac:dyDescent="0.25">
      <c r="A773" s="81" t="s">
        <v>499</v>
      </c>
      <c r="B773" s="81" t="s">
        <v>306</v>
      </c>
      <c r="C773" s="81" t="s">
        <v>485</v>
      </c>
      <c r="D773" s="81" t="s">
        <v>14</v>
      </c>
      <c r="E773" s="81" t="s">
        <v>489</v>
      </c>
      <c r="F773" s="105">
        <v>21.064899708360048</v>
      </c>
      <c r="G773" s="105">
        <v>5.2662249270900121</v>
      </c>
      <c r="H773" s="81" t="s">
        <v>53</v>
      </c>
    </row>
    <row r="774" spans="1:8" hidden="1" x14ac:dyDescent="0.25">
      <c r="A774" s="81" t="s">
        <v>499</v>
      </c>
      <c r="B774" s="81" t="s">
        <v>306</v>
      </c>
      <c r="C774" s="81" t="s">
        <v>485</v>
      </c>
      <c r="D774" s="81" t="s">
        <v>14</v>
      </c>
      <c r="E774" s="81" t="s">
        <v>489</v>
      </c>
      <c r="F774" s="105">
        <v>4.5918037511411542</v>
      </c>
      <c r="G774" s="105">
        <v>1.1479509377852886</v>
      </c>
      <c r="H774" s="81" t="s">
        <v>54</v>
      </c>
    </row>
    <row r="775" spans="1:8" hidden="1" x14ac:dyDescent="0.25">
      <c r="A775" s="81" t="s">
        <v>499</v>
      </c>
      <c r="B775" s="81" t="s">
        <v>306</v>
      </c>
      <c r="C775" s="81" t="s">
        <v>485</v>
      </c>
      <c r="D775" s="81" t="s">
        <v>14</v>
      </c>
      <c r="E775" s="81" t="s">
        <v>489</v>
      </c>
      <c r="F775" s="105">
        <v>223.85043286813129</v>
      </c>
      <c r="G775" s="105">
        <v>55.962608217032823</v>
      </c>
      <c r="H775" s="81" t="s">
        <v>55</v>
      </c>
    </row>
    <row r="776" spans="1:8" hidden="1" x14ac:dyDescent="0.25">
      <c r="A776" s="81" t="s">
        <v>499</v>
      </c>
      <c r="B776" s="81" t="s">
        <v>306</v>
      </c>
      <c r="C776" s="81" t="s">
        <v>485</v>
      </c>
      <c r="D776" s="81" t="s">
        <v>14</v>
      </c>
      <c r="E776" s="81" t="s">
        <v>489</v>
      </c>
      <c r="F776" s="105">
        <v>495.91480512324466</v>
      </c>
      <c r="G776" s="105">
        <v>123.97870128081117</v>
      </c>
      <c r="H776" s="81" t="s">
        <v>56</v>
      </c>
    </row>
    <row r="777" spans="1:8" hidden="1" x14ac:dyDescent="0.25">
      <c r="A777" s="81" t="s">
        <v>499</v>
      </c>
      <c r="B777" s="81" t="s">
        <v>306</v>
      </c>
      <c r="C777" s="81" t="s">
        <v>485</v>
      </c>
      <c r="D777" s="81" t="s">
        <v>14</v>
      </c>
      <c r="E777" s="81" t="s">
        <v>489</v>
      </c>
      <c r="F777" s="105">
        <v>347.82913414894244</v>
      </c>
      <c r="G777" s="105">
        <v>86.957283537235611</v>
      </c>
      <c r="H777" s="81" t="s">
        <v>65</v>
      </c>
    </row>
    <row r="778" spans="1:8" hidden="1" x14ac:dyDescent="0.25">
      <c r="A778" s="81" t="s">
        <v>499</v>
      </c>
      <c r="B778" s="81" t="s">
        <v>306</v>
      </c>
      <c r="C778" s="81" t="s">
        <v>485</v>
      </c>
      <c r="D778" s="81" t="s">
        <v>14</v>
      </c>
      <c r="E778" s="81" t="s">
        <v>489</v>
      </c>
      <c r="F778" s="105">
        <v>4.5918037511411542</v>
      </c>
      <c r="G778" s="105">
        <v>1.1479509377852886</v>
      </c>
      <c r="H778" s="81" t="s">
        <v>27</v>
      </c>
    </row>
    <row r="779" spans="1:8" hidden="1" x14ac:dyDescent="0.25">
      <c r="A779" s="81" t="s">
        <v>499</v>
      </c>
      <c r="B779" s="81" t="s">
        <v>306</v>
      </c>
      <c r="C779" s="81" t="s">
        <v>485</v>
      </c>
      <c r="D779" s="81" t="s">
        <v>14</v>
      </c>
      <c r="E779" s="81" t="s">
        <v>489</v>
      </c>
      <c r="F779" s="105">
        <v>13.775411253423464</v>
      </c>
      <c r="G779" s="105">
        <v>3.4438528133558659</v>
      </c>
      <c r="H779" s="81" t="s">
        <v>29</v>
      </c>
    </row>
    <row r="780" spans="1:8" hidden="1" x14ac:dyDescent="0.25">
      <c r="A780" s="81" t="s">
        <v>499</v>
      </c>
      <c r="B780" s="81" t="s">
        <v>306</v>
      </c>
      <c r="C780" s="81" t="s">
        <v>485</v>
      </c>
      <c r="D780" s="81" t="s">
        <v>14</v>
      </c>
      <c r="E780" s="81" t="s">
        <v>489</v>
      </c>
      <c r="F780" s="105">
        <v>1.1479509377852886</v>
      </c>
      <c r="G780" s="105">
        <v>0.28698773444632214</v>
      </c>
      <c r="H780" s="81" t="s">
        <v>32</v>
      </c>
    </row>
    <row r="781" spans="1:8" hidden="1" x14ac:dyDescent="0.25">
      <c r="A781" s="81" t="s">
        <v>499</v>
      </c>
      <c r="B781" s="81" t="s">
        <v>306</v>
      </c>
      <c r="C781" s="81" t="s">
        <v>485</v>
      </c>
      <c r="D781" s="81" t="s">
        <v>14</v>
      </c>
      <c r="E781" s="81" t="s">
        <v>489</v>
      </c>
      <c r="F781" s="105">
        <v>11.479509377852887</v>
      </c>
      <c r="G781" s="105">
        <v>2.8698773444632217</v>
      </c>
      <c r="H781" s="81" t="s">
        <v>33</v>
      </c>
    </row>
    <row r="782" spans="1:8" hidden="1" x14ac:dyDescent="0.25">
      <c r="A782" s="81" t="s">
        <v>499</v>
      </c>
      <c r="B782" s="81" t="s">
        <v>306</v>
      </c>
      <c r="C782" s="81" t="s">
        <v>485</v>
      </c>
      <c r="D782" s="81" t="s">
        <v>14</v>
      </c>
      <c r="E782" s="81" t="s">
        <v>489</v>
      </c>
      <c r="F782" s="105">
        <v>57.397546889264426</v>
      </c>
      <c r="G782" s="105">
        <v>14.349386722316106</v>
      </c>
      <c r="H782" s="81" t="s">
        <v>37</v>
      </c>
    </row>
    <row r="783" spans="1:8" hidden="1" x14ac:dyDescent="0.25">
      <c r="A783" s="81" t="s">
        <v>499</v>
      </c>
      <c r="B783" s="81" t="s">
        <v>306</v>
      </c>
      <c r="C783" s="81" t="s">
        <v>485</v>
      </c>
      <c r="D783" s="81" t="s">
        <v>14</v>
      </c>
      <c r="E783" s="81" t="s">
        <v>489</v>
      </c>
      <c r="F783" s="105">
        <v>1.1479509377852886</v>
      </c>
      <c r="G783" s="105">
        <v>0.28698773444632214</v>
      </c>
      <c r="H783" s="81" t="s">
        <v>41</v>
      </c>
    </row>
    <row r="784" spans="1:8" hidden="1" x14ac:dyDescent="0.25">
      <c r="A784" s="81" t="s">
        <v>499</v>
      </c>
      <c r="B784" s="81" t="s">
        <v>306</v>
      </c>
      <c r="C784" s="81" t="s">
        <v>485</v>
      </c>
      <c r="D784" s="81" t="s">
        <v>14</v>
      </c>
      <c r="E784" s="81" t="s">
        <v>489</v>
      </c>
      <c r="F784" s="105">
        <v>2.2959018755705771</v>
      </c>
      <c r="G784" s="105">
        <v>0.57397546889264428</v>
      </c>
      <c r="H784" s="81" t="s">
        <v>47</v>
      </c>
    </row>
    <row r="785" spans="1:8" hidden="1" x14ac:dyDescent="0.25">
      <c r="A785" s="81" t="s">
        <v>499</v>
      </c>
      <c r="B785" s="81" t="s">
        <v>306</v>
      </c>
      <c r="C785" s="81" t="s">
        <v>485</v>
      </c>
      <c r="D785" s="81" t="s">
        <v>14</v>
      </c>
      <c r="E785" s="81" t="s">
        <v>489</v>
      </c>
      <c r="F785" s="105">
        <v>2.2959018755705771</v>
      </c>
      <c r="G785" s="105">
        <v>0.57397546889264428</v>
      </c>
      <c r="H785" s="81" t="s">
        <v>53</v>
      </c>
    </row>
    <row r="786" spans="1:8" hidden="1" x14ac:dyDescent="0.25">
      <c r="A786" s="81" t="s">
        <v>499</v>
      </c>
      <c r="B786" s="81" t="s">
        <v>306</v>
      </c>
      <c r="C786" s="81" t="s">
        <v>485</v>
      </c>
      <c r="D786" s="81" t="s">
        <v>14</v>
      </c>
      <c r="E786" s="81" t="s">
        <v>489</v>
      </c>
      <c r="F786" s="105">
        <v>48.213939386982119</v>
      </c>
      <c r="G786" s="105">
        <v>12.05348484674553</v>
      </c>
      <c r="H786" s="81" t="s">
        <v>54</v>
      </c>
    </row>
    <row r="787" spans="1:8" hidden="1" x14ac:dyDescent="0.25">
      <c r="A787" s="81" t="s">
        <v>499</v>
      </c>
      <c r="B787" s="81" t="s">
        <v>306</v>
      </c>
      <c r="C787" s="81" t="s">
        <v>485</v>
      </c>
      <c r="D787" s="81" t="s">
        <v>14</v>
      </c>
      <c r="E787" s="81" t="s">
        <v>489</v>
      </c>
      <c r="F787" s="105">
        <v>1.1479509377852886</v>
      </c>
      <c r="G787" s="105">
        <v>0.28698773444632214</v>
      </c>
      <c r="H787" s="81" t="s">
        <v>55</v>
      </c>
    </row>
    <row r="788" spans="1:8" hidden="1" x14ac:dyDescent="0.25">
      <c r="A788" s="81" t="s">
        <v>499</v>
      </c>
      <c r="B788" s="81" t="s">
        <v>306</v>
      </c>
      <c r="C788" s="81" t="s">
        <v>485</v>
      </c>
      <c r="D788" s="81" t="s">
        <v>14</v>
      </c>
      <c r="E788" s="81" t="s">
        <v>489</v>
      </c>
      <c r="F788" s="105">
        <v>1.1479509377852886</v>
      </c>
      <c r="G788" s="105">
        <v>0.28698773444632214</v>
      </c>
      <c r="H788" s="81" t="s">
        <v>56</v>
      </c>
    </row>
    <row r="789" spans="1:8" hidden="1" x14ac:dyDescent="0.25">
      <c r="A789" s="81" t="s">
        <v>499</v>
      </c>
      <c r="B789" s="81" t="s">
        <v>306</v>
      </c>
      <c r="C789" s="81" t="s">
        <v>485</v>
      </c>
      <c r="D789" s="81" t="s">
        <v>14</v>
      </c>
      <c r="E789" s="81" t="s">
        <v>489</v>
      </c>
      <c r="F789" s="105">
        <v>22.959018755705774</v>
      </c>
      <c r="G789" s="105">
        <v>5.7397546889264435</v>
      </c>
      <c r="H789" s="81" t="s">
        <v>23</v>
      </c>
    </row>
    <row r="790" spans="1:8" hidden="1" x14ac:dyDescent="0.25">
      <c r="A790" s="81" t="s">
        <v>499</v>
      </c>
      <c r="B790" s="81" t="s">
        <v>306</v>
      </c>
      <c r="C790" s="81" t="s">
        <v>485</v>
      </c>
      <c r="D790" s="81" t="s">
        <v>14</v>
      </c>
      <c r="E790" s="81" t="s">
        <v>489</v>
      </c>
      <c r="F790" s="105">
        <v>237.28145884021913</v>
      </c>
      <c r="G790" s="105">
        <v>59.320364710054783</v>
      </c>
      <c r="H790" s="81" t="s">
        <v>25</v>
      </c>
    </row>
    <row r="791" spans="1:8" hidden="1" x14ac:dyDescent="0.25">
      <c r="A791" s="81" t="s">
        <v>499</v>
      </c>
      <c r="B791" s="81" t="s">
        <v>306</v>
      </c>
      <c r="C791" s="81" t="s">
        <v>485</v>
      </c>
      <c r="D791" s="81" t="s">
        <v>14</v>
      </c>
      <c r="E791" s="81" t="s">
        <v>489</v>
      </c>
      <c r="F791" s="105">
        <v>5.7397546889264435</v>
      </c>
      <c r="G791" s="105">
        <v>1.4349386722316109</v>
      </c>
      <c r="H791" s="81" t="s">
        <v>26</v>
      </c>
    </row>
    <row r="792" spans="1:8" hidden="1" x14ac:dyDescent="0.25">
      <c r="A792" s="81" t="s">
        <v>499</v>
      </c>
      <c r="B792" s="81" t="s">
        <v>306</v>
      </c>
      <c r="C792" s="81" t="s">
        <v>485</v>
      </c>
      <c r="D792" s="81" t="s">
        <v>14</v>
      </c>
      <c r="E792" s="81" t="s">
        <v>489</v>
      </c>
      <c r="F792" s="105">
        <v>29.846724382417502</v>
      </c>
      <c r="G792" s="105">
        <v>7.4616810956043755</v>
      </c>
      <c r="H792" s="81" t="s">
        <v>32</v>
      </c>
    </row>
    <row r="793" spans="1:8" hidden="1" x14ac:dyDescent="0.25">
      <c r="A793" s="81" t="s">
        <v>499</v>
      </c>
      <c r="B793" s="81" t="s">
        <v>306</v>
      </c>
      <c r="C793" s="81" t="s">
        <v>485</v>
      </c>
      <c r="D793" s="81" t="s">
        <v>14</v>
      </c>
      <c r="E793" s="81" t="s">
        <v>489</v>
      </c>
      <c r="F793" s="105">
        <v>3.4438528133558659</v>
      </c>
      <c r="G793" s="105">
        <v>0.86096320333896648</v>
      </c>
      <c r="H793" s="81" t="s">
        <v>37</v>
      </c>
    </row>
    <row r="794" spans="1:8" hidden="1" x14ac:dyDescent="0.25">
      <c r="A794" s="81" t="s">
        <v>499</v>
      </c>
      <c r="B794" s="81" t="s">
        <v>306</v>
      </c>
      <c r="C794" s="81" t="s">
        <v>485</v>
      </c>
      <c r="D794" s="81" t="s">
        <v>14</v>
      </c>
      <c r="E794" s="81" t="s">
        <v>489</v>
      </c>
      <c r="F794" s="105">
        <v>6.8877056267117318</v>
      </c>
      <c r="G794" s="105">
        <v>1.721926406677933</v>
      </c>
      <c r="H794" s="81" t="s">
        <v>40</v>
      </c>
    </row>
    <row r="795" spans="1:8" hidden="1" x14ac:dyDescent="0.25">
      <c r="A795" s="81" t="s">
        <v>499</v>
      </c>
      <c r="B795" s="81" t="s">
        <v>306</v>
      </c>
      <c r="C795" s="81" t="s">
        <v>485</v>
      </c>
      <c r="D795" s="81" t="s">
        <v>14</v>
      </c>
      <c r="E795" s="81" t="s">
        <v>489</v>
      </c>
      <c r="F795" s="105">
        <v>61.989350640405583</v>
      </c>
      <c r="G795" s="105">
        <v>15.497337660101396</v>
      </c>
      <c r="H795" s="81" t="s">
        <v>43</v>
      </c>
    </row>
    <row r="796" spans="1:8" hidden="1" x14ac:dyDescent="0.25">
      <c r="A796" s="81" t="s">
        <v>499</v>
      </c>
      <c r="B796" s="81" t="s">
        <v>306</v>
      </c>
      <c r="C796" s="81" t="s">
        <v>485</v>
      </c>
      <c r="D796" s="81" t="s">
        <v>14</v>
      </c>
      <c r="E796" s="81" t="s">
        <v>489</v>
      </c>
      <c r="F796" s="105">
        <v>386.85946603364226</v>
      </c>
      <c r="G796" s="105">
        <v>96.714866508410566</v>
      </c>
      <c r="H796" s="81" t="s">
        <v>45</v>
      </c>
    </row>
    <row r="797" spans="1:8" hidden="1" x14ac:dyDescent="0.25">
      <c r="A797" s="81" t="s">
        <v>499</v>
      </c>
      <c r="B797" s="81" t="s">
        <v>306</v>
      </c>
      <c r="C797" s="81" t="s">
        <v>485</v>
      </c>
      <c r="D797" s="81" t="s">
        <v>14</v>
      </c>
      <c r="E797" s="81" t="s">
        <v>489</v>
      </c>
      <c r="F797" s="105">
        <v>65.43320345376145</v>
      </c>
      <c r="G797" s="105">
        <v>16.358300863440363</v>
      </c>
      <c r="H797" s="81" t="s">
        <v>46</v>
      </c>
    </row>
    <row r="798" spans="1:8" hidden="1" x14ac:dyDescent="0.25">
      <c r="A798" s="81" t="s">
        <v>499</v>
      </c>
      <c r="B798" s="81" t="s">
        <v>306</v>
      </c>
      <c r="C798" s="81" t="s">
        <v>485</v>
      </c>
      <c r="D798" s="81" t="s">
        <v>14</v>
      </c>
      <c r="E798" s="81" t="s">
        <v>489</v>
      </c>
      <c r="F798" s="105">
        <v>16.071313128994042</v>
      </c>
      <c r="G798" s="105">
        <v>4.0178282822485105</v>
      </c>
      <c r="H798" s="81" t="s">
        <v>47</v>
      </c>
    </row>
    <row r="799" spans="1:8" hidden="1" x14ac:dyDescent="0.25">
      <c r="A799" s="81" t="s">
        <v>499</v>
      </c>
      <c r="B799" s="81" t="s">
        <v>306</v>
      </c>
      <c r="C799" s="81" t="s">
        <v>485</v>
      </c>
      <c r="D799" s="81" t="s">
        <v>14</v>
      </c>
      <c r="E799" s="81" t="s">
        <v>489</v>
      </c>
      <c r="F799" s="105">
        <v>2.2959018755705771</v>
      </c>
      <c r="G799" s="105">
        <v>0.57397546889264428</v>
      </c>
      <c r="H799" s="81" t="s">
        <v>68</v>
      </c>
    </row>
    <row r="800" spans="1:8" hidden="1" x14ac:dyDescent="0.25">
      <c r="A800" s="81" t="s">
        <v>499</v>
      </c>
      <c r="B800" s="81" t="s">
        <v>306</v>
      </c>
      <c r="C800" s="81" t="s">
        <v>485</v>
      </c>
      <c r="D800" s="81" t="s">
        <v>14</v>
      </c>
      <c r="E800" s="81" t="s">
        <v>489</v>
      </c>
      <c r="F800" s="105">
        <v>322.57421351766607</v>
      </c>
      <c r="G800" s="105">
        <v>80.643553379416517</v>
      </c>
      <c r="H800" s="81" t="s">
        <v>49</v>
      </c>
    </row>
    <row r="801" spans="1:8" hidden="1" x14ac:dyDescent="0.25">
      <c r="A801" s="81" t="s">
        <v>499</v>
      </c>
      <c r="B801" s="81" t="s">
        <v>306</v>
      </c>
      <c r="C801" s="81" t="s">
        <v>485</v>
      </c>
      <c r="D801" s="81" t="s">
        <v>14</v>
      </c>
      <c r="E801" s="81" t="s">
        <v>489</v>
      </c>
      <c r="F801" s="105">
        <v>25.943691193947522</v>
      </c>
      <c r="G801" s="105">
        <v>6.4859227984868806</v>
      </c>
      <c r="H801" s="81" t="s">
        <v>53</v>
      </c>
    </row>
    <row r="802" spans="1:8" hidden="1" x14ac:dyDescent="0.25">
      <c r="A802" s="81" t="s">
        <v>499</v>
      </c>
      <c r="B802" s="81" t="s">
        <v>306</v>
      </c>
      <c r="C802" s="81" t="s">
        <v>485</v>
      </c>
      <c r="D802" s="81" t="s">
        <v>14</v>
      </c>
      <c r="E802" s="81" t="s">
        <v>489</v>
      </c>
      <c r="F802" s="105">
        <v>30.994675320202791</v>
      </c>
      <c r="G802" s="105">
        <v>7.7486688300506978</v>
      </c>
      <c r="H802" s="81" t="s">
        <v>54</v>
      </c>
    </row>
    <row r="803" spans="1:8" hidden="1" x14ac:dyDescent="0.25">
      <c r="A803" s="81"/>
      <c r="B803" s="81"/>
      <c r="C803" s="81"/>
      <c r="D803" s="81"/>
      <c r="E803" s="81"/>
      <c r="F803" s="110">
        <v>18999.999999999996</v>
      </c>
      <c r="G803" s="110">
        <v>4749.9999999999991</v>
      </c>
      <c r="H803" s="81"/>
    </row>
    <row r="804" spans="1:8" x14ac:dyDescent="0.25">
      <c r="A804" s="81" t="s">
        <v>493</v>
      </c>
      <c r="B804" s="81" t="s">
        <v>417</v>
      </c>
      <c r="C804" s="81" t="s">
        <v>490</v>
      </c>
      <c r="D804" s="81" t="s">
        <v>421</v>
      </c>
      <c r="E804" s="81" t="s">
        <v>537</v>
      </c>
      <c r="F804" s="105">
        <v>13804.632939063991</v>
      </c>
      <c r="G804" s="105">
        <v>3451.1582347659978</v>
      </c>
      <c r="H804" s="81" t="s">
        <v>18</v>
      </c>
    </row>
    <row r="805" spans="1:8" x14ac:dyDescent="0.25">
      <c r="A805" s="81" t="s">
        <v>493</v>
      </c>
      <c r="B805" s="81" t="s">
        <v>417</v>
      </c>
      <c r="C805" s="81" t="s">
        <v>490</v>
      </c>
      <c r="D805" s="81" t="s">
        <v>421</v>
      </c>
      <c r="E805" s="81" t="s">
        <v>537</v>
      </c>
      <c r="F805" s="105">
        <v>5502.5940962885861</v>
      </c>
      <c r="G805" s="105">
        <v>1375.6485240721465</v>
      </c>
      <c r="H805" s="81" t="s">
        <v>20</v>
      </c>
    </row>
    <row r="806" spans="1:8" x14ac:dyDescent="0.25">
      <c r="A806" s="81" t="s">
        <v>493</v>
      </c>
      <c r="B806" s="81" t="s">
        <v>417</v>
      </c>
      <c r="C806" s="81" t="s">
        <v>490</v>
      </c>
      <c r="D806" s="81" t="s">
        <v>421</v>
      </c>
      <c r="E806" s="81" t="s">
        <v>537</v>
      </c>
      <c r="F806" s="105">
        <v>13068.660978685393</v>
      </c>
      <c r="G806" s="105">
        <v>3267.1652446713483</v>
      </c>
      <c r="H806" s="81" t="s">
        <v>22</v>
      </c>
    </row>
    <row r="807" spans="1:8" x14ac:dyDescent="0.25">
      <c r="A807" s="81" t="s">
        <v>493</v>
      </c>
      <c r="B807" s="81" t="s">
        <v>417</v>
      </c>
      <c r="C807" s="81" t="s">
        <v>490</v>
      </c>
      <c r="D807" s="81" t="s">
        <v>421</v>
      </c>
      <c r="E807" s="81" t="s">
        <v>537</v>
      </c>
      <c r="F807" s="105">
        <v>16622.419665871774</v>
      </c>
      <c r="G807" s="105">
        <v>4155.6049164679434</v>
      </c>
      <c r="H807" s="81" t="s">
        <v>25</v>
      </c>
    </row>
    <row r="808" spans="1:8" x14ac:dyDescent="0.25">
      <c r="A808" s="81" t="s">
        <v>493</v>
      </c>
      <c r="B808" s="81" t="s">
        <v>417</v>
      </c>
      <c r="C808" s="81" t="s">
        <v>490</v>
      </c>
      <c r="D808" s="81" t="s">
        <v>421</v>
      </c>
      <c r="E808" s="81" t="s">
        <v>537</v>
      </c>
      <c r="F808" s="105">
        <v>137.56485240721466</v>
      </c>
      <c r="G808" s="105">
        <v>34.391213101803665</v>
      </c>
      <c r="H808" s="81" t="s">
        <v>28</v>
      </c>
    </row>
    <row r="809" spans="1:8" x14ac:dyDescent="0.25">
      <c r="A809" s="81" t="s">
        <v>493</v>
      </c>
      <c r="B809" s="81" t="s">
        <v>417</v>
      </c>
      <c r="C809" s="81" t="s">
        <v>490</v>
      </c>
      <c r="D809" s="81" t="s">
        <v>421</v>
      </c>
      <c r="E809" s="81" t="s">
        <v>537</v>
      </c>
      <c r="F809" s="105">
        <v>790.99790134148429</v>
      </c>
      <c r="G809" s="105">
        <v>197.74947533537107</v>
      </c>
      <c r="H809" s="81" t="s">
        <v>32</v>
      </c>
    </row>
    <row r="810" spans="1:8" x14ac:dyDescent="0.25">
      <c r="A810" s="81" t="s">
        <v>493</v>
      </c>
      <c r="B810" s="81" t="s">
        <v>417</v>
      </c>
      <c r="C810" s="81" t="s">
        <v>490</v>
      </c>
      <c r="D810" s="81" t="s">
        <v>421</v>
      </c>
      <c r="E810" s="81" t="s">
        <v>537</v>
      </c>
      <c r="F810" s="105">
        <v>825.38911444328801</v>
      </c>
      <c r="G810" s="105">
        <v>206.347278610822</v>
      </c>
      <c r="H810" s="81" t="s">
        <v>33</v>
      </c>
    </row>
    <row r="811" spans="1:8" x14ac:dyDescent="0.25">
      <c r="A811" s="81" t="s">
        <v>493</v>
      </c>
      <c r="B811" s="81" t="s">
        <v>417</v>
      </c>
      <c r="C811" s="81" t="s">
        <v>490</v>
      </c>
      <c r="D811" s="81" t="s">
        <v>421</v>
      </c>
      <c r="E811" s="81" t="s">
        <v>537</v>
      </c>
      <c r="F811" s="105">
        <v>687.82426203607326</v>
      </c>
      <c r="G811" s="105">
        <v>171.95606550901832</v>
      </c>
      <c r="H811" s="81" t="s">
        <v>34</v>
      </c>
    </row>
    <row r="812" spans="1:8" x14ac:dyDescent="0.25">
      <c r="A812" s="81" t="s">
        <v>493</v>
      </c>
      <c r="B812" s="81" t="s">
        <v>417</v>
      </c>
      <c r="C812" s="81" t="s">
        <v>490</v>
      </c>
      <c r="D812" s="81" t="s">
        <v>421</v>
      </c>
      <c r="E812" s="81" t="s">
        <v>537</v>
      </c>
      <c r="F812" s="105">
        <v>2751.2970481442931</v>
      </c>
      <c r="G812" s="105">
        <v>687.82426203607326</v>
      </c>
      <c r="H812" s="81" t="s">
        <v>36</v>
      </c>
    </row>
    <row r="813" spans="1:8" x14ac:dyDescent="0.25">
      <c r="A813" s="81" t="s">
        <v>493</v>
      </c>
      <c r="B813" s="81" t="s">
        <v>417</v>
      </c>
      <c r="C813" s="81" t="s">
        <v>490</v>
      </c>
      <c r="D813" s="81" t="s">
        <v>421</v>
      </c>
      <c r="E813" s="81" t="s">
        <v>537</v>
      </c>
      <c r="F813" s="105">
        <v>4766.6221359099882</v>
      </c>
      <c r="G813" s="105">
        <v>1191.655533977497</v>
      </c>
      <c r="H813" s="81" t="s">
        <v>37</v>
      </c>
    </row>
    <row r="814" spans="1:8" x14ac:dyDescent="0.25">
      <c r="A814" s="81" t="s">
        <v>493</v>
      </c>
      <c r="B814" s="81" t="s">
        <v>417</v>
      </c>
      <c r="C814" s="81" t="s">
        <v>490</v>
      </c>
      <c r="D814" s="81" t="s">
        <v>421</v>
      </c>
      <c r="E814" s="81" t="s">
        <v>537</v>
      </c>
      <c r="F814" s="105">
        <v>1375.6485240721465</v>
      </c>
      <c r="G814" s="105">
        <v>343.91213101803663</v>
      </c>
      <c r="H814" s="81" t="s">
        <v>38</v>
      </c>
    </row>
    <row r="815" spans="1:8" x14ac:dyDescent="0.25">
      <c r="A815" s="81" t="s">
        <v>493</v>
      </c>
      <c r="B815" s="81" t="s">
        <v>417</v>
      </c>
      <c r="C815" s="81" t="s">
        <v>490</v>
      </c>
      <c r="D815" s="81" t="s">
        <v>421</v>
      </c>
      <c r="E815" s="81" t="s">
        <v>537</v>
      </c>
      <c r="F815" s="105">
        <v>1650.778228886576</v>
      </c>
      <c r="G815" s="105">
        <v>412.694557221644</v>
      </c>
      <c r="H815" s="81" t="s">
        <v>39</v>
      </c>
    </row>
    <row r="816" spans="1:8" x14ac:dyDescent="0.25">
      <c r="A816" s="81" t="s">
        <v>493</v>
      </c>
      <c r="B816" s="81" t="s">
        <v>417</v>
      </c>
      <c r="C816" s="81" t="s">
        <v>490</v>
      </c>
      <c r="D816" s="81" t="s">
        <v>421</v>
      </c>
      <c r="E816" s="81" t="s">
        <v>537</v>
      </c>
      <c r="F816" s="105">
        <v>4104.0180968152372</v>
      </c>
      <c r="G816" s="105">
        <v>1026.0045242038093</v>
      </c>
      <c r="H816" s="81" t="s">
        <v>40</v>
      </c>
    </row>
    <row r="817" spans="1:8" x14ac:dyDescent="0.25">
      <c r="A817" s="81" t="s">
        <v>493</v>
      </c>
      <c r="B817" s="81" t="s">
        <v>417</v>
      </c>
      <c r="C817" s="81" t="s">
        <v>490</v>
      </c>
      <c r="D817" s="81" t="s">
        <v>421</v>
      </c>
      <c r="E817" s="81" t="s">
        <v>537</v>
      </c>
      <c r="F817" s="105">
        <v>20319.475074315666</v>
      </c>
      <c r="G817" s="105">
        <v>5079.8687685789164</v>
      </c>
      <c r="H817" s="81" t="s">
        <v>41</v>
      </c>
    </row>
    <row r="818" spans="1:8" x14ac:dyDescent="0.25">
      <c r="A818" s="81" t="s">
        <v>493</v>
      </c>
      <c r="B818" s="81" t="s">
        <v>417</v>
      </c>
      <c r="C818" s="81" t="s">
        <v>490</v>
      </c>
      <c r="D818" s="81" t="s">
        <v>421</v>
      </c>
      <c r="E818" s="81" t="s">
        <v>537</v>
      </c>
      <c r="F818" s="105">
        <v>20634.7278610822</v>
      </c>
      <c r="G818" s="105">
        <v>5158.6819652705499</v>
      </c>
      <c r="H818" s="81" t="s">
        <v>42</v>
      </c>
    </row>
    <row r="819" spans="1:8" x14ac:dyDescent="0.25">
      <c r="A819" s="81" t="s">
        <v>493</v>
      </c>
      <c r="B819" s="81" t="s">
        <v>417</v>
      </c>
      <c r="C819" s="81" t="s">
        <v>490</v>
      </c>
      <c r="D819" s="81" t="s">
        <v>421</v>
      </c>
      <c r="E819" s="81" t="s">
        <v>537</v>
      </c>
      <c r="F819" s="105">
        <v>1375.6485240721465</v>
      </c>
      <c r="G819" s="105">
        <v>343.91213101803663</v>
      </c>
      <c r="H819" s="81" t="s">
        <v>44</v>
      </c>
    </row>
    <row r="820" spans="1:8" x14ac:dyDescent="0.25">
      <c r="A820" s="81" t="s">
        <v>493</v>
      </c>
      <c r="B820" s="81" t="s">
        <v>417</v>
      </c>
      <c r="C820" s="81" t="s">
        <v>490</v>
      </c>
      <c r="D820" s="81" t="s">
        <v>421</v>
      </c>
      <c r="E820" s="81" t="s">
        <v>537</v>
      </c>
      <c r="F820" s="105">
        <v>4367.6840639290649</v>
      </c>
      <c r="G820" s="105">
        <v>1091.9210159822662</v>
      </c>
      <c r="H820" s="81" t="s">
        <v>46</v>
      </c>
    </row>
    <row r="821" spans="1:8" x14ac:dyDescent="0.25">
      <c r="A821" s="81" t="s">
        <v>493</v>
      </c>
      <c r="B821" s="81" t="s">
        <v>417</v>
      </c>
      <c r="C821" s="81" t="s">
        <v>490</v>
      </c>
      <c r="D821" s="81" t="s">
        <v>421</v>
      </c>
      <c r="E821" s="81" t="s">
        <v>537</v>
      </c>
      <c r="F821" s="105">
        <v>6549.2333483534785</v>
      </c>
      <c r="G821" s="105">
        <v>1637.3083370883696</v>
      </c>
      <c r="H821" s="81" t="s">
        <v>47</v>
      </c>
    </row>
    <row r="822" spans="1:8" x14ac:dyDescent="0.25">
      <c r="A822" s="81" t="s">
        <v>493</v>
      </c>
      <c r="B822" s="81" t="s">
        <v>417</v>
      </c>
      <c r="C822" s="81" t="s">
        <v>490</v>
      </c>
      <c r="D822" s="81" t="s">
        <v>421</v>
      </c>
      <c r="E822" s="81" t="s">
        <v>537</v>
      </c>
      <c r="F822" s="105">
        <v>2480.7528384101042</v>
      </c>
      <c r="G822" s="105">
        <v>620.18820960252606</v>
      </c>
      <c r="H822" s="81" t="s">
        <v>48</v>
      </c>
    </row>
    <row r="823" spans="1:8" x14ac:dyDescent="0.25">
      <c r="A823" s="81" t="s">
        <v>493</v>
      </c>
      <c r="B823" s="81" t="s">
        <v>417</v>
      </c>
      <c r="C823" s="81" t="s">
        <v>490</v>
      </c>
      <c r="D823" s="81" t="s">
        <v>421</v>
      </c>
      <c r="E823" s="81" t="s">
        <v>537</v>
      </c>
      <c r="F823" s="105">
        <v>1641.6072387260949</v>
      </c>
      <c r="G823" s="105">
        <v>410.40180968152373</v>
      </c>
      <c r="H823" s="81" t="s">
        <v>49</v>
      </c>
    </row>
    <row r="824" spans="1:8" x14ac:dyDescent="0.25">
      <c r="A824" s="81" t="s">
        <v>493</v>
      </c>
      <c r="B824" s="81" t="s">
        <v>417</v>
      </c>
      <c r="C824" s="81" t="s">
        <v>490</v>
      </c>
      <c r="D824" s="81" t="s">
        <v>421</v>
      </c>
      <c r="E824" s="81" t="s">
        <v>537</v>
      </c>
      <c r="F824" s="105">
        <v>1523.5307404099026</v>
      </c>
      <c r="G824" s="105">
        <v>380.88268510247565</v>
      </c>
      <c r="H824" s="81" t="s">
        <v>50</v>
      </c>
    </row>
    <row r="825" spans="1:8" x14ac:dyDescent="0.25">
      <c r="A825" s="81" t="s">
        <v>493</v>
      </c>
      <c r="B825" s="81" t="s">
        <v>417</v>
      </c>
      <c r="C825" s="81" t="s">
        <v>490</v>
      </c>
      <c r="D825" s="81" t="s">
        <v>421</v>
      </c>
      <c r="E825" s="81" t="s">
        <v>537</v>
      </c>
      <c r="F825" s="105">
        <v>2042.8380582471377</v>
      </c>
      <c r="G825" s="105">
        <v>510.70951456178443</v>
      </c>
      <c r="H825" s="81" t="s">
        <v>52</v>
      </c>
    </row>
    <row r="826" spans="1:8" x14ac:dyDescent="0.25">
      <c r="A826" s="81" t="s">
        <v>493</v>
      </c>
      <c r="B826" s="81" t="s">
        <v>417</v>
      </c>
      <c r="C826" s="81" t="s">
        <v>490</v>
      </c>
      <c r="D826" s="81" t="s">
        <v>421</v>
      </c>
      <c r="E826" s="81" t="s">
        <v>537</v>
      </c>
      <c r="F826" s="105">
        <v>137.56485240721466</v>
      </c>
      <c r="G826" s="105">
        <v>34.391213101803665</v>
      </c>
      <c r="H826" s="81" t="s">
        <v>53</v>
      </c>
    </row>
    <row r="827" spans="1:8" x14ac:dyDescent="0.25">
      <c r="A827" s="81" t="s">
        <v>493</v>
      </c>
      <c r="B827" s="81" t="s">
        <v>417</v>
      </c>
      <c r="C827" s="81" t="s">
        <v>490</v>
      </c>
      <c r="D827" s="81" t="s">
        <v>421</v>
      </c>
      <c r="E827" s="81" t="s">
        <v>537</v>
      </c>
      <c r="F827" s="105">
        <v>8248.1592755825804</v>
      </c>
      <c r="G827" s="105">
        <v>2062.0398188956451</v>
      </c>
      <c r="H827" s="81" t="s">
        <v>56</v>
      </c>
    </row>
    <row r="828" spans="1:8" x14ac:dyDescent="0.25">
      <c r="A828" s="81" t="s">
        <v>493</v>
      </c>
      <c r="B828" s="81" t="s">
        <v>417</v>
      </c>
      <c r="C828" s="81" t="s">
        <v>490</v>
      </c>
      <c r="D828" s="81" t="s">
        <v>421</v>
      </c>
      <c r="E828" s="81" t="s">
        <v>537</v>
      </c>
      <c r="F828" s="105">
        <v>120.36924585631283</v>
      </c>
      <c r="G828" s="105">
        <v>30.092311464078207</v>
      </c>
      <c r="H828" s="81" t="s">
        <v>65</v>
      </c>
    </row>
    <row r="829" spans="1:8" x14ac:dyDescent="0.25">
      <c r="A829" s="81" t="s">
        <v>493</v>
      </c>
      <c r="B829" s="81" t="s">
        <v>417</v>
      </c>
      <c r="C829" s="81" t="s">
        <v>490</v>
      </c>
      <c r="D829" s="81" t="s">
        <v>421</v>
      </c>
      <c r="E829" s="81" t="s">
        <v>537</v>
      </c>
      <c r="F829" s="105">
        <v>25363.519662580202</v>
      </c>
      <c r="G829" s="105">
        <v>6340.8799156450505</v>
      </c>
      <c r="H829" s="81" t="s">
        <v>18</v>
      </c>
    </row>
    <row r="830" spans="1:8" x14ac:dyDescent="0.25">
      <c r="A830" s="81" t="s">
        <v>493</v>
      </c>
      <c r="B830" s="81" t="s">
        <v>417</v>
      </c>
      <c r="C830" s="81" t="s">
        <v>490</v>
      </c>
      <c r="D830" s="81" t="s">
        <v>421</v>
      </c>
      <c r="E830" s="81" t="s">
        <v>537</v>
      </c>
      <c r="F830" s="105">
        <v>5039.4590931842968</v>
      </c>
      <c r="G830" s="105">
        <v>1259.8647732960742</v>
      </c>
      <c r="H830" s="81" t="s">
        <v>20</v>
      </c>
    </row>
    <row r="831" spans="1:8" x14ac:dyDescent="0.25">
      <c r="A831" s="81" t="s">
        <v>493</v>
      </c>
      <c r="B831" s="81" t="s">
        <v>417</v>
      </c>
      <c r="C831" s="81" t="s">
        <v>490</v>
      </c>
      <c r="D831" s="81" t="s">
        <v>421</v>
      </c>
      <c r="E831" s="81" t="s">
        <v>537</v>
      </c>
      <c r="F831" s="105">
        <v>36377.878845317857</v>
      </c>
      <c r="G831" s="105">
        <v>9094.4697113294642</v>
      </c>
      <c r="H831" s="81" t="s">
        <v>22</v>
      </c>
    </row>
    <row r="832" spans="1:8" x14ac:dyDescent="0.25">
      <c r="A832" s="81" t="s">
        <v>493</v>
      </c>
      <c r="B832" s="81" t="s">
        <v>417</v>
      </c>
      <c r="C832" s="81" t="s">
        <v>490</v>
      </c>
      <c r="D832" s="81" t="s">
        <v>421</v>
      </c>
      <c r="E832" s="81" t="s">
        <v>537</v>
      </c>
      <c r="F832" s="105">
        <v>30688.425824509468</v>
      </c>
      <c r="G832" s="105">
        <v>7672.106456127367</v>
      </c>
      <c r="H832" s="81" t="s">
        <v>23</v>
      </c>
    </row>
    <row r="833" spans="1:8" x14ac:dyDescent="0.25">
      <c r="A833" s="81" t="s">
        <v>493</v>
      </c>
      <c r="B833" s="81" t="s">
        <v>417</v>
      </c>
      <c r="C833" s="81" t="s">
        <v>490</v>
      </c>
      <c r="D833" s="81" t="s">
        <v>421</v>
      </c>
      <c r="E833" s="81" t="s">
        <v>537</v>
      </c>
      <c r="F833" s="105">
        <v>31105.705876811357</v>
      </c>
      <c r="G833" s="105">
        <v>7776.4264692028391</v>
      </c>
      <c r="H833" s="81" t="s">
        <v>25</v>
      </c>
    </row>
    <row r="834" spans="1:8" x14ac:dyDescent="0.25">
      <c r="A834" s="81" t="s">
        <v>493</v>
      </c>
      <c r="B834" s="81" t="s">
        <v>417</v>
      </c>
      <c r="C834" s="81" t="s">
        <v>490</v>
      </c>
      <c r="D834" s="81" t="s">
        <v>421</v>
      </c>
      <c r="E834" s="81" t="s">
        <v>537</v>
      </c>
      <c r="F834" s="105">
        <v>5843.0671059964425</v>
      </c>
      <c r="G834" s="105">
        <v>1460.7667764991106</v>
      </c>
      <c r="H834" s="81" t="s">
        <v>27</v>
      </c>
    </row>
    <row r="835" spans="1:8" x14ac:dyDescent="0.25">
      <c r="A835" s="81" t="s">
        <v>493</v>
      </c>
      <c r="B835" s="81" t="s">
        <v>417</v>
      </c>
      <c r="C835" s="81" t="s">
        <v>490</v>
      </c>
      <c r="D835" s="81" t="s">
        <v>421</v>
      </c>
      <c r="E835" s="81" t="s">
        <v>537</v>
      </c>
      <c r="F835" s="105">
        <v>10985.699838486151</v>
      </c>
      <c r="G835" s="105">
        <v>2746.4249596215377</v>
      </c>
      <c r="H835" s="81" t="s">
        <v>28</v>
      </c>
    </row>
    <row r="836" spans="1:8" x14ac:dyDescent="0.25">
      <c r="A836" s="81" t="s">
        <v>493</v>
      </c>
      <c r="B836" s="81" t="s">
        <v>417</v>
      </c>
      <c r="C836" s="81" t="s">
        <v>490</v>
      </c>
      <c r="D836" s="81" t="s">
        <v>421</v>
      </c>
      <c r="E836" s="81" t="s">
        <v>537</v>
      </c>
      <c r="F836" s="105">
        <v>3865.5723526427323</v>
      </c>
      <c r="G836" s="105">
        <v>966.39308816068308</v>
      </c>
      <c r="H836" s="81" t="s">
        <v>29</v>
      </c>
    </row>
    <row r="837" spans="1:8" x14ac:dyDescent="0.25">
      <c r="A837" s="81" t="s">
        <v>493</v>
      </c>
      <c r="B837" s="81" t="s">
        <v>417</v>
      </c>
      <c r="C837" s="81" t="s">
        <v>490</v>
      </c>
      <c r="D837" s="81" t="s">
        <v>421</v>
      </c>
      <c r="E837" s="81" t="s">
        <v>537</v>
      </c>
      <c r="F837" s="105">
        <v>13733.557765320264</v>
      </c>
      <c r="G837" s="105">
        <v>3433.3894413300659</v>
      </c>
      <c r="H837" s="81" t="s">
        <v>30</v>
      </c>
    </row>
    <row r="838" spans="1:8" x14ac:dyDescent="0.25">
      <c r="A838" s="81" t="s">
        <v>493</v>
      </c>
      <c r="B838" s="81" t="s">
        <v>417</v>
      </c>
      <c r="C838" s="81" t="s">
        <v>490</v>
      </c>
      <c r="D838" s="81" t="s">
        <v>421</v>
      </c>
      <c r="E838" s="81" t="s">
        <v>537</v>
      </c>
      <c r="F838" s="105">
        <v>5786.8947912634976</v>
      </c>
      <c r="G838" s="105">
        <v>1446.7236978158744</v>
      </c>
      <c r="H838" s="81" t="s">
        <v>31</v>
      </c>
    </row>
    <row r="839" spans="1:8" x14ac:dyDescent="0.25">
      <c r="A839" s="81" t="s">
        <v>493</v>
      </c>
      <c r="B839" s="81" t="s">
        <v>417</v>
      </c>
      <c r="C839" s="81" t="s">
        <v>490</v>
      </c>
      <c r="D839" s="81" t="s">
        <v>421</v>
      </c>
      <c r="E839" s="81" t="s">
        <v>537</v>
      </c>
      <c r="F839" s="105">
        <v>9402.5576620331212</v>
      </c>
      <c r="G839" s="105">
        <v>2350.6394155082803</v>
      </c>
      <c r="H839" s="81" t="s">
        <v>32</v>
      </c>
    </row>
    <row r="840" spans="1:8" x14ac:dyDescent="0.25">
      <c r="A840" s="81" t="s">
        <v>493</v>
      </c>
      <c r="B840" s="81" t="s">
        <v>417</v>
      </c>
      <c r="C840" s="81" t="s">
        <v>490</v>
      </c>
      <c r="D840" s="81" t="s">
        <v>421</v>
      </c>
      <c r="E840" s="81" t="s">
        <v>537</v>
      </c>
      <c r="F840" s="105">
        <v>7767.8286659273872</v>
      </c>
      <c r="G840" s="105">
        <v>1941.9571664818468</v>
      </c>
      <c r="H840" s="81" t="s">
        <v>62</v>
      </c>
    </row>
    <row r="841" spans="1:8" x14ac:dyDescent="0.25">
      <c r="A841" s="81" t="s">
        <v>493</v>
      </c>
      <c r="B841" s="81" t="s">
        <v>417</v>
      </c>
      <c r="C841" s="81" t="s">
        <v>490</v>
      </c>
      <c r="D841" s="81" t="s">
        <v>421</v>
      </c>
      <c r="E841" s="81" t="s">
        <v>537</v>
      </c>
      <c r="F841" s="105">
        <v>1005.3697963427272</v>
      </c>
      <c r="G841" s="105">
        <v>251.34244908568181</v>
      </c>
      <c r="H841" s="81" t="s">
        <v>33</v>
      </c>
    </row>
    <row r="842" spans="1:8" x14ac:dyDescent="0.25">
      <c r="A842" s="81" t="s">
        <v>493</v>
      </c>
      <c r="B842" s="81" t="s">
        <v>417</v>
      </c>
      <c r="C842" s="81" t="s">
        <v>490</v>
      </c>
      <c r="D842" s="81" t="s">
        <v>421</v>
      </c>
      <c r="E842" s="81" t="s">
        <v>537</v>
      </c>
      <c r="F842" s="105">
        <v>9589.4165865529212</v>
      </c>
      <c r="G842" s="105">
        <v>2397.3541466382303</v>
      </c>
      <c r="H842" s="81" t="s">
        <v>34</v>
      </c>
    </row>
    <row r="843" spans="1:8" x14ac:dyDescent="0.25">
      <c r="A843" s="81" t="s">
        <v>493</v>
      </c>
      <c r="B843" s="81" t="s">
        <v>417</v>
      </c>
      <c r="C843" s="81" t="s">
        <v>490</v>
      </c>
      <c r="D843" s="81" t="s">
        <v>421</v>
      </c>
      <c r="E843" s="81" t="s">
        <v>537</v>
      </c>
      <c r="F843" s="105">
        <v>19705.01873356344</v>
      </c>
      <c r="G843" s="105">
        <v>4926.25468339086</v>
      </c>
      <c r="H843" s="81" t="s">
        <v>35</v>
      </c>
    </row>
    <row r="844" spans="1:8" x14ac:dyDescent="0.25">
      <c r="A844" s="81" t="s">
        <v>493</v>
      </c>
      <c r="B844" s="81" t="s">
        <v>417</v>
      </c>
      <c r="C844" s="81" t="s">
        <v>490</v>
      </c>
      <c r="D844" s="81" t="s">
        <v>421</v>
      </c>
      <c r="E844" s="81" t="s">
        <v>537</v>
      </c>
      <c r="F844" s="105">
        <v>18855.555769948889</v>
      </c>
      <c r="G844" s="105">
        <v>4713.8889424872223</v>
      </c>
      <c r="H844" s="81" t="s">
        <v>36</v>
      </c>
    </row>
    <row r="845" spans="1:8" x14ac:dyDescent="0.25">
      <c r="A845" s="81" t="s">
        <v>493</v>
      </c>
      <c r="B845" s="81" t="s">
        <v>417</v>
      </c>
      <c r="C845" s="81" t="s">
        <v>490</v>
      </c>
      <c r="D845" s="81" t="s">
        <v>421</v>
      </c>
      <c r="E845" s="81" t="s">
        <v>537</v>
      </c>
      <c r="F845" s="105">
        <v>10913.478290972364</v>
      </c>
      <c r="G845" s="105">
        <v>2728.3695727430909</v>
      </c>
      <c r="H845" s="81" t="s">
        <v>37</v>
      </c>
    </row>
    <row r="846" spans="1:8" x14ac:dyDescent="0.25">
      <c r="A846" s="81" t="s">
        <v>493</v>
      </c>
      <c r="B846" s="81" t="s">
        <v>417</v>
      </c>
      <c r="C846" s="81" t="s">
        <v>490</v>
      </c>
      <c r="D846" s="81" t="s">
        <v>421</v>
      </c>
      <c r="E846" s="81" t="s">
        <v>537</v>
      </c>
      <c r="F846" s="105">
        <v>7825.1473544303944</v>
      </c>
      <c r="G846" s="105">
        <v>1956.2868386075986</v>
      </c>
      <c r="H846" s="81" t="s">
        <v>38</v>
      </c>
    </row>
    <row r="847" spans="1:8" x14ac:dyDescent="0.25">
      <c r="A847" s="81" t="s">
        <v>493</v>
      </c>
      <c r="B847" s="81" t="s">
        <v>417</v>
      </c>
      <c r="C847" s="81" t="s">
        <v>490</v>
      </c>
      <c r="D847" s="81" t="s">
        <v>421</v>
      </c>
      <c r="E847" s="81" t="s">
        <v>537</v>
      </c>
      <c r="F847" s="105">
        <v>4371.1231852392457</v>
      </c>
      <c r="G847" s="105">
        <v>1092.7807963098114</v>
      </c>
      <c r="H847" s="81" t="s">
        <v>39</v>
      </c>
    </row>
    <row r="848" spans="1:8" x14ac:dyDescent="0.25">
      <c r="A848" s="81" t="s">
        <v>493</v>
      </c>
      <c r="B848" s="81" t="s">
        <v>417</v>
      </c>
      <c r="C848" s="81" t="s">
        <v>490</v>
      </c>
      <c r="D848" s="81" t="s">
        <v>421</v>
      </c>
      <c r="E848" s="81" t="s">
        <v>537</v>
      </c>
      <c r="F848" s="105">
        <v>18932.36281254292</v>
      </c>
      <c r="G848" s="105">
        <v>4733.0907031357301</v>
      </c>
      <c r="H848" s="81" t="s">
        <v>40</v>
      </c>
    </row>
    <row r="849" spans="1:8" x14ac:dyDescent="0.25">
      <c r="A849" s="81" t="s">
        <v>493</v>
      </c>
      <c r="B849" s="81" t="s">
        <v>417</v>
      </c>
      <c r="C849" s="81" t="s">
        <v>490</v>
      </c>
      <c r="D849" s="81" t="s">
        <v>421</v>
      </c>
      <c r="E849" s="81" t="s">
        <v>537</v>
      </c>
      <c r="F849" s="105">
        <v>50258.172453205822</v>
      </c>
      <c r="G849" s="105">
        <v>12564.543113301455</v>
      </c>
      <c r="H849" s="81" t="s">
        <v>41</v>
      </c>
    </row>
    <row r="850" spans="1:8" x14ac:dyDescent="0.25">
      <c r="A850" s="81" t="s">
        <v>493</v>
      </c>
      <c r="B850" s="81" t="s">
        <v>417</v>
      </c>
      <c r="C850" s="81" t="s">
        <v>490</v>
      </c>
      <c r="D850" s="81" t="s">
        <v>421</v>
      </c>
      <c r="E850" s="81" t="s">
        <v>537</v>
      </c>
      <c r="F850" s="105">
        <v>25404.789118302368</v>
      </c>
      <c r="G850" s="105">
        <v>6351.1972795755919</v>
      </c>
      <c r="H850" s="81" t="s">
        <v>42</v>
      </c>
    </row>
    <row r="851" spans="1:8" x14ac:dyDescent="0.25">
      <c r="A851" s="81" t="s">
        <v>493</v>
      </c>
      <c r="B851" s="81" t="s">
        <v>417</v>
      </c>
      <c r="C851" s="81" t="s">
        <v>490</v>
      </c>
      <c r="D851" s="81" t="s">
        <v>421</v>
      </c>
      <c r="E851" s="81" t="s">
        <v>537</v>
      </c>
      <c r="F851" s="105">
        <v>2455.5326154687818</v>
      </c>
      <c r="G851" s="105">
        <v>613.88315386719546</v>
      </c>
      <c r="H851" s="81" t="s">
        <v>43</v>
      </c>
    </row>
    <row r="852" spans="1:8" x14ac:dyDescent="0.25">
      <c r="A852" s="81" t="s">
        <v>493</v>
      </c>
      <c r="B852" s="81" t="s">
        <v>417</v>
      </c>
      <c r="C852" s="81" t="s">
        <v>490</v>
      </c>
      <c r="D852" s="81" t="s">
        <v>421</v>
      </c>
      <c r="E852" s="81" t="s">
        <v>537</v>
      </c>
      <c r="F852" s="105">
        <v>2957.6443267551153</v>
      </c>
      <c r="G852" s="105">
        <v>739.41108168877884</v>
      </c>
      <c r="H852" s="81" t="s">
        <v>44</v>
      </c>
    </row>
    <row r="853" spans="1:8" x14ac:dyDescent="0.25">
      <c r="A853" s="81" t="s">
        <v>493</v>
      </c>
      <c r="B853" s="81" t="s">
        <v>417</v>
      </c>
      <c r="C853" s="81" t="s">
        <v>490</v>
      </c>
      <c r="D853" s="81" t="s">
        <v>421</v>
      </c>
      <c r="E853" s="81" t="s">
        <v>537</v>
      </c>
      <c r="F853" s="105">
        <v>17771.086183472016</v>
      </c>
      <c r="G853" s="105">
        <v>4442.7715458680041</v>
      </c>
      <c r="H853" s="81" t="s">
        <v>45</v>
      </c>
    </row>
    <row r="854" spans="1:8" x14ac:dyDescent="0.25">
      <c r="A854" s="81" t="s">
        <v>493</v>
      </c>
      <c r="B854" s="81" t="s">
        <v>417</v>
      </c>
      <c r="C854" s="81" t="s">
        <v>490</v>
      </c>
      <c r="D854" s="81" t="s">
        <v>421</v>
      </c>
      <c r="E854" s="81" t="s">
        <v>537</v>
      </c>
      <c r="F854" s="105">
        <v>9657.0526389864681</v>
      </c>
      <c r="G854" s="105">
        <v>2414.263159746617</v>
      </c>
      <c r="H854" s="81" t="s">
        <v>46</v>
      </c>
    </row>
    <row r="855" spans="1:8" x14ac:dyDescent="0.25">
      <c r="A855" s="81" t="s">
        <v>493</v>
      </c>
      <c r="B855" s="81" t="s">
        <v>417</v>
      </c>
      <c r="C855" s="81" t="s">
        <v>490</v>
      </c>
      <c r="D855" s="81" t="s">
        <v>421</v>
      </c>
      <c r="E855" s="81" t="s">
        <v>537</v>
      </c>
      <c r="F855" s="105">
        <v>6656.9924827391296</v>
      </c>
      <c r="G855" s="105">
        <v>1664.2481206847824</v>
      </c>
      <c r="H855" s="81" t="s">
        <v>47</v>
      </c>
    </row>
    <row r="856" spans="1:8" x14ac:dyDescent="0.25">
      <c r="A856" s="81" t="s">
        <v>493</v>
      </c>
      <c r="B856" s="81" t="s">
        <v>417</v>
      </c>
      <c r="C856" s="81" t="s">
        <v>490</v>
      </c>
      <c r="D856" s="81" t="s">
        <v>421</v>
      </c>
      <c r="E856" s="81" t="s">
        <v>537</v>
      </c>
      <c r="F856" s="105">
        <v>6593.9419253858232</v>
      </c>
      <c r="G856" s="105">
        <v>1648.4854813464558</v>
      </c>
      <c r="H856" s="81" t="s">
        <v>63</v>
      </c>
    </row>
    <row r="857" spans="1:8" x14ac:dyDescent="0.25">
      <c r="A857" s="81" t="s">
        <v>493</v>
      </c>
      <c r="B857" s="81" t="s">
        <v>417</v>
      </c>
      <c r="C857" s="81" t="s">
        <v>490</v>
      </c>
      <c r="D857" s="81" t="s">
        <v>421</v>
      </c>
      <c r="E857" s="81" t="s">
        <v>537</v>
      </c>
      <c r="F857" s="105">
        <v>7579.8233676375285</v>
      </c>
      <c r="G857" s="105">
        <v>1894.9558419093821</v>
      </c>
      <c r="H857" s="81" t="s">
        <v>48</v>
      </c>
    </row>
    <row r="858" spans="1:8" x14ac:dyDescent="0.25">
      <c r="A858" s="81" t="s">
        <v>493</v>
      </c>
      <c r="B858" s="81" t="s">
        <v>417</v>
      </c>
      <c r="C858" s="81" t="s">
        <v>490</v>
      </c>
      <c r="D858" s="81" t="s">
        <v>421</v>
      </c>
      <c r="E858" s="81" t="s">
        <v>537</v>
      </c>
      <c r="F858" s="105">
        <v>3925.1837886858584</v>
      </c>
      <c r="G858" s="105">
        <v>981.2959471714646</v>
      </c>
      <c r="H858" s="81" t="s">
        <v>68</v>
      </c>
    </row>
    <row r="859" spans="1:8" x14ac:dyDescent="0.25">
      <c r="A859" s="81" t="s">
        <v>493</v>
      </c>
      <c r="B859" s="81" t="s">
        <v>417</v>
      </c>
      <c r="C859" s="81" t="s">
        <v>490</v>
      </c>
      <c r="D859" s="81" t="s">
        <v>421</v>
      </c>
      <c r="E859" s="81" t="s">
        <v>537</v>
      </c>
      <c r="F859" s="105">
        <v>4045.5530345421712</v>
      </c>
      <c r="G859" s="105">
        <v>1011.3882586355428</v>
      </c>
      <c r="H859" s="81" t="s">
        <v>49</v>
      </c>
    </row>
    <row r="860" spans="1:8" x14ac:dyDescent="0.25">
      <c r="A860" s="81" t="s">
        <v>493</v>
      </c>
      <c r="B860" s="81" t="s">
        <v>417</v>
      </c>
      <c r="C860" s="81" t="s">
        <v>490</v>
      </c>
      <c r="D860" s="81" t="s">
        <v>421</v>
      </c>
      <c r="E860" s="81" t="s">
        <v>537</v>
      </c>
      <c r="F860" s="105">
        <v>7490.4062135728382</v>
      </c>
      <c r="G860" s="105">
        <v>1872.6015533932095</v>
      </c>
      <c r="H860" s="81" t="s">
        <v>50</v>
      </c>
    </row>
    <row r="861" spans="1:8" x14ac:dyDescent="0.25">
      <c r="A861" s="81" t="s">
        <v>493</v>
      </c>
      <c r="B861" s="81" t="s">
        <v>417</v>
      </c>
      <c r="C861" s="81" t="s">
        <v>490</v>
      </c>
      <c r="D861" s="81" t="s">
        <v>421</v>
      </c>
      <c r="E861" s="81" t="s">
        <v>537</v>
      </c>
      <c r="F861" s="105">
        <v>17626.643088444438</v>
      </c>
      <c r="G861" s="105">
        <v>4406.6607721111095</v>
      </c>
      <c r="H861" s="81" t="s">
        <v>51</v>
      </c>
    </row>
    <row r="862" spans="1:8" x14ac:dyDescent="0.25">
      <c r="A862" s="81" t="s">
        <v>493</v>
      </c>
      <c r="B862" s="81" t="s">
        <v>417</v>
      </c>
      <c r="C862" s="81" t="s">
        <v>490</v>
      </c>
      <c r="D862" s="81" t="s">
        <v>421</v>
      </c>
      <c r="E862" s="81" t="s">
        <v>537</v>
      </c>
      <c r="F862" s="105">
        <v>7756.364928226787</v>
      </c>
      <c r="G862" s="105">
        <v>1939.0912320566968</v>
      </c>
      <c r="H862" s="81" t="s">
        <v>52</v>
      </c>
    </row>
    <row r="863" spans="1:8" x14ac:dyDescent="0.25">
      <c r="A863" s="81" t="s">
        <v>493</v>
      </c>
      <c r="B863" s="81" t="s">
        <v>417</v>
      </c>
      <c r="C863" s="81" t="s">
        <v>490</v>
      </c>
      <c r="D863" s="81" t="s">
        <v>421</v>
      </c>
      <c r="E863" s="81" t="s">
        <v>537</v>
      </c>
      <c r="F863" s="105">
        <v>18433.690222566765</v>
      </c>
      <c r="G863" s="105">
        <v>4608.4225556416914</v>
      </c>
      <c r="H863" s="81" t="s">
        <v>53</v>
      </c>
    </row>
    <row r="864" spans="1:8" x14ac:dyDescent="0.25">
      <c r="A864" s="81" t="s">
        <v>493</v>
      </c>
      <c r="B864" s="81" t="s">
        <v>417</v>
      </c>
      <c r="C864" s="81" t="s">
        <v>490</v>
      </c>
      <c r="D864" s="81" t="s">
        <v>421</v>
      </c>
      <c r="E864" s="81" t="s">
        <v>537</v>
      </c>
      <c r="F864" s="105">
        <v>1273.6212585367957</v>
      </c>
      <c r="G864" s="105">
        <v>318.40531463419893</v>
      </c>
      <c r="H864" s="81" t="s">
        <v>54</v>
      </c>
    </row>
    <row r="865" spans="1:8" x14ac:dyDescent="0.25">
      <c r="A865" s="81" t="s">
        <v>493</v>
      </c>
      <c r="B865" s="81" t="s">
        <v>417</v>
      </c>
      <c r="C865" s="81" t="s">
        <v>490</v>
      </c>
      <c r="D865" s="81" t="s">
        <v>421</v>
      </c>
      <c r="E865" s="81" t="s">
        <v>537</v>
      </c>
      <c r="F865" s="105">
        <v>3551.4659396462584</v>
      </c>
      <c r="G865" s="105">
        <v>887.86648491156461</v>
      </c>
      <c r="H865" s="81" t="s">
        <v>55</v>
      </c>
    </row>
    <row r="866" spans="1:8" x14ac:dyDescent="0.25">
      <c r="A866" s="81" t="s">
        <v>493</v>
      </c>
      <c r="B866" s="81" t="s">
        <v>417</v>
      </c>
      <c r="C866" s="81" t="s">
        <v>490</v>
      </c>
      <c r="D866" s="81" t="s">
        <v>421</v>
      </c>
      <c r="E866" s="81" t="s">
        <v>537</v>
      </c>
      <c r="F866" s="105">
        <v>31814.16486670851</v>
      </c>
      <c r="G866" s="105">
        <v>7953.5412166771275</v>
      </c>
      <c r="H866" s="81" t="s">
        <v>56</v>
      </c>
    </row>
    <row r="867" spans="1:8" x14ac:dyDescent="0.25">
      <c r="A867" s="81" t="s">
        <v>493</v>
      </c>
      <c r="B867" s="81" t="s">
        <v>417</v>
      </c>
      <c r="C867" s="81" t="s">
        <v>490</v>
      </c>
      <c r="D867" s="81" t="s">
        <v>421</v>
      </c>
      <c r="E867" s="81" t="s">
        <v>537</v>
      </c>
      <c r="F867" s="105">
        <v>5432.665296314919</v>
      </c>
      <c r="G867" s="105">
        <v>1358.1663240787298</v>
      </c>
      <c r="H867" s="81" t="s">
        <v>65</v>
      </c>
    </row>
    <row r="868" spans="1:8" x14ac:dyDescent="0.25">
      <c r="A868" s="81" t="s">
        <v>493</v>
      </c>
      <c r="B868" s="81" t="s">
        <v>417</v>
      </c>
      <c r="C868" s="81" t="s">
        <v>490</v>
      </c>
      <c r="D868" s="81" t="s">
        <v>421</v>
      </c>
      <c r="E868" s="81" t="s">
        <v>537</v>
      </c>
      <c r="F868" s="105">
        <v>35014.840432716373</v>
      </c>
      <c r="G868" s="105">
        <v>8753.7101081790934</v>
      </c>
      <c r="H868" s="81" t="s">
        <v>18</v>
      </c>
    </row>
    <row r="869" spans="1:8" x14ac:dyDescent="0.25">
      <c r="A869" s="81" t="s">
        <v>493</v>
      </c>
      <c r="B869" s="81" t="s">
        <v>417</v>
      </c>
      <c r="C869" s="81" t="s">
        <v>490</v>
      </c>
      <c r="D869" s="81" t="s">
        <v>421</v>
      </c>
      <c r="E869" s="81" t="s">
        <v>537</v>
      </c>
      <c r="F869" s="105">
        <v>14327.379378211408</v>
      </c>
      <c r="G869" s="105">
        <v>3581.844844552852</v>
      </c>
      <c r="H869" s="81" t="s">
        <v>20</v>
      </c>
    </row>
    <row r="870" spans="1:8" x14ac:dyDescent="0.25">
      <c r="A870" s="81" t="s">
        <v>493</v>
      </c>
      <c r="B870" s="81" t="s">
        <v>417</v>
      </c>
      <c r="C870" s="81" t="s">
        <v>490</v>
      </c>
      <c r="D870" s="81" t="s">
        <v>421</v>
      </c>
      <c r="E870" s="81" t="s">
        <v>537</v>
      </c>
      <c r="F870" s="105">
        <v>24243.512489231463</v>
      </c>
      <c r="G870" s="105">
        <v>6060.8781223078659</v>
      </c>
      <c r="H870" s="81" t="s">
        <v>22</v>
      </c>
    </row>
    <row r="871" spans="1:8" x14ac:dyDescent="0.25">
      <c r="A871" s="81" t="s">
        <v>493</v>
      </c>
      <c r="B871" s="81" t="s">
        <v>417</v>
      </c>
      <c r="C871" s="81" t="s">
        <v>490</v>
      </c>
      <c r="D871" s="81" t="s">
        <v>421</v>
      </c>
      <c r="E871" s="81" t="s">
        <v>537</v>
      </c>
      <c r="F871" s="105">
        <v>13604.01752930347</v>
      </c>
      <c r="G871" s="105">
        <v>3401.0043823258675</v>
      </c>
      <c r="H871" s="81" t="s">
        <v>23</v>
      </c>
    </row>
    <row r="872" spans="1:8" x14ac:dyDescent="0.25">
      <c r="A872" s="81" t="s">
        <v>493</v>
      </c>
      <c r="B872" s="81" t="s">
        <v>417</v>
      </c>
      <c r="C872" s="81" t="s">
        <v>490</v>
      </c>
      <c r="D872" s="81" t="s">
        <v>421</v>
      </c>
      <c r="E872" s="81" t="s">
        <v>537</v>
      </c>
      <c r="F872" s="105">
        <v>14456.919614228202</v>
      </c>
      <c r="G872" s="105">
        <v>3614.2299035570504</v>
      </c>
      <c r="H872" s="81" t="s">
        <v>25</v>
      </c>
    </row>
    <row r="873" spans="1:8" x14ac:dyDescent="0.25">
      <c r="A873" s="81" t="s">
        <v>493</v>
      </c>
      <c r="B873" s="81" t="s">
        <v>417</v>
      </c>
      <c r="C873" s="81" t="s">
        <v>490</v>
      </c>
      <c r="D873" s="81" t="s">
        <v>421</v>
      </c>
      <c r="E873" s="81" t="s">
        <v>537</v>
      </c>
      <c r="F873" s="105">
        <v>1121.1535471187995</v>
      </c>
      <c r="G873" s="105">
        <v>280.28838677969986</v>
      </c>
      <c r="H873" s="81" t="s">
        <v>27</v>
      </c>
    </row>
    <row r="874" spans="1:8" x14ac:dyDescent="0.25">
      <c r="A874" s="81" t="s">
        <v>493</v>
      </c>
      <c r="B874" s="81" t="s">
        <v>417</v>
      </c>
      <c r="C874" s="81" t="s">
        <v>490</v>
      </c>
      <c r="D874" s="81" t="s">
        <v>421</v>
      </c>
      <c r="E874" s="81" t="s">
        <v>537</v>
      </c>
      <c r="F874" s="105">
        <v>11628.815523489879</v>
      </c>
      <c r="G874" s="105">
        <v>2907.2038808724697</v>
      </c>
      <c r="H874" s="81" t="s">
        <v>28</v>
      </c>
    </row>
    <row r="875" spans="1:8" x14ac:dyDescent="0.25">
      <c r="A875" s="81" t="s">
        <v>493</v>
      </c>
      <c r="B875" s="81" t="s">
        <v>417</v>
      </c>
      <c r="C875" s="81" t="s">
        <v>490</v>
      </c>
      <c r="D875" s="81" t="s">
        <v>421</v>
      </c>
      <c r="E875" s="81" t="s">
        <v>537</v>
      </c>
      <c r="F875" s="105">
        <v>550.25940962885863</v>
      </c>
      <c r="G875" s="105">
        <v>137.56485240721466</v>
      </c>
      <c r="H875" s="81" t="s">
        <v>29</v>
      </c>
    </row>
    <row r="876" spans="1:8" x14ac:dyDescent="0.25">
      <c r="A876" s="81" t="s">
        <v>493</v>
      </c>
      <c r="B876" s="81" t="s">
        <v>417</v>
      </c>
      <c r="C876" s="81" t="s">
        <v>490</v>
      </c>
      <c r="D876" s="81" t="s">
        <v>421</v>
      </c>
      <c r="E876" s="81" t="s">
        <v>537</v>
      </c>
      <c r="F876" s="105">
        <v>3108.9656644030515</v>
      </c>
      <c r="G876" s="105">
        <v>777.24141610076288</v>
      </c>
      <c r="H876" s="81" t="s">
        <v>30</v>
      </c>
    </row>
    <row r="877" spans="1:8" x14ac:dyDescent="0.25">
      <c r="A877" s="81" t="s">
        <v>493</v>
      </c>
      <c r="B877" s="81" t="s">
        <v>417</v>
      </c>
      <c r="C877" s="81" t="s">
        <v>490</v>
      </c>
      <c r="D877" s="81" t="s">
        <v>421</v>
      </c>
      <c r="E877" s="81" t="s">
        <v>537</v>
      </c>
      <c r="F877" s="105">
        <v>1999.2758549848529</v>
      </c>
      <c r="G877" s="105">
        <v>499.81896374621323</v>
      </c>
      <c r="H877" s="81" t="s">
        <v>32</v>
      </c>
    </row>
    <row r="878" spans="1:8" x14ac:dyDescent="0.25">
      <c r="A878" s="81" t="s">
        <v>493</v>
      </c>
      <c r="B878" s="81" t="s">
        <v>417</v>
      </c>
      <c r="C878" s="81" t="s">
        <v>490</v>
      </c>
      <c r="D878" s="81" t="s">
        <v>421</v>
      </c>
      <c r="E878" s="81" t="s">
        <v>537</v>
      </c>
      <c r="F878" s="105">
        <v>2405.0921695861362</v>
      </c>
      <c r="G878" s="105">
        <v>601.27304239653404</v>
      </c>
      <c r="H878" s="81" t="s">
        <v>62</v>
      </c>
    </row>
    <row r="879" spans="1:8" x14ac:dyDescent="0.25">
      <c r="A879" s="81" t="s">
        <v>493</v>
      </c>
      <c r="B879" s="81" t="s">
        <v>417</v>
      </c>
      <c r="C879" s="81" t="s">
        <v>490</v>
      </c>
      <c r="D879" s="81" t="s">
        <v>421</v>
      </c>
      <c r="E879" s="81" t="s">
        <v>537</v>
      </c>
      <c r="F879" s="105">
        <v>3593.8817691384829</v>
      </c>
      <c r="G879" s="105">
        <v>898.47044228462073</v>
      </c>
      <c r="H879" s="81" t="s">
        <v>33</v>
      </c>
    </row>
    <row r="880" spans="1:8" x14ac:dyDescent="0.25">
      <c r="A880" s="81" t="s">
        <v>493</v>
      </c>
      <c r="B880" s="81" t="s">
        <v>417</v>
      </c>
      <c r="C880" s="81" t="s">
        <v>490</v>
      </c>
      <c r="D880" s="81" t="s">
        <v>421</v>
      </c>
      <c r="E880" s="81" t="s">
        <v>537</v>
      </c>
      <c r="F880" s="105">
        <v>4126.9455722164394</v>
      </c>
      <c r="G880" s="105">
        <v>1031.7363930541098</v>
      </c>
      <c r="H880" s="81" t="s">
        <v>34</v>
      </c>
    </row>
    <row r="881" spans="1:8" x14ac:dyDescent="0.25">
      <c r="A881" s="81" t="s">
        <v>493</v>
      </c>
      <c r="B881" s="81" t="s">
        <v>417</v>
      </c>
      <c r="C881" s="81" t="s">
        <v>490</v>
      </c>
      <c r="D881" s="81" t="s">
        <v>421</v>
      </c>
      <c r="E881" s="81" t="s">
        <v>537</v>
      </c>
      <c r="F881" s="105">
        <v>2751.2970481442931</v>
      </c>
      <c r="G881" s="105">
        <v>687.82426203607326</v>
      </c>
      <c r="H881" s="81" t="s">
        <v>35</v>
      </c>
    </row>
    <row r="882" spans="1:8" x14ac:dyDescent="0.25">
      <c r="A882" s="81" t="s">
        <v>493</v>
      </c>
      <c r="B882" s="81" t="s">
        <v>417</v>
      </c>
      <c r="C882" s="81" t="s">
        <v>490</v>
      </c>
      <c r="D882" s="81" t="s">
        <v>421</v>
      </c>
      <c r="E882" s="81" t="s">
        <v>537</v>
      </c>
      <c r="F882" s="105">
        <v>709.60536366721567</v>
      </c>
      <c r="G882" s="105">
        <v>177.40134091680392</v>
      </c>
      <c r="H882" s="81" t="s">
        <v>36</v>
      </c>
    </row>
    <row r="883" spans="1:8" x14ac:dyDescent="0.25">
      <c r="A883" s="81" t="s">
        <v>493</v>
      </c>
      <c r="B883" s="81" t="s">
        <v>417</v>
      </c>
      <c r="C883" s="81" t="s">
        <v>490</v>
      </c>
      <c r="D883" s="81" t="s">
        <v>421</v>
      </c>
      <c r="E883" s="81" t="s">
        <v>537</v>
      </c>
      <c r="F883" s="105">
        <v>10817.182894287314</v>
      </c>
      <c r="G883" s="105">
        <v>2704.2957235718286</v>
      </c>
      <c r="H883" s="81" t="s">
        <v>37</v>
      </c>
    </row>
    <row r="884" spans="1:8" x14ac:dyDescent="0.25">
      <c r="A884" s="81" t="s">
        <v>493</v>
      </c>
      <c r="B884" s="81" t="s">
        <v>417</v>
      </c>
      <c r="C884" s="81" t="s">
        <v>490</v>
      </c>
      <c r="D884" s="81" t="s">
        <v>421</v>
      </c>
      <c r="E884" s="81" t="s">
        <v>537</v>
      </c>
      <c r="F884" s="105">
        <v>4388.3187917901478</v>
      </c>
      <c r="G884" s="105">
        <v>1097.0796979475369</v>
      </c>
      <c r="H884" s="81" t="s">
        <v>38</v>
      </c>
    </row>
    <row r="885" spans="1:8" x14ac:dyDescent="0.25">
      <c r="A885" s="81" t="s">
        <v>493</v>
      </c>
      <c r="B885" s="81" t="s">
        <v>417</v>
      </c>
      <c r="C885" s="81" t="s">
        <v>490</v>
      </c>
      <c r="D885" s="81" t="s">
        <v>421</v>
      </c>
      <c r="E885" s="81" t="s">
        <v>537</v>
      </c>
      <c r="F885" s="105">
        <v>3911.4273034451371</v>
      </c>
      <c r="G885" s="105">
        <v>977.85682586128428</v>
      </c>
      <c r="H885" s="81" t="s">
        <v>39</v>
      </c>
    </row>
    <row r="886" spans="1:8" x14ac:dyDescent="0.25">
      <c r="A886" s="81" t="s">
        <v>493</v>
      </c>
      <c r="B886" s="81" t="s">
        <v>417</v>
      </c>
      <c r="C886" s="81" t="s">
        <v>490</v>
      </c>
      <c r="D886" s="81" t="s">
        <v>421</v>
      </c>
      <c r="E886" s="81" t="s">
        <v>537</v>
      </c>
      <c r="F886" s="105">
        <v>4504.1025425662201</v>
      </c>
      <c r="G886" s="105">
        <v>1126.025635641555</v>
      </c>
      <c r="H886" s="81" t="s">
        <v>40</v>
      </c>
    </row>
    <row r="887" spans="1:8" x14ac:dyDescent="0.25">
      <c r="A887" s="81" t="s">
        <v>493</v>
      </c>
      <c r="B887" s="81" t="s">
        <v>417</v>
      </c>
      <c r="C887" s="81" t="s">
        <v>490</v>
      </c>
      <c r="D887" s="81" t="s">
        <v>421</v>
      </c>
      <c r="E887" s="81" t="s">
        <v>537</v>
      </c>
      <c r="F887" s="105">
        <v>66705.19693225839</v>
      </c>
      <c r="G887" s="105">
        <v>16676.299233064598</v>
      </c>
      <c r="H887" s="81" t="s">
        <v>41</v>
      </c>
    </row>
    <row r="888" spans="1:8" x14ac:dyDescent="0.25">
      <c r="A888" s="81" t="s">
        <v>493</v>
      </c>
      <c r="B888" s="81" t="s">
        <v>417</v>
      </c>
      <c r="C888" s="81" t="s">
        <v>490</v>
      </c>
      <c r="D888" s="81" t="s">
        <v>421</v>
      </c>
      <c r="E888" s="81" t="s">
        <v>537</v>
      </c>
      <c r="F888" s="105">
        <v>33738.926426639453</v>
      </c>
      <c r="G888" s="105">
        <v>8434.7316066598632</v>
      </c>
      <c r="H888" s="81" t="s">
        <v>42</v>
      </c>
    </row>
    <row r="889" spans="1:8" x14ac:dyDescent="0.25">
      <c r="A889" s="81" t="s">
        <v>493</v>
      </c>
      <c r="B889" s="81" t="s">
        <v>417</v>
      </c>
      <c r="C889" s="81" t="s">
        <v>490</v>
      </c>
      <c r="D889" s="81" t="s">
        <v>421</v>
      </c>
      <c r="E889" s="81" t="s">
        <v>537</v>
      </c>
      <c r="F889" s="105">
        <v>348.49762609827712</v>
      </c>
      <c r="G889" s="105">
        <v>87.124406524569281</v>
      </c>
      <c r="H889" s="81" t="s">
        <v>43</v>
      </c>
    </row>
    <row r="890" spans="1:8" x14ac:dyDescent="0.25">
      <c r="A890" s="81" t="s">
        <v>493</v>
      </c>
      <c r="B890" s="81" t="s">
        <v>417</v>
      </c>
      <c r="C890" s="81" t="s">
        <v>490</v>
      </c>
      <c r="D890" s="81" t="s">
        <v>421</v>
      </c>
      <c r="E890" s="81" t="s">
        <v>537</v>
      </c>
      <c r="F890" s="105">
        <v>1650.778228886576</v>
      </c>
      <c r="G890" s="105">
        <v>412.694557221644</v>
      </c>
      <c r="H890" s="81" t="s">
        <v>44</v>
      </c>
    </row>
    <row r="891" spans="1:8" x14ac:dyDescent="0.25">
      <c r="A891" s="81" t="s">
        <v>493</v>
      </c>
      <c r="B891" s="81" t="s">
        <v>417</v>
      </c>
      <c r="C891" s="81" t="s">
        <v>490</v>
      </c>
      <c r="D891" s="81" t="s">
        <v>421</v>
      </c>
      <c r="E891" s="81" t="s">
        <v>537</v>
      </c>
      <c r="F891" s="105">
        <v>2473.874595789744</v>
      </c>
      <c r="G891" s="105">
        <v>618.46864894743601</v>
      </c>
      <c r="H891" s="81" t="s">
        <v>45</v>
      </c>
    </row>
    <row r="892" spans="1:8" x14ac:dyDescent="0.25">
      <c r="A892" s="81" t="s">
        <v>493</v>
      </c>
      <c r="B892" s="81" t="s">
        <v>417</v>
      </c>
      <c r="C892" s="81" t="s">
        <v>490</v>
      </c>
      <c r="D892" s="81" t="s">
        <v>421</v>
      </c>
      <c r="E892" s="81" t="s">
        <v>537</v>
      </c>
      <c r="F892" s="105">
        <v>3763.5450871073813</v>
      </c>
      <c r="G892" s="105">
        <v>940.88627177684532</v>
      </c>
      <c r="H892" s="81" t="s">
        <v>46</v>
      </c>
    </row>
    <row r="893" spans="1:8" x14ac:dyDescent="0.25">
      <c r="A893" s="81" t="s">
        <v>493</v>
      </c>
      <c r="B893" s="81" t="s">
        <v>417</v>
      </c>
      <c r="C893" s="81" t="s">
        <v>490</v>
      </c>
      <c r="D893" s="81" t="s">
        <v>421</v>
      </c>
      <c r="E893" s="81" t="s">
        <v>537</v>
      </c>
      <c r="F893" s="105">
        <v>15756.90746947638</v>
      </c>
      <c r="G893" s="105">
        <v>3939.2268673690951</v>
      </c>
      <c r="H893" s="81" t="s">
        <v>47</v>
      </c>
    </row>
    <row r="894" spans="1:8" x14ac:dyDescent="0.25">
      <c r="A894" s="81" t="s">
        <v>493</v>
      </c>
      <c r="B894" s="81" t="s">
        <v>417</v>
      </c>
      <c r="C894" s="81" t="s">
        <v>490</v>
      </c>
      <c r="D894" s="81" t="s">
        <v>421</v>
      </c>
      <c r="E894" s="81" t="s">
        <v>537</v>
      </c>
      <c r="F894" s="105">
        <v>1375.6485240721465</v>
      </c>
      <c r="G894" s="105">
        <v>343.91213101803663</v>
      </c>
      <c r="H894" s="81" t="s">
        <v>63</v>
      </c>
    </row>
    <row r="895" spans="1:8" x14ac:dyDescent="0.25">
      <c r="A895" s="81" t="s">
        <v>493</v>
      </c>
      <c r="B895" s="81" t="s">
        <v>417</v>
      </c>
      <c r="C895" s="81" t="s">
        <v>490</v>
      </c>
      <c r="D895" s="81" t="s">
        <v>421</v>
      </c>
      <c r="E895" s="81" t="s">
        <v>537</v>
      </c>
      <c r="F895" s="105">
        <v>8210.3289411705955</v>
      </c>
      <c r="G895" s="105">
        <v>2052.5822352926489</v>
      </c>
      <c r="H895" s="81" t="s">
        <v>48</v>
      </c>
    </row>
    <row r="896" spans="1:8" x14ac:dyDescent="0.25">
      <c r="A896" s="81" t="s">
        <v>493</v>
      </c>
      <c r="B896" s="81" t="s">
        <v>417</v>
      </c>
      <c r="C896" s="81" t="s">
        <v>490</v>
      </c>
      <c r="D896" s="81" t="s">
        <v>421</v>
      </c>
      <c r="E896" s="81" t="s">
        <v>537</v>
      </c>
      <c r="F896" s="105">
        <v>780.68053741094332</v>
      </c>
      <c r="G896" s="105">
        <v>195.17013435273583</v>
      </c>
      <c r="H896" s="81" t="s">
        <v>68</v>
      </c>
    </row>
    <row r="897" spans="1:8" x14ac:dyDescent="0.25">
      <c r="A897" s="81" t="s">
        <v>493</v>
      </c>
      <c r="B897" s="81" t="s">
        <v>417</v>
      </c>
      <c r="C897" s="81" t="s">
        <v>490</v>
      </c>
      <c r="D897" s="81" t="s">
        <v>421</v>
      </c>
      <c r="E897" s="81" t="s">
        <v>537</v>
      </c>
      <c r="F897" s="105">
        <v>3922.8910411457382</v>
      </c>
      <c r="G897" s="105">
        <v>980.72276028643455</v>
      </c>
      <c r="H897" s="81" t="s">
        <v>49</v>
      </c>
    </row>
    <row r="898" spans="1:8" x14ac:dyDescent="0.25">
      <c r="A898" s="81" t="s">
        <v>493</v>
      </c>
      <c r="B898" s="81" t="s">
        <v>417</v>
      </c>
      <c r="C898" s="81" t="s">
        <v>490</v>
      </c>
      <c r="D898" s="81" t="s">
        <v>421</v>
      </c>
      <c r="E898" s="81" t="s">
        <v>537</v>
      </c>
      <c r="F898" s="105">
        <v>6761.3124958146009</v>
      </c>
      <c r="G898" s="105">
        <v>1690.3281239536502</v>
      </c>
      <c r="H898" s="81" t="s">
        <v>50</v>
      </c>
    </row>
    <row r="899" spans="1:8" x14ac:dyDescent="0.25">
      <c r="A899" s="81" t="s">
        <v>493</v>
      </c>
      <c r="B899" s="81" t="s">
        <v>417</v>
      </c>
      <c r="C899" s="81" t="s">
        <v>490</v>
      </c>
      <c r="D899" s="81" t="s">
        <v>421</v>
      </c>
      <c r="E899" s="81" t="s">
        <v>537</v>
      </c>
      <c r="F899" s="105">
        <v>13676.239076817257</v>
      </c>
      <c r="G899" s="105">
        <v>3419.0597692043143</v>
      </c>
      <c r="H899" s="81" t="s">
        <v>51</v>
      </c>
    </row>
    <row r="900" spans="1:8" x14ac:dyDescent="0.25">
      <c r="A900" s="81" t="s">
        <v>493</v>
      </c>
      <c r="B900" s="81" t="s">
        <v>417</v>
      </c>
      <c r="C900" s="81" t="s">
        <v>490</v>
      </c>
      <c r="D900" s="81" t="s">
        <v>421</v>
      </c>
      <c r="E900" s="81" t="s">
        <v>537</v>
      </c>
      <c r="F900" s="105">
        <v>9972.3054257530021</v>
      </c>
      <c r="G900" s="105">
        <v>2493.0763564382505</v>
      </c>
      <c r="H900" s="81" t="s">
        <v>52</v>
      </c>
    </row>
    <row r="901" spans="1:8" x14ac:dyDescent="0.25">
      <c r="A901" s="81" t="s">
        <v>493</v>
      </c>
      <c r="B901" s="81" t="s">
        <v>417</v>
      </c>
      <c r="C901" s="81" t="s">
        <v>490</v>
      </c>
      <c r="D901" s="81" t="s">
        <v>421</v>
      </c>
      <c r="E901" s="81" t="s">
        <v>537</v>
      </c>
      <c r="F901" s="105">
        <v>550.25940962885863</v>
      </c>
      <c r="G901" s="105">
        <v>137.56485240721466</v>
      </c>
      <c r="H901" s="81" t="s">
        <v>54</v>
      </c>
    </row>
    <row r="902" spans="1:8" x14ac:dyDescent="0.25">
      <c r="A902" s="81" t="s">
        <v>493</v>
      </c>
      <c r="B902" s="81" t="s">
        <v>417</v>
      </c>
      <c r="C902" s="81" t="s">
        <v>490</v>
      </c>
      <c r="D902" s="81" t="s">
        <v>421</v>
      </c>
      <c r="E902" s="81" t="s">
        <v>537</v>
      </c>
      <c r="F902" s="105">
        <v>7665.8014003920371</v>
      </c>
      <c r="G902" s="105">
        <v>1916.4503500980093</v>
      </c>
      <c r="H902" s="81" t="s">
        <v>55</v>
      </c>
    </row>
    <row r="903" spans="1:8" x14ac:dyDescent="0.25">
      <c r="A903" s="81" t="s">
        <v>493</v>
      </c>
      <c r="B903" s="81" t="s">
        <v>417</v>
      </c>
      <c r="C903" s="81" t="s">
        <v>490</v>
      </c>
      <c r="D903" s="81" t="s">
        <v>421</v>
      </c>
      <c r="E903" s="81" t="s">
        <v>537</v>
      </c>
      <c r="F903" s="105">
        <v>11218.413713808355</v>
      </c>
      <c r="G903" s="105">
        <v>2804.6034284520888</v>
      </c>
      <c r="H903" s="81" t="s">
        <v>56</v>
      </c>
    </row>
    <row r="904" spans="1:8" x14ac:dyDescent="0.25">
      <c r="A904" s="81" t="s">
        <v>493</v>
      </c>
      <c r="B904" s="81" t="s">
        <v>417</v>
      </c>
      <c r="C904" s="81" t="s">
        <v>490</v>
      </c>
      <c r="D904" s="81" t="s">
        <v>421</v>
      </c>
      <c r="E904" s="81" t="s">
        <v>537</v>
      </c>
      <c r="F904" s="105">
        <v>14295.280912649723</v>
      </c>
      <c r="G904" s="105">
        <v>3573.8202281624308</v>
      </c>
      <c r="H904" s="81" t="s">
        <v>57</v>
      </c>
    </row>
    <row r="905" spans="1:8" x14ac:dyDescent="0.25">
      <c r="A905" s="81" t="s">
        <v>493</v>
      </c>
      <c r="B905" s="81" t="s">
        <v>417</v>
      </c>
      <c r="C905" s="81" t="s">
        <v>490</v>
      </c>
      <c r="D905" s="81" t="s">
        <v>421</v>
      </c>
      <c r="E905" s="81" t="s">
        <v>537</v>
      </c>
      <c r="F905" s="105">
        <v>6497.6465287007723</v>
      </c>
      <c r="G905" s="105">
        <v>1624.4116321751931</v>
      </c>
      <c r="H905" s="81" t="s">
        <v>65</v>
      </c>
    </row>
    <row r="906" spans="1:8" s="67" customFormat="1" hidden="1" x14ac:dyDescent="0.25">
      <c r="A906" s="87"/>
      <c r="B906" s="87"/>
      <c r="C906" s="87"/>
      <c r="D906" s="87"/>
      <c r="E906" s="87"/>
      <c r="F906" s="106">
        <v>1009999.9999999998</v>
      </c>
      <c r="G906" s="106">
        <v>252499.99999999994</v>
      </c>
      <c r="H906" s="87"/>
    </row>
    <row r="907" spans="1:8" x14ac:dyDescent="0.25">
      <c r="A907" s="81" t="s">
        <v>455</v>
      </c>
      <c r="B907" s="81" t="s">
        <v>13</v>
      </c>
      <c r="C907" s="81" t="s">
        <v>451</v>
      </c>
      <c r="D907" s="81" t="s">
        <v>14</v>
      </c>
      <c r="E907" s="81" t="s">
        <v>536</v>
      </c>
      <c r="F907" s="105">
        <v>323.38436868464993</v>
      </c>
      <c r="G907" s="105">
        <v>80.846092171162482</v>
      </c>
      <c r="H907" s="81" t="s">
        <v>15</v>
      </c>
    </row>
    <row r="908" spans="1:8" x14ac:dyDescent="0.25">
      <c r="A908" s="81" t="s">
        <v>455</v>
      </c>
      <c r="B908" s="81" t="s">
        <v>13</v>
      </c>
      <c r="C908" s="81" t="s">
        <v>451</v>
      </c>
      <c r="D908" s="81" t="s">
        <v>14</v>
      </c>
      <c r="E908" s="81" t="s">
        <v>536</v>
      </c>
      <c r="F908" s="105">
        <v>17.792812582374136</v>
      </c>
      <c r="G908" s="105">
        <v>4.448203145593534</v>
      </c>
      <c r="H908" s="81" t="s">
        <v>16</v>
      </c>
    </row>
    <row r="909" spans="1:8" x14ac:dyDescent="0.25">
      <c r="A909" s="81" t="s">
        <v>455</v>
      </c>
      <c r="B909" s="81" t="s">
        <v>13</v>
      </c>
      <c r="C909" s="81" t="s">
        <v>451</v>
      </c>
      <c r="D909" s="81" t="s">
        <v>14</v>
      </c>
      <c r="E909" s="81" t="s">
        <v>536</v>
      </c>
      <c r="F909" s="105">
        <v>185.93489148580969</v>
      </c>
      <c r="G909" s="105">
        <v>46.483722871452422</v>
      </c>
      <c r="H909" s="81" t="s">
        <v>17</v>
      </c>
    </row>
    <row r="910" spans="1:8" x14ac:dyDescent="0.25">
      <c r="A910" s="81" t="s">
        <v>455</v>
      </c>
      <c r="B910" s="81" t="s">
        <v>13</v>
      </c>
      <c r="C910" s="81" t="s">
        <v>451</v>
      </c>
      <c r="D910" s="81" t="s">
        <v>14</v>
      </c>
      <c r="E910" s="81" t="s">
        <v>536</v>
      </c>
      <c r="F910" s="105">
        <v>418.13109568579222</v>
      </c>
      <c r="G910" s="105">
        <v>104.53277392144805</v>
      </c>
      <c r="H910" s="81" t="s">
        <v>18</v>
      </c>
    </row>
    <row r="911" spans="1:8" x14ac:dyDescent="0.25">
      <c r="A911" s="81" t="s">
        <v>455</v>
      </c>
      <c r="B911" s="81" t="s">
        <v>13</v>
      </c>
      <c r="C911" s="81" t="s">
        <v>451</v>
      </c>
      <c r="D911" s="81" t="s">
        <v>14</v>
      </c>
      <c r="E911" s="81" t="s">
        <v>536</v>
      </c>
      <c r="F911" s="105">
        <v>218.85159476320189</v>
      </c>
      <c r="G911" s="105">
        <v>54.712898690800472</v>
      </c>
      <c r="H911" s="81" t="s">
        <v>19</v>
      </c>
    </row>
    <row r="912" spans="1:8" x14ac:dyDescent="0.25">
      <c r="A912" s="81" t="s">
        <v>455</v>
      </c>
      <c r="B912" s="81" t="s">
        <v>13</v>
      </c>
      <c r="C912" s="81" t="s">
        <v>451</v>
      </c>
      <c r="D912" s="81" t="s">
        <v>14</v>
      </c>
      <c r="E912" s="81" t="s">
        <v>536</v>
      </c>
      <c r="F912" s="105">
        <v>159.24567261224854</v>
      </c>
      <c r="G912" s="105">
        <v>39.811418153062135</v>
      </c>
      <c r="H912" s="81" t="s">
        <v>20</v>
      </c>
    </row>
    <row r="913" spans="1:8" x14ac:dyDescent="0.25">
      <c r="A913" s="81" t="s">
        <v>455</v>
      </c>
      <c r="B913" s="81" t="s">
        <v>13</v>
      </c>
      <c r="C913" s="81" t="s">
        <v>451</v>
      </c>
      <c r="D913" s="81" t="s">
        <v>14</v>
      </c>
      <c r="E913" s="81" t="s">
        <v>536</v>
      </c>
      <c r="F913" s="105">
        <v>297.13997012564812</v>
      </c>
      <c r="G913" s="105">
        <v>74.28499253141203</v>
      </c>
      <c r="H913" s="81" t="s">
        <v>21</v>
      </c>
    </row>
    <row r="914" spans="1:8" x14ac:dyDescent="0.25">
      <c r="A914" s="81" t="s">
        <v>455</v>
      </c>
      <c r="B914" s="81" t="s">
        <v>13</v>
      </c>
      <c r="C914" s="81" t="s">
        <v>451</v>
      </c>
      <c r="D914" s="81" t="s">
        <v>14</v>
      </c>
      <c r="E914" s="81" t="s">
        <v>536</v>
      </c>
      <c r="F914" s="105">
        <v>551.93304630524574</v>
      </c>
      <c r="G914" s="105">
        <v>137.98326157631143</v>
      </c>
      <c r="H914" s="81" t="s">
        <v>22</v>
      </c>
    </row>
    <row r="915" spans="1:8" x14ac:dyDescent="0.25">
      <c r="A915" s="81" t="s">
        <v>455</v>
      </c>
      <c r="B915" s="81" t="s">
        <v>13</v>
      </c>
      <c r="C915" s="81" t="s">
        <v>451</v>
      </c>
      <c r="D915" s="81" t="s">
        <v>14</v>
      </c>
      <c r="E915" s="81" t="s">
        <v>536</v>
      </c>
      <c r="F915" s="105">
        <v>1072.9065987171605</v>
      </c>
      <c r="G915" s="105">
        <v>268.22664967929012</v>
      </c>
      <c r="H915" s="81" t="s">
        <v>23</v>
      </c>
    </row>
    <row r="916" spans="1:8" x14ac:dyDescent="0.25">
      <c r="A916" s="81" t="s">
        <v>455</v>
      </c>
      <c r="B916" s="81" t="s">
        <v>13</v>
      </c>
      <c r="C916" s="81" t="s">
        <v>451</v>
      </c>
      <c r="D916" s="81" t="s">
        <v>14</v>
      </c>
      <c r="E916" s="81" t="s">
        <v>536</v>
      </c>
      <c r="F916" s="105">
        <v>528.44653369651189</v>
      </c>
      <c r="G916" s="105">
        <v>132.11163342412797</v>
      </c>
      <c r="H916" s="81" t="s">
        <v>24</v>
      </c>
    </row>
    <row r="917" spans="1:8" x14ac:dyDescent="0.25">
      <c r="A917" s="81" t="s">
        <v>455</v>
      </c>
      <c r="B917" s="81" t="s">
        <v>13</v>
      </c>
      <c r="C917" s="81" t="s">
        <v>451</v>
      </c>
      <c r="D917" s="81" t="s">
        <v>14</v>
      </c>
      <c r="E917" s="81" t="s">
        <v>536</v>
      </c>
      <c r="F917" s="105">
        <v>980.29500922590307</v>
      </c>
      <c r="G917" s="105">
        <v>245.07375230647577</v>
      </c>
      <c r="H917" s="81" t="s">
        <v>25</v>
      </c>
    </row>
    <row r="918" spans="1:8" x14ac:dyDescent="0.25">
      <c r="A918" s="81" t="s">
        <v>455</v>
      </c>
      <c r="B918" s="81" t="s">
        <v>13</v>
      </c>
      <c r="C918" s="81" t="s">
        <v>451</v>
      </c>
      <c r="D918" s="81" t="s">
        <v>14</v>
      </c>
      <c r="E918" s="81" t="s">
        <v>536</v>
      </c>
      <c r="F918" s="105">
        <v>300.25371232756356</v>
      </c>
      <c r="G918" s="105">
        <v>75.063428081890891</v>
      </c>
      <c r="H918" s="81" t="s">
        <v>26</v>
      </c>
    </row>
    <row r="919" spans="1:8" x14ac:dyDescent="0.25">
      <c r="A919" s="81" t="s">
        <v>455</v>
      </c>
      <c r="B919" s="81" t="s">
        <v>13</v>
      </c>
      <c r="C919" s="81" t="s">
        <v>451</v>
      </c>
      <c r="D919" s="81" t="s">
        <v>14</v>
      </c>
      <c r="E919" s="81" t="s">
        <v>536</v>
      </c>
      <c r="F919" s="105">
        <v>33.806343906510861</v>
      </c>
      <c r="G919" s="105">
        <v>8.4515859766277153</v>
      </c>
      <c r="H919" s="81" t="s">
        <v>27</v>
      </c>
    </row>
    <row r="920" spans="1:8" x14ac:dyDescent="0.25">
      <c r="A920" s="81" t="s">
        <v>455</v>
      </c>
      <c r="B920" s="81" t="s">
        <v>13</v>
      </c>
      <c r="C920" s="81" t="s">
        <v>451</v>
      </c>
      <c r="D920" s="81" t="s">
        <v>14</v>
      </c>
      <c r="E920" s="81" t="s">
        <v>536</v>
      </c>
      <c r="F920" s="105">
        <v>85.405500395395862</v>
      </c>
      <c r="G920" s="105">
        <v>21.351375098848965</v>
      </c>
      <c r="H920" s="81" t="s">
        <v>28</v>
      </c>
    </row>
    <row r="921" spans="1:8" x14ac:dyDescent="0.25">
      <c r="A921" s="81" t="s">
        <v>455</v>
      </c>
      <c r="B921" s="81" t="s">
        <v>13</v>
      </c>
      <c r="C921" s="81" t="s">
        <v>451</v>
      </c>
      <c r="D921" s="81" t="s">
        <v>14</v>
      </c>
      <c r="E921" s="81" t="s">
        <v>536</v>
      </c>
      <c r="F921" s="105">
        <v>5.3378437747122414</v>
      </c>
      <c r="G921" s="105">
        <v>1.3344609436780603</v>
      </c>
      <c r="H921" s="81" t="s">
        <v>29</v>
      </c>
    </row>
    <row r="922" spans="1:8" x14ac:dyDescent="0.25">
      <c r="A922" s="81" t="s">
        <v>455</v>
      </c>
      <c r="B922" s="81" t="s">
        <v>13</v>
      </c>
      <c r="C922" s="81" t="s">
        <v>451</v>
      </c>
      <c r="D922" s="81" t="s">
        <v>14</v>
      </c>
      <c r="E922" s="81" t="s">
        <v>536</v>
      </c>
      <c r="F922" s="105">
        <v>3.5585625164748271</v>
      </c>
      <c r="G922" s="105">
        <v>0.88964062911870678</v>
      </c>
      <c r="H922" s="81" t="s">
        <v>30</v>
      </c>
    </row>
    <row r="923" spans="1:8" x14ac:dyDescent="0.25">
      <c r="A923" s="81" t="s">
        <v>455</v>
      </c>
      <c r="B923" s="81" t="s">
        <v>13</v>
      </c>
      <c r="C923" s="81" t="s">
        <v>451</v>
      </c>
      <c r="D923" s="81" t="s">
        <v>14</v>
      </c>
      <c r="E923" s="81" t="s">
        <v>536</v>
      </c>
      <c r="F923" s="105">
        <v>59.605922150953361</v>
      </c>
      <c r="G923" s="105">
        <v>14.90148053773834</v>
      </c>
      <c r="H923" s="81" t="s">
        <v>31</v>
      </c>
    </row>
    <row r="924" spans="1:8" x14ac:dyDescent="0.25">
      <c r="A924" s="81" t="s">
        <v>455</v>
      </c>
      <c r="B924" s="81" t="s">
        <v>13</v>
      </c>
      <c r="C924" s="81" t="s">
        <v>451</v>
      </c>
      <c r="D924" s="81" t="s">
        <v>14</v>
      </c>
      <c r="E924" s="81" t="s">
        <v>536</v>
      </c>
      <c r="F924" s="105">
        <v>39.144187681223109</v>
      </c>
      <c r="G924" s="105">
        <v>9.7860469203057772</v>
      </c>
      <c r="H924" s="81" t="s">
        <v>32</v>
      </c>
    </row>
    <row r="925" spans="1:8" x14ac:dyDescent="0.25">
      <c r="A925" s="81" t="s">
        <v>455</v>
      </c>
      <c r="B925" s="81" t="s">
        <v>13</v>
      </c>
      <c r="C925" s="81" t="s">
        <v>451</v>
      </c>
      <c r="D925" s="81" t="s">
        <v>14</v>
      </c>
      <c r="E925" s="81" t="s">
        <v>536</v>
      </c>
      <c r="F925" s="105">
        <v>2.6689218873561207</v>
      </c>
      <c r="G925" s="105">
        <v>0.66723047183903017</v>
      </c>
      <c r="H925" s="81" t="s">
        <v>33</v>
      </c>
    </row>
    <row r="926" spans="1:8" x14ac:dyDescent="0.25">
      <c r="A926" s="81" t="s">
        <v>455</v>
      </c>
      <c r="B926" s="81" t="s">
        <v>13</v>
      </c>
      <c r="C926" s="81" t="s">
        <v>451</v>
      </c>
      <c r="D926" s="81" t="s">
        <v>14</v>
      </c>
      <c r="E926" s="81" t="s">
        <v>536</v>
      </c>
      <c r="F926" s="105">
        <v>47.150953343291469</v>
      </c>
      <c r="G926" s="105">
        <v>11.787738335822867</v>
      </c>
      <c r="H926" s="81" t="s">
        <v>34</v>
      </c>
    </row>
    <row r="927" spans="1:8" x14ac:dyDescent="0.25">
      <c r="A927" s="81" t="s">
        <v>455</v>
      </c>
      <c r="B927" s="81" t="s">
        <v>13</v>
      </c>
      <c r="C927" s="81" t="s">
        <v>451</v>
      </c>
      <c r="D927" s="81" t="s">
        <v>14</v>
      </c>
      <c r="E927" s="81" t="s">
        <v>536</v>
      </c>
      <c r="F927" s="105">
        <v>78.288375362446217</v>
      </c>
      <c r="G927" s="105">
        <v>19.572093840611554</v>
      </c>
      <c r="H927" s="81" t="s">
        <v>35</v>
      </c>
    </row>
    <row r="928" spans="1:8" x14ac:dyDescent="0.25">
      <c r="A928" s="81" t="s">
        <v>455</v>
      </c>
      <c r="B928" s="81" t="s">
        <v>13</v>
      </c>
      <c r="C928" s="81" t="s">
        <v>451</v>
      </c>
      <c r="D928" s="81" t="s">
        <v>14</v>
      </c>
      <c r="E928" s="81" t="s">
        <v>536</v>
      </c>
      <c r="F928" s="105">
        <v>52.488797118003696</v>
      </c>
      <c r="G928" s="105">
        <v>13.122199279500924</v>
      </c>
      <c r="H928" s="81" t="s">
        <v>36</v>
      </c>
    </row>
    <row r="929" spans="1:8" x14ac:dyDescent="0.25">
      <c r="A929" s="81" t="s">
        <v>455</v>
      </c>
      <c r="B929" s="81" t="s">
        <v>13</v>
      </c>
      <c r="C929" s="81" t="s">
        <v>451</v>
      </c>
      <c r="D929" s="81" t="s">
        <v>14</v>
      </c>
      <c r="E929" s="81" t="s">
        <v>536</v>
      </c>
      <c r="F929" s="105">
        <v>80.067656620683621</v>
      </c>
      <c r="G929" s="105">
        <v>20.016914155170905</v>
      </c>
      <c r="H929" s="81" t="s">
        <v>37</v>
      </c>
    </row>
    <row r="930" spans="1:8" x14ac:dyDescent="0.25">
      <c r="A930" s="81" t="s">
        <v>455</v>
      </c>
      <c r="B930" s="81" t="s">
        <v>13</v>
      </c>
      <c r="C930" s="81" t="s">
        <v>451</v>
      </c>
      <c r="D930" s="81" t="s">
        <v>14</v>
      </c>
      <c r="E930" s="81" t="s">
        <v>536</v>
      </c>
      <c r="F930" s="105">
        <v>0.88964062911870678</v>
      </c>
      <c r="G930" s="105">
        <v>0.2224101572796767</v>
      </c>
      <c r="H930" s="81" t="s">
        <v>38</v>
      </c>
    </row>
    <row r="931" spans="1:8" x14ac:dyDescent="0.25">
      <c r="A931" s="81" t="s">
        <v>455</v>
      </c>
      <c r="B931" s="81" t="s">
        <v>13</v>
      </c>
      <c r="C931" s="81" t="s">
        <v>451</v>
      </c>
      <c r="D931" s="81" t="s">
        <v>14</v>
      </c>
      <c r="E931" s="81" t="s">
        <v>536</v>
      </c>
      <c r="F931" s="105">
        <v>21.351375098848965</v>
      </c>
      <c r="G931" s="105">
        <v>5.3378437747122414</v>
      </c>
      <c r="H931" s="81" t="s">
        <v>39</v>
      </c>
    </row>
    <row r="932" spans="1:8" x14ac:dyDescent="0.25">
      <c r="A932" s="81" t="s">
        <v>455</v>
      </c>
      <c r="B932" s="81" t="s">
        <v>13</v>
      </c>
      <c r="C932" s="81" t="s">
        <v>451</v>
      </c>
      <c r="D932" s="81" t="s">
        <v>14</v>
      </c>
      <c r="E932" s="81" t="s">
        <v>536</v>
      </c>
      <c r="F932" s="105">
        <v>49.81987523064759</v>
      </c>
      <c r="G932" s="105">
        <v>12.454968807661897</v>
      </c>
      <c r="H932" s="81" t="s">
        <v>40</v>
      </c>
    </row>
    <row r="933" spans="1:8" x14ac:dyDescent="0.25">
      <c r="A933" s="81" t="s">
        <v>455</v>
      </c>
      <c r="B933" s="81" t="s">
        <v>13</v>
      </c>
      <c r="C933" s="81" t="s">
        <v>451</v>
      </c>
      <c r="D933" s="81" t="s">
        <v>14</v>
      </c>
      <c r="E933" s="81" t="s">
        <v>536</v>
      </c>
      <c r="F933" s="105">
        <v>618.30023723750128</v>
      </c>
      <c r="G933" s="105">
        <v>154.57505930937532</v>
      </c>
      <c r="H933" s="81" t="s">
        <v>41</v>
      </c>
    </row>
    <row r="934" spans="1:8" x14ac:dyDescent="0.25">
      <c r="A934" s="81" t="s">
        <v>455</v>
      </c>
      <c r="B934" s="81" t="s">
        <v>13</v>
      </c>
      <c r="C934" s="81" t="s">
        <v>451</v>
      </c>
      <c r="D934" s="81" t="s">
        <v>14</v>
      </c>
      <c r="E934" s="81" t="s">
        <v>536</v>
      </c>
      <c r="F934" s="105">
        <v>814.91081627273547</v>
      </c>
      <c r="G934" s="105">
        <v>203.72770406818387</v>
      </c>
      <c r="H934" s="81" t="s">
        <v>42</v>
      </c>
    </row>
    <row r="935" spans="1:8" x14ac:dyDescent="0.25">
      <c r="A935" s="81" t="s">
        <v>455</v>
      </c>
      <c r="B935" s="81" t="s">
        <v>13</v>
      </c>
      <c r="C935" s="81" t="s">
        <v>451</v>
      </c>
      <c r="D935" s="81" t="s">
        <v>14</v>
      </c>
      <c r="E935" s="81" t="s">
        <v>536</v>
      </c>
      <c r="F935" s="105">
        <v>11.565328178543188</v>
      </c>
      <c r="G935" s="105">
        <v>2.8913320446357971</v>
      </c>
      <c r="H935" s="81" t="s">
        <v>43</v>
      </c>
    </row>
    <row r="936" spans="1:8" x14ac:dyDescent="0.25">
      <c r="A936" s="81" t="s">
        <v>455</v>
      </c>
      <c r="B936" s="81" t="s">
        <v>13</v>
      </c>
      <c r="C936" s="81" t="s">
        <v>451</v>
      </c>
      <c r="D936" s="81" t="s">
        <v>14</v>
      </c>
      <c r="E936" s="81" t="s">
        <v>536</v>
      </c>
      <c r="F936" s="105">
        <v>18.682453211492845</v>
      </c>
      <c r="G936" s="105">
        <v>4.6706133028732113</v>
      </c>
      <c r="H936" s="81" t="s">
        <v>44</v>
      </c>
    </row>
    <row r="937" spans="1:8" x14ac:dyDescent="0.25">
      <c r="A937" s="81" t="s">
        <v>455</v>
      </c>
      <c r="B937" s="81" t="s">
        <v>13</v>
      </c>
      <c r="C937" s="81" t="s">
        <v>451</v>
      </c>
      <c r="D937" s="81" t="s">
        <v>14</v>
      </c>
      <c r="E937" s="81" t="s">
        <v>536</v>
      </c>
      <c r="F937" s="105">
        <v>64.054125296546886</v>
      </c>
      <c r="G937" s="105">
        <v>16.013531324136721</v>
      </c>
      <c r="H937" s="81" t="s">
        <v>45</v>
      </c>
    </row>
    <row r="938" spans="1:8" x14ac:dyDescent="0.25">
      <c r="A938" s="81" t="s">
        <v>455</v>
      </c>
      <c r="B938" s="81" t="s">
        <v>13</v>
      </c>
      <c r="C938" s="81" t="s">
        <v>451</v>
      </c>
      <c r="D938" s="81" t="s">
        <v>14</v>
      </c>
      <c r="E938" s="81" t="s">
        <v>536</v>
      </c>
      <c r="F938" s="105">
        <v>41.813109568579229</v>
      </c>
      <c r="G938" s="105">
        <v>10.453277392144807</v>
      </c>
      <c r="H938" s="81" t="s">
        <v>46</v>
      </c>
    </row>
    <row r="939" spans="1:8" x14ac:dyDescent="0.25">
      <c r="A939" s="81" t="s">
        <v>455</v>
      </c>
      <c r="B939" s="81" t="s">
        <v>13</v>
      </c>
      <c r="C939" s="81" t="s">
        <v>451</v>
      </c>
      <c r="D939" s="81" t="s">
        <v>14</v>
      </c>
      <c r="E939" s="81" t="s">
        <v>536</v>
      </c>
      <c r="F939" s="105">
        <v>124.54968807661896</v>
      </c>
      <c r="G939" s="105">
        <v>31.137422019154741</v>
      </c>
      <c r="H939" s="81" t="s">
        <v>47</v>
      </c>
    </row>
    <row r="940" spans="1:8" x14ac:dyDescent="0.25">
      <c r="A940" s="81" t="s">
        <v>455</v>
      </c>
      <c r="B940" s="81" t="s">
        <v>13</v>
      </c>
      <c r="C940" s="81" t="s">
        <v>451</v>
      </c>
      <c r="D940" s="81" t="s">
        <v>14</v>
      </c>
      <c r="E940" s="81" t="s">
        <v>536</v>
      </c>
      <c r="F940" s="105">
        <v>44.482031455935335</v>
      </c>
      <c r="G940" s="105">
        <v>11.120507863983834</v>
      </c>
      <c r="H940" s="81" t="s">
        <v>48</v>
      </c>
    </row>
    <row r="941" spans="1:8" x14ac:dyDescent="0.25">
      <c r="A941" s="81" t="s">
        <v>455</v>
      </c>
      <c r="B941" s="81" t="s">
        <v>13</v>
      </c>
      <c r="C941" s="81" t="s">
        <v>451</v>
      </c>
      <c r="D941" s="81" t="s">
        <v>14</v>
      </c>
      <c r="E941" s="81" t="s">
        <v>536</v>
      </c>
      <c r="F941" s="105">
        <v>49.81987523064759</v>
      </c>
      <c r="G941" s="105">
        <v>12.454968807661897</v>
      </c>
      <c r="H941" s="81" t="s">
        <v>49</v>
      </c>
    </row>
    <row r="942" spans="1:8" x14ac:dyDescent="0.25">
      <c r="A942" s="81" t="s">
        <v>455</v>
      </c>
      <c r="B942" s="81" t="s">
        <v>13</v>
      </c>
      <c r="C942" s="81" t="s">
        <v>451</v>
      </c>
      <c r="D942" s="81" t="s">
        <v>14</v>
      </c>
      <c r="E942" s="81" t="s">
        <v>536</v>
      </c>
      <c r="F942" s="105">
        <v>99.639750461295179</v>
      </c>
      <c r="G942" s="105">
        <v>24.909937615323795</v>
      </c>
      <c r="H942" s="81" t="s">
        <v>50</v>
      </c>
    </row>
    <row r="943" spans="1:8" x14ac:dyDescent="0.25">
      <c r="A943" s="81" t="s">
        <v>455</v>
      </c>
      <c r="B943" s="81" t="s">
        <v>13</v>
      </c>
      <c r="C943" s="81" t="s">
        <v>451</v>
      </c>
      <c r="D943" s="81" t="s">
        <v>14</v>
      </c>
      <c r="E943" s="81" t="s">
        <v>536</v>
      </c>
      <c r="F943" s="105">
        <v>97.860469203057747</v>
      </c>
      <c r="G943" s="105">
        <v>24.465117300764437</v>
      </c>
      <c r="H943" s="81" t="s">
        <v>51</v>
      </c>
    </row>
    <row r="944" spans="1:8" x14ac:dyDescent="0.25">
      <c r="A944" s="81" t="s">
        <v>455</v>
      </c>
      <c r="B944" s="81" t="s">
        <v>13</v>
      </c>
      <c r="C944" s="81" t="s">
        <v>451</v>
      </c>
      <c r="D944" s="81" t="s">
        <v>14</v>
      </c>
      <c r="E944" s="81" t="s">
        <v>536</v>
      </c>
      <c r="F944" s="105">
        <v>120.10148493102542</v>
      </c>
      <c r="G944" s="105">
        <v>30.025371232756356</v>
      </c>
      <c r="H944" s="81" t="s">
        <v>52</v>
      </c>
    </row>
    <row r="945" spans="1:8" x14ac:dyDescent="0.25">
      <c r="A945" s="81" t="s">
        <v>455</v>
      </c>
      <c r="B945" s="81" t="s">
        <v>13</v>
      </c>
      <c r="C945" s="81" t="s">
        <v>451</v>
      </c>
      <c r="D945" s="81" t="s">
        <v>14</v>
      </c>
      <c r="E945" s="81" t="s">
        <v>536</v>
      </c>
      <c r="F945" s="105">
        <v>156.13193041033304</v>
      </c>
      <c r="G945" s="105">
        <v>39.03298260258326</v>
      </c>
      <c r="H945" s="81" t="s">
        <v>53</v>
      </c>
    </row>
    <row r="946" spans="1:8" x14ac:dyDescent="0.25">
      <c r="A946" s="81" t="s">
        <v>455</v>
      </c>
      <c r="B946" s="81" t="s">
        <v>13</v>
      </c>
      <c r="C946" s="81" t="s">
        <v>451</v>
      </c>
      <c r="D946" s="81" t="s">
        <v>14</v>
      </c>
      <c r="E946" s="81" t="s">
        <v>536</v>
      </c>
      <c r="F946" s="105">
        <v>1.7792812582374136</v>
      </c>
      <c r="G946" s="105">
        <v>0.44482031455935339</v>
      </c>
      <c r="H946" s="81" t="s">
        <v>54</v>
      </c>
    </row>
    <row r="947" spans="1:8" x14ac:dyDescent="0.25">
      <c r="A947" s="81" t="s">
        <v>455</v>
      </c>
      <c r="B947" s="81" t="s">
        <v>13</v>
      </c>
      <c r="C947" s="81" t="s">
        <v>451</v>
      </c>
      <c r="D947" s="81" t="s">
        <v>14</v>
      </c>
      <c r="E947" s="81" t="s">
        <v>536</v>
      </c>
      <c r="F947" s="105">
        <v>25.7995782444425</v>
      </c>
      <c r="G947" s="105">
        <v>6.4498945611106251</v>
      </c>
      <c r="H947" s="81" t="s">
        <v>55</v>
      </c>
    </row>
    <row r="948" spans="1:8" x14ac:dyDescent="0.25">
      <c r="A948" s="81" t="s">
        <v>455</v>
      </c>
      <c r="B948" s="81" t="s">
        <v>13</v>
      </c>
      <c r="C948" s="81" t="s">
        <v>451</v>
      </c>
      <c r="D948" s="81" t="s">
        <v>14</v>
      </c>
      <c r="E948" s="81" t="s">
        <v>536</v>
      </c>
      <c r="F948" s="105">
        <v>191.27273526052198</v>
      </c>
      <c r="G948" s="105">
        <v>47.818183815130496</v>
      </c>
      <c r="H948" s="81" t="s">
        <v>56</v>
      </c>
    </row>
    <row r="949" spans="1:8" x14ac:dyDescent="0.25">
      <c r="A949" s="81" t="s">
        <v>455</v>
      </c>
      <c r="B949" s="81" t="s">
        <v>13</v>
      </c>
      <c r="C949" s="81" t="s">
        <v>451</v>
      </c>
      <c r="D949" s="81" t="s">
        <v>14</v>
      </c>
      <c r="E949" s="81" t="s">
        <v>536</v>
      </c>
      <c r="F949" s="105">
        <v>5.3378437747122414</v>
      </c>
      <c r="G949" s="105">
        <v>1.3344609436780603</v>
      </c>
      <c r="H949" s="81" t="s">
        <v>57</v>
      </c>
    </row>
    <row r="950" spans="1:8" hidden="1" x14ac:dyDescent="0.25">
      <c r="A950" s="82"/>
      <c r="B950" s="82"/>
      <c r="C950" s="82"/>
      <c r="D950" s="82"/>
      <c r="E950" s="82"/>
      <c r="F950" s="112">
        <v>8100.0000000000027</v>
      </c>
      <c r="G950" s="112">
        <v>2025.0000000000007</v>
      </c>
      <c r="H950" s="82"/>
    </row>
    <row r="951" spans="1:8" hidden="1" x14ac:dyDescent="0.25">
      <c r="A951" s="81" t="s">
        <v>481</v>
      </c>
      <c r="B951" s="81" t="s">
        <v>74</v>
      </c>
      <c r="C951" s="81" t="s">
        <v>483</v>
      </c>
      <c r="D951" s="81" t="s">
        <v>14</v>
      </c>
      <c r="E951" s="81" t="s">
        <v>489</v>
      </c>
      <c r="F951" s="105">
        <v>101.45859085290481</v>
      </c>
      <c r="G951" s="105">
        <v>25.364647713226201</v>
      </c>
      <c r="H951" s="81" t="s">
        <v>18</v>
      </c>
    </row>
    <row r="952" spans="1:8" hidden="1" x14ac:dyDescent="0.25">
      <c r="A952" s="81" t="s">
        <v>481</v>
      </c>
      <c r="B952" s="81" t="s">
        <v>74</v>
      </c>
      <c r="C952" s="81" t="s">
        <v>483</v>
      </c>
      <c r="D952" s="81" t="s">
        <v>14</v>
      </c>
      <c r="E952" s="81" t="s">
        <v>489</v>
      </c>
      <c r="F952" s="105">
        <v>12.682323856613101</v>
      </c>
      <c r="G952" s="105">
        <v>3.1705809641532752</v>
      </c>
      <c r="H952" s="81" t="s">
        <v>20</v>
      </c>
    </row>
    <row r="953" spans="1:8" hidden="1" x14ac:dyDescent="0.25">
      <c r="A953" s="81" t="s">
        <v>481</v>
      </c>
      <c r="B953" s="81" t="s">
        <v>74</v>
      </c>
      <c r="C953" s="81" t="s">
        <v>483</v>
      </c>
      <c r="D953" s="81" t="s">
        <v>14</v>
      </c>
      <c r="E953" s="81" t="s">
        <v>489</v>
      </c>
      <c r="F953" s="105">
        <v>99.34487021013598</v>
      </c>
      <c r="G953" s="105">
        <v>24.836217552533995</v>
      </c>
      <c r="H953" s="81" t="s">
        <v>23</v>
      </c>
    </row>
    <row r="954" spans="1:8" hidden="1" x14ac:dyDescent="0.25">
      <c r="A954" s="81" t="s">
        <v>481</v>
      </c>
      <c r="B954" s="81" t="s">
        <v>74</v>
      </c>
      <c r="C954" s="81" t="s">
        <v>483</v>
      </c>
      <c r="D954" s="81" t="s">
        <v>14</v>
      </c>
      <c r="E954" s="81" t="s">
        <v>489</v>
      </c>
      <c r="F954" s="105">
        <v>583.38689740420273</v>
      </c>
      <c r="G954" s="105">
        <v>145.84672435105068</v>
      </c>
      <c r="H954" s="81" t="s">
        <v>25</v>
      </c>
    </row>
    <row r="955" spans="1:8" hidden="1" x14ac:dyDescent="0.25">
      <c r="A955" s="81" t="s">
        <v>481</v>
      </c>
      <c r="B955" s="81" t="s">
        <v>74</v>
      </c>
      <c r="C955" s="81" t="s">
        <v>483</v>
      </c>
      <c r="D955" s="81" t="s">
        <v>14</v>
      </c>
      <c r="E955" s="81" t="s">
        <v>489</v>
      </c>
      <c r="F955" s="105">
        <v>23.250927070457358</v>
      </c>
      <c r="G955" s="105">
        <v>5.8127317676143395</v>
      </c>
      <c r="H955" s="81" t="s">
        <v>26</v>
      </c>
    </row>
    <row r="956" spans="1:8" hidden="1" x14ac:dyDescent="0.25">
      <c r="A956" s="81" t="s">
        <v>481</v>
      </c>
      <c r="B956" s="81" t="s">
        <v>74</v>
      </c>
      <c r="C956" s="81" t="s">
        <v>483</v>
      </c>
      <c r="D956" s="81" t="s">
        <v>14</v>
      </c>
      <c r="E956" s="81" t="s">
        <v>489</v>
      </c>
      <c r="F956" s="105">
        <v>6.3411619283065503</v>
      </c>
      <c r="G956" s="105">
        <v>1.5852904820766376</v>
      </c>
      <c r="H956" s="81" t="s">
        <v>29</v>
      </c>
    </row>
    <row r="957" spans="1:8" hidden="1" x14ac:dyDescent="0.25">
      <c r="A957" s="81" t="s">
        <v>481</v>
      </c>
      <c r="B957" s="81" t="s">
        <v>74</v>
      </c>
      <c r="C957" s="81" t="s">
        <v>483</v>
      </c>
      <c r="D957" s="81" t="s">
        <v>14</v>
      </c>
      <c r="E957" s="81" t="s">
        <v>489</v>
      </c>
      <c r="F957" s="105">
        <v>48.615574783683549</v>
      </c>
      <c r="G957" s="105">
        <v>12.153893695920887</v>
      </c>
      <c r="H957" s="81" t="s">
        <v>34</v>
      </c>
    </row>
    <row r="958" spans="1:8" hidden="1" x14ac:dyDescent="0.25">
      <c r="A958" s="81" t="s">
        <v>481</v>
      </c>
      <c r="B958" s="81" t="s">
        <v>74</v>
      </c>
      <c r="C958" s="81" t="s">
        <v>483</v>
      </c>
      <c r="D958" s="81" t="s">
        <v>14</v>
      </c>
      <c r="E958" s="81" t="s">
        <v>489</v>
      </c>
      <c r="F958" s="105">
        <v>10.568603213844252</v>
      </c>
      <c r="G958" s="105">
        <v>2.642150803461063</v>
      </c>
      <c r="H958" s="81" t="s">
        <v>35</v>
      </c>
    </row>
    <row r="959" spans="1:8" hidden="1" x14ac:dyDescent="0.25">
      <c r="A959" s="81" t="s">
        <v>481</v>
      </c>
      <c r="B959" s="81" t="s">
        <v>74</v>
      </c>
      <c r="C959" s="81" t="s">
        <v>483</v>
      </c>
      <c r="D959" s="81" t="s">
        <v>14</v>
      </c>
      <c r="E959" s="81" t="s">
        <v>489</v>
      </c>
      <c r="F959" s="105">
        <v>141.61928306551297</v>
      </c>
      <c r="G959" s="105">
        <v>35.404820766378243</v>
      </c>
      <c r="H959" s="81" t="s">
        <v>41</v>
      </c>
    </row>
    <row r="960" spans="1:8" hidden="1" x14ac:dyDescent="0.25">
      <c r="A960" s="81" t="s">
        <v>481</v>
      </c>
      <c r="B960" s="81" t="s">
        <v>74</v>
      </c>
      <c r="C960" s="81" t="s">
        <v>483</v>
      </c>
      <c r="D960" s="81" t="s">
        <v>14</v>
      </c>
      <c r="E960" s="81" t="s">
        <v>489</v>
      </c>
      <c r="F960" s="105">
        <v>19.02348578491965</v>
      </c>
      <c r="G960" s="105">
        <v>4.7558714462299125</v>
      </c>
      <c r="H960" s="81" t="s">
        <v>42</v>
      </c>
    </row>
    <row r="961" spans="1:8" hidden="1" x14ac:dyDescent="0.25">
      <c r="A961" s="81" t="s">
        <v>481</v>
      </c>
      <c r="B961" s="81" t="s">
        <v>74</v>
      </c>
      <c r="C961" s="81" t="s">
        <v>483</v>
      </c>
      <c r="D961" s="81" t="s">
        <v>14</v>
      </c>
      <c r="E961" s="81" t="s">
        <v>489</v>
      </c>
      <c r="F961" s="105">
        <v>50.729295426452403</v>
      </c>
      <c r="G961" s="105">
        <v>12.682323856613101</v>
      </c>
      <c r="H961" s="81" t="s">
        <v>45</v>
      </c>
    </row>
    <row r="962" spans="1:8" hidden="1" x14ac:dyDescent="0.25">
      <c r="A962" s="81" t="s">
        <v>481</v>
      </c>
      <c r="B962" s="81" t="s">
        <v>74</v>
      </c>
      <c r="C962" s="81" t="s">
        <v>483</v>
      </c>
      <c r="D962" s="81" t="s">
        <v>14</v>
      </c>
      <c r="E962" s="81" t="s">
        <v>489</v>
      </c>
      <c r="F962" s="105">
        <v>61.297898640296673</v>
      </c>
      <c r="G962" s="105">
        <v>15.324474660074168</v>
      </c>
      <c r="H962" s="81" t="s">
        <v>46</v>
      </c>
    </row>
    <row r="963" spans="1:8" hidden="1" x14ac:dyDescent="0.25">
      <c r="A963" s="81" t="s">
        <v>481</v>
      </c>
      <c r="B963" s="81" t="s">
        <v>74</v>
      </c>
      <c r="C963" s="81" t="s">
        <v>483</v>
      </c>
      <c r="D963" s="81" t="s">
        <v>14</v>
      </c>
      <c r="E963" s="81" t="s">
        <v>489</v>
      </c>
      <c r="F963" s="105">
        <v>31.705809641532756</v>
      </c>
      <c r="G963" s="105">
        <v>7.926452410383189</v>
      </c>
      <c r="H963" s="81" t="s">
        <v>47</v>
      </c>
    </row>
    <row r="964" spans="1:8" hidden="1" x14ac:dyDescent="0.25">
      <c r="A964" s="81" t="s">
        <v>481</v>
      </c>
      <c r="B964" s="81" t="s">
        <v>74</v>
      </c>
      <c r="C964" s="81" t="s">
        <v>483</v>
      </c>
      <c r="D964" s="81" t="s">
        <v>14</v>
      </c>
      <c r="E964" s="81" t="s">
        <v>489</v>
      </c>
      <c r="F964" s="105">
        <v>10.568603213844252</v>
      </c>
      <c r="G964" s="105">
        <v>2.642150803461063</v>
      </c>
      <c r="H964" s="81" t="s">
        <v>64</v>
      </c>
    </row>
    <row r="965" spans="1:8" hidden="1" x14ac:dyDescent="0.25">
      <c r="A965" s="81" t="s">
        <v>481</v>
      </c>
      <c r="B965" s="81" t="s">
        <v>74</v>
      </c>
      <c r="C965" s="81" t="s">
        <v>483</v>
      </c>
      <c r="D965" s="81" t="s">
        <v>14</v>
      </c>
      <c r="E965" s="81" t="s">
        <v>489</v>
      </c>
      <c r="F965" s="105">
        <v>54.956736711990096</v>
      </c>
      <c r="G965" s="105">
        <v>13.739184177997524</v>
      </c>
      <c r="H965" s="81" t="s">
        <v>16</v>
      </c>
    </row>
    <row r="966" spans="1:8" hidden="1" x14ac:dyDescent="0.25">
      <c r="A966" s="81" t="s">
        <v>481</v>
      </c>
      <c r="B966" s="81" t="s">
        <v>74</v>
      </c>
      <c r="C966" s="81" t="s">
        <v>483</v>
      </c>
      <c r="D966" s="81" t="s">
        <v>14</v>
      </c>
      <c r="E966" s="81" t="s">
        <v>489</v>
      </c>
      <c r="F966" s="105">
        <v>21.137206427688504</v>
      </c>
      <c r="G966" s="105">
        <v>5.284301606922126</v>
      </c>
      <c r="H966" s="81" t="s">
        <v>18</v>
      </c>
    </row>
    <row r="967" spans="1:8" hidden="1" x14ac:dyDescent="0.25">
      <c r="A967" s="81" t="s">
        <v>481</v>
      </c>
      <c r="B967" s="81" t="s">
        <v>74</v>
      </c>
      <c r="C967" s="81" t="s">
        <v>483</v>
      </c>
      <c r="D967" s="81" t="s">
        <v>14</v>
      </c>
      <c r="E967" s="81" t="s">
        <v>489</v>
      </c>
      <c r="F967" s="105">
        <v>2.1137206427688504</v>
      </c>
      <c r="G967" s="105">
        <v>0.5284301606922126</v>
      </c>
      <c r="H967" s="81" t="s">
        <v>20</v>
      </c>
    </row>
    <row r="968" spans="1:8" hidden="1" x14ac:dyDescent="0.25">
      <c r="A968" s="81" t="s">
        <v>481</v>
      </c>
      <c r="B968" s="81" t="s">
        <v>74</v>
      </c>
      <c r="C968" s="81" t="s">
        <v>483</v>
      </c>
      <c r="D968" s="81" t="s">
        <v>14</v>
      </c>
      <c r="E968" s="81" t="s">
        <v>489</v>
      </c>
      <c r="F968" s="105">
        <v>202.91718170580961</v>
      </c>
      <c r="G968" s="105">
        <v>50.729295426452403</v>
      </c>
      <c r="H968" s="81" t="s">
        <v>23</v>
      </c>
    </row>
    <row r="969" spans="1:8" hidden="1" x14ac:dyDescent="0.25">
      <c r="A969" s="81" t="s">
        <v>481</v>
      </c>
      <c r="B969" s="81" t="s">
        <v>74</v>
      </c>
      <c r="C969" s="81" t="s">
        <v>483</v>
      </c>
      <c r="D969" s="81" t="s">
        <v>14</v>
      </c>
      <c r="E969" s="81" t="s">
        <v>489</v>
      </c>
      <c r="F969" s="105">
        <v>1149.8640296662545</v>
      </c>
      <c r="G969" s="105">
        <v>287.46600741656363</v>
      </c>
      <c r="H969" s="81" t="s">
        <v>25</v>
      </c>
    </row>
    <row r="970" spans="1:8" hidden="1" x14ac:dyDescent="0.25">
      <c r="A970" s="81" t="s">
        <v>481</v>
      </c>
      <c r="B970" s="81" t="s">
        <v>74</v>
      </c>
      <c r="C970" s="81" t="s">
        <v>483</v>
      </c>
      <c r="D970" s="81" t="s">
        <v>14</v>
      </c>
      <c r="E970" s="81" t="s">
        <v>489</v>
      </c>
      <c r="F970" s="105">
        <v>19.02348578491965</v>
      </c>
      <c r="G970" s="105">
        <v>4.7558714462299125</v>
      </c>
      <c r="H970" s="81" t="s">
        <v>26</v>
      </c>
    </row>
    <row r="971" spans="1:8" hidden="1" x14ac:dyDescent="0.25">
      <c r="A971" s="81" t="s">
        <v>481</v>
      </c>
      <c r="B971" s="81" t="s">
        <v>74</v>
      </c>
      <c r="C971" s="81" t="s">
        <v>483</v>
      </c>
      <c r="D971" s="81" t="s">
        <v>14</v>
      </c>
      <c r="E971" s="81" t="s">
        <v>489</v>
      </c>
      <c r="F971" s="105">
        <v>14.796044499381953</v>
      </c>
      <c r="G971" s="105">
        <v>3.6990111248454882</v>
      </c>
      <c r="H971" s="81" t="s">
        <v>27</v>
      </c>
    </row>
    <row r="972" spans="1:8" hidden="1" x14ac:dyDescent="0.25">
      <c r="A972" s="81" t="s">
        <v>481</v>
      </c>
      <c r="B972" s="81" t="s">
        <v>74</v>
      </c>
      <c r="C972" s="81" t="s">
        <v>483</v>
      </c>
      <c r="D972" s="81" t="s">
        <v>14</v>
      </c>
      <c r="E972" s="81" t="s">
        <v>489</v>
      </c>
      <c r="F972" s="105">
        <v>12.682323856613101</v>
      </c>
      <c r="G972" s="105">
        <v>3.1705809641532752</v>
      </c>
      <c r="H972" s="81" t="s">
        <v>29</v>
      </c>
    </row>
    <row r="973" spans="1:8" hidden="1" x14ac:dyDescent="0.25">
      <c r="A973" s="81" t="s">
        <v>481</v>
      </c>
      <c r="B973" s="81" t="s">
        <v>74</v>
      </c>
      <c r="C973" s="81" t="s">
        <v>483</v>
      </c>
      <c r="D973" s="81" t="s">
        <v>14</v>
      </c>
      <c r="E973" s="81" t="s">
        <v>489</v>
      </c>
      <c r="F973" s="105">
        <v>2.1137206427688504</v>
      </c>
      <c r="G973" s="105">
        <v>0.5284301606922126</v>
      </c>
      <c r="H973" s="81" t="s">
        <v>30</v>
      </c>
    </row>
    <row r="974" spans="1:8" hidden="1" x14ac:dyDescent="0.25">
      <c r="A974" s="81" t="s">
        <v>481</v>
      </c>
      <c r="B974" s="81" t="s">
        <v>74</v>
      </c>
      <c r="C974" s="81" t="s">
        <v>483</v>
      </c>
      <c r="D974" s="81" t="s">
        <v>14</v>
      </c>
      <c r="E974" s="81" t="s">
        <v>489</v>
      </c>
      <c r="F974" s="105">
        <v>44.388133498145855</v>
      </c>
      <c r="G974" s="105">
        <v>11.097033374536464</v>
      </c>
      <c r="H974" s="81" t="s">
        <v>34</v>
      </c>
    </row>
    <row r="975" spans="1:8" hidden="1" x14ac:dyDescent="0.25">
      <c r="A975" s="81" t="s">
        <v>481</v>
      </c>
      <c r="B975" s="81" t="s">
        <v>74</v>
      </c>
      <c r="C975" s="81" t="s">
        <v>483</v>
      </c>
      <c r="D975" s="81" t="s">
        <v>14</v>
      </c>
      <c r="E975" s="81" t="s">
        <v>489</v>
      </c>
      <c r="F975" s="105">
        <v>6.3411619283065503</v>
      </c>
      <c r="G975" s="105">
        <v>1.5852904820766376</v>
      </c>
      <c r="H975" s="81" t="s">
        <v>35</v>
      </c>
    </row>
    <row r="976" spans="1:8" hidden="1" x14ac:dyDescent="0.25">
      <c r="A976" s="81" t="s">
        <v>481</v>
      </c>
      <c r="B976" s="81" t="s">
        <v>74</v>
      </c>
      <c r="C976" s="81" t="s">
        <v>483</v>
      </c>
      <c r="D976" s="81" t="s">
        <v>14</v>
      </c>
      <c r="E976" s="81" t="s">
        <v>489</v>
      </c>
      <c r="F976" s="105">
        <v>86.662546353522856</v>
      </c>
      <c r="G976" s="105">
        <v>21.665636588380714</v>
      </c>
      <c r="H976" s="81" t="s">
        <v>41</v>
      </c>
    </row>
    <row r="977" spans="1:8" hidden="1" x14ac:dyDescent="0.25">
      <c r="A977" s="81" t="s">
        <v>481</v>
      </c>
      <c r="B977" s="81" t="s">
        <v>74</v>
      </c>
      <c r="C977" s="81" t="s">
        <v>483</v>
      </c>
      <c r="D977" s="81" t="s">
        <v>14</v>
      </c>
      <c r="E977" s="81" t="s">
        <v>489</v>
      </c>
      <c r="F977" s="105">
        <v>57.070457354758958</v>
      </c>
      <c r="G977" s="105">
        <v>14.267614338689739</v>
      </c>
      <c r="H977" s="81" t="s">
        <v>45</v>
      </c>
    </row>
    <row r="978" spans="1:8" hidden="1" x14ac:dyDescent="0.25">
      <c r="A978" s="81" t="s">
        <v>481</v>
      </c>
      <c r="B978" s="81" t="s">
        <v>74</v>
      </c>
      <c r="C978" s="81" t="s">
        <v>483</v>
      </c>
      <c r="D978" s="81" t="s">
        <v>14</v>
      </c>
      <c r="E978" s="81" t="s">
        <v>489</v>
      </c>
      <c r="F978" s="105">
        <v>12.682323856613101</v>
      </c>
      <c r="G978" s="105">
        <v>3.1705809641532752</v>
      </c>
      <c r="H978" s="81" t="s">
        <v>47</v>
      </c>
    </row>
    <row r="979" spans="1:8" hidden="1" x14ac:dyDescent="0.25">
      <c r="A979" s="81" t="s">
        <v>481</v>
      </c>
      <c r="B979" s="81" t="s">
        <v>74</v>
      </c>
      <c r="C979" s="81" t="s">
        <v>483</v>
      </c>
      <c r="D979" s="81" t="s">
        <v>14</v>
      </c>
      <c r="E979" s="81" t="s">
        <v>489</v>
      </c>
      <c r="F979" s="105">
        <v>2.1137206427688504</v>
      </c>
      <c r="G979" s="105">
        <v>0.5284301606922126</v>
      </c>
      <c r="H979" s="81" t="s">
        <v>50</v>
      </c>
    </row>
    <row r="980" spans="1:8" hidden="1" x14ac:dyDescent="0.25">
      <c r="A980" s="81" t="s">
        <v>481</v>
      </c>
      <c r="B980" s="81" t="s">
        <v>74</v>
      </c>
      <c r="C980" s="81" t="s">
        <v>483</v>
      </c>
      <c r="D980" s="81" t="s">
        <v>14</v>
      </c>
      <c r="E980" s="81" t="s">
        <v>489</v>
      </c>
      <c r="F980" s="105">
        <v>4.2274412855377008</v>
      </c>
      <c r="G980" s="105">
        <v>1.0568603213844252</v>
      </c>
      <c r="H980" s="81" t="s">
        <v>64</v>
      </c>
    </row>
    <row r="981" spans="1:8" hidden="1" x14ac:dyDescent="0.25">
      <c r="A981" s="81" t="s">
        <v>481</v>
      </c>
      <c r="B981" s="81" t="s">
        <v>74</v>
      </c>
      <c r="C981" s="81" t="s">
        <v>483</v>
      </c>
      <c r="D981" s="81" t="s">
        <v>14</v>
      </c>
      <c r="E981" s="81" t="s">
        <v>489</v>
      </c>
      <c r="F981" s="105">
        <v>16.909765142150803</v>
      </c>
      <c r="G981" s="105">
        <v>4.2274412855377008</v>
      </c>
      <c r="H981" s="81" t="s">
        <v>53</v>
      </c>
    </row>
    <row r="982" spans="1:8" hidden="1" x14ac:dyDescent="0.25">
      <c r="A982" s="83"/>
      <c r="B982" s="83"/>
      <c r="C982" s="83"/>
      <c r="D982" s="83"/>
      <c r="E982" s="83"/>
      <c r="F982" s="108">
        <v>1709.9999999999993</v>
      </c>
      <c r="G982" s="108">
        <v>427.49999999999983</v>
      </c>
      <c r="H982" s="83"/>
    </row>
    <row r="983" spans="1:8" hidden="1" x14ac:dyDescent="0.25">
      <c r="A983" s="81" t="s">
        <v>481</v>
      </c>
      <c r="B983" s="81" t="s">
        <v>74</v>
      </c>
      <c r="C983" s="81" t="s">
        <v>482</v>
      </c>
      <c r="D983" s="81" t="s">
        <v>14</v>
      </c>
      <c r="E983" s="81" t="s">
        <v>489</v>
      </c>
      <c r="F983" s="105">
        <v>90.683858360449776</v>
      </c>
      <c r="G983" s="105">
        <v>22.670964590112444</v>
      </c>
      <c r="H983" s="81" t="s">
        <v>18</v>
      </c>
    </row>
    <row r="984" spans="1:8" hidden="1" x14ac:dyDescent="0.25">
      <c r="A984" s="81" t="s">
        <v>481</v>
      </c>
      <c r="B984" s="81" t="s">
        <v>74</v>
      </c>
      <c r="C984" s="81" t="s">
        <v>482</v>
      </c>
      <c r="D984" s="81" t="s">
        <v>14</v>
      </c>
      <c r="E984" s="81" t="s">
        <v>489</v>
      </c>
      <c r="F984" s="105">
        <v>36.509085833427839</v>
      </c>
      <c r="G984" s="105">
        <v>9.1272714583569599</v>
      </c>
      <c r="H984" s="81" t="s">
        <v>20</v>
      </c>
    </row>
    <row r="985" spans="1:8" hidden="1" x14ac:dyDescent="0.25">
      <c r="A985" s="81" t="s">
        <v>481</v>
      </c>
      <c r="B985" s="81" t="s">
        <v>74</v>
      </c>
      <c r="C985" s="81" t="s">
        <v>482</v>
      </c>
      <c r="D985" s="81" t="s">
        <v>14</v>
      </c>
      <c r="E985" s="81" t="s">
        <v>489</v>
      </c>
      <c r="F985" s="105">
        <v>23.554248924792155</v>
      </c>
      <c r="G985" s="105">
        <v>5.8885622311980388</v>
      </c>
      <c r="H985" s="81" t="s">
        <v>22</v>
      </c>
    </row>
    <row r="986" spans="1:8" hidden="1" x14ac:dyDescent="0.25">
      <c r="A986" s="81" t="s">
        <v>481</v>
      </c>
      <c r="B986" s="81" t="s">
        <v>74</v>
      </c>
      <c r="C986" s="81" t="s">
        <v>482</v>
      </c>
      <c r="D986" s="81" t="s">
        <v>14</v>
      </c>
      <c r="E986" s="81" t="s">
        <v>489</v>
      </c>
      <c r="F986" s="105">
        <v>12.954836908635686</v>
      </c>
      <c r="G986" s="105">
        <v>3.2387092271589215</v>
      </c>
      <c r="H986" s="81" t="s">
        <v>23</v>
      </c>
    </row>
    <row r="987" spans="1:8" hidden="1" x14ac:dyDescent="0.25">
      <c r="A987" s="81" t="s">
        <v>481</v>
      </c>
      <c r="B987" s="81" t="s">
        <v>74</v>
      </c>
      <c r="C987" s="81" t="s">
        <v>482</v>
      </c>
      <c r="D987" s="81" t="s">
        <v>14</v>
      </c>
      <c r="E987" s="81" t="s">
        <v>489</v>
      </c>
      <c r="F987" s="105">
        <v>290.42388924268721</v>
      </c>
      <c r="G987" s="105">
        <v>72.605972310671802</v>
      </c>
      <c r="H987" s="81" t="s">
        <v>25</v>
      </c>
    </row>
    <row r="988" spans="1:8" hidden="1" x14ac:dyDescent="0.25">
      <c r="A988" s="81" t="s">
        <v>481</v>
      </c>
      <c r="B988" s="81" t="s">
        <v>74</v>
      </c>
      <c r="C988" s="81" t="s">
        <v>482</v>
      </c>
      <c r="D988" s="81" t="s">
        <v>14</v>
      </c>
      <c r="E988" s="81" t="s">
        <v>489</v>
      </c>
      <c r="F988" s="105">
        <v>40.042223172146656</v>
      </c>
      <c r="G988" s="105">
        <v>10.010555793036664</v>
      </c>
      <c r="H988" s="81" t="s">
        <v>28</v>
      </c>
    </row>
    <row r="989" spans="1:8" hidden="1" x14ac:dyDescent="0.25">
      <c r="A989" s="81" t="s">
        <v>481</v>
      </c>
      <c r="B989" s="81" t="s">
        <v>74</v>
      </c>
      <c r="C989" s="81" t="s">
        <v>482</v>
      </c>
      <c r="D989" s="81" t="s">
        <v>14</v>
      </c>
      <c r="E989" s="81" t="s">
        <v>489</v>
      </c>
      <c r="F989" s="105">
        <v>2.3554248924792152</v>
      </c>
      <c r="G989" s="105">
        <v>0.58885622311980379</v>
      </c>
      <c r="H989" s="81" t="s">
        <v>29</v>
      </c>
    </row>
    <row r="990" spans="1:8" hidden="1" x14ac:dyDescent="0.25">
      <c r="A990" s="81" t="s">
        <v>481</v>
      </c>
      <c r="B990" s="81" t="s">
        <v>74</v>
      </c>
      <c r="C990" s="81" t="s">
        <v>482</v>
      </c>
      <c r="D990" s="81" t="s">
        <v>14</v>
      </c>
      <c r="E990" s="81" t="s">
        <v>489</v>
      </c>
      <c r="F990" s="105">
        <v>5.8885622311980388</v>
      </c>
      <c r="G990" s="105">
        <v>1.4721405577995097</v>
      </c>
      <c r="H990" s="81" t="s">
        <v>30</v>
      </c>
    </row>
    <row r="991" spans="1:8" hidden="1" x14ac:dyDescent="0.25">
      <c r="A991" s="81" t="s">
        <v>481</v>
      </c>
      <c r="B991" s="81" t="s">
        <v>74</v>
      </c>
      <c r="C991" s="81" t="s">
        <v>482</v>
      </c>
      <c r="D991" s="81" t="s">
        <v>14</v>
      </c>
      <c r="E991" s="81" t="s">
        <v>489</v>
      </c>
      <c r="F991" s="105">
        <v>100.10555793036667</v>
      </c>
      <c r="G991" s="105">
        <v>25.026389482591668</v>
      </c>
      <c r="H991" s="81" t="s">
        <v>31</v>
      </c>
    </row>
    <row r="992" spans="1:8" hidden="1" x14ac:dyDescent="0.25">
      <c r="A992" s="81" t="s">
        <v>481</v>
      </c>
      <c r="B992" s="81" t="s">
        <v>74</v>
      </c>
      <c r="C992" s="81" t="s">
        <v>482</v>
      </c>
      <c r="D992" s="81" t="s">
        <v>14</v>
      </c>
      <c r="E992" s="81" t="s">
        <v>489</v>
      </c>
      <c r="F992" s="105">
        <v>10.599412016156469</v>
      </c>
      <c r="G992" s="105">
        <v>2.6498530040391173</v>
      </c>
      <c r="H992" s="81" t="s">
        <v>62</v>
      </c>
    </row>
    <row r="993" spans="1:8" hidden="1" x14ac:dyDescent="0.25">
      <c r="A993" s="81" t="s">
        <v>481</v>
      </c>
      <c r="B993" s="81" t="s">
        <v>74</v>
      </c>
      <c r="C993" s="81" t="s">
        <v>482</v>
      </c>
      <c r="D993" s="81" t="s">
        <v>14</v>
      </c>
      <c r="E993" s="81" t="s">
        <v>489</v>
      </c>
      <c r="F993" s="105">
        <v>24.731961371031762</v>
      </c>
      <c r="G993" s="105">
        <v>6.1829903427579405</v>
      </c>
      <c r="H993" s="81" t="s">
        <v>33</v>
      </c>
    </row>
    <row r="994" spans="1:8" hidden="1" x14ac:dyDescent="0.25">
      <c r="A994" s="81" t="s">
        <v>481</v>
      </c>
      <c r="B994" s="81" t="s">
        <v>74</v>
      </c>
      <c r="C994" s="81" t="s">
        <v>482</v>
      </c>
      <c r="D994" s="81" t="s">
        <v>14</v>
      </c>
      <c r="E994" s="81" t="s">
        <v>489</v>
      </c>
      <c r="F994" s="105">
        <v>16.487974247354508</v>
      </c>
      <c r="G994" s="105">
        <v>4.121993561838627</v>
      </c>
      <c r="H994" s="81" t="s">
        <v>35</v>
      </c>
    </row>
    <row r="995" spans="1:8" hidden="1" x14ac:dyDescent="0.25">
      <c r="A995" s="81" t="s">
        <v>481</v>
      </c>
      <c r="B995" s="81" t="s">
        <v>74</v>
      </c>
      <c r="C995" s="81" t="s">
        <v>482</v>
      </c>
      <c r="D995" s="81" t="s">
        <v>14</v>
      </c>
      <c r="E995" s="81" t="s">
        <v>489</v>
      </c>
      <c r="F995" s="105">
        <v>20.021111586073328</v>
      </c>
      <c r="G995" s="105">
        <v>5.005277896518332</v>
      </c>
      <c r="H995" s="81" t="s">
        <v>36</v>
      </c>
    </row>
    <row r="996" spans="1:8" hidden="1" x14ac:dyDescent="0.25">
      <c r="A996" s="81" t="s">
        <v>481</v>
      </c>
      <c r="B996" s="81" t="s">
        <v>74</v>
      </c>
      <c r="C996" s="81" t="s">
        <v>482</v>
      </c>
      <c r="D996" s="81" t="s">
        <v>14</v>
      </c>
      <c r="E996" s="81" t="s">
        <v>489</v>
      </c>
      <c r="F996" s="105">
        <v>29.442811155990189</v>
      </c>
      <c r="G996" s="105">
        <v>7.3607027889975472</v>
      </c>
      <c r="H996" s="81" t="s">
        <v>37</v>
      </c>
    </row>
    <row r="997" spans="1:8" hidden="1" x14ac:dyDescent="0.25">
      <c r="A997" s="81" t="s">
        <v>481</v>
      </c>
      <c r="B997" s="81" t="s">
        <v>74</v>
      </c>
      <c r="C997" s="81" t="s">
        <v>482</v>
      </c>
      <c r="D997" s="81" t="s">
        <v>14</v>
      </c>
      <c r="E997" s="81" t="s">
        <v>489</v>
      </c>
      <c r="F997" s="105">
        <v>1.1777124462396076</v>
      </c>
      <c r="G997" s="105">
        <v>0.29442811155990189</v>
      </c>
      <c r="H997" s="81" t="s">
        <v>38</v>
      </c>
    </row>
    <row r="998" spans="1:8" hidden="1" x14ac:dyDescent="0.25">
      <c r="A998" s="81" t="s">
        <v>481</v>
      </c>
      <c r="B998" s="81" t="s">
        <v>74</v>
      </c>
      <c r="C998" s="81" t="s">
        <v>482</v>
      </c>
      <c r="D998" s="81" t="s">
        <v>14</v>
      </c>
      <c r="E998" s="81" t="s">
        <v>489</v>
      </c>
      <c r="F998" s="105">
        <v>22.376536478552548</v>
      </c>
      <c r="G998" s="105">
        <v>5.5941341196381371</v>
      </c>
      <c r="H998" s="81" t="s">
        <v>39</v>
      </c>
    </row>
    <row r="999" spans="1:8" hidden="1" x14ac:dyDescent="0.25">
      <c r="A999" s="81" t="s">
        <v>481</v>
      </c>
      <c r="B999" s="81" t="s">
        <v>74</v>
      </c>
      <c r="C999" s="81" t="s">
        <v>482</v>
      </c>
      <c r="D999" s="81" t="s">
        <v>14</v>
      </c>
      <c r="E999" s="81" t="s">
        <v>489</v>
      </c>
      <c r="F999" s="105">
        <v>116.59353217772117</v>
      </c>
      <c r="G999" s="105">
        <v>29.148383044430293</v>
      </c>
      <c r="H999" s="81" t="s">
        <v>41</v>
      </c>
    </row>
    <row r="1000" spans="1:8" hidden="1" x14ac:dyDescent="0.25">
      <c r="A1000" s="81" t="s">
        <v>481</v>
      </c>
      <c r="B1000" s="81" t="s">
        <v>74</v>
      </c>
      <c r="C1000" s="81" t="s">
        <v>482</v>
      </c>
      <c r="D1000" s="81" t="s">
        <v>14</v>
      </c>
      <c r="E1000" s="81" t="s">
        <v>489</v>
      </c>
      <c r="F1000" s="105">
        <v>48.286210295823913</v>
      </c>
      <c r="G1000" s="105">
        <v>12.071552573955978</v>
      </c>
      <c r="H1000" s="81" t="s">
        <v>45</v>
      </c>
    </row>
    <row r="1001" spans="1:8" hidden="1" x14ac:dyDescent="0.25">
      <c r="A1001" s="81" t="s">
        <v>481</v>
      </c>
      <c r="B1001" s="81" t="s">
        <v>74</v>
      </c>
      <c r="C1001" s="81" t="s">
        <v>482</v>
      </c>
      <c r="D1001" s="81" t="s">
        <v>14</v>
      </c>
      <c r="E1001" s="81" t="s">
        <v>489</v>
      </c>
      <c r="F1001" s="105">
        <v>23.554248924792155</v>
      </c>
      <c r="G1001" s="105">
        <v>5.8885622311980388</v>
      </c>
      <c r="H1001" s="81" t="s">
        <v>46</v>
      </c>
    </row>
    <row r="1002" spans="1:8" hidden="1" x14ac:dyDescent="0.25">
      <c r="A1002" s="81" t="s">
        <v>481</v>
      </c>
      <c r="B1002" s="81" t="s">
        <v>74</v>
      </c>
      <c r="C1002" s="81" t="s">
        <v>482</v>
      </c>
      <c r="D1002" s="81" t="s">
        <v>14</v>
      </c>
      <c r="E1002" s="81" t="s">
        <v>489</v>
      </c>
      <c r="F1002" s="105">
        <v>14.132549354875293</v>
      </c>
      <c r="G1002" s="105">
        <v>3.5331373387188232</v>
      </c>
      <c r="H1002" s="81" t="s">
        <v>47</v>
      </c>
    </row>
    <row r="1003" spans="1:8" hidden="1" x14ac:dyDescent="0.25">
      <c r="A1003" s="81" t="s">
        <v>481</v>
      </c>
      <c r="B1003" s="81" t="s">
        <v>74</v>
      </c>
      <c r="C1003" s="81" t="s">
        <v>482</v>
      </c>
      <c r="D1003" s="81" t="s">
        <v>14</v>
      </c>
      <c r="E1003" s="81" t="s">
        <v>489</v>
      </c>
      <c r="F1003" s="105">
        <v>3.5331373387188232</v>
      </c>
      <c r="G1003" s="105">
        <v>0.8832843346797058</v>
      </c>
      <c r="H1003" s="81" t="s">
        <v>63</v>
      </c>
    </row>
    <row r="1004" spans="1:8" hidden="1" x14ac:dyDescent="0.25">
      <c r="A1004" s="81" t="s">
        <v>481</v>
      </c>
      <c r="B1004" s="81" t="s">
        <v>74</v>
      </c>
      <c r="C1004" s="81" t="s">
        <v>482</v>
      </c>
      <c r="D1004" s="81" t="s">
        <v>14</v>
      </c>
      <c r="E1004" s="81" t="s">
        <v>489</v>
      </c>
      <c r="F1004" s="105">
        <v>12.954836908635686</v>
      </c>
      <c r="G1004" s="105">
        <v>3.2387092271589215</v>
      </c>
      <c r="H1004" s="81" t="s">
        <v>48</v>
      </c>
    </row>
    <row r="1005" spans="1:8" hidden="1" x14ac:dyDescent="0.25">
      <c r="A1005" s="81" t="s">
        <v>481</v>
      </c>
      <c r="B1005" s="81" t="s">
        <v>74</v>
      </c>
      <c r="C1005" s="81" t="s">
        <v>482</v>
      </c>
      <c r="D1005" s="81" t="s">
        <v>14</v>
      </c>
      <c r="E1005" s="81" t="s">
        <v>489</v>
      </c>
      <c r="F1005" s="105">
        <v>40.042223172146656</v>
      </c>
      <c r="G1005" s="105">
        <v>10.010555793036664</v>
      </c>
      <c r="H1005" s="81" t="s">
        <v>50</v>
      </c>
    </row>
    <row r="1006" spans="1:8" hidden="1" x14ac:dyDescent="0.25">
      <c r="A1006" s="81" t="s">
        <v>481</v>
      </c>
      <c r="B1006" s="81" t="s">
        <v>74</v>
      </c>
      <c r="C1006" s="81" t="s">
        <v>482</v>
      </c>
      <c r="D1006" s="81" t="s">
        <v>14</v>
      </c>
      <c r="E1006" s="81" t="s">
        <v>489</v>
      </c>
      <c r="F1006" s="105">
        <v>37.686798279667443</v>
      </c>
      <c r="G1006" s="105">
        <v>9.4216995699168606</v>
      </c>
      <c r="H1006" s="81" t="s">
        <v>51</v>
      </c>
    </row>
    <row r="1007" spans="1:8" hidden="1" x14ac:dyDescent="0.25">
      <c r="A1007" s="81" t="s">
        <v>481</v>
      </c>
      <c r="B1007" s="81" t="s">
        <v>74</v>
      </c>
      <c r="C1007" s="81" t="s">
        <v>482</v>
      </c>
      <c r="D1007" s="81" t="s">
        <v>14</v>
      </c>
      <c r="E1007" s="81" t="s">
        <v>489</v>
      </c>
      <c r="F1007" s="105">
        <v>97.844350033586608</v>
      </c>
      <c r="G1007" s="105">
        <v>24.461087508396652</v>
      </c>
      <c r="H1007" s="81" t="s">
        <v>52</v>
      </c>
    </row>
    <row r="1008" spans="1:8" hidden="1" x14ac:dyDescent="0.25">
      <c r="A1008" s="81" t="s">
        <v>481</v>
      </c>
      <c r="B1008" s="81" t="s">
        <v>74</v>
      </c>
      <c r="C1008" s="81" t="s">
        <v>482</v>
      </c>
      <c r="D1008" s="81" t="s">
        <v>14</v>
      </c>
      <c r="E1008" s="81" t="s">
        <v>489</v>
      </c>
      <c r="F1008" s="105">
        <v>5.8885622311980388</v>
      </c>
      <c r="G1008" s="105">
        <v>1.4721405577995097</v>
      </c>
      <c r="H1008" s="81" t="s">
        <v>64</v>
      </c>
    </row>
    <row r="1009" spans="1:8" hidden="1" x14ac:dyDescent="0.25">
      <c r="A1009" s="81" t="s">
        <v>481</v>
      </c>
      <c r="B1009" s="81" t="s">
        <v>74</v>
      </c>
      <c r="C1009" s="81" t="s">
        <v>482</v>
      </c>
      <c r="D1009" s="81" t="s">
        <v>14</v>
      </c>
      <c r="E1009" s="81" t="s">
        <v>489</v>
      </c>
      <c r="F1009" s="105">
        <v>2.3554248924792152</v>
      </c>
      <c r="G1009" s="105">
        <v>0.58885622311980379</v>
      </c>
      <c r="H1009" s="81" t="s">
        <v>53</v>
      </c>
    </row>
    <row r="1010" spans="1:8" hidden="1" x14ac:dyDescent="0.25">
      <c r="A1010" s="81" t="s">
        <v>481</v>
      </c>
      <c r="B1010" s="81" t="s">
        <v>74</v>
      </c>
      <c r="C1010" s="81" t="s">
        <v>482</v>
      </c>
      <c r="D1010" s="81" t="s">
        <v>14</v>
      </c>
      <c r="E1010" s="81" t="s">
        <v>489</v>
      </c>
      <c r="F1010" s="105">
        <v>3.5331373387188232</v>
      </c>
      <c r="G1010" s="105">
        <v>0.8832843346797058</v>
      </c>
      <c r="H1010" s="81" t="s">
        <v>54</v>
      </c>
    </row>
    <row r="1011" spans="1:8" hidden="1" x14ac:dyDescent="0.25">
      <c r="A1011" s="81" t="s">
        <v>481</v>
      </c>
      <c r="B1011" s="81" t="s">
        <v>74</v>
      </c>
      <c r="C1011" s="81" t="s">
        <v>482</v>
      </c>
      <c r="D1011" s="81" t="s">
        <v>14</v>
      </c>
      <c r="E1011" s="81" t="s">
        <v>489</v>
      </c>
      <c r="F1011" s="105">
        <v>97.750133037887437</v>
      </c>
      <c r="G1011" s="105">
        <v>24.437533259471859</v>
      </c>
      <c r="H1011" s="81" t="s">
        <v>56</v>
      </c>
    </row>
    <row r="1012" spans="1:8" hidden="1" x14ac:dyDescent="0.25">
      <c r="A1012" s="81" t="s">
        <v>481</v>
      </c>
      <c r="B1012" s="81" t="s">
        <v>74</v>
      </c>
      <c r="C1012" s="81" t="s">
        <v>482</v>
      </c>
      <c r="D1012" s="81" t="s">
        <v>14</v>
      </c>
      <c r="E1012" s="81" t="s">
        <v>489</v>
      </c>
      <c r="F1012" s="105">
        <v>62.418759650699208</v>
      </c>
      <c r="G1012" s="105">
        <v>15.604689912674802</v>
      </c>
      <c r="H1012" s="81" t="s">
        <v>57</v>
      </c>
    </row>
    <row r="1013" spans="1:8" hidden="1" x14ac:dyDescent="0.25">
      <c r="A1013" s="81" t="s">
        <v>481</v>
      </c>
      <c r="B1013" s="81" t="s">
        <v>74</v>
      </c>
      <c r="C1013" s="81" t="s">
        <v>482</v>
      </c>
      <c r="D1013" s="81" t="s">
        <v>14</v>
      </c>
      <c r="E1013" s="81" t="s">
        <v>489</v>
      </c>
      <c r="F1013" s="105">
        <v>16.487974247354508</v>
      </c>
      <c r="G1013" s="105">
        <v>4.121993561838627</v>
      </c>
      <c r="H1013" s="81" t="s">
        <v>65</v>
      </c>
    </row>
    <row r="1014" spans="1:8" hidden="1" x14ac:dyDescent="0.25">
      <c r="A1014" s="81" t="s">
        <v>481</v>
      </c>
      <c r="B1014" s="81" t="s">
        <v>74</v>
      </c>
      <c r="C1014" s="81" t="s">
        <v>482</v>
      </c>
      <c r="D1014" s="81" t="s">
        <v>14</v>
      </c>
      <c r="E1014" s="81" t="s">
        <v>489</v>
      </c>
      <c r="F1014" s="105">
        <v>79.848903855045407</v>
      </c>
      <c r="G1014" s="105">
        <v>19.962225963761352</v>
      </c>
      <c r="H1014" s="81" t="s">
        <v>16</v>
      </c>
    </row>
    <row r="1015" spans="1:8" hidden="1" x14ac:dyDescent="0.25">
      <c r="A1015" s="81" t="s">
        <v>481</v>
      </c>
      <c r="B1015" s="81" t="s">
        <v>74</v>
      </c>
      <c r="C1015" s="81" t="s">
        <v>482</v>
      </c>
      <c r="D1015" s="81" t="s">
        <v>14</v>
      </c>
      <c r="E1015" s="81" t="s">
        <v>489</v>
      </c>
      <c r="F1015" s="105">
        <v>44.753072957105097</v>
      </c>
      <c r="G1015" s="105">
        <v>11.188268239276274</v>
      </c>
      <c r="H1015" s="81" t="s">
        <v>18</v>
      </c>
    </row>
    <row r="1016" spans="1:8" hidden="1" x14ac:dyDescent="0.25">
      <c r="A1016" s="81" t="s">
        <v>481</v>
      </c>
      <c r="B1016" s="81" t="s">
        <v>74</v>
      </c>
      <c r="C1016" s="81" t="s">
        <v>482</v>
      </c>
      <c r="D1016" s="81" t="s">
        <v>14</v>
      </c>
      <c r="E1016" s="81" t="s">
        <v>489</v>
      </c>
      <c r="F1016" s="105">
        <v>36.509085833427839</v>
      </c>
      <c r="G1016" s="105">
        <v>9.1272714583569599</v>
      </c>
      <c r="H1016" s="81" t="s">
        <v>20</v>
      </c>
    </row>
    <row r="1017" spans="1:8" hidden="1" x14ac:dyDescent="0.25">
      <c r="A1017" s="81" t="s">
        <v>481</v>
      </c>
      <c r="B1017" s="81" t="s">
        <v>74</v>
      </c>
      <c r="C1017" s="81" t="s">
        <v>482</v>
      </c>
      <c r="D1017" s="81" t="s">
        <v>14</v>
      </c>
      <c r="E1017" s="81" t="s">
        <v>489</v>
      </c>
      <c r="F1017" s="105">
        <v>38.864510725907053</v>
      </c>
      <c r="G1017" s="105">
        <v>9.7161276814767632</v>
      </c>
      <c r="H1017" s="81" t="s">
        <v>22</v>
      </c>
    </row>
    <row r="1018" spans="1:8" hidden="1" x14ac:dyDescent="0.25">
      <c r="A1018" s="81" t="s">
        <v>481</v>
      </c>
      <c r="B1018" s="81" t="s">
        <v>74</v>
      </c>
      <c r="C1018" s="81" t="s">
        <v>482</v>
      </c>
      <c r="D1018" s="81" t="s">
        <v>14</v>
      </c>
      <c r="E1018" s="81" t="s">
        <v>489</v>
      </c>
      <c r="F1018" s="105">
        <v>81.262158790532936</v>
      </c>
      <c r="G1018" s="105">
        <v>20.315539697633234</v>
      </c>
      <c r="H1018" s="81" t="s">
        <v>23</v>
      </c>
    </row>
    <row r="1019" spans="1:8" hidden="1" x14ac:dyDescent="0.25">
      <c r="A1019" s="81" t="s">
        <v>481</v>
      </c>
      <c r="B1019" s="81" t="s">
        <v>74</v>
      </c>
      <c r="C1019" s="81" t="s">
        <v>482</v>
      </c>
      <c r="D1019" s="81" t="s">
        <v>14</v>
      </c>
      <c r="E1019" s="81" t="s">
        <v>489</v>
      </c>
      <c r="F1019" s="105">
        <v>172.29933088485458</v>
      </c>
      <c r="G1019" s="105">
        <v>43.074832721213646</v>
      </c>
      <c r="H1019" s="81" t="s">
        <v>25</v>
      </c>
    </row>
    <row r="1020" spans="1:8" hidden="1" x14ac:dyDescent="0.25">
      <c r="A1020" s="81" t="s">
        <v>481</v>
      </c>
      <c r="B1020" s="81" t="s">
        <v>74</v>
      </c>
      <c r="C1020" s="81" t="s">
        <v>482</v>
      </c>
      <c r="D1020" s="81" t="s">
        <v>14</v>
      </c>
      <c r="E1020" s="81" t="s">
        <v>489</v>
      </c>
      <c r="F1020" s="105">
        <v>15.310261801114899</v>
      </c>
      <c r="G1020" s="105">
        <v>3.8275654502787249</v>
      </c>
      <c r="H1020" s="81" t="s">
        <v>27</v>
      </c>
    </row>
    <row r="1021" spans="1:8" hidden="1" x14ac:dyDescent="0.25">
      <c r="A1021" s="81" t="s">
        <v>481</v>
      </c>
      <c r="B1021" s="81" t="s">
        <v>74</v>
      </c>
      <c r="C1021" s="81" t="s">
        <v>482</v>
      </c>
      <c r="D1021" s="81" t="s">
        <v>14</v>
      </c>
      <c r="E1021" s="81" t="s">
        <v>489</v>
      </c>
      <c r="F1021" s="105">
        <v>11.777124462396078</v>
      </c>
      <c r="G1021" s="105">
        <v>2.9442811155990194</v>
      </c>
      <c r="H1021" s="81" t="s">
        <v>29</v>
      </c>
    </row>
    <row r="1022" spans="1:8" hidden="1" x14ac:dyDescent="0.25">
      <c r="A1022" s="81" t="s">
        <v>481</v>
      </c>
      <c r="B1022" s="81" t="s">
        <v>74</v>
      </c>
      <c r="C1022" s="81" t="s">
        <v>482</v>
      </c>
      <c r="D1022" s="81" t="s">
        <v>14</v>
      </c>
      <c r="E1022" s="81" t="s">
        <v>489</v>
      </c>
      <c r="F1022" s="105">
        <v>18.843399139833721</v>
      </c>
      <c r="G1022" s="105">
        <v>4.7108497849584303</v>
      </c>
      <c r="H1022" s="81" t="s">
        <v>30</v>
      </c>
    </row>
    <row r="1023" spans="1:8" hidden="1" x14ac:dyDescent="0.25">
      <c r="A1023" s="81" t="s">
        <v>481</v>
      </c>
      <c r="B1023" s="81" t="s">
        <v>74</v>
      </c>
      <c r="C1023" s="81" t="s">
        <v>482</v>
      </c>
      <c r="D1023" s="81" t="s">
        <v>14</v>
      </c>
      <c r="E1023" s="81" t="s">
        <v>489</v>
      </c>
      <c r="F1023" s="105">
        <v>47.10849784958431</v>
      </c>
      <c r="G1023" s="105">
        <v>11.777124462396078</v>
      </c>
      <c r="H1023" s="81" t="s">
        <v>31</v>
      </c>
    </row>
    <row r="1024" spans="1:8" hidden="1" x14ac:dyDescent="0.25">
      <c r="A1024" s="81" t="s">
        <v>481</v>
      </c>
      <c r="B1024" s="81" t="s">
        <v>74</v>
      </c>
      <c r="C1024" s="81" t="s">
        <v>482</v>
      </c>
      <c r="D1024" s="81" t="s">
        <v>14</v>
      </c>
      <c r="E1024" s="81" t="s">
        <v>489</v>
      </c>
      <c r="F1024" s="105">
        <v>51.819347634542744</v>
      </c>
      <c r="G1024" s="105">
        <v>12.954836908635686</v>
      </c>
      <c r="H1024" s="81" t="s">
        <v>32</v>
      </c>
    </row>
    <row r="1025" spans="1:8" hidden="1" x14ac:dyDescent="0.25">
      <c r="A1025" s="81" t="s">
        <v>481</v>
      </c>
      <c r="B1025" s="81" t="s">
        <v>74</v>
      </c>
      <c r="C1025" s="81" t="s">
        <v>482</v>
      </c>
      <c r="D1025" s="81" t="s">
        <v>14</v>
      </c>
      <c r="E1025" s="81" t="s">
        <v>489</v>
      </c>
      <c r="F1025" s="105">
        <v>15.310261801114899</v>
      </c>
      <c r="G1025" s="105">
        <v>3.8275654502787249</v>
      </c>
      <c r="H1025" s="81" t="s">
        <v>33</v>
      </c>
    </row>
    <row r="1026" spans="1:8" hidden="1" x14ac:dyDescent="0.25">
      <c r="A1026" s="81" t="s">
        <v>481</v>
      </c>
      <c r="B1026" s="81" t="s">
        <v>74</v>
      </c>
      <c r="C1026" s="81" t="s">
        <v>482</v>
      </c>
      <c r="D1026" s="81" t="s">
        <v>14</v>
      </c>
      <c r="E1026" s="81" t="s">
        <v>489</v>
      </c>
      <c r="F1026" s="105">
        <v>14.132549354875293</v>
      </c>
      <c r="G1026" s="105">
        <v>3.5331373387188232</v>
      </c>
      <c r="H1026" s="81" t="s">
        <v>34</v>
      </c>
    </row>
    <row r="1027" spans="1:8" hidden="1" x14ac:dyDescent="0.25">
      <c r="A1027" s="81" t="s">
        <v>481</v>
      </c>
      <c r="B1027" s="81" t="s">
        <v>74</v>
      </c>
      <c r="C1027" s="81" t="s">
        <v>482</v>
      </c>
      <c r="D1027" s="81" t="s">
        <v>14</v>
      </c>
      <c r="E1027" s="81" t="s">
        <v>489</v>
      </c>
      <c r="F1027" s="105">
        <v>18.843399139833721</v>
      </c>
      <c r="G1027" s="105">
        <v>4.7108497849584303</v>
      </c>
      <c r="H1027" s="81" t="s">
        <v>35</v>
      </c>
    </row>
    <row r="1028" spans="1:8" hidden="1" x14ac:dyDescent="0.25">
      <c r="A1028" s="81" t="s">
        <v>481</v>
      </c>
      <c r="B1028" s="81" t="s">
        <v>74</v>
      </c>
      <c r="C1028" s="81" t="s">
        <v>482</v>
      </c>
      <c r="D1028" s="81" t="s">
        <v>14</v>
      </c>
      <c r="E1028" s="81" t="s">
        <v>489</v>
      </c>
      <c r="F1028" s="105">
        <v>30.620523602229799</v>
      </c>
      <c r="G1028" s="105">
        <v>7.6551309005574497</v>
      </c>
      <c r="H1028" s="81" t="s">
        <v>36</v>
      </c>
    </row>
    <row r="1029" spans="1:8" hidden="1" x14ac:dyDescent="0.25">
      <c r="A1029" s="81" t="s">
        <v>481</v>
      </c>
      <c r="B1029" s="81" t="s">
        <v>74</v>
      </c>
      <c r="C1029" s="81" t="s">
        <v>482</v>
      </c>
      <c r="D1029" s="81" t="s">
        <v>14</v>
      </c>
      <c r="E1029" s="81" t="s">
        <v>489</v>
      </c>
      <c r="F1029" s="105">
        <v>43.57536051086548</v>
      </c>
      <c r="G1029" s="105">
        <v>10.89384012771637</v>
      </c>
      <c r="H1029" s="81" t="s">
        <v>37</v>
      </c>
    </row>
    <row r="1030" spans="1:8" hidden="1" x14ac:dyDescent="0.25">
      <c r="A1030" s="81" t="s">
        <v>481</v>
      </c>
      <c r="B1030" s="81" t="s">
        <v>74</v>
      </c>
      <c r="C1030" s="81" t="s">
        <v>482</v>
      </c>
      <c r="D1030" s="81" t="s">
        <v>14</v>
      </c>
      <c r="E1030" s="81" t="s">
        <v>489</v>
      </c>
      <c r="F1030" s="105">
        <v>11.777124462396078</v>
      </c>
      <c r="G1030" s="105">
        <v>2.9442811155990194</v>
      </c>
      <c r="H1030" s="81" t="s">
        <v>38</v>
      </c>
    </row>
    <row r="1031" spans="1:8" hidden="1" x14ac:dyDescent="0.25">
      <c r="A1031" s="81" t="s">
        <v>481</v>
      </c>
      <c r="B1031" s="81" t="s">
        <v>74</v>
      </c>
      <c r="C1031" s="81" t="s">
        <v>482</v>
      </c>
      <c r="D1031" s="81" t="s">
        <v>14</v>
      </c>
      <c r="E1031" s="81" t="s">
        <v>489</v>
      </c>
      <c r="F1031" s="105">
        <v>8.2439871236772539</v>
      </c>
      <c r="G1031" s="105">
        <v>2.0609967809193135</v>
      </c>
      <c r="H1031" s="81" t="s">
        <v>39</v>
      </c>
    </row>
    <row r="1032" spans="1:8" hidden="1" x14ac:dyDescent="0.25">
      <c r="A1032" s="81" t="s">
        <v>481</v>
      </c>
      <c r="B1032" s="81" t="s">
        <v>74</v>
      </c>
      <c r="C1032" s="81" t="s">
        <v>482</v>
      </c>
      <c r="D1032" s="81" t="s">
        <v>14</v>
      </c>
      <c r="E1032" s="81" t="s">
        <v>489</v>
      </c>
      <c r="F1032" s="105">
        <v>227.29850212424427</v>
      </c>
      <c r="G1032" s="105">
        <v>56.824625531061066</v>
      </c>
      <c r="H1032" s="81" t="s">
        <v>41</v>
      </c>
    </row>
    <row r="1033" spans="1:8" hidden="1" x14ac:dyDescent="0.25">
      <c r="A1033" s="81" t="s">
        <v>481</v>
      </c>
      <c r="B1033" s="81" t="s">
        <v>74</v>
      </c>
      <c r="C1033" s="81" t="s">
        <v>482</v>
      </c>
      <c r="D1033" s="81" t="s">
        <v>14</v>
      </c>
      <c r="E1033" s="81" t="s">
        <v>489</v>
      </c>
      <c r="F1033" s="105">
        <v>20.021111586073328</v>
      </c>
      <c r="G1033" s="105">
        <v>5.005277896518332</v>
      </c>
      <c r="H1033" s="81" t="s">
        <v>42</v>
      </c>
    </row>
    <row r="1034" spans="1:8" hidden="1" x14ac:dyDescent="0.25">
      <c r="A1034" s="81" t="s">
        <v>481</v>
      </c>
      <c r="B1034" s="81" t="s">
        <v>74</v>
      </c>
      <c r="C1034" s="81" t="s">
        <v>482</v>
      </c>
      <c r="D1034" s="81" t="s">
        <v>14</v>
      </c>
      <c r="E1034" s="81" t="s">
        <v>489</v>
      </c>
      <c r="F1034" s="105">
        <v>10.599412016156469</v>
      </c>
      <c r="G1034" s="105">
        <v>2.6498530040391173</v>
      </c>
      <c r="H1034" s="81" t="s">
        <v>43</v>
      </c>
    </row>
    <row r="1035" spans="1:8" hidden="1" x14ac:dyDescent="0.25">
      <c r="A1035" s="81" t="s">
        <v>481</v>
      </c>
      <c r="B1035" s="81" t="s">
        <v>74</v>
      </c>
      <c r="C1035" s="81" t="s">
        <v>482</v>
      </c>
      <c r="D1035" s="81" t="s">
        <v>14</v>
      </c>
      <c r="E1035" s="81" t="s">
        <v>489</v>
      </c>
      <c r="F1035" s="105">
        <v>8.2439871236772539</v>
      </c>
      <c r="G1035" s="105">
        <v>2.0609967809193135</v>
      </c>
      <c r="H1035" s="81" t="s">
        <v>44</v>
      </c>
    </row>
    <row r="1036" spans="1:8" hidden="1" x14ac:dyDescent="0.25">
      <c r="A1036" s="81" t="s">
        <v>481</v>
      </c>
      <c r="B1036" s="81" t="s">
        <v>74</v>
      </c>
      <c r="C1036" s="81" t="s">
        <v>482</v>
      </c>
      <c r="D1036" s="81" t="s">
        <v>14</v>
      </c>
      <c r="E1036" s="81" t="s">
        <v>489</v>
      </c>
      <c r="F1036" s="105">
        <v>42.397648064625876</v>
      </c>
      <c r="G1036" s="105">
        <v>10.599412016156469</v>
      </c>
      <c r="H1036" s="81" t="s">
        <v>45</v>
      </c>
    </row>
    <row r="1037" spans="1:8" hidden="1" x14ac:dyDescent="0.25">
      <c r="A1037" s="81" t="s">
        <v>481</v>
      </c>
      <c r="B1037" s="81" t="s">
        <v>74</v>
      </c>
      <c r="C1037" s="81" t="s">
        <v>482</v>
      </c>
      <c r="D1037" s="81" t="s">
        <v>14</v>
      </c>
      <c r="E1037" s="81" t="s">
        <v>489</v>
      </c>
      <c r="F1037" s="105">
        <v>16.487974247354508</v>
      </c>
      <c r="G1037" s="105">
        <v>4.121993561838627</v>
      </c>
      <c r="H1037" s="81" t="s">
        <v>46</v>
      </c>
    </row>
    <row r="1038" spans="1:8" hidden="1" x14ac:dyDescent="0.25">
      <c r="A1038" s="81" t="s">
        <v>481</v>
      </c>
      <c r="B1038" s="81" t="s">
        <v>74</v>
      </c>
      <c r="C1038" s="81" t="s">
        <v>482</v>
      </c>
      <c r="D1038" s="81" t="s">
        <v>14</v>
      </c>
      <c r="E1038" s="81" t="s">
        <v>489</v>
      </c>
      <c r="F1038" s="105">
        <v>129.54836908635684</v>
      </c>
      <c r="G1038" s="105">
        <v>32.387092271589211</v>
      </c>
      <c r="H1038" s="81" t="s">
        <v>47</v>
      </c>
    </row>
    <row r="1039" spans="1:8" hidden="1" x14ac:dyDescent="0.25">
      <c r="A1039" s="81" t="s">
        <v>481</v>
      </c>
      <c r="B1039" s="81" t="s">
        <v>74</v>
      </c>
      <c r="C1039" s="81" t="s">
        <v>482</v>
      </c>
      <c r="D1039" s="81" t="s">
        <v>14</v>
      </c>
      <c r="E1039" s="81" t="s">
        <v>489</v>
      </c>
      <c r="F1039" s="105">
        <v>4.7108497849584303</v>
      </c>
      <c r="G1039" s="105">
        <v>1.1777124462396076</v>
      </c>
      <c r="H1039" s="81" t="s">
        <v>63</v>
      </c>
    </row>
    <row r="1040" spans="1:8" hidden="1" x14ac:dyDescent="0.25">
      <c r="A1040" s="81" t="s">
        <v>481</v>
      </c>
      <c r="B1040" s="81" t="s">
        <v>74</v>
      </c>
      <c r="C1040" s="81" t="s">
        <v>482</v>
      </c>
      <c r="D1040" s="81" t="s">
        <v>14</v>
      </c>
      <c r="E1040" s="81" t="s">
        <v>489</v>
      </c>
      <c r="F1040" s="105">
        <v>35.331373387188229</v>
      </c>
      <c r="G1040" s="105">
        <v>8.8328433467970573</v>
      </c>
      <c r="H1040" s="81" t="s">
        <v>48</v>
      </c>
    </row>
    <row r="1041" spans="1:8" hidden="1" x14ac:dyDescent="0.25">
      <c r="A1041" s="81" t="s">
        <v>481</v>
      </c>
      <c r="B1041" s="81" t="s">
        <v>74</v>
      </c>
      <c r="C1041" s="81" t="s">
        <v>482</v>
      </c>
      <c r="D1041" s="81" t="s">
        <v>14</v>
      </c>
      <c r="E1041" s="81" t="s">
        <v>489</v>
      </c>
      <c r="F1041" s="105">
        <v>16.487974247354508</v>
      </c>
      <c r="G1041" s="105">
        <v>4.121993561838627</v>
      </c>
      <c r="H1041" s="81" t="s">
        <v>50</v>
      </c>
    </row>
    <row r="1042" spans="1:8" hidden="1" x14ac:dyDescent="0.25">
      <c r="A1042" s="81" t="s">
        <v>481</v>
      </c>
      <c r="B1042" s="81" t="s">
        <v>74</v>
      </c>
      <c r="C1042" s="81" t="s">
        <v>482</v>
      </c>
      <c r="D1042" s="81" t="s">
        <v>14</v>
      </c>
      <c r="E1042" s="81" t="s">
        <v>489</v>
      </c>
      <c r="F1042" s="105">
        <v>9.4216995699168606</v>
      </c>
      <c r="G1042" s="105">
        <v>2.3554248924792152</v>
      </c>
      <c r="H1042" s="81" t="s">
        <v>51</v>
      </c>
    </row>
    <row r="1043" spans="1:8" hidden="1" x14ac:dyDescent="0.25">
      <c r="A1043" s="81" t="s">
        <v>481</v>
      </c>
      <c r="B1043" s="81" t="s">
        <v>74</v>
      </c>
      <c r="C1043" s="81" t="s">
        <v>482</v>
      </c>
      <c r="D1043" s="81" t="s">
        <v>14</v>
      </c>
      <c r="E1043" s="81" t="s">
        <v>489</v>
      </c>
      <c r="F1043" s="105">
        <v>58.885622311980377</v>
      </c>
      <c r="G1043" s="105">
        <v>14.721405577995094</v>
      </c>
      <c r="H1043" s="81" t="s">
        <v>52</v>
      </c>
    </row>
    <row r="1044" spans="1:8" hidden="1" x14ac:dyDescent="0.25">
      <c r="A1044" s="81" t="s">
        <v>481</v>
      </c>
      <c r="B1044" s="81" t="s">
        <v>74</v>
      </c>
      <c r="C1044" s="81" t="s">
        <v>482</v>
      </c>
      <c r="D1044" s="81" t="s">
        <v>14</v>
      </c>
      <c r="E1044" s="81" t="s">
        <v>489</v>
      </c>
      <c r="F1044" s="105">
        <v>2.3554248924792152</v>
      </c>
      <c r="G1044" s="105">
        <v>0.58885622311980379</v>
      </c>
      <c r="H1044" s="81" t="s">
        <v>64</v>
      </c>
    </row>
    <row r="1045" spans="1:8" hidden="1" x14ac:dyDescent="0.25">
      <c r="A1045" s="81" t="s">
        <v>481</v>
      </c>
      <c r="B1045" s="81" t="s">
        <v>74</v>
      </c>
      <c r="C1045" s="81" t="s">
        <v>482</v>
      </c>
      <c r="D1045" s="81" t="s">
        <v>14</v>
      </c>
      <c r="E1045" s="81" t="s">
        <v>489</v>
      </c>
      <c r="F1045" s="105">
        <v>15.07471931186698</v>
      </c>
      <c r="G1045" s="105">
        <v>3.7686798279667451</v>
      </c>
      <c r="H1045" s="81" t="s">
        <v>53</v>
      </c>
    </row>
    <row r="1046" spans="1:8" hidden="1" x14ac:dyDescent="0.25">
      <c r="A1046" s="81" t="s">
        <v>481</v>
      </c>
      <c r="B1046" s="81" t="s">
        <v>74</v>
      </c>
      <c r="C1046" s="81" t="s">
        <v>482</v>
      </c>
      <c r="D1046" s="81" t="s">
        <v>14</v>
      </c>
      <c r="E1046" s="81" t="s">
        <v>489</v>
      </c>
      <c r="F1046" s="105">
        <v>2.3554248924792152</v>
      </c>
      <c r="G1046" s="105">
        <v>0.58885622311980379</v>
      </c>
      <c r="H1046" s="81" t="s">
        <v>54</v>
      </c>
    </row>
    <row r="1047" spans="1:8" hidden="1" x14ac:dyDescent="0.25">
      <c r="A1047" s="81" t="s">
        <v>481</v>
      </c>
      <c r="B1047" s="81" t="s">
        <v>74</v>
      </c>
      <c r="C1047" s="81" t="s">
        <v>482</v>
      </c>
      <c r="D1047" s="81" t="s">
        <v>14</v>
      </c>
      <c r="E1047" s="81" t="s">
        <v>489</v>
      </c>
      <c r="F1047" s="105">
        <v>4.7108497849584303</v>
      </c>
      <c r="G1047" s="105">
        <v>1.1777124462396076</v>
      </c>
      <c r="H1047" s="81" t="s">
        <v>55</v>
      </c>
    </row>
    <row r="1048" spans="1:8" hidden="1" x14ac:dyDescent="0.25">
      <c r="A1048" s="81" t="s">
        <v>481</v>
      </c>
      <c r="B1048" s="81" t="s">
        <v>74</v>
      </c>
      <c r="C1048" s="81" t="s">
        <v>482</v>
      </c>
      <c r="D1048" s="81" t="s">
        <v>14</v>
      </c>
      <c r="E1048" s="81" t="s">
        <v>489</v>
      </c>
      <c r="F1048" s="105">
        <v>44.753072957105097</v>
      </c>
      <c r="G1048" s="105">
        <v>11.188268239276274</v>
      </c>
      <c r="H1048" s="81" t="s">
        <v>56</v>
      </c>
    </row>
    <row r="1049" spans="1:8" hidden="1" x14ac:dyDescent="0.25">
      <c r="A1049" s="82"/>
      <c r="B1049" s="82"/>
      <c r="C1049" s="82"/>
      <c r="D1049" s="82"/>
      <c r="E1049" s="82"/>
      <c r="F1049" s="112">
        <v>2700.0000000000009</v>
      </c>
      <c r="G1049" s="112">
        <v>675.00000000000023</v>
      </c>
      <c r="H1049" s="82"/>
    </row>
    <row r="1050" spans="1:8" hidden="1" x14ac:dyDescent="0.25">
      <c r="A1050" s="81" t="s">
        <v>456</v>
      </c>
      <c r="B1050" s="81" t="s">
        <v>61</v>
      </c>
      <c r="C1050" s="81" t="s">
        <v>480</v>
      </c>
      <c r="D1050" s="81" t="s">
        <v>14</v>
      </c>
      <c r="E1050" s="81" t="s">
        <v>489</v>
      </c>
      <c r="F1050" s="105">
        <v>70.978272403268164</v>
      </c>
      <c r="G1050" s="105">
        <v>17.744568100817041</v>
      </c>
      <c r="H1050" s="81" t="s">
        <v>15</v>
      </c>
    </row>
    <row r="1051" spans="1:8" hidden="1" x14ac:dyDescent="0.25">
      <c r="A1051" s="81" t="s">
        <v>456</v>
      </c>
      <c r="B1051" s="81" t="s">
        <v>61</v>
      </c>
      <c r="C1051" s="81" t="s">
        <v>480</v>
      </c>
      <c r="D1051" s="81" t="s">
        <v>14</v>
      </c>
      <c r="E1051" s="81" t="s">
        <v>489</v>
      </c>
      <c r="F1051" s="105">
        <v>1356.8057124666841</v>
      </c>
      <c r="G1051" s="105">
        <v>339.20142811667102</v>
      </c>
      <c r="H1051" s="81" t="s">
        <v>16</v>
      </c>
    </row>
    <row r="1052" spans="1:8" hidden="1" x14ac:dyDescent="0.25">
      <c r="A1052" s="81" t="s">
        <v>456</v>
      </c>
      <c r="B1052" s="81" t="s">
        <v>61</v>
      </c>
      <c r="C1052" s="81" t="s">
        <v>480</v>
      </c>
      <c r="D1052" s="81" t="s">
        <v>14</v>
      </c>
      <c r="E1052" s="81" t="s">
        <v>489</v>
      </c>
      <c r="F1052" s="105">
        <v>23.48153372739699</v>
      </c>
      <c r="G1052" s="105">
        <v>5.8703834318492474</v>
      </c>
      <c r="H1052" s="81" t="s">
        <v>17</v>
      </c>
    </row>
    <row r="1053" spans="1:8" hidden="1" x14ac:dyDescent="0.25">
      <c r="A1053" s="81" t="s">
        <v>456</v>
      </c>
      <c r="B1053" s="81" t="s">
        <v>61</v>
      </c>
      <c r="C1053" s="81" t="s">
        <v>480</v>
      </c>
      <c r="D1053" s="81" t="s">
        <v>14</v>
      </c>
      <c r="E1053" s="81" t="s">
        <v>489</v>
      </c>
      <c r="F1053" s="105">
        <v>679.89713565235809</v>
      </c>
      <c r="G1053" s="105">
        <v>169.97428391308952</v>
      </c>
      <c r="H1053" s="81" t="s">
        <v>18</v>
      </c>
    </row>
    <row r="1054" spans="1:8" hidden="1" x14ac:dyDescent="0.25">
      <c r="A1054" s="81" t="s">
        <v>456</v>
      </c>
      <c r="B1054" s="81" t="s">
        <v>61</v>
      </c>
      <c r="C1054" s="81" t="s">
        <v>480</v>
      </c>
      <c r="D1054" s="81" t="s">
        <v>14</v>
      </c>
      <c r="E1054" s="81" t="s">
        <v>489</v>
      </c>
      <c r="F1054" s="105">
        <v>6.404054652926451</v>
      </c>
      <c r="G1054" s="105">
        <v>1.6010136632316128</v>
      </c>
      <c r="H1054" s="81" t="s">
        <v>19</v>
      </c>
    </row>
    <row r="1055" spans="1:8" hidden="1" x14ac:dyDescent="0.25">
      <c r="A1055" s="81" t="s">
        <v>456</v>
      </c>
      <c r="B1055" s="81" t="s">
        <v>61</v>
      </c>
      <c r="C1055" s="81" t="s">
        <v>480</v>
      </c>
      <c r="D1055" s="81" t="s">
        <v>14</v>
      </c>
      <c r="E1055" s="81" t="s">
        <v>489</v>
      </c>
      <c r="F1055" s="105">
        <v>347.95363614233713</v>
      </c>
      <c r="G1055" s="105">
        <v>86.988409035584283</v>
      </c>
      <c r="H1055" s="81" t="s">
        <v>20</v>
      </c>
    </row>
    <row r="1056" spans="1:8" hidden="1" x14ac:dyDescent="0.25">
      <c r="A1056" s="81" t="s">
        <v>456</v>
      </c>
      <c r="B1056" s="81" t="s">
        <v>61</v>
      </c>
      <c r="C1056" s="81" t="s">
        <v>480</v>
      </c>
      <c r="D1056" s="81" t="s">
        <v>14</v>
      </c>
      <c r="E1056" s="81" t="s">
        <v>489</v>
      </c>
      <c r="F1056" s="105">
        <v>48.030409896948385</v>
      </c>
      <c r="G1056" s="105">
        <v>12.007602474237096</v>
      </c>
      <c r="H1056" s="81" t="s">
        <v>21</v>
      </c>
    </row>
    <row r="1057" spans="1:8" hidden="1" x14ac:dyDescent="0.25">
      <c r="A1057" s="81" t="s">
        <v>456</v>
      </c>
      <c r="B1057" s="81" t="s">
        <v>61</v>
      </c>
      <c r="C1057" s="81" t="s">
        <v>480</v>
      </c>
      <c r="D1057" s="81" t="s">
        <v>14</v>
      </c>
      <c r="E1057" s="81" t="s">
        <v>489</v>
      </c>
      <c r="F1057" s="105">
        <v>674.56042344158618</v>
      </c>
      <c r="G1057" s="105">
        <v>168.64010586039655</v>
      </c>
      <c r="H1057" s="81" t="s">
        <v>22</v>
      </c>
    </row>
    <row r="1058" spans="1:8" hidden="1" x14ac:dyDescent="0.25">
      <c r="A1058" s="81" t="s">
        <v>456</v>
      </c>
      <c r="B1058" s="81" t="s">
        <v>61</v>
      </c>
      <c r="C1058" s="81" t="s">
        <v>480</v>
      </c>
      <c r="D1058" s="81" t="s">
        <v>14</v>
      </c>
      <c r="E1058" s="81" t="s">
        <v>489</v>
      </c>
      <c r="F1058" s="105">
        <v>2238.2171011977948</v>
      </c>
      <c r="G1058" s="105">
        <v>559.5542752994487</v>
      </c>
      <c r="H1058" s="81" t="s">
        <v>23</v>
      </c>
    </row>
    <row r="1059" spans="1:8" hidden="1" x14ac:dyDescent="0.25">
      <c r="A1059" s="81" t="s">
        <v>456</v>
      </c>
      <c r="B1059" s="81" t="s">
        <v>61</v>
      </c>
      <c r="C1059" s="81" t="s">
        <v>480</v>
      </c>
      <c r="D1059" s="81" t="s">
        <v>14</v>
      </c>
      <c r="E1059" s="81" t="s">
        <v>489</v>
      </c>
      <c r="F1059" s="105">
        <v>198.52569424071999</v>
      </c>
      <c r="G1059" s="105">
        <v>49.631423560179996</v>
      </c>
      <c r="H1059" s="81" t="s">
        <v>24</v>
      </c>
    </row>
    <row r="1060" spans="1:8" hidden="1" x14ac:dyDescent="0.25">
      <c r="A1060" s="81" t="s">
        <v>456</v>
      </c>
      <c r="B1060" s="81" t="s">
        <v>61</v>
      </c>
      <c r="C1060" s="81" t="s">
        <v>480</v>
      </c>
      <c r="D1060" s="81" t="s">
        <v>14</v>
      </c>
      <c r="E1060" s="81" t="s">
        <v>489</v>
      </c>
      <c r="F1060" s="105">
        <v>2222.8473700307709</v>
      </c>
      <c r="G1060" s="105">
        <v>555.71184250769272</v>
      </c>
      <c r="H1060" s="81" t="s">
        <v>25</v>
      </c>
    </row>
    <row r="1061" spans="1:8" hidden="1" x14ac:dyDescent="0.25">
      <c r="A1061" s="81" t="s">
        <v>456</v>
      </c>
      <c r="B1061" s="81" t="s">
        <v>61</v>
      </c>
      <c r="C1061" s="81" t="s">
        <v>480</v>
      </c>
      <c r="D1061" s="81" t="s">
        <v>14</v>
      </c>
      <c r="E1061" s="81" t="s">
        <v>489</v>
      </c>
      <c r="F1061" s="105">
        <v>44.561546959946554</v>
      </c>
      <c r="G1061" s="105">
        <v>11.140386739986639</v>
      </c>
      <c r="H1061" s="81" t="s">
        <v>26</v>
      </c>
    </row>
    <row r="1062" spans="1:8" hidden="1" x14ac:dyDescent="0.25">
      <c r="A1062" s="81" t="s">
        <v>456</v>
      </c>
      <c r="B1062" s="81" t="s">
        <v>61</v>
      </c>
      <c r="C1062" s="81" t="s">
        <v>480</v>
      </c>
      <c r="D1062" s="81" t="s">
        <v>14</v>
      </c>
      <c r="E1062" s="81" t="s">
        <v>489</v>
      </c>
      <c r="F1062" s="105">
        <v>185.45074932432848</v>
      </c>
      <c r="G1062" s="105">
        <v>46.362687331082121</v>
      </c>
      <c r="H1062" s="81" t="s">
        <v>28</v>
      </c>
    </row>
    <row r="1063" spans="1:8" hidden="1" x14ac:dyDescent="0.25">
      <c r="A1063" s="81" t="s">
        <v>456</v>
      </c>
      <c r="B1063" s="81" t="s">
        <v>61</v>
      </c>
      <c r="C1063" s="81" t="s">
        <v>480</v>
      </c>
      <c r="D1063" s="81" t="s">
        <v>14</v>
      </c>
      <c r="E1063" s="81" t="s">
        <v>489</v>
      </c>
      <c r="F1063" s="105">
        <v>20.279506400933762</v>
      </c>
      <c r="G1063" s="105">
        <v>5.0698766002334406</v>
      </c>
      <c r="H1063" s="81" t="s">
        <v>29</v>
      </c>
    </row>
    <row r="1064" spans="1:8" hidden="1" x14ac:dyDescent="0.25">
      <c r="A1064" s="81" t="s">
        <v>456</v>
      </c>
      <c r="B1064" s="81" t="s">
        <v>61</v>
      </c>
      <c r="C1064" s="81" t="s">
        <v>480</v>
      </c>
      <c r="D1064" s="81" t="s">
        <v>14</v>
      </c>
      <c r="E1064" s="81" t="s">
        <v>489</v>
      </c>
      <c r="F1064" s="105">
        <v>431.20634663038101</v>
      </c>
      <c r="G1064" s="105">
        <v>107.80158665759525</v>
      </c>
      <c r="H1064" s="81" t="s">
        <v>30</v>
      </c>
    </row>
    <row r="1065" spans="1:8" hidden="1" x14ac:dyDescent="0.25">
      <c r="A1065" s="81" t="s">
        <v>456</v>
      </c>
      <c r="B1065" s="81" t="s">
        <v>61</v>
      </c>
      <c r="C1065" s="81" t="s">
        <v>480</v>
      </c>
      <c r="D1065" s="81" t="s">
        <v>14</v>
      </c>
      <c r="E1065" s="81" t="s">
        <v>489</v>
      </c>
      <c r="F1065" s="105">
        <v>861.3453508186077</v>
      </c>
      <c r="G1065" s="105">
        <v>215.33633770465192</v>
      </c>
      <c r="H1065" s="81" t="s">
        <v>31</v>
      </c>
    </row>
    <row r="1066" spans="1:8" hidden="1" x14ac:dyDescent="0.25">
      <c r="A1066" s="81" t="s">
        <v>456</v>
      </c>
      <c r="B1066" s="81" t="s">
        <v>61</v>
      </c>
      <c r="C1066" s="81" t="s">
        <v>480</v>
      </c>
      <c r="D1066" s="81" t="s">
        <v>14</v>
      </c>
      <c r="E1066" s="81" t="s">
        <v>489</v>
      </c>
      <c r="F1066" s="105">
        <v>64.040546529264503</v>
      </c>
      <c r="G1066" s="105">
        <v>16.010136632316126</v>
      </c>
      <c r="H1066" s="81" t="s">
        <v>32</v>
      </c>
    </row>
    <row r="1067" spans="1:8" hidden="1" x14ac:dyDescent="0.25">
      <c r="A1067" s="81" t="s">
        <v>456</v>
      </c>
      <c r="B1067" s="81" t="s">
        <v>61</v>
      </c>
      <c r="C1067" s="81" t="s">
        <v>480</v>
      </c>
      <c r="D1067" s="81" t="s">
        <v>14</v>
      </c>
      <c r="E1067" s="81" t="s">
        <v>489</v>
      </c>
      <c r="F1067" s="105">
        <v>73.646628508654189</v>
      </c>
      <c r="G1067" s="105">
        <v>18.411657127163547</v>
      </c>
      <c r="H1067" s="81" t="s">
        <v>62</v>
      </c>
    </row>
    <row r="1068" spans="1:8" hidden="1" x14ac:dyDescent="0.25">
      <c r="A1068" s="81" t="s">
        <v>456</v>
      </c>
      <c r="B1068" s="81" t="s">
        <v>61</v>
      </c>
      <c r="C1068" s="81" t="s">
        <v>480</v>
      </c>
      <c r="D1068" s="81" t="s">
        <v>14</v>
      </c>
      <c r="E1068" s="81" t="s">
        <v>489</v>
      </c>
      <c r="F1068" s="105">
        <v>131.28312038499226</v>
      </c>
      <c r="G1068" s="105">
        <v>32.820780096248065</v>
      </c>
      <c r="H1068" s="81" t="s">
        <v>33</v>
      </c>
    </row>
    <row r="1069" spans="1:8" hidden="1" x14ac:dyDescent="0.25">
      <c r="A1069" s="81" t="s">
        <v>456</v>
      </c>
      <c r="B1069" s="81" t="s">
        <v>61</v>
      </c>
      <c r="C1069" s="81" t="s">
        <v>480</v>
      </c>
      <c r="D1069" s="81" t="s">
        <v>14</v>
      </c>
      <c r="E1069" s="81" t="s">
        <v>489</v>
      </c>
      <c r="F1069" s="105">
        <v>199.59303668287438</v>
      </c>
      <c r="G1069" s="105">
        <v>49.898259170718596</v>
      </c>
      <c r="H1069" s="81" t="s">
        <v>34</v>
      </c>
    </row>
    <row r="1070" spans="1:8" hidden="1" x14ac:dyDescent="0.25">
      <c r="A1070" s="81" t="s">
        <v>456</v>
      </c>
      <c r="B1070" s="81" t="s">
        <v>61</v>
      </c>
      <c r="C1070" s="81" t="s">
        <v>480</v>
      </c>
      <c r="D1070" s="81" t="s">
        <v>14</v>
      </c>
      <c r="E1070" s="81" t="s">
        <v>489</v>
      </c>
      <c r="F1070" s="105">
        <v>302.05791112969763</v>
      </c>
      <c r="G1070" s="105">
        <v>75.514477782424407</v>
      </c>
      <c r="H1070" s="81" t="s">
        <v>35</v>
      </c>
    </row>
    <row r="1071" spans="1:8" hidden="1" x14ac:dyDescent="0.25">
      <c r="A1071" s="81" t="s">
        <v>456</v>
      </c>
      <c r="B1071" s="81" t="s">
        <v>61</v>
      </c>
      <c r="C1071" s="81" t="s">
        <v>480</v>
      </c>
      <c r="D1071" s="81" t="s">
        <v>14</v>
      </c>
      <c r="E1071" s="81" t="s">
        <v>489</v>
      </c>
      <c r="F1071" s="105">
        <v>337.28021172079309</v>
      </c>
      <c r="G1071" s="105">
        <v>84.320052930198273</v>
      </c>
      <c r="H1071" s="81" t="s">
        <v>36</v>
      </c>
    </row>
    <row r="1072" spans="1:8" hidden="1" x14ac:dyDescent="0.25">
      <c r="A1072" s="81" t="s">
        <v>456</v>
      </c>
      <c r="B1072" s="81" t="s">
        <v>61</v>
      </c>
      <c r="C1072" s="81" t="s">
        <v>480</v>
      </c>
      <c r="D1072" s="81" t="s">
        <v>14</v>
      </c>
      <c r="E1072" s="81" t="s">
        <v>489</v>
      </c>
      <c r="F1072" s="105">
        <v>417.33089488237363</v>
      </c>
      <c r="G1072" s="105">
        <v>104.33272372059341</v>
      </c>
      <c r="H1072" s="81" t="s">
        <v>37</v>
      </c>
    </row>
    <row r="1073" spans="1:8" hidden="1" x14ac:dyDescent="0.25">
      <c r="A1073" s="81" t="s">
        <v>456</v>
      </c>
      <c r="B1073" s="81" t="s">
        <v>61</v>
      </c>
      <c r="C1073" s="81" t="s">
        <v>480</v>
      </c>
      <c r="D1073" s="81" t="s">
        <v>14</v>
      </c>
      <c r="E1073" s="81" t="s">
        <v>489</v>
      </c>
      <c r="F1073" s="105">
        <v>205.9970913358008</v>
      </c>
      <c r="G1073" s="105">
        <v>51.499272833950201</v>
      </c>
      <c r="H1073" s="81" t="s">
        <v>38</v>
      </c>
    </row>
    <row r="1074" spans="1:8" hidden="1" x14ac:dyDescent="0.25">
      <c r="A1074" s="81" t="s">
        <v>456</v>
      </c>
      <c r="B1074" s="81" t="s">
        <v>61</v>
      </c>
      <c r="C1074" s="81" t="s">
        <v>480</v>
      </c>
      <c r="D1074" s="81" t="s">
        <v>14</v>
      </c>
      <c r="E1074" s="81" t="s">
        <v>489</v>
      </c>
      <c r="F1074" s="105">
        <v>326.60678729924899</v>
      </c>
      <c r="G1074" s="105">
        <v>81.651696824812248</v>
      </c>
      <c r="H1074" s="81" t="s">
        <v>39</v>
      </c>
    </row>
    <row r="1075" spans="1:8" hidden="1" x14ac:dyDescent="0.25">
      <c r="A1075" s="81" t="s">
        <v>456</v>
      </c>
      <c r="B1075" s="81" t="s">
        <v>61</v>
      </c>
      <c r="C1075" s="81" t="s">
        <v>480</v>
      </c>
      <c r="D1075" s="81" t="s">
        <v>14</v>
      </c>
      <c r="E1075" s="81" t="s">
        <v>489</v>
      </c>
      <c r="F1075" s="105">
        <v>103.53221688897763</v>
      </c>
      <c r="G1075" s="105">
        <v>25.883054222244407</v>
      </c>
      <c r="H1075" s="81" t="s">
        <v>40</v>
      </c>
    </row>
    <row r="1076" spans="1:8" hidden="1" x14ac:dyDescent="0.25">
      <c r="A1076" s="81" t="s">
        <v>456</v>
      </c>
      <c r="B1076" s="81" t="s">
        <v>61</v>
      </c>
      <c r="C1076" s="81" t="s">
        <v>480</v>
      </c>
      <c r="D1076" s="81" t="s">
        <v>14</v>
      </c>
      <c r="E1076" s="81" t="s">
        <v>489</v>
      </c>
      <c r="F1076" s="105">
        <v>718.32146356991677</v>
      </c>
      <c r="G1076" s="105">
        <v>179.58036589247919</v>
      </c>
      <c r="H1076" s="81" t="s">
        <v>41</v>
      </c>
    </row>
    <row r="1077" spans="1:8" hidden="1" x14ac:dyDescent="0.25">
      <c r="A1077" s="81" t="s">
        <v>456</v>
      </c>
      <c r="B1077" s="81" t="s">
        <v>61</v>
      </c>
      <c r="C1077" s="81" t="s">
        <v>480</v>
      </c>
      <c r="D1077" s="81" t="s">
        <v>14</v>
      </c>
      <c r="E1077" s="81" t="s">
        <v>489</v>
      </c>
      <c r="F1077" s="105">
        <v>385.3106216177415</v>
      </c>
      <c r="G1077" s="105">
        <v>96.327655404435376</v>
      </c>
      <c r="H1077" s="81" t="s">
        <v>42</v>
      </c>
    </row>
    <row r="1078" spans="1:8" hidden="1" x14ac:dyDescent="0.25">
      <c r="A1078" s="81" t="s">
        <v>456</v>
      </c>
      <c r="B1078" s="81" t="s">
        <v>61</v>
      </c>
      <c r="C1078" s="81" t="s">
        <v>480</v>
      </c>
      <c r="D1078" s="81" t="s">
        <v>14</v>
      </c>
      <c r="E1078" s="81" t="s">
        <v>489</v>
      </c>
      <c r="F1078" s="105">
        <v>85.387395372352685</v>
      </c>
      <c r="G1078" s="105">
        <v>21.346848843088171</v>
      </c>
      <c r="H1078" s="81" t="s">
        <v>43</v>
      </c>
    </row>
    <row r="1079" spans="1:8" hidden="1" x14ac:dyDescent="0.25">
      <c r="A1079" s="81" t="s">
        <v>456</v>
      </c>
      <c r="B1079" s="81" t="s">
        <v>61</v>
      </c>
      <c r="C1079" s="81" t="s">
        <v>480</v>
      </c>
      <c r="D1079" s="81" t="s">
        <v>14</v>
      </c>
      <c r="E1079" s="81" t="s">
        <v>489</v>
      </c>
      <c r="F1079" s="105">
        <v>75.781313392963014</v>
      </c>
      <c r="G1079" s="105">
        <v>18.945328348240754</v>
      </c>
      <c r="H1079" s="81" t="s">
        <v>44</v>
      </c>
    </row>
    <row r="1080" spans="1:8" hidden="1" x14ac:dyDescent="0.25">
      <c r="A1080" s="81" t="s">
        <v>456</v>
      </c>
      <c r="B1080" s="81" t="s">
        <v>61</v>
      </c>
      <c r="C1080" s="81" t="s">
        <v>480</v>
      </c>
      <c r="D1080" s="81" t="s">
        <v>14</v>
      </c>
      <c r="E1080" s="81" t="s">
        <v>489</v>
      </c>
      <c r="F1080" s="105">
        <v>470.69801699009412</v>
      </c>
      <c r="G1080" s="105">
        <v>117.67450424752353</v>
      </c>
      <c r="H1080" s="81" t="s">
        <v>45</v>
      </c>
    </row>
    <row r="1081" spans="1:8" hidden="1" x14ac:dyDescent="0.25">
      <c r="A1081" s="81" t="s">
        <v>456</v>
      </c>
      <c r="B1081" s="81" t="s">
        <v>61</v>
      </c>
      <c r="C1081" s="81" t="s">
        <v>480</v>
      </c>
      <c r="D1081" s="81" t="s">
        <v>14</v>
      </c>
      <c r="E1081" s="81" t="s">
        <v>489</v>
      </c>
      <c r="F1081" s="105">
        <v>81.118025603735049</v>
      </c>
      <c r="G1081" s="105">
        <v>20.279506400933762</v>
      </c>
      <c r="H1081" s="81" t="s">
        <v>46</v>
      </c>
    </row>
    <row r="1082" spans="1:8" hidden="1" x14ac:dyDescent="0.25">
      <c r="A1082" s="81" t="s">
        <v>456</v>
      </c>
      <c r="B1082" s="81" t="s">
        <v>61</v>
      </c>
      <c r="C1082" s="81" t="s">
        <v>480</v>
      </c>
      <c r="D1082" s="81" t="s">
        <v>14</v>
      </c>
      <c r="E1082" s="81" t="s">
        <v>489</v>
      </c>
      <c r="F1082" s="105">
        <v>230.54596750535222</v>
      </c>
      <c r="G1082" s="105">
        <v>57.636491876338056</v>
      </c>
      <c r="H1082" s="81" t="s">
        <v>47</v>
      </c>
    </row>
    <row r="1083" spans="1:8" hidden="1" x14ac:dyDescent="0.25">
      <c r="A1083" s="81" t="s">
        <v>456</v>
      </c>
      <c r="B1083" s="81" t="s">
        <v>61</v>
      </c>
      <c r="C1083" s="81" t="s">
        <v>480</v>
      </c>
      <c r="D1083" s="81" t="s">
        <v>14</v>
      </c>
      <c r="E1083" s="81" t="s">
        <v>489</v>
      </c>
      <c r="F1083" s="105">
        <v>127.01375061637461</v>
      </c>
      <c r="G1083" s="105">
        <v>31.753437654093652</v>
      </c>
      <c r="H1083" s="81" t="s">
        <v>63</v>
      </c>
    </row>
    <row r="1084" spans="1:8" hidden="1" x14ac:dyDescent="0.25">
      <c r="A1084" s="81" t="s">
        <v>456</v>
      </c>
      <c r="B1084" s="81" t="s">
        <v>61</v>
      </c>
      <c r="C1084" s="81" t="s">
        <v>480</v>
      </c>
      <c r="D1084" s="81" t="s">
        <v>14</v>
      </c>
      <c r="E1084" s="81" t="s">
        <v>489</v>
      </c>
      <c r="F1084" s="105">
        <v>355.42503323741801</v>
      </c>
      <c r="G1084" s="105">
        <v>88.856258309354502</v>
      </c>
      <c r="H1084" s="81" t="s">
        <v>48</v>
      </c>
    </row>
    <row r="1085" spans="1:8" hidden="1" x14ac:dyDescent="0.25">
      <c r="A1085" s="81" t="s">
        <v>456</v>
      </c>
      <c r="B1085" s="81" t="s">
        <v>61</v>
      </c>
      <c r="C1085" s="81" t="s">
        <v>480</v>
      </c>
      <c r="D1085" s="81" t="s">
        <v>14</v>
      </c>
      <c r="E1085" s="81" t="s">
        <v>489</v>
      </c>
      <c r="F1085" s="105">
        <v>211.33380354657285</v>
      </c>
      <c r="G1085" s="105">
        <v>52.833450886643213</v>
      </c>
      <c r="H1085" s="81" t="s">
        <v>49</v>
      </c>
    </row>
    <row r="1086" spans="1:8" hidden="1" x14ac:dyDescent="0.25">
      <c r="A1086" s="81" t="s">
        <v>456</v>
      </c>
      <c r="B1086" s="81" t="s">
        <v>61</v>
      </c>
      <c r="C1086" s="81" t="s">
        <v>480</v>
      </c>
      <c r="D1086" s="81" t="s">
        <v>14</v>
      </c>
      <c r="E1086" s="81" t="s">
        <v>489</v>
      </c>
      <c r="F1086" s="105">
        <v>233.74799483181545</v>
      </c>
      <c r="G1086" s="105">
        <v>58.436998707953862</v>
      </c>
      <c r="H1086" s="81" t="s">
        <v>50</v>
      </c>
    </row>
    <row r="1087" spans="1:8" hidden="1" x14ac:dyDescent="0.25">
      <c r="A1087" s="81" t="s">
        <v>456</v>
      </c>
      <c r="B1087" s="81" t="s">
        <v>61</v>
      </c>
      <c r="C1087" s="81" t="s">
        <v>480</v>
      </c>
      <c r="D1087" s="81" t="s">
        <v>14</v>
      </c>
      <c r="E1087" s="81" t="s">
        <v>489</v>
      </c>
      <c r="F1087" s="105">
        <v>322.3374175306314</v>
      </c>
      <c r="G1087" s="105">
        <v>80.58435438265785</v>
      </c>
      <c r="H1087" s="81" t="s">
        <v>51</v>
      </c>
    </row>
    <row r="1088" spans="1:8" hidden="1" x14ac:dyDescent="0.25">
      <c r="A1088" s="81" t="s">
        <v>456</v>
      </c>
      <c r="B1088" s="81" t="s">
        <v>61</v>
      </c>
      <c r="C1088" s="81" t="s">
        <v>480</v>
      </c>
      <c r="D1088" s="81" t="s">
        <v>14</v>
      </c>
      <c r="E1088" s="81" t="s">
        <v>489</v>
      </c>
      <c r="F1088" s="105">
        <v>342.83039241999597</v>
      </c>
      <c r="G1088" s="105">
        <v>85.707598104998993</v>
      </c>
      <c r="H1088" s="81" t="s">
        <v>52</v>
      </c>
    </row>
    <row r="1089" spans="1:8" hidden="1" x14ac:dyDescent="0.25">
      <c r="A1089" s="81" t="s">
        <v>456</v>
      </c>
      <c r="B1089" s="81" t="s">
        <v>61</v>
      </c>
      <c r="C1089" s="81" t="s">
        <v>480</v>
      </c>
      <c r="D1089" s="81" t="s">
        <v>14</v>
      </c>
      <c r="E1089" s="81" t="s">
        <v>489</v>
      </c>
      <c r="F1089" s="105">
        <v>309.52930822477845</v>
      </c>
      <c r="G1089" s="105">
        <v>77.382327056194612</v>
      </c>
      <c r="H1089" s="81" t="s">
        <v>64</v>
      </c>
    </row>
    <row r="1090" spans="1:8" hidden="1" x14ac:dyDescent="0.25">
      <c r="A1090" s="81" t="s">
        <v>456</v>
      </c>
      <c r="B1090" s="81" t="s">
        <v>61</v>
      </c>
      <c r="C1090" s="81" t="s">
        <v>480</v>
      </c>
      <c r="D1090" s="81" t="s">
        <v>14</v>
      </c>
      <c r="E1090" s="81" t="s">
        <v>489</v>
      </c>
      <c r="F1090" s="105">
        <v>157.62513185736304</v>
      </c>
      <c r="G1090" s="105">
        <v>39.406282964340761</v>
      </c>
      <c r="H1090" s="81" t="s">
        <v>53</v>
      </c>
    </row>
    <row r="1091" spans="1:8" hidden="1" x14ac:dyDescent="0.25">
      <c r="A1091" s="81" t="s">
        <v>456</v>
      </c>
      <c r="B1091" s="81" t="s">
        <v>61</v>
      </c>
      <c r="C1091" s="81" t="s">
        <v>480</v>
      </c>
      <c r="D1091" s="81" t="s">
        <v>14</v>
      </c>
      <c r="E1091" s="81" t="s">
        <v>489</v>
      </c>
      <c r="F1091" s="105">
        <v>17.077479074470535</v>
      </c>
      <c r="G1091" s="105">
        <v>4.2693697686176337</v>
      </c>
      <c r="H1091" s="81" t="s">
        <v>54</v>
      </c>
    </row>
    <row r="1092" spans="1:8" hidden="1" x14ac:dyDescent="0.25">
      <c r="A1092" s="81" t="s">
        <v>456</v>
      </c>
      <c r="B1092" s="81" t="s">
        <v>61</v>
      </c>
      <c r="C1092" s="81" t="s">
        <v>480</v>
      </c>
      <c r="D1092" s="81" t="s">
        <v>14</v>
      </c>
      <c r="E1092" s="81" t="s">
        <v>489</v>
      </c>
      <c r="F1092" s="105">
        <v>188.91961226133031</v>
      </c>
      <c r="G1092" s="105">
        <v>47.229903065332579</v>
      </c>
      <c r="H1092" s="81" t="s">
        <v>55</v>
      </c>
    </row>
    <row r="1093" spans="1:8" hidden="1" x14ac:dyDescent="0.25">
      <c r="A1093" s="81" t="s">
        <v>456</v>
      </c>
      <c r="B1093" s="81" t="s">
        <v>61</v>
      </c>
      <c r="C1093" s="81" t="s">
        <v>480</v>
      </c>
      <c r="D1093" s="81" t="s">
        <v>14</v>
      </c>
      <c r="E1093" s="81" t="s">
        <v>489</v>
      </c>
      <c r="F1093" s="105">
        <v>394.91670359713117</v>
      </c>
      <c r="G1093" s="105">
        <v>98.729175899282794</v>
      </c>
      <c r="H1093" s="81" t="s">
        <v>56</v>
      </c>
    </row>
    <row r="1094" spans="1:8" hidden="1" x14ac:dyDescent="0.25">
      <c r="A1094" s="81" t="s">
        <v>456</v>
      </c>
      <c r="B1094" s="81" t="s">
        <v>61</v>
      </c>
      <c r="C1094" s="81" t="s">
        <v>480</v>
      </c>
      <c r="D1094" s="81" t="s">
        <v>14</v>
      </c>
      <c r="E1094" s="81" t="s">
        <v>489</v>
      </c>
      <c r="F1094" s="105">
        <v>147.29325701730838</v>
      </c>
      <c r="G1094" s="105">
        <v>36.823314254327094</v>
      </c>
      <c r="H1094" s="81" t="s">
        <v>65</v>
      </c>
    </row>
    <row r="1095" spans="1:8" hidden="1" x14ac:dyDescent="0.25">
      <c r="A1095" s="81" t="s">
        <v>456</v>
      </c>
      <c r="B1095" s="81" t="s">
        <v>61</v>
      </c>
      <c r="C1095" s="81" t="s">
        <v>480</v>
      </c>
      <c r="D1095" s="81" t="s">
        <v>14</v>
      </c>
      <c r="E1095" s="81" t="s">
        <v>489</v>
      </c>
      <c r="F1095" s="105">
        <v>1.0673424421544084</v>
      </c>
      <c r="G1095" s="105">
        <v>0.26683561053860211</v>
      </c>
      <c r="H1095" s="81" t="s">
        <v>19</v>
      </c>
    </row>
    <row r="1096" spans="1:8" hidden="1" x14ac:dyDescent="0.25">
      <c r="A1096" s="81" t="s">
        <v>456</v>
      </c>
      <c r="B1096" s="81" t="s">
        <v>61</v>
      </c>
      <c r="C1096" s="81" t="s">
        <v>480</v>
      </c>
      <c r="D1096" s="81" t="s">
        <v>14</v>
      </c>
      <c r="E1096" s="81" t="s">
        <v>489</v>
      </c>
      <c r="F1096" s="105">
        <v>10.673424421544086</v>
      </c>
      <c r="G1096" s="105">
        <v>2.6683561053860214</v>
      </c>
      <c r="H1096" s="81" t="s">
        <v>25</v>
      </c>
    </row>
    <row r="1097" spans="1:8" hidden="1" x14ac:dyDescent="0.25">
      <c r="A1097" s="81" t="s">
        <v>456</v>
      </c>
      <c r="B1097" s="81" t="s">
        <v>61</v>
      </c>
      <c r="C1097" s="81" t="s">
        <v>480</v>
      </c>
      <c r="D1097" s="81" t="s">
        <v>14</v>
      </c>
      <c r="E1097" s="81" t="s">
        <v>489</v>
      </c>
      <c r="F1097" s="105">
        <v>10.139753200466881</v>
      </c>
      <c r="G1097" s="105">
        <v>2.5349383001167203</v>
      </c>
      <c r="H1097" s="81" t="s">
        <v>26</v>
      </c>
    </row>
    <row r="1098" spans="1:8" hidden="1" x14ac:dyDescent="0.25">
      <c r="A1098" s="81" t="s">
        <v>456</v>
      </c>
      <c r="B1098" s="81" t="s">
        <v>61</v>
      </c>
      <c r="C1098" s="81" t="s">
        <v>480</v>
      </c>
      <c r="D1098" s="81" t="s">
        <v>14</v>
      </c>
      <c r="E1098" s="81" t="s">
        <v>489</v>
      </c>
      <c r="F1098" s="105">
        <v>23.48153372739699</v>
      </c>
      <c r="G1098" s="105">
        <v>5.8703834318492474</v>
      </c>
      <c r="H1098" s="81" t="s">
        <v>27</v>
      </c>
    </row>
    <row r="1099" spans="1:8" hidden="1" x14ac:dyDescent="0.25">
      <c r="A1099" s="81" t="s">
        <v>456</v>
      </c>
      <c r="B1099" s="81" t="s">
        <v>61</v>
      </c>
      <c r="C1099" s="81" t="s">
        <v>480</v>
      </c>
      <c r="D1099" s="81" t="s">
        <v>14</v>
      </c>
      <c r="E1099" s="81" t="s">
        <v>489</v>
      </c>
      <c r="F1099" s="105">
        <v>30.95293082247785</v>
      </c>
      <c r="G1099" s="105">
        <v>7.7382327056194624</v>
      </c>
      <c r="H1099" s="81" t="s">
        <v>32</v>
      </c>
    </row>
    <row r="1100" spans="1:8" hidden="1" x14ac:dyDescent="0.25">
      <c r="A1100" s="81" t="s">
        <v>456</v>
      </c>
      <c r="B1100" s="81" t="s">
        <v>61</v>
      </c>
      <c r="C1100" s="81" t="s">
        <v>480</v>
      </c>
      <c r="D1100" s="81" t="s">
        <v>14</v>
      </c>
      <c r="E1100" s="81" t="s">
        <v>489</v>
      </c>
      <c r="F1100" s="105">
        <v>1.0673424421544084</v>
      </c>
      <c r="G1100" s="105">
        <v>0.26683561053860211</v>
      </c>
      <c r="H1100" s="81" t="s">
        <v>36</v>
      </c>
    </row>
    <row r="1101" spans="1:8" hidden="1" x14ac:dyDescent="0.25">
      <c r="A1101" s="81" t="s">
        <v>456</v>
      </c>
      <c r="B1101" s="81" t="s">
        <v>61</v>
      </c>
      <c r="C1101" s="81" t="s">
        <v>480</v>
      </c>
      <c r="D1101" s="81" t="s">
        <v>14</v>
      </c>
      <c r="E1101" s="81" t="s">
        <v>489</v>
      </c>
      <c r="F1101" s="105">
        <v>24.548876169551392</v>
      </c>
      <c r="G1101" s="105">
        <v>6.1372190423878479</v>
      </c>
      <c r="H1101" s="81" t="s">
        <v>37</v>
      </c>
    </row>
    <row r="1102" spans="1:8" hidden="1" x14ac:dyDescent="0.25">
      <c r="A1102" s="81" t="s">
        <v>456</v>
      </c>
      <c r="B1102" s="81" t="s">
        <v>61</v>
      </c>
      <c r="C1102" s="81" t="s">
        <v>480</v>
      </c>
      <c r="D1102" s="81" t="s">
        <v>14</v>
      </c>
      <c r="E1102" s="81" t="s">
        <v>489</v>
      </c>
      <c r="F1102" s="105">
        <v>26.68356105386021</v>
      </c>
      <c r="G1102" s="105">
        <v>6.6708902634650524</v>
      </c>
      <c r="H1102" s="81" t="s">
        <v>45</v>
      </c>
    </row>
    <row r="1103" spans="1:8" hidden="1" x14ac:dyDescent="0.25">
      <c r="A1103" s="81" t="s">
        <v>456</v>
      </c>
      <c r="B1103" s="81" t="s">
        <v>61</v>
      </c>
      <c r="C1103" s="81" t="s">
        <v>480</v>
      </c>
      <c r="D1103" s="81" t="s">
        <v>14</v>
      </c>
      <c r="E1103" s="81" t="s">
        <v>489</v>
      </c>
      <c r="F1103" s="105">
        <v>20.279506400933762</v>
      </c>
      <c r="G1103" s="105">
        <v>5.0698766002334406</v>
      </c>
      <c r="H1103" s="81" t="s">
        <v>46</v>
      </c>
    </row>
    <row r="1104" spans="1:8" hidden="1" x14ac:dyDescent="0.25">
      <c r="A1104" s="81" t="s">
        <v>456</v>
      </c>
      <c r="B1104" s="81" t="s">
        <v>61</v>
      </c>
      <c r="C1104" s="81" t="s">
        <v>480</v>
      </c>
      <c r="D1104" s="81" t="s">
        <v>14</v>
      </c>
      <c r="E1104" s="81" t="s">
        <v>489</v>
      </c>
      <c r="F1104" s="105">
        <v>6.404054652926451</v>
      </c>
      <c r="G1104" s="105">
        <v>1.6010136632316128</v>
      </c>
      <c r="H1104" s="81" t="s">
        <v>47</v>
      </c>
    </row>
    <row r="1105" spans="1:8" hidden="1" x14ac:dyDescent="0.25">
      <c r="A1105" s="81" t="s">
        <v>456</v>
      </c>
      <c r="B1105" s="81" t="s">
        <v>61</v>
      </c>
      <c r="C1105" s="81" t="s">
        <v>480</v>
      </c>
      <c r="D1105" s="81" t="s">
        <v>14</v>
      </c>
      <c r="E1105" s="81" t="s">
        <v>489</v>
      </c>
      <c r="F1105" s="105">
        <v>38.424327917558706</v>
      </c>
      <c r="G1105" s="105">
        <v>9.6060819793896766</v>
      </c>
      <c r="H1105" s="81" t="s">
        <v>68</v>
      </c>
    </row>
    <row r="1106" spans="1:8" hidden="1" x14ac:dyDescent="0.25">
      <c r="A1106" s="81" t="s">
        <v>456</v>
      </c>
      <c r="B1106" s="81" t="s">
        <v>61</v>
      </c>
      <c r="C1106" s="81" t="s">
        <v>480</v>
      </c>
      <c r="D1106" s="81" t="s">
        <v>14</v>
      </c>
      <c r="E1106" s="81" t="s">
        <v>489</v>
      </c>
      <c r="F1106" s="105">
        <v>13.875451748007309</v>
      </c>
      <c r="G1106" s="105">
        <v>3.4688629370018274</v>
      </c>
      <c r="H1106" s="81" t="s">
        <v>49</v>
      </c>
    </row>
    <row r="1107" spans="1:8" hidden="1" x14ac:dyDescent="0.25">
      <c r="A1107" s="81" t="s">
        <v>456</v>
      </c>
      <c r="B1107" s="81" t="s">
        <v>61</v>
      </c>
      <c r="C1107" s="81" t="s">
        <v>480</v>
      </c>
      <c r="D1107" s="81" t="s">
        <v>14</v>
      </c>
      <c r="E1107" s="81" t="s">
        <v>489</v>
      </c>
      <c r="F1107" s="105">
        <v>40.559012801867524</v>
      </c>
      <c r="G1107" s="105">
        <v>10.139753200466881</v>
      </c>
      <c r="H1107" s="81" t="s">
        <v>53</v>
      </c>
    </row>
    <row r="1108" spans="1:8" hidden="1" x14ac:dyDescent="0.25">
      <c r="A1108" s="81" t="s">
        <v>456</v>
      </c>
      <c r="B1108" s="81" t="s">
        <v>61</v>
      </c>
      <c r="C1108" s="81" t="s">
        <v>480</v>
      </c>
      <c r="D1108" s="81" t="s">
        <v>14</v>
      </c>
      <c r="E1108" s="81" t="s">
        <v>489</v>
      </c>
      <c r="F1108" s="105">
        <v>48.030409896948385</v>
      </c>
      <c r="G1108" s="105">
        <v>12.007602474237096</v>
      </c>
      <c r="H1108" s="81" t="s">
        <v>54</v>
      </c>
    </row>
    <row r="1109" spans="1:8" hidden="1" x14ac:dyDescent="0.25">
      <c r="A1109" s="81" t="s">
        <v>456</v>
      </c>
      <c r="B1109" s="81" t="s">
        <v>61</v>
      </c>
      <c r="C1109" s="81" t="s">
        <v>480</v>
      </c>
      <c r="D1109" s="81" t="s">
        <v>14</v>
      </c>
      <c r="E1109" s="81" t="s">
        <v>489</v>
      </c>
      <c r="F1109" s="105">
        <v>62.973204087110098</v>
      </c>
      <c r="G1109" s="105">
        <v>15.743301021777524</v>
      </c>
      <c r="H1109" s="81" t="s">
        <v>56</v>
      </c>
    </row>
    <row r="1110" spans="1:8" hidden="1" x14ac:dyDescent="0.25">
      <c r="A1110" s="81" t="s">
        <v>456</v>
      </c>
      <c r="B1110" s="81" t="s">
        <v>61</v>
      </c>
      <c r="C1110" s="81" t="s">
        <v>480</v>
      </c>
      <c r="D1110" s="81" t="s">
        <v>14</v>
      </c>
      <c r="E1110" s="81" t="s">
        <v>489</v>
      </c>
      <c r="F1110" s="105">
        <v>707.64803914837273</v>
      </c>
      <c r="G1110" s="105">
        <v>176.91200978709318</v>
      </c>
      <c r="H1110" s="81" t="s">
        <v>57</v>
      </c>
    </row>
    <row r="1111" spans="1:8" hidden="1" x14ac:dyDescent="0.25">
      <c r="A1111" s="81" t="s">
        <v>456</v>
      </c>
      <c r="B1111" s="81" t="s">
        <v>61</v>
      </c>
      <c r="C1111" s="81" t="s">
        <v>480</v>
      </c>
      <c r="D1111" s="81" t="s">
        <v>14</v>
      </c>
      <c r="E1111" s="81" t="s">
        <v>489</v>
      </c>
      <c r="F1111" s="105">
        <v>307.92829456154686</v>
      </c>
      <c r="G1111" s="105">
        <v>76.982073640386716</v>
      </c>
      <c r="H1111" s="81" t="s">
        <v>15</v>
      </c>
    </row>
    <row r="1112" spans="1:8" hidden="1" x14ac:dyDescent="0.25">
      <c r="A1112" s="81" t="s">
        <v>456</v>
      </c>
      <c r="B1112" s="81" t="s">
        <v>61</v>
      </c>
      <c r="C1112" s="81" t="s">
        <v>480</v>
      </c>
      <c r="D1112" s="81" t="s">
        <v>14</v>
      </c>
      <c r="E1112" s="81" t="s">
        <v>489</v>
      </c>
      <c r="F1112" s="105">
        <v>394.48976662026945</v>
      </c>
      <c r="G1112" s="105">
        <v>98.622441655067362</v>
      </c>
      <c r="H1112" s="81" t="s">
        <v>16</v>
      </c>
    </row>
    <row r="1113" spans="1:8" hidden="1" x14ac:dyDescent="0.25">
      <c r="A1113" s="81" t="s">
        <v>456</v>
      </c>
      <c r="B1113" s="81" t="s">
        <v>61</v>
      </c>
      <c r="C1113" s="81" t="s">
        <v>480</v>
      </c>
      <c r="D1113" s="81" t="s">
        <v>14</v>
      </c>
      <c r="E1113" s="81" t="s">
        <v>489</v>
      </c>
      <c r="F1113" s="105">
        <v>72.579286066499762</v>
      </c>
      <c r="G1113" s="105">
        <v>18.14482151662494</v>
      </c>
      <c r="H1113" s="81" t="s">
        <v>17</v>
      </c>
    </row>
    <row r="1114" spans="1:8" hidden="1" x14ac:dyDescent="0.25">
      <c r="A1114" s="81" t="s">
        <v>456</v>
      </c>
      <c r="B1114" s="81" t="s">
        <v>61</v>
      </c>
      <c r="C1114" s="81" t="s">
        <v>480</v>
      </c>
      <c r="D1114" s="81" t="s">
        <v>14</v>
      </c>
      <c r="E1114" s="81" t="s">
        <v>489</v>
      </c>
      <c r="F1114" s="105">
        <v>338.34755416294746</v>
      </c>
      <c r="G1114" s="105">
        <v>84.586888540736865</v>
      </c>
      <c r="H1114" s="81" t="s">
        <v>18</v>
      </c>
    </row>
    <row r="1115" spans="1:8" hidden="1" x14ac:dyDescent="0.25">
      <c r="A1115" s="81" t="s">
        <v>456</v>
      </c>
      <c r="B1115" s="81" t="s">
        <v>61</v>
      </c>
      <c r="C1115" s="81" t="s">
        <v>480</v>
      </c>
      <c r="D1115" s="81" t="s">
        <v>14</v>
      </c>
      <c r="E1115" s="81" t="s">
        <v>489</v>
      </c>
      <c r="F1115" s="105">
        <v>11.740766863698495</v>
      </c>
      <c r="G1115" s="105">
        <v>2.9351917159246237</v>
      </c>
      <c r="H1115" s="81" t="s">
        <v>19</v>
      </c>
    </row>
    <row r="1116" spans="1:8" hidden="1" x14ac:dyDescent="0.25">
      <c r="A1116" s="81" t="s">
        <v>456</v>
      </c>
      <c r="B1116" s="81" t="s">
        <v>61</v>
      </c>
      <c r="C1116" s="81" t="s">
        <v>480</v>
      </c>
      <c r="D1116" s="81" t="s">
        <v>14</v>
      </c>
      <c r="E1116" s="81" t="s">
        <v>489</v>
      </c>
      <c r="F1116" s="105">
        <v>172.90947562901417</v>
      </c>
      <c r="G1116" s="105">
        <v>43.227368907253542</v>
      </c>
      <c r="H1116" s="81" t="s">
        <v>20</v>
      </c>
    </row>
    <row r="1117" spans="1:8" hidden="1" x14ac:dyDescent="0.25">
      <c r="A1117" s="81" t="s">
        <v>456</v>
      </c>
      <c r="B1117" s="81" t="s">
        <v>61</v>
      </c>
      <c r="C1117" s="81" t="s">
        <v>480</v>
      </c>
      <c r="D1117" s="81" t="s">
        <v>14</v>
      </c>
      <c r="E1117" s="81" t="s">
        <v>489</v>
      </c>
      <c r="F1117" s="105">
        <v>21.346848843088171</v>
      </c>
      <c r="G1117" s="105">
        <v>5.3367122107720428</v>
      </c>
      <c r="H1117" s="81" t="s">
        <v>21</v>
      </c>
    </row>
    <row r="1118" spans="1:8" hidden="1" x14ac:dyDescent="0.25">
      <c r="A1118" s="81" t="s">
        <v>456</v>
      </c>
      <c r="B1118" s="81" t="s">
        <v>61</v>
      </c>
      <c r="C1118" s="81" t="s">
        <v>480</v>
      </c>
      <c r="D1118" s="81" t="s">
        <v>14</v>
      </c>
      <c r="E1118" s="81" t="s">
        <v>489</v>
      </c>
      <c r="F1118" s="105">
        <v>787.6987223099535</v>
      </c>
      <c r="G1118" s="105">
        <v>196.92468057748837</v>
      </c>
      <c r="H1118" s="81" t="s">
        <v>22</v>
      </c>
    </row>
    <row r="1119" spans="1:8" hidden="1" x14ac:dyDescent="0.25">
      <c r="A1119" s="81" t="s">
        <v>456</v>
      </c>
      <c r="B1119" s="81" t="s">
        <v>61</v>
      </c>
      <c r="C1119" s="81" t="s">
        <v>480</v>
      </c>
      <c r="D1119" s="81" t="s">
        <v>14</v>
      </c>
      <c r="E1119" s="81" t="s">
        <v>489</v>
      </c>
      <c r="F1119" s="105">
        <v>1036.3895113319304</v>
      </c>
      <c r="G1119" s="105">
        <v>259.0973778329826</v>
      </c>
      <c r="H1119" s="81" t="s">
        <v>23</v>
      </c>
    </row>
    <row r="1120" spans="1:8" hidden="1" x14ac:dyDescent="0.25">
      <c r="A1120" s="81" t="s">
        <v>456</v>
      </c>
      <c r="B1120" s="81" t="s">
        <v>61</v>
      </c>
      <c r="C1120" s="81" t="s">
        <v>480</v>
      </c>
      <c r="D1120" s="81" t="s">
        <v>14</v>
      </c>
      <c r="E1120" s="81" t="s">
        <v>489</v>
      </c>
      <c r="F1120" s="105">
        <v>248.6907890219772</v>
      </c>
      <c r="G1120" s="105">
        <v>62.172697255494299</v>
      </c>
      <c r="H1120" s="81" t="s">
        <v>24</v>
      </c>
    </row>
    <row r="1121" spans="1:8" hidden="1" x14ac:dyDescent="0.25">
      <c r="A1121" s="81" t="s">
        <v>456</v>
      </c>
      <c r="B1121" s="81" t="s">
        <v>61</v>
      </c>
      <c r="C1121" s="81" t="s">
        <v>480</v>
      </c>
      <c r="D1121" s="81" t="s">
        <v>14</v>
      </c>
      <c r="E1121" s="81" t="s">
        <v>489</v>
      </c>
      <c r="F1121" s="105">
        <v>2981.5997653094973</v>
      </c>
      <c r="G1121" s="105">
        <v>745.39994132737434</v>
      </c>
      <c r="H1121" s="81" t="s">
        <v>25</v>
      </c>
    </row>
    <row r="1122" spans="1:8" hidden="1" x14ac:dyDescent="0.25">
      <c r="A1122" s="81" t="s">
        <v>456</v>
      </c>
      <c r="B1122" s="81" t="s">
        <v>61</v>
      </c>
      <c r="C1122" s="81" t="s">
        <v>480</v>
      </c>
      <c r="D1122" s="81" t="s">
        <v>14</v>
      </c>
      <c r="E1122" s="81" t="s">
        <v>489</v>
      </c>
      <c r="F1122" s="105">
        <v>141.42287358545912</v>
      </c>
      <c r="G1122" s="105">
        <v>35.355718396364779</v>
      </c>
      <c r="H1122" s="81" t="s">
        <v>26</v>
      </c>
    </row>
    <row r="1123" spans="1:8" hidden="1" x14ac:dyDescent="0.25">
      <c r="A1123" s="81" t="s">
        <v>456</v>
      </c>
      <c r="B1123" s="81" t="s">
        <v>61</v>
      </c>
      <c r="C1123" s="81" t="s">
        <v>480</v>
      </c>
      <c r="D1123" s="81" t="s">
        <v>14</v>
      </c>
      <c r="E1123" s="81" t="s">
        <v>489</v>
      </c>
      <c r="F1123" s="105">
        <v>114.20564131052173</v>
      </c>
      <c r="G1123" s="105">
        <v>28.551410327630432</v>
      </c>
      <c r="H1123" s="81" t="s">
        <v>27</v>
      </c>
    </row>
    <row r="1124" spans="1:8" hidden="1" x14ac:dyDescent="0.25">
      <c r="A1124" s="81" t="s">
        <v>456</v>
      </c>
      <c r="B1124" s="81" t="s">
        <v>61</v>
      </c>
      <c r="C1124" s="81" t="s">
        <v>480</v>
      </c>
      <c r="D1124" s="81" t="s">
        <v>14</v>
      </c>
      <c r="E1124" s="81" t="s">
        <v>489</v>
      </c>
      <c r="F1124" s="105">
        <v>456.01138498604951</v>
      </c>
      <c r="G1124" s="105">
        <v>114.00284624651238</v>
      </c>
      <c r="H1124" s="81" t="s">
        <v>28</v>
      </c>
    </row>
    <row r="1125" spans="1:8" hidden="1" x14ac:dyDescent="0.25">
      <c r="A1125" s="81" t="s">
        <v>456</v>
      </c>
      <c r="B1125" s="81" t="s">
        <v>61</v>
      </c>
      <c r="C1125" s="81" t="s">
        <v>480</v>
      </c>
      <c r="D1125" s="81" t="s">
        <v>14</v>
      </c>
      <c r="E1125" s="81" t="s">
        <v>489</v>
      </c>
      <c r="F1125" s="105">
        <v>2.1346848843088169</v>
      </c>
      <c r="G1125" s="105">
        <v>0.53367122107720422</v>
      </c>
      <c r="H1125" s="81" t="s">
        <v>29</v>
      </c>
    </row>
    <row r="1126" spans="1:8" hidden="1" x14ac:dyDescent="0.25">
      <c r="A1126" s="81" t="s">
        <v>456</v>
      </c>
      <c r="B1126" s="81" t="s">
        <v>61</v>
      </c>
      <c r="C1126" s="81" t="s">
        <v>480</v>
      </c>
      <c r="D1126" s="81" t="s">
        <v>14</v>
      </c>
      <c r="E1126" s="81" t="s">
        <v>489</v>
      </c>
      <c r="F1126" s="105">
        <v>53.367122107720419</v>
      </c>
      <c r="G1126" s="105">
        <v>13.341780526930105</v>
      </c>
      <c r="H1126" s="81" t="s">
        <v>30</v>
      </c>
    </row>
    <row r="1127" spans="1:8" hidden="1" x14ac:dyDescent="0.25">
      <c r="A1127" s="81" t="s">
        <v>456</v>
      </c>
      <c r="B1127" s="81" t="s">
        <v>61</v>
      </c>
      <c r="C1127" s="81" t="s">
        <v>480</v>
      </c>
      <c r="D1127" s="81" t="s">
        <v>14</v>
      </c>
      <c r="E1127" s="81" t="s">
        <v>489</v>
      </c>
      <c r="F1127" s="105">
        <v>145.15857213299952</v>
      </c>
      <c r="G1127" s="105">
        <v>36.289643033249881</v>
      </c>
      <c r="H1127" s="81" t="s">
        <v>31</v>
      </c>
    </row>
    <row r="1128" spans="1:8" hidden="1" x14ac:dyDescent="0.25">
      <c r="A1128" s="81" t="s">
        <v>456</v>
      </c>
      <c r="B1128" s="81" t="s">
        <v>61</v>
      </c>
      <c r="C1128" s="81" t="s">
        <v>480</v>
      </c>
      <c r="D1128" s="81" t="s">
        <v>14</v>
      </c>
      <c r="E1128" s="81" t="s">
        <v>489</v>
      </c>
      <c r="F1128" s="105">
        <v>270.03763786506534</v>
      </c>
      <c r="G1128" s="105">
        <v>67.509409466266334</v>
      </c>
      <c r="H1128" s="81" t="s">
        <v>32</v>
      </c>
    </row>
    <row r="1129" spans="1:8" hidden="1" x14ac:dyDescent="0.25">
      <c r="A1129" s="81" t="s">
        <v>456</v>
      </c>
      <c r="B1129" s="81" t="s">
        <v>61</v>
      </c>
      <c r="C1129" s="81" t="s">
        <v>480</v>
      </c>
      <c r="D1129" s="81" t="s">
        <v>14</v>
      </c>
      <c r="E1129" s="81" t="s">
        <v>489</v>
      </c>
      <c r="F1129" s="105">
        <v>39.491670359713112</v>
      </c>
      <c r="G1129" s="105">
        <v>9.8729175899282779</v>
      </c>
      <c r="H1129" s="81" t="s">
        <v>62</v>
      </c>
    </row>
    <row r="1130" spans="1:8" hidden="1" x14ac:dyDescent="0.25">
      <c r="A1130" s="81" t="s">
        <v>456</v>
      </c>
      <c r="B1130" s="81" t="s">
        <v>61</v>
      </c>
      <c r="C1130" s="81" t="s">
        <v>480</v>
      </c>
      <c r="D1130" s="81" t="s">
        <v>14</v>
      </c>
      <c r="E1130" s="81" t="s">
        <v>489</v>
      </c>
      <c r="F1130" s="105">
        <v>155.83199655454365</v>
      </c>
      <c r="G1130" s="105">
        <v>38.957999138635913</v>
      </c>
      <c r="H1130" s="81" t="s">
        <v>33</v>
      </c>
    </row>
    <row r="1131" spans="1:8" hidden="1" x14ac:dyDescent="0.25">
      <c r="A1131" s="81" t="s">
        <v>456</v>
      </c>
      <c r="B1131" s="81" t="s">
        <v>61</v>
      </c>
      <c r="C1131" s="81" t="s">
        <v>480</v>
      </c>
      <c r="D1131" s="81" t="s">
        <v>14</v>
      </c>
      <c r="E1131" s="81" t="s">
        <v>489</v>
      </c>
      <c r="F1131" s="105">
        <v>296.72119891892561</v>
      </c>
      <c r="G1131" s="105">
        <v>74.180299729731402</v>
      </c>
      <c r="H1131" s="81" t="s">
        <v>34</v>
      </c>
    </row>
    <row r="1132" spans="1:8" hidden="1" x14ac:dyDescent="0.25">
      <c r="A1132" s="81" t="s">
        <v>456</v>
      </c>
      <c r="B1132" s="81" t="s">
        <v>61</v>
      </c>
      <c r="C1132" s="81" t="s">
        <v>480</v>
      </c>
      <c r="D1132" s="81" t="s">
        <v>14</v>
      </c>
      <c r="E1132" s="81" t="s">
        <v>489</v>
      </c>
      <c r="F1132" s="105">
        <v>650.01154727203482</v>
      </c>
      <c r="G1132" s="105">
        <v>162.5028868180087</v>
      </c>
      <c r="H1132" s="81" t="s">
        <v>35</v>
      </c>
    </row>
    <row r="1133" spans="1:8" hidden="1" x14ac:dyDescent="0.25">
      <c r="A1133" s="81" t="s">
        <v>456</v>
      </c>
      <c r="B1133" s="81" t="s">
        <v>61</v>
      </c>
      <c r="C1133" s="81" t="s">
        <v>480</v>
      </c>
      <c r="D1133" s="81" t="s">
        <v>14</v>
      </c>
      <c r="E1133" s="81" t="s">
        <v>489</v>
      </c>
      <c r="F1133" s="105">
        <v>303.12525357185206</v>
      </c>
      <c r="G1133" s="105">
        <v>75.781313392963014</v>
      </c>
      <c r="H1133" s="81" t="s">
        <v>36</v>
      </c>
    </row>
    <row r="1134" spans="1:8" hidden="1" x14ac:dyDescent="0.25">
      <c r="A1134" s="81" t="s">
        <v>456</v>
      </c>
      <c r="B1134" s="81" t="s">
        <v>61</v>
      </c>
      <c r="C1134" s="81" t="s">
        <v>480</v>
      </c>
      <c r="D1134" s="81" t="s">
        <v>14</v>
      </c>
      <c r="E1134" s="81" t="s">
        <v>489</v>
      </c>
      <c r="F1134" s="105">
        <v>295.65385647677118</v>
      </c>
      <c r="G1134" s="105">
        <v>73.913464119192795</v>
      </c>
      <c r="H1134" s="81" t="s">
        <v>37</v>
      </c>
    </row>
    <row r="1135" spans="1:8" hidden="1" x14ac:dyDescent="0.25">
      <c r="A1135" s="81" t="s">
        <v>456</v>
      </c>
      <c r="B1135" s="81" t="s">
        <v>61</v>
      </c>
      <c r="C1135" s="81" t="s">
        <v>480</v>
      </c>
      <c r="D1135" s="81" t="s">
        <v>14</v>
      </c>
      <c r="E1135" s="81" t="s">
        <v>489</v>
      </c>
      <c r="F1135" s="105">
        <v>244.42141925335952</v>
      </c>
      <c r="G1135" s="105">
        <v>61.105354813339879</v>
      </c>
      <c r="H1135" s="81" t="s">
        <v>38</v>
      </c>
    </row>
    <row r="1136" spans="1:8" hidden="1" x14ac:dyDescent="0.25">
      <c r="A1136" s="81" t="s">
        <v>456</v>
      </c>
      <c r="B1136" s="81" t="s">
        <v>61</v>
      </c>
      <c r="C1136" s="81" t="s">
        <v>480</v>
      </c>
      <c r="D1136" s="81" t="s">
        <v>14</v>
      </c>
      <c r="E1136" s="81" t="s">
        <v>489</v>
      </c>
      <c r="F1136" s="105">
        <v>170.77479074470537</v>
      </c>
      <c r="G1136" s="105">
        <v>42.693697686176343</v>
      </c>
      <c r="H1136" s="81" t="s">
        <v>39</v>
      </c>
    </row>
    <row r="1137" spans="1:8" hidden="1" x14ac:dyDescent="0.25">
      <c r="A1137" s="81" t="s">
        <v>456</v>
      </c>
      <c r="B1137" s="81" t="s">
        <v>61</v>
      </c>
      <c r="C1137" s="81" t="s">
        <v>480</v>
      </c>
      <c r="D1137" s="81" t="s">
        <v>14</v>
      </c>
      <c r="E1137" s="81" t="s">
        <v>489</v>
      </c>
      <c r="F1137" s="105">
        <v>185.71758493486709</v>
      </c>
      <c r="G1137" s="105">
        <v>46.429396233716773</v>
      </c>
      <c r="H1137" s="81" t="s">
        <v>40</v>
      </c>
    </row>
    <row r="1138" spans="1:8" hidden="1" x14ac:dyDescent="0.25">
      <c r="A1138" s="81" t="s">
        <v>456</v>
      </c>
      <c r="B1138" s="81" t="s">
        <v>61</v>
      </c>
      <c r="C1138" s="81" t="s">
        <v>480</v>
      </c>
      <c r="D1138" s="81" t="s">
        <v>14</v>
      </c>
      <c r="E1138" s="81" t="s">
        <v>489</v>
      </c>
      <c r="F1138" s="105">
        <v>1771.7884539763184</v>
      </c>
      <c r="G1138" s="105">
        <v>442.94711349407959</v>
      </c>
      <c r="H1138" s="81" t="s">
        <v>41</v>
      </c>
    </row>
    <row r="1139" spans="1:8" hidden="1" x14ac:dyDescent="0.25">
      <c r="A1139" s="81" t="s">
        <v>456</v>
      </c>
      <c r="B1139" s="81" t="s">
        <v>61</v>
      </c>
      <c r="C1139" s="81" t="s">
        <v>480</v>
      </c>
      <c r="D1139" s="81" t="s">
        <v>14</v>
      </c>
      <c r="E1139" s="81" t="s">
        <v>489</v>
      </c>
      <c r="F1139" s="105">
        <v>684.16650542097591</v>
      </c>
      <c r="G1139" s="105">
        <v>171.04162635524398</v>
      </c>
      <c r="H1139" s="81" t="s">
        <v>42</v>
      </c>
    </row>
    <row r="1140" spans="1:8" hidden="1" x14ac:dyDescent="0.25">
      <c r="A1140" s="81" t="s">
        <v>456</v>
      </c>
      <c r="B1140" s="81" t="s">
        <v>61</v>
      </c>
      <c r="C1140" s="81" t="s">
        <v>480</v>
      </c>
      <c r="D1140" s="81" t="s">
        <v>14</v>
      </c>
      <c r="E1140" s="81" t="s">
        <v>489</v>
      </c>
      <c r="F1140" s="105">
        <v>21.346848843088171</v>
      </c>
      <c r="G1140" s="105">
        <v>5.3367122107720428</v>
      </c>
      <c r="H1140" s="81" t="s">
        <v>43</v>
      </c>
    </row>
    <row r="1141" spans="1:8" hidden="1" x14ac:dyDescent="0.25">
      <c r="A1141" s="81" t="s">
        <v>456</v>
      </c>
      <c r="B1141" s="81" t="s">
        <v>61</v>
      </c>
      <c r="C1141" s="81" t="s">
        <v>480</v>
      </c>
      <c r="D1141" s="81" t="s">
        <v>14</v>
      </c>
      <c r="E1141" s="81" t="s">
        <v>489</v>
      </c>
      <c r="F1141" s="105">
        <v>120.60969596344815</v>
      </c>
      <c r="G1141" s="105">
        <v>30.152423990862037</v>
      </c>
      <c r="H1141" s="81" t="s">
        <v>44</v>
      </c>
    </row>
    <row r="1142" spans="1:8" hidden="1" x14ac:dyDescent="0.25">
      <c r="A1142" s="81" t="s">
        <v>456</v>
      </c>
      <c r="B1142" s="81" t="s">
        <v>61</v>
      </c>
      <c r="C1142" s="81" t="s">
        <v>480</v>
      </c>
      <c r="D1142" s="81" t="s">
        <v>14</v>
      </c>
      <c r="E1142" s="81" t="s">
        <v>489</v>
      </c>
      <c r="F1142" s="105">
        <v>382.10859429127828</v>
      </c>
      <c r="G1142" s="105">
        <v>95.52714857281957</v>
      </c>
      <c r="H1142" s="81" t="s">
        <v>45</v>
      </c>
    </row>
    <row r="1143" spans="1:8" hidden="1" x14ac:dyDescent="0.25">
      <c r="A1143" s="81" t="s">
        <v>456</v>
      </c>
      <c r="B1143" s="81" t="s">
        <v>61</v>
      </c>
      <c r="C1143" s="81" t="s">
        <v>480</v>
      </c>
      <c r="D1143" s="81" t="s">
        <v>14</v>
      </c>
      <c r="E1143" s="81" t="s">
        <v>489</v>
      </c>
      <c r="F1143" s="105">
        <v>305.25993845616085</v>
      </c>
      <c r="G1143" s="105">
        <v>76.314984614040213</v>
      </c>
      <c r="H1143" s="81" t="s">
        <v>46</v>
      </c>
    </row>
    <row r="1144" spans="1:8" hidden="1" x14ac:dyDescent="0.25">
      <c r="A1144" s="81" t="s">
        <v>456</v>
      </c>
      <c r="B1144" s="81" t="s">
        <v>61</v>
      </c>
      <c r="C1144" s="81" t="s">
        <v>480</v>
      </c>
      <c r="D1144" s="81" t="s">
        <v>14</v>
      </c>
      <c r="E1144" s="81" t="s">
        <v>489</v>
      </c>
      <c r="F1144" s="105">
        <v>561.42212457321875</v>
      </c>
      <c r="G1144" s="105">
        <v>140.35553114330469</v>
      </c>
      <c r="H1144" s="81" t="s">
        <v>47</v>
      </c>
    </row>
    <row r="1145" spans="1:8" hidden="1" x14ac:dyDescent="0.25">
      <c r="A1145" s="81" t="s">
        <v>456</v>
      </c>
      <c r="B1145" s="81" t="s">
        <v>61</v>
      </c>
      <c r="C1145" s="81" t="s">
        <v>480</v>
      </c>
      <c r="D1145" s="81" t="s">
        <v>14</v>
      </c>
      <c r="E1145" s="81" t="s">
        <v>489</v>
      </c>
      <c r="F1145" s="105">
        <v>125.9464081742202</v>
      </c>
      <c r="G1145" s="105">
        <v>31.486602043555049</v>
      </c>
      <c r="H1145" s="81" t="s">
        <v>63</v>
      </c>
    </row>
    <row r="1146" spans="1:8" hidden="1" x14ac:dyDescent="0.25">
      <c r="A1146" s="81" t="s">
        <v>456</v>
      </c>
      <c r="B1146" s="81" t="s">
        <v>61</v>
      </c>
      <c r="C1146" s="81" t="s">
        <v>480</v>
      </c>
      <c r="D1146" s="81" t="s">
        <v>14</v>
      </c>
      <c r="E1146" s="81" t="s">
        <v>489</v>
      </c>
      <c r="F1146" s="105">
        <v>218.80520064165378</v>
      </c>
      <c r="G1146" s="105">
        <v>54.701300160413446</v>
      </c>
      <c r="H1146" s="81" t="s">
        <v>48</v>
      </c>
    </row>
    <row r="1147" spans="1:8" hidden="1" x14ac:dyDescent="0.25">
      <c r="A1147" s="81" t="s">
        <v>456</v>
      </c>
      <c r="B1147" s="81" t="s">
        <v>61</v>
      </c>
      <c r="C1147" s="81" t="s">
        <v>480</v>
      </c>
      <c r="D1147" s="81" t="s">
        <v>14</v>
      </c>
      <c r="E1147" s="81" t="s">
        <v>489</v>
      </c>
      <c r="F1147" s="105">
        <v>1.0673424421544084</v>
      </c>
      <c r="G1147" s="105">
        <v>0.26683561053860211</v>
      </c>
      <c r="H1147" s="81" t="s">
        <v>68</v>
      </c>
    </row>
    <row r="1148" spans="1:8" hidden="1" x14ac:dyDescent="0.25">
      <c r="A1148" s="81" t="s">
        <v>456</v>
      </c>
      <c r="B1148" s="81" t="s">
        <v>61</v>
      </c>
      <c r="C1148" s="81" t="s">
        <v>480</v>
      </c>
      <c r="D1148" s="81" t="s">
        <v>14</v>
      </c>
      <c r="E1148" s="81" t="s">
        <v>489</v>
      </c>
      <c r="F1148" s="105">
        <v>43.761040128330741</v>
      </c>
      <c r="G1148" s="105">
        <v>10.940260032082685</v>
      </c>
      <c r="H1148" s="81" t="s">
        <v>49</v>
      </c>
    </row>
    <row r="1149" spans="1:8" hidden="1" x14ac:dyDescent="0.25">
      <c r="A1149" s="81" t="s">
        <v>456</v>
      </c>
      <c r="B1149" s="81" t="s">
        <v>61</v>
      </c>
      <c r="C1149" s="81" t="s">
        <v>480</v>
      </c>
      <c r="D1149" s="81" t="s">
        <v>14</v>
      </c>
      <c r="E1149" s="81" t="s">
        <v>489</v>
      </c>
      <c r="F1149" s="105">
        <v>165.43807853393329</v>
      </c>
      <c r="G1149" s="105">
        <v>41.359519633483323</v>
      </c>
      <c r="H1149" s="81" t="s">
        <v>50</v>
      </c>
    </row>
    <row r="1150" spans="1:8" hidden="1" x14ac:dyDescent="0.25">
      <c r="A1150" s="81" t="s">
        <v>456</v>
      </c>
      <c r="B1150" s="81" t="s">
        <v>61</v>
      </c>
      <c r="C1150" s="81" t="s">
        <v>480</v>
      </c>
      <c r="D1150" s="81" t="s">
        <v>14</v>
      </c>
      <c r="E1150" s="81" t="s">
        <v>489</v>
      </c>
      <c r="F1150" s="105">
        <v>352.22300591095478</v>
      </c>
      <c r="G1150" s="105">
        <v>88.055751477738696</v>
      </c>
      <c r="H1150" s="81" t="s">
        <v>51</v>
      </c>
    </row>
    <row r="1151" spans="1:8" hidden="1" x14ac:dyDescent="0.25">
      <c r="A1151" s="81" t="s">
        <v>456</v>
      </c>
      <c r="B1151" s="81" t="s">
        <v>61</v>
      </c>
      <c r="C1151" s="81" t="s">
        <v>480</v>
      </c>
      <c r="D1151" s="81" t="s">
        <v>14</v>
      </c>
      <c r="E1151" s="81" t="s">
        <v>489</v>
      </c>
      <c r="F1151" s="105">
        <v>184.35138660890945</v>
      </c>
      <c r="G1151" s="105">
        <v>46.087846652227363</v>
      </c>
      <c r="H1151" s="81" t="s">
        <v>52</v>
      </c>
    </row>
    <row r="1152" spans="1:8" hidden="1" x14ac:dyDescent="0.25">
      <c r="A1152" s="81" t="s">
        <v>456</v>
      </c>
      <c r="B1152" s="81" t="s">
        <v>61</v>
      </c>
      <c r="C1152" s="81" t="s">
        <v>480</v>
      </c>
      <c r="D1152" s="81" t="s">
        <v>14</v>
      </c>
      <c r="E1152" s="81" t="s">
        <v>489</v>
      </c>
      <c r="F1152" s="105">
        <v>351.15566346880036</v>
      </c>
      <c r="G1152" s="105">
        <v>87.788915867200089</v>
      </c>
      <c r="H1152" s="81" t="s">
        <v>64</v>
      </c>
    </row>
    <row r="1153" spans="1:8" hidden="1" x14ac:dyDescent="0.25">
      <c r="A1153" s="81" t="s">
        <v>456</v>
      </c>
      <c r="B1153" s="81" t="s">
        <v>61</v>
      </c>
      <c r="C1153" s="81" t="s">
        <v>480</v>
      </c>
      <c r="D1153" s="81" t="s">
        <v>14</v>
      </c>
      <c r="E1153" s="81" t="s">
        <v>489</v>
      </c>
      <c r="F1153" s="105">
        <v>519.77442248035391</v>
      </c>
      <c r="G1153" s="105">
        <v>129.94360562008848</v>
      </c>
      <c r="H1153" s="81" t="s">
        <v>53</v>
      </c>
    </row>
    <row r="1154" spans="1:8" hidden="1" x14ac:dyDescent="0.25">
      <c r="A1154" s="81" t="s">
        <v>456</v>
      </c>
      <c r="B1154" s="81" t="s">
        <v>61</v>
      </c>
      <c r="C1154" s="81" t="s">
        <v>480</v>
      </c>
      <c r="D1154" s="81" t="s">
        <v>14</v>
      </c>
      <c r="E1154" s="81" t="s">
        <v>489</v>
      </c>
      <c r="F1154" s="105">
        <v>70.444601182190951</v>
      </c>
      <c r="G1154" s="105">
        <v>17.611150295547738</v>
      </c>
      <c r="H1154" s="81" t="s">
        <v>54</v>
      </c>
    </row>
    <row r="1155" spans="1:8" hidden="1" x14ac:dyDescent="0.25">
      <c r="A1155" s="81" t="s">
        <v>456</v>
      </c>
      <c r="B1155" s="81" t="s">
        <v>61</v>
      </c>
      <c r="C1155" s="81" t="s">
        <v>480</v>
      </c>
      <c r="D1155" s="81" t="s">
        <v>14</v>
      </c>
      <c r="E1155" s="81" t="s">
        <v>489</v>
      </c>
      <c r="F1155" s="105">
        <v>160.10136632316127</v>
      </c>
      <c r="G1155" s="105">
        <v>40.025341580790318</v>
      </c>
      <c r="H1155" s="81" t="s">
        <v>55</v>
      </c>
    </row>
    <row r="1156" spans="1:8" hidden="1" x14ac:dyDescent="0.25">
      <c r="A1156" s="81" t="s">
        <v>456</v>
      </c>
      <c r="B1156" s="81" t="s">
        <v>61</v>
      </c>
      <c r="C1156" s="81" t="s">
        <v>480</v>
      </c>
      <c r="D1156" s="81" t="s">
        <v>14</v>
      </c>
      <c r="E1156" s="81" t="s">
        <v>489</v>
      </c>
      <c r="F1156" s="105">
        <v>560.35478213106444</v>
      </c>
      <c r="G1156" s="105">
        <v>140.08869553276611</v>
      </c>
      <c r="H1156" s="81" t="s">
        <v>56</v>
      </c>
    </row>
    <row r="1157" spans="1:8" hidden="1" x14ac:dyDescent="0.25">
      <c r="A1157" s="81" t="s">
        <v>456</v>
      </c>
      <c r="B1157" s="81" t="s">
        <v>61</v>
      </c>
      <c r="C1157" s="81" t="s">
        <v>480</v>
      </c>
      <c r="D1157" s="81" t="s">
        <v>14</v>
      </c>
      <c r="E1157" s="81" t="s">
        <v>489</v>
      </c>
      <c r="F1157" s="105">
        <v>3.2020273264632255</v>
      </c>
      <c r="G1157" s="105">
        <v>0.80050683161580638</v>
      </c>
      <c r="H1157" s="81" t="s">
        <v>57</v>
      </c>
    </row>
    <row r="1158" spans="1:8" hidden="1" x14ac:dyDescent="0.25">
      <c r="A1158" s="81" t="s">
        <v>456</v>
      </c>
      <c r="B1158" s="81" t="s">
        <v>61</v>
      </c>
      <c r="C1158" s="81" t="s">
        <v>480</v>
      </c>
      <c r="D1158" s="81" t="s">
        <v>14</v>
      </c>
      <c r="E1158" s="81" t="s">
        <v>489</v>
      </c>
      <c r="F1158" s="105">
        <v>204.92974889364643</v>
      </c>
      <c r="G1158" s="105">
        <v>51.232437223411608</v>
      </c>
      <c r="H1158" s="81" t="s">
        <v>65</v>
      </c>
    </row>
    <row r="1159" spans="1:8" hidden="1" x14ac:dyDescent="0.25">
      <c r="A1159" s="83"/>
      <c r="B1159" s="83"/>
      <c r="C1159" s="83"/>
      <c r="D1159" s="83"/>
      <c r="E1159" s="83"/>
      <c r="F1159" s="108">
        <v>34200</v>
      </c>
      <c r="G1159" s="108">
        <v>8550</v>
      </c>
      <c r="H1159" s="83"/>
    </row>
    <row r="1160" spans="1:8" hidden="1" x14ac:dyDescent="0.25">
      <c r="A1160" s="81" t="s">
        <v>457</v>
      </c>
      <c r="B1160" s="81" t="s">
        <v>377</v>
      </c>
      <c r="C1160" s="81" t="s">
        <v>522</v>
      </c>
      <c r="D1160" s="81" t="s">
        <v>14</v>
      </c>
      <c r="E1160" s="81" t="s">
        <v>489</v>
      </c>
      <c r="F1160" s="105">
        <v>39.243429198762819</v>
      </c>
      <c r="G1160" s="105">
        <v>9.8108572996907046</v>
      </c>
      <c r="H1160" s="81" t="s">
        <v>16</v>
      </c>
    </row>
    <row r="1161" spans="1:8" hidden="1" x14ac:dyDescent="0.25">
      <c r="A1161" s="81" t="s">
        <v>457</v>
      </c>
      <c r="B1161" s="81" t="s">
        <v>377</v>
      </c>
      <c r="C1161" s="81" t="s">
        <v>522</v>
      </c>
      <c r="D1161" s="81" t="s">
        <v>14</v>
      </c>
      <c r="E1161" s="81" t="s">
        <v>489</v>
      </c>
      <c r="F1161" s="105">
        <v>977.1613870491941</v>
      </c>
      <c r="G1161" s="105">
        <v>244.29034676229853</v>
      </c>
      <c r="H1161" s="81" t="s">
        <v>18</v>
      </c>
    </row>
    <row r="1162" spans="1:8" hidden="1" x14ac:dyDescent="0.25">
      <c r="A1162" s="81" t="s">
        <v>457</v>
      </c>
      <c r="B1162" s="81" t="s">
        <v>377</v>
      </c>
      <c r="C1162" s="81" t="s">
        <v>522</v>
      </c>
      <c r="D1162" s="81" t="s">
        <v>14</v>
      </c>
      <c r="E1162" s="81" t="s">
        <v>489</v>
      </c>
      <c r="F1162" s="105">
        <v>48.400229345140801</v>
      </c>
      <c r="G1162" s="105">
        <v>12.1000573362852</v>
      </c>
      <c r="H1162" s="81" t="s">
        <v>20</v>
      </c>
    </row>
    <row r="1163" spans="1:8" hidden="1" x14ac:dyDescent="0.25">
      <c r="A1163" s="81" t="s">
        <v>457</v>
      </c>
      <c r="B1163" s="81" t="s">
        <v>377</v>
      </c>
      <c r="C1163" s="81" t="s">
        <v>522</v>
      </c>
      <c r="D1163" s="81" t="s">
        <v>14</v>
      </c>
      <c r="E1163" s="81" t="s">
        <v>489</v>
      </c>
      <c r="F1163" s="105">
        <v>1352.5901930506916</v>
      </c>
      <c r="G1163" s="105">
        <v>338.1475482626729</v>
      </c>
      <c r="H1163" s="81" t="s">
        <v>22</v>
      </c>
    </row>
    <row r="1164" spans="1:8" hidden="1" x14ac:dyDescent="0.25">
      <c r="A1164" s="81" t="s">
        <v>457</v>
      </c>
      <c r="B1164" s="81" t="s">
        <v>377</v>
      </c>
      <c r="C1164" s="81" t="s">
        <v>522</v>
      </c>
      <c r="D1164" s="81" t="s">
        <v>14</v>
      </c>
      <c r="E1164" s="81" t="s">
        <v>489</v>
      </c>
      <c r="F1164" s="105">
        <v>812.33898441439021</v>
      </c>
      <c r="G1164" s="105">
        <v>203.08474610359755</v>
      </c>
      <c r="H1164" s="81" t="s">
        <v>23</v>
      </c>
    </row>
    <row r="1165" spans="1:8" hidden="1" x14ac:dyDescent="0.25">
      <c r="A1165" s="81" t="s">
        <v>457</v>
      </c>
      <c r="B1165" s="81" t="s">
        <v>377</v>
      </c>
      <c r="C1165" s="81" t="s">
        <v>522</v>
      </c>
      <c r="D1165" s="81" t="s">
        <v>14</v>
      </c>
      <c r="E1165" s="81" t="s">
        <v>489</v>
      </c>
      <c r="F1165" s="105">
        <v>170.05093551838564</v>
      </c>
      <c r="G1165" s="105">
        <v>42.512733879596411</v>
      </c>
      <c r="H1165" s="81" t="s">
        <v>25</v>
      </c>
    </row>
    <row r="1166" spans="1:8" hidden="1" x14ac:dyDescent="0.25">
      <c r="A1166" s="81" t="s">
        <v>457</v>
      </c>
      <c r="B1166" s="81" t="s">
        <v>377</v>
      </c>
      <c r="C1166" s="81" t="s">
        <v>522</v>
      </c>
      <c r="D1166" s="81" t="s">
        <v>14</v>
      </c>
      <c r="E1166" s="81" t="s">
        <v>489</v>
      </c>
      <c r="F1166" s="105">
        <v>193.6009173805632</v>
      </c>
      <c r="G1166" s="105">
        <v>48.400229345140801</v>
      </c>
      <c r="H1166" s="81" t="s">
        <v>27</v>
      </c>
    </row>
    <row r="1167" spans="1:8" hidden="1" x14ac:dyDescent="0.25">
      <c r="A1167" s="81" t="s">
        <v>457</v>
      </c>
      <c r="B1167" s="81" t="s">
        <v>377</v>
      </c>
      <c r="C1167" s="81" t="s">
        <v>522</v>
      </c>
      <c r="D1167" s="81" t="s">
        <v>14</v>
      </c>
      <c r="E1167" s="81" t="s">
        <v>489</v>
      </c>
      <c r="F1167" s="105">
        <v>279.51786503972124</v>
      </c>
      <c r="G1167" s="105">
        <v>69.879466259930311</v>
      </c>
      <c r="H1167" s="81" t="s">
        <v>28</v>
      </c>
    </row>
    <row r="1168" spans="1:8" hidden="1" x14ac:dyDescent="0.25">
      <c r="A1168" s="81" t="s">
        <v>457</v>
      </c>
      <c r="B1168" s="81" t="s">
        <v>377</v>
      </c>
      <c r="C1168" s="81" t="s">
        <v>522</v>
      </c>
      <c r="D1168" s="81" t="s">
        <v>14</v>
      </c>
      <c r="E1168" s="81" t="s">
        <v>489</v>
      </c>
      <c r="F1168" s="105">
        <v>39.243429198762819</v>
      </c>
      <c r="G1168" s="105">
        <v>9.8108572996907046</v>
      </c>
      <c r="H1168" s="81" t="s">
        <v>29</v>
      </c>
    </row>
    <row r="1169" spans="1:8" hidden="1" x14ac:dyDescent="0.25">
      <c r="A1169" s="81" t="s">
        <v>457</v>
      </c>
      <c r="B1169" s="81" t="s">
        <v>377</v>
      </c>
      <c r="C1169" s="81" t="s">
        <v>522</v>
      </c>
      <c r="D1169" s="81" t="s">
        <v>14</v>
      </c>
      <c r="E1169" s="81" t="s">
        <v>489</v>
      </c>
      <c r="F1169" s="105">
        <v>125.578973436041</v>
      </c>
      <c r="G1169" s="105">
        <v>31.394743359010249</v>
      </c>
      <c r="H1169" s="81" t="s">
        <v>30</v>
      </c>
    </row>
    <row r="1170" spans="1:8" hidden="1" x14ac:dyDescent="0.25">
      <c r="A1170" s="81" t="s">
        <v>457</v>
      </c>
      <c r="B1170" s="81" t="s">
        <v>377</v>
      </c>
      <c r="C1170" s="81" t="s">
        <v>522</v>
      </c>
      <c r="D1170" s="81" t="s">
        <v>14</v>
      </c>
      <c r="E1170" s="81" t="s">
        <v>489</v>
      </c>
      <c r="F1170" s="105">
        <v>221.07131781969719</v>
      </c>
      <c r="G1170" s="105">
        <v>55.267829454924296</v>
      </c>
      <c r="H1170" s="81" t="s">
        <v>31</v>
      </c>
    </row>
    <row r="1171" spans="1:8" hidden="1" x14ac:dyDescent="0.25">
      <c r="A1171" s="81" t="s">
        <v>457</v>
      </c>
      <c r="B1171" s="81" t="s">
        <v>377</v>
      </c>
      <c r="C1171" s="81" t="s">
        <v>522</v>
      </c>
      <c r="D1171" s="81" t="s">
        <v>14</v>
      </c>
      <c r="E1171" s="81" t="s">
        <v>489</v>
      </c>
      <c r="F1171" s="105">
        <v>113.80594467641215</v>
      </c>
      <c r="G1171" s="105">
        <v>28.451486169103038</v>
      </c>
      <c r="H1171" s="81" t="s">
        <v>32</v>
      </c>
    </row>
    <row r="1172" spans="1:8" hidden="1" x14ac:dyDescent="0.25">
      <c r="A1172" s="81" t="s">
        <v>457</v>
      </c>
      <c r="B1172" s="81" t="s">
        <v>377</v>
      </c>
      <c r="C1172" s="81" t="s">
        <v>522</v>
      </c>
      <c r="D1172" s="81" t="s">
        <v>14</v>
      </c>
      <c r="E1172" s="81" t="s">
        <v>489</v>
      </c>
      <c r="F1172" s="105">
        <v>32.702857665635683</v>
      </c>
      <c r="G1172" s="105">
        <v>8.1757144164089208</v>
      </c>
      <c r="H1172" s="81" t="s">
        <v>62</v>
      </c>
    </row>
    <row r="1173" spans="1:8" hidden="1" x14ac:dyDescent="0.25">
      <c r="A1173" s="81" t="s">
        <v>457</v>
      </c>
      <c r="B1173" s="81" t="s">
        <v>377</v>
      </c>
      <c r="C1173" s="81" t="s">
        <v>522</v>
      </c>
      <c r="D1173" s="81" t="s">
        <v>14</v>
      </c>
      <c r="E1173" s="81" t="s">
        <v>489</v>
      </c>
      <c r="F1173" s="105">
        <v>51.016457958391662</v>
      </c>
      <c r="G1173" s="105">
        <v>12.754114489597915</v>
      </c>
      <c r="H1173" s="81" t="s">
        <v>33</v>
      </c>
    </row>
    <row r="1174" spans="1:8" hidden="1" x14ac:dyDescent="0.25">
      <c r="A1174" s="81" t="s">
        <v>457</v>
      </c>
      <c r="B1174" s="81" t="s">
        <v>377</v>
      </c>
      <c r="C1174" s="81" t="s">
        <v>522</v>
      </c>
      <c r="D1174" s="81" t="s">
        <v>14</v>
      </c>
      <c r="E1174" s="81" t="s">
        <v>489</v>
      </c>
      <c r="F1174" s="105">
        <v>35.31908627888653</v>
      </c>
      <c r="G1174" s="105">
        <v>8.8297715697216326</v>
      </c>
      <c r="H1174" s="81" t="s">
        <v>34</v>
      </c>
    </row>
    <row r="1175" spans="1:8" hidden="1" x14ac:dyDescent="0.25">
      <c r="A1175" s="81" t="s">
        <v>457</v>
      </c>
      <c r="B1175" s="81" t="s">
        <v>377</v>
      </c>
      <c r="C1175" s="81" t="s">
        <v>522</v>
      </c>
      <c r="D1175" s="81" t="s">
        <v>14</v>
      </c>
      <c r="E1175" s="81" t="s">
        <v>489</v>
      </c>
      <c r="F1175" s="105">
        <v>65.405715331271367</v>
      </c>
      <c r="G1175" s="105">
        <v>16.351428832817842</v>
      </c>
      <c r="H1175" s="81" t="s">
        <v>35</v>
      </c>
    </row>
    <row r="1176" spans="1:8" hidden="1" x14ac:dyDescent="0.25">
      <c r="A1176" s="81" t="s">
        <v>457</v>
      </c>
      <c r="B1176" s="81" t="s">
        <v>377</v>
      </c>
      <c r="C1176" s="81" t="s">
        <v>522</v>
      </c>
      <c r="D1176" s="81" t="s">
        <v>14</v>
      </c>
      <c r="E1176" s="81" t="s">
        <v>489</v>
      </c>
      <c r="F1176" s="105">
        <v>57.55702949151879</v>
      </c>
      <c r="G1176" s="105">
        <v>14.389257372879698</v>
      </c>
      <c r="H1176" s="81" t="s">
        <v>36</v>
      </c>
    </row>
    <row r="1177" spans="1:8" hidden="1" x14ac:dyDescent="0.25">
      <c r="A1177" s="81" t="s">
        <v>457</v>
      </c>
      <c r="B1177" s="81" t="s">
        <v>377</v>
      </c>
      <c r="C1177" s="81" t="s">
        <v>522</v>
      </c>
      <c r="D1177" s="81" t="s">
        <v>14</v>
      </c>
      <c r="E1177" s="81" t="s">
        <v>489</v>
      </c>
      <c r="F1177" s="105">
        <v>257.69851840520914</v>
      </c>
      <c r="G1177" s="105">
        <v>64.424629601302286</v>
      </c>
      <c r="H1177" s="81" t="s">
        <v>37</v>
      </c>
    </row>
    <row r="1178" spans="1:8" hidden="1" x14ac:dyDescent="0.25">
      <c r="A1178" s="81" t="s">
        <v>457</v>
      </c>
      <c r="B1178" s="81" t="s">
        <v>377</v>
      </c>
      <c r="C1178" s="81" t="s">
        <v>522</v>
      </c>
      <c r="D1178" s="81" t="s">
        <v>14</v>
      </c>
      <c r="E1178" s="81" t="s">
        <v>489</v>
      </c>
      <c r="F1178" s="105">
        <v>13.08114306625427</v>
      </c>
      <c r="G1178" s="105">
        <v>3.2702857665635676</v>
      </c>
      <c r="H1178" s="81" t="s">
        <v>38</v>
      </c>
    </row>
    <row r="1179" spans="1:8" hidden="1" x14ac:dyDescent="0.25">
      <c r="A1179" s="81" t="s">
        <v>457</v>
      </c>
      <c r="B1179" s="81" t="s">
        <v>377</v>
      </c>
      <c r="C1179" s="81" t="s">
        <v>522</v>
      </c>
      <c r="D1179" s="81" t="s">
        <v>14</v>
      </c>
      <c r="E1179" s="81" t="s">
        <v>489</v>
      </c>
      <c r="F1179" s="105">
        <v>9.1568001463779893</v>
      </c>
      <c r="G1179" s="105">
        <v>2.2892000365944973</v>
      </c>
      <c r="H1179" s="81" t="s">
        <v>39</v>
      </c>
    </row>
    <row r="1180" spans="1:8" hidden="1" x14ac:dyDescent="0.25">
      <c r="A1180" s="81" t="s">
        <v>457</v>
      </c>
      <c r="B1180" s="81" t="s">
        <v>377</v>
      </c>
      <c r="C1180" s="81" t="s">
        <v>522</v>
      </c>
      <c r="D1180" s="81" t="s">
        <v>14</v>
      </c>
      <c r="E1180" s="81" t="s">
        <v>489</v>
      </c>
      <c r="F1180" s="105">
        <v>49.708343651766235</v>
      </c>
      <c r="G1180" s="105">
        <v>12.427085912941559</v>
      </c>
      <c r="H1180" s="81" t="s">
        <v>40</v>
      </c>
    </row>
    <row r="1181" spans="1:8" hidden="1" x14ac:dyDescent="0.25">
      <c r="A1181" s="81" t="s">
        <v>457</v>
      </c>
      <c r="B1181" s="81" t="s">
        <v>377</v>
      </c>
      <c r="C1181" s="81" t="s">
        <v>522</v>
      </c>
      <c r="D1181" s="81" t="s">
        <v>14</v>
      </c>
      <c r="E1181" s="81" t="s">
        <v>489</v>
      </c>
      <c r="F1181" s="105">
        <v>579.49463783506417</v>
      </c>
      <c r="G1181" s="105">
        <v>144.87365945876604</v>
      </c>
      <c r="H1181" s="81" t="s">
        <v>41</v>
      </c>
    </row>
    <row r="1182" spans="1:8" hidden="1" x14ac:dyDescent="0.25">
      <c r="A1182" s="81" t="s">
        <v>457</v>
      </c>
      <c r="B1182" s="81" t="s">
        <v>377</v>
      </c>
      <c r="C1182" s="81" t="s">
        <v>522</v>
      </c>
      <c r="D1182" s="81" t="s">
        <v>14</v>
      </c>
      <c r="E1182" s="81" t="s">
        <v>489</v>
      </c>
      <c r="F1182" s="105">
        <v>716.84664003073408</v>
      </c>
      <c r="G1182" s="105">
        <v>179.21166000768352</v>
      </c>
      <c r="H1182" s="81" t="s">
        <v>42</v>
      </c>
    </row>
    <row r="1183" spans="1:8" hidden="1" x14ac:dyDescent="0.25">
      <c r="A1183" s="81" t="s">
        <v>457</v>
      </c>
      <c r="B1183" s="81" t="s">
        <v>377</v>
      </c>
      <c r="C1183" s="81" t="s">
        <v>522</v>
      </c>
      <c r="D1183" s="81" t="s">
        <v>14</v>
      </c>
      <c r="E1183" s="81" t="s">
        <v>489</v>
      </c>
      <c r="F1183" s="105">
        <v>122.96274482279016</v>
      </c>
      <c r="G1183" s="105">
        <v>30.740686205697539</v>
      </c>
      <c r="H1183" s="81" t="s">
        <v>43</v>
      </c>
    </row>
    <row r="1184" spans="1:8" hidden="1" x14ac:dyDescent="0.25">
      <c r="A1184" s="81" t="s">
        <v>457</v>
      </c>
      <c r="B1184" s="81" t="s">
        <v>377</v>
      </c>
      <c r="C1184" s="81" t="s">
        <v>522</v>
      </c>
      <c r="D1184" s="81" t="s">
        <v>14</v>
      </c>
      <c r="E1184" s="81" t="s">
        <v>489</v>
      </c>
      <c r="F1184" s="105">
        <v>45.784000731889947</v>
      </c>
      <c r="G1184" s="105">
        <v>11.446000182972487</v>
      </c>
      <c r="H1184" s="81" t="s">
        <v>44</v>
      </c>
    </row>
    <row r="1185" spans="1:8" hidden="1" x14ac:dyDescent="0.25">
      <c r="A1185" s="81" t="s">
        <v>457</v>
      </c>
      <c r="B1185" s="81" t="s">
        <v>377</v>
      </c>
      <c r="C1185" s="81" t="s">
        <v>522</v>
      </c>
      <c r="D1185" s="81" t="s">
        <v>14</v>
      </c>
      <c r="E1185" s="81" t="s">
        <v>489</v>
      </c>
      <c r="F1185" s="105">
        <v>192.29280307393779</v>
      </c>
      <c r="G1185" s="105">
        <v>48.073200768484448</v>
      </c>
      <c r="H1185" s="81" t="s">
        <v>45</v>
      </c>
    </row>
    <row r="1186" spans="1:8" hidden="1" x14ac:dyDescent="0.25">
      <c r="A1186" s="81" t="s">
        <v>457</v>
      </c>
      <c r="B1186" s="81" t="s">
        <v>377</v>
      </c>
      <c r="C1186" s="81" t="s">
        <v>522</v>
      </c>
      <c r="D1186" s="81" t="s">
        <v>14</v>
      </c>
      <c r="E1186" s="81" t="s">
        <v>489</v>
      </c>
      <c r="F1186" s="105">
        <v>232.84434657932601</v>
      </c>
      <c r="G1186" s="105">
        <v>58.211086644831504</v>
      </c>
      <c r="H1186" s="81" t="s">
        <v>46</v>
      </c>
    </row>
    <row r="1187" spans="1:8" hidden="1" x14ac:dyDescent="0.25">
      <c r="A1187" s="81" t="s">
        <v>457</v>
      </c>
      <c r="B1187" s="81" t="s">
        <v>377</v>
      </c>
      <c r="C1187" s="81" t="s">
        <v>522</v>
      </c>
      <c r="D1187" s="81" t="s">
        <v>14</v>
      </c>
      <c r="E1187" s="81" t="s">
        <v>489</v>
      </c>
      <c r="F1187" s="105">
        <v>345.34217694911274</v>
      </c>
      <c r="G1187" s="105">
        <v>86.335544237278185</v>
      </c>
      <c r="H1187" s="81" t="s">
        <v>47</v>
      </c>
    </row>
    <row r="1188" spans="1:8" hidden="1" x14ac:dyDescent="0.25">
      <c r="A1188" s="81" t="s">
        <v>457</v>
      </c>
      <c r="B1188" s="81" t="s">
        <v>377</v>
      </c>
      <c r="C1188" s="81" t="s">
        <v>522</v>
      </c>
      <c r="D1188" s="81" t="s">
        <v>14</v>
      </c>
      <c r="E1188" s="81" t="s">
        <v>489</v>
      </c>
      <c r="F1188" s="105">
        <v>289.09326176421939</v>
      </c>
      <c r="G1188" s="105">
        <v>72.273315441054848</v>
      </c>
      <c r="H1188" s="81" t="s">
        <v>63</v>
      </c>
    </row>
    <row r="1189" spans="1:8" hidden="1" x14ac:dyDescent="0.25">
      <c r="A1189" s="81" t="s">
        <v>457</v>
      </c>
      <c r="B1189" s="81" t="s">
        <v>377</v>
      </c>
      <c r="C1189" s="81" t="s">
        <v>522</v>
      </c>
      <c r="D1189" s="81" t="s">
        <v>14</v>
      </c>
      <c r="E1189" s="81" t="s">
        <v>489</v>
      </c>
      <c r="F1189" s="105">
        <v>143.892573728797</v>
      </c>
      <c r="G1189" s="105">
        <v>35.973143432199251</v>
      </c>
      <c r="H1189" s="81" t="s">
        <v>48</v>
      </c>
    </row>
    <row r="1190" spans="1:8" hidden="1" x14ac:dyDescent="0.25">
      <c r="A1190" s="81" t="s">
        <v>457</v>
      </c>
      <c r="B1190" s="81" t="s">
        <v>377</v>
      </c>
      <c r="C1190" s="81" t="s">
        <v>522</v>
      </c>
      <c r="D1190" s="81" t="s">
        <v>14</v>
      </c>
      <c r="E1190" s="81" t="s">
        <v>489</v>
      </c>
      <c r="F1190" s="105">
        <v>66.713829637896779</v>
      </c>
      <c r="G1190" s="105">
        <v>16.678457409474195</v>
      </c>
      <c r="H1190" s="81" t="s">
        <v>68</v>
      </c>
    </row>
    <row r="1191" spans="1:8" hidden="1" x14ac:dyDescent="0.25">
      <c r="A1191" s="81" t="s">
        <v>457</v>
      </c>
      <c r="B1191" s="81" t="s">
        <v>377</v>
      </c>
      <c r="C1191" s="81" t="s">
        <v>522</v>
      </c>
      <c r="D1191" s="81" t="s">
        <v>14</v>
      </c>
      <c r="E1191" s="81" t="s">
        <v>489</v>
      </c>
      <c r="F1191" s="105">
        <v>49.708343651766235</v>
      </c>
      <c r="G1191" s="105">
        <v>12.427085912941559</v>
      </c>
      <c r="H1191" s="81" t="s">
        <v>49</v>
      </c>
    </row>
    <row r="1192" spans="1:8" hidden="1" x14ac:dyDescent="0.25">
      <c r="A1192" s="81" t="s">
        <v>457</v>
      </c>
      <c r="B1192" s="81" t="s">
        <v>377</v>
      </c>
      <c r="C1192" s="81" t="s">
        <v>522</v>
      </c>
      <c r="D1192" s="81" t="s">
        <v>14</v>
      </c>
      <c r="E1192" s="81" t="s">
        <v>489</v>
      </c>
      <c r="F1192" s="105">
        <v>57.55702949151879</v>
      </c>
      <c r="G1192" s="105">
        <v>14.389257372879698</v>
      </c>
      <c r="H1192" s="81" t="s">
        <v>50</v>
      </c>
    </row>
    <row r="1193" spans="1:8" hidden="1" x14ac:dyDescent="0.25">
      <c r="A1193" s="81" t="s">
        <v>457</v>
      </c>
      <c r="B1193" s="81" t="s">
        <v>377</v>
      </c>
      <c r="C1193" s="81" t="s">
        <v>522</v>
      </c>
      <c r="D1193" s="81" t="s">
        <v>14</v>
      </c>
      <c r="E1193" s="81" t="s">
        <v>489</v>
      </c>
      <c r="F1193" s="105">
        <v>652.79351489251337</v>
      </c>
      <c r="G1193" s="105">
        <v>163.19837872312834</v>
      </c>
      <c r="H1193" s="81" t="s">
        <v>52</v>
      </c>
    </row>
    <row r="1194" spans="1:8" hidden="1" x14ac:dyDescent="0.25">
      <c r="A1194" s="81" t="s">
        <v>457</v>
      </c>
      <c r="B1194" s="81" t="s">
        <v>377</v>
      </c>
      <c r="C1194" s="81" t="s">
        <v>522</v>
      </c>
      <c r="D1194" s="81" t="s">
        <v>14</v>
      </c>
      <c r="E1194" s="81" t="s">
        <v>489</v>
      </c>
      <c r="F1194" s="105">
        <v>92.87611577040532</v>
      </c>
      <c r="G1194" s="105">
        <v>23.21902894260133</v>
      </c>
      <c r="H1194" s="81" t="s">
        <v>64</v>
      </c>
    </row>
    <row r="1195" spans="1:8" hidden="1" x14ac:dyDescent="0.25">
      <c r="A1195" s="81" t="s">
        <v>457</v>
      </c>
      <c r="B1195" s="81" t="s">
        <v>377</v>
      </c>
      <c r="C1195" s="81" t="s">
        <v>522</v>
      </c>
      <c r="D1195" s="81" t="s">
        <v>14</v>
      </c>
      <c r="E1195" s="81" t="s">
        <v>489</v>
      </c>
      <c r="F1195" s="105">
        <v>851.58241361315299</v>
      </c>
      <c r="G1195" s="105">
        <v>212.89560340328825</v>
      </c>
      <c r="H1195" s="81" t="s">
        <v>56</v>
      </c>
    </row>
    <row r="1196" spans="1:8" hidden="1" x14ac:dyDescent="0.25">
      <c r="A1196" s="81" t="s">
        <v>457</v>
      </c>
      <c r="B1196" s="81" t="s">
        <v>377</v>
      </c>
      <c r="C1196" s="81" t="s">
        <v>522</v>
      </c>
      <c r="D1196" s="81" t="s">
        <v>14</v>
      </c>
      <c r="E1196" s="81" t="s">
        <v>489</v>
      </c>
      <c r="F1196" s="105">
        <v>239.38491811245316</v>
      </c>
      <c r="G1196" s="105">
        <v>59.846229528113291</v>
      </c>
      <c r="H1196" s="81" t="s">
        <v>65</v>
      </c>
    </row>
    <row r="1197" spans="1:8" hidden="1" x14ac:dyDescent="0.25">
      <c r="A1197" s="81" t="s">
        <v>457</v>
      </c>
      <c r="B1197" s="81" t="s">
        <v>377</v>
      </c>
      <c r="C1197" s="81" t="s">
        <v>522</v>
      </c>
      <c r="D1197" s="81" t="s">
        <v>14</v>
      </c>
      <c r="E1197" s="81" t="s">
        <v>489</v>
      </c>
      <c r="F1197" s="105">
        <v>151.74125956854957</v>
      </c>
      <c r="G1197" s="105">
        <v>37.935314892137391</v>
      </c>
      <c r="H1197" s="81" t="s">
        <v>16</v>
      </c>
    </row>
    <row r="1198" spans="1:8" hidden="1" x14ac:dyDescent="0.25">
      <c r="A1198" s="81" t="s">
        <v>457</v>
      </c>
      <c r="B1198" s="81" t="s">
        <v>377</v>
      </c>
      <c r="C1198" s="81" t="s">
        <v>522</v>
      </c>
      <c r="D1198" s="81" t="s">
        <v>14</v>
      </c>
      <c r="E1198" s="81" t="s">
        <v>489</v>
      </c>
      <c r="F1198" s="105">
        <v>1365.6713361169459</v>
      </c>
      <c r="G1198" s="105">
        <v>341.41783402923647</v>
      </c>
      <c r="H1198" s="81" t="s">
        <v>18</v>
      </c>
    </row>
    <row r="1199" spans="1:8" hidden="1" x14ac:dyDescent="0.25">
      <c r="A1199" s="81" t="s">
        <v>457</v>
      </c>
      <c r="B1199" s="81" t="s">
        <v>377</v>
      </c>
      <c r="C1199" s="81" t="s">
        <v>522</v>
      </c>
      <c r="D1199" s="81" t="s">
        <v>14</v>
      </c>
      <c r="E1199" s="81" t="s">
        <v>489</v>
      </c>
      <c r="F1199" s="105">
        <v>405.51543505388236</v>
      </c>
      <c r="G1199" s="105">
        <v>101.37885876347059</v>
      </c>
      <c r="H1199" s="81" t="s">
        <v>20</v>
      </c>
    </row>
    <row r="1200" spans="1:8" hidden="1" x14ac:dyDescent="0.25">
      <c r="A1200" s="81" t="s">
        <v>457</v>
      </c>
      <c r="B1200" s="81" t="s">
        <v>377</v>
      </c>
      <c r="C1200" s="81" t="s">
        <v>522</v>
      </c>
      <c r="D1200" s="81" t="s">
        <v>14</v>
      </c>
      <c r="E1200" s="81" t="s">
        <v>489</v>
      </c>
      <c r="F1200" s="105">
        <v>2994.2736478656025</v>
      </c>
      <c r="G1200" s="105">
        <v>748.56841196640062</v>
      </c>
      <c r="H1200" s="81" t="s">
        <v>22</v>
      </c>
    </row>
    <row r="1201" spans="1:8" hidden="1" x14ac:dyDescent="0.25">
      <c r="A1201" s="81" t="s">
        <v>457</v>
      </c>
      <c r="B1201" s="81" t="s">
        <v>377</v>
      </c>
      <c r="C1201" s="81" t="s">
        <v>522</v>
      </c>
      <c r="D1201" s="81" t="s">
        <v>14</v>
      </c>
      <c r="E1201" s="81" t="s">
        <v>489</v>
      </c>
      <c r="F1201" s="105">
        <v>1153.7568184436266</v>
      </c>
      <c r="G1201" s="105">
        <v>288.43920461090664</v>
      </c>
      <c r="H1201" s="81" t="s">
        <v>23</v>
      </c>
    </row>
    <row r="1202" spans="1:8" hidden="1" x14ac:dyDescent="0.25">
      <c r="A1202" s="81" t="s">
        <v>457</v>
      </c>
      <c r="B1202" s="81" t="s">
        <v>377</v>
      </c>
      <c r="C1202" s="81" t="s">
        <v>522</v>
      </c>
      <c r="D1202" s="81" t="s">
        <v>14</v>
      </c>
      <c r="E1202" s="81" t="s">
        <v>489</v>
      </c>
      <c r="F1202" s="105">
        <v>609.81411123402836</v>
      </c>
      <c r="G1202" s="105">
        <v>152.45352780850709</v>
      </c>
      <c r="H1202" s="81" t="s">
        <v>25</v>
      </c>
    </row>
    <row r="1203" spans="1:8" hidden="1" x14ac:dyDescent="0.25">
      <c r="A1203" s="81" t="s">
        <v>457</v>
      </c>
      <c r="B1203" s="81" t="s">
        <v>377</v>
      </c>
      <c r="C1203" s="81" t="s">
        <v>522</v>
      </c>
      <c r="D1203" s="81" t="s">
        <v>14</v>
      </c>
      <c r="E1203" s="81" t="s">
        <v>489</v>
      </c>
      <c r="F1203" s="105">
        <v>694.60869681810175</v>
      </c>
      <c r="G1203" s="105">
        <v>173.65217420452544</v>
      </c>
      <c r="H1203" s="81" t="s">
        <v>27</v>
      </c>
    </row>
    <row r="1204" spans="1:8" hidden="1" x14ac:dyDescent="0.25">
      <c r="A1204" s="81" t="s">
        <v>457</v>
      </c>
      <c r="B1204" s="81" t="s">
        <v>377</v>
      </c>
      <c r="C1204" s="81" t="s">
        <v>522</v>
      </c>
      <c r="D1204" s="81" t="s">
        <v>14</v>
      </c>
      <c r="E1204" s="81" t="s">
        <v>489</v>
      </c>
      <c r="F1204" s="105">
        <v>789.85249948349906</v>
      </c>
      <c r="G1204" s="105">
        <v>197.46312487087476</v>
      </c>
      <c r="H1204" s="81" t="s">
        <v>28</v>
      </c>
    </row>
    <row r="1205" spans="1:8" hidden="1" x14ac:dyDescent="0.25">
      <c r="A1205" s="81" t="s">
        <v>457</v>
      </c>
      <c r="B1205" s="81" t="s">
        <v>377</v>
      </c>
      <c r="C1205" s="81" t="s">
        <v>522</v>
      </c>
      <c r="D1205" s="81" t="s">
        <v>14</v>
      </c>
      <c r="E1205" s="81" t="s">
        <v>489</v>
      </c>
      <c r="F1205" s="105">
        <v>172.67108847455637</v>
      </c>
      <c r="G1205" s="105">
        <v>43.167772118639093</v>
      </c>
      <c r="H1205" s="81" t="s">
        <v>29</v>
      </c>
    </row>
    <row r="1206" spans="1:8" hidden="1" x14ac:dyDescent="0.25">
      <c r="A1206" s="81" t="s">
        <v>457</v>
      </c>
      <c r="B1206" s="81" t="s">
        <v>377</v>
      </c>
      <c r="C1206" s="81" t="s">
        <v>522</v>
      </c>
      <c r="D1206" s="81" t="s">
        <v>14</v>
      </c>
      <c r="E1206" s="81" t="s">
        <v>489</v>
      </c>
      <c r="F1206" s="105">
        <v>270.77966147146344</v>
      </c>
      <c r="G1206" s="105">
        <v>67.69491536786586</v>
      </c>
      <c r="H1206" s="81" t="s">
        <v>30</v>
      </c>
    </row>
    <row r="1207" spans="1:8" hidden="1" x14ac:dyDescent="0.25">
      <c r="A1207" s="81" t="s">
        <v>457</v>
      </c>
      <c r="B1207" s="81" t="s">
        <v>377</v>
      </c>
      <c r="C1207" s="81" t="s">
        <v>522</v>
      </c>
      <c r="D1207" s="81" t="s">
        <v>14</v>
      </c>
      <c r="E1207" s="81" t="s">
        <v>489</v>
      </c>
      <c r="F1207" s="105">
        <v>498.39155082428772</v>
      </c>
      <c r="G1207" s="105">
        <v>124.59788770607193</v>
      </c>
      <c r="H1207" s="81" t="s">
        <v>31</v>
      </c>
    </row>
    <row r="1208" spans="1:8" hidden="1" x14ac:dyDescent="0.25">
      <c r="A1208" s="81" t="s">
        <v>457</v>
      </c>
      <c r="B1208" s="81" t="s">
        <v>377</v>
      </c>
      <c r="C1208" s="81" t="s">
        <v>522</v>
      </c>
      <c r="D1208" s="81" t="s">
        <v>14</v>
      </c>
      <c r="E1208" s="81" t="s">
        <v>489</v>
      </c>
      <c r="F1208" s="105">
        <v>1522.6450529119973</v>
      </c>
      <c r="G1208" s="105">
        <v>380.66126322799931</v>
      </c>
      <c r="H1208" s="81" t="s">
        <v>32</v>
      </c>
    </row>
    <row r="1209" spans="1:8" hidden="1" x14ac:dyDescent="0.25">
      <c r="A1209" s="81" t="s">
        <v>457</v>
      </c>
      <c r="B1209" s="81" t="s">
        <v>377</v>
      </c>
      <c r="C1209" s="81" t="s">
        <v>522</v>
      </c>
      <c r="D1209" s="81" t="s">
        <v>14</v>
      </c>
      <c r="E1209" s="81" t="s">
        <v>489</v>
      </c>
      <c r="F1209" s="105">
        <v>145.20068803542242</v>
      </c>
      <c r="G1209" s="105">
        <v>36.300172008855604</v>
      </c>
      <c r="H1209" s="81" t="s">
        <v>62</v>
      </c>
    </row>
    <row r="1210" spans="1:8" hidden="1" x14ac:dyDescent="0.25">
      <c r="A1210" s="81" t="s">
        <v>457</v>
      </c>
      <c r="B1210" s="81" t="s">
        <v>377</v>
      </c>
      <c r="C1210" s="81" t="s">
        <v>522</v>
      </c>
      <c r="D1210" s="81" t="s">
        <v>14</v>
      </c>
      <c r="E1210" s="81" t="s">
        <v>489</v>
      </c>
      <c r="F1210" s="105">
        <v>491.85097929116063</v>
      </c>
      <c r="G1210" s="105">
        <v>122.96274482279016</v>
      </c>
      <c r="H1210" s="81" t="s">
        <v>33</v>
      </c>
    </row>
    <row r="1211" spans="1:8" hidden="1" x14ac:dyDescent="0.25">
      <c r="A1211" s="81" t="s">
        <v>457</v>
      </c>
      <c r="B1211" s="81" t="s">
        <v>377</v>
      </c>
      <c r="C1211" s="81" t="s">
        <v>522</v>
      </c>
      <c r="D1211" s="81" t="s">
        <v>14</v>
      </c>
      <c r="E1211" s="81" t="s">
        <v>489</v>
      </c>
      <c r="F1211" s="105">
        <v>102.03291591678332</v>
      </c>
      <c r="G1211" s="105">
        <v>25.508228979195831</v>
      </c>
      <c r="H1211" s="81" t="s">
        <v>34</v>
      </c>
    </row>
    <row r="1212" spans="1:8" hidden="1" x14ac:dyDescent="0.25">
      <c r="A1212" s="81" t="s">
        <v>457</v>
      </c>
      <c r="B1212" s="81" t="s">
        <v>377</v>
      </c>
      <c r="C1212" s="81" t="s">
        <v>522</v>
      </c>
      <c r="D1212" s="81" t="s">
        <v>14</v>
      </c>
      <c r="E1212" s="81" t="s">
        <v>489</v>
      </c>
      <c r="F1212" s="105">
        <v>145.20068803542242</v>
      </c>
      <c r="G1212" s="105">
        <v>36.300172008855604</v>
      </c>
      <c r="H1212" s="81" t="s">
        <v>35</v>
      </c>
    </row>
    <row r="1213" spans="1:8" hidden="1" x14ac:dyDescent="0.25">
      <c r="A1213" s="81" t="s">
        <v>457</v>
      </c>
      <c r="B1213" s="81" t="s">
        <v>377</v>
      </c>
      <c r="C1213" s="81" t="s">
        <v>522</v>
      </c>
      <c r="D1213" s="81" t="s">
        <v>14</v>
      </c>
      <c r="E1213" s="81" t="s">
        <v>489</v>
      </c>
      <c r="F1213" s="105">
        <v>88.951772850529053</v>
      </c>
      <c r="G1213" s="105">
        <v>22.237943212632263</v>
      </c>
      <c r="H1213" s="81" t="s">
        <v>36</v>
      </c>
    </row>
    <row r="1214" spans="1:8" hidden="1" x14ac:dyDescent="0.25">
      <c r="A1214" s="81" t="s">
        <v>457</v>
      </c>
      <c r="B1214" s="81" t="s">
        <v>377</v>
      </c>
      <c r="C1214" s="81" t="s">
        <v>522</v>
      </c>
      <c r="D1214" s="81" t="s">
        <v>14</v>
      </c>
      <c r="E1214" s="81" t="s">
        <v>489</v>
      </c>
      <c r="F1214" s="105">
        <v>477.46172191828089</v>
      </c>
      <c r="G1214" s="105">
        <v>119.36543047957022</v>
      </c>
      <c r="H1214" s="81" t="s">
        <v>37</v>
      </c>
    </row>
    <row r="1215" spans="1:8" hidden="1" x14ac:dyDescent="0.25">
      <c r="A1215" s="81" t="s">
        <v>457</v>
      </c>
      <c r="B1215" s="81" t="s">
        <v>377</v>
      </c>
      <c r="C1215" s="81" t="s">
        <v>522</v>
      </c>
      <c r="D1215" s="81" t="s">
        <v>14</v>
      </c>
      <c r="E1215" s="81" t="s">
        <v>489</v>
      </c>
      <c r="F1215" s="105">
        <v>39.243429198762819</v>
      </c>
      <c r="G1215" s="105">
        <v>9.8108572996907046</v>
      </c>
      <c r="H1215" s="81" t="s">
        <v>38</v>
      </c>
    </row>
    <row r="1216" spans="1:8" hidden="1" x14ac:dyDescent="0.25">
      <c r="A1216" s="81" t="s">
        <v>457</v>
      </c>
      <c r="B1216" s="81" t="s">
        <v>377</v>
      </c>
      <c r="C1216" s="81" t="s">
        <v>522</v>
      </c>
      <c r="D1216" s="81" t="s">
        <v>14</v>
      </c>
      <c r="E1216" s="81" t="s">
        <v>489</v>
      </c>
      <c r="F1216" s="105">
        <v>176.59543139443264</v>
      </c>
      <c r="G1216" s="105">
        <v>44.148857848608159</v>
      </c>
      <c r="H1216" s="81" t="s">
        <v>39</v>
      </c>
    </row>
    <row r="1217" spans="1:8" hidden="1" x14ac:dyDescent="0.25">
      <c r="A1217" s="81" t="s">
        <v>457</v>
      </c>
      <c r="B1217" s="81" t="s">
        <v>377</v>
      </c>
      <c r="C1217" s="81" t="s">
        <v>522</v>
      </c>
      <c r="D1217" s="81" t="s">
        <v>14</v>
      </c>
      <c r="E1217" s="81" t="s">
        <v>489</v>
      </c>
      <c r="F1217" s="105">
        <v>286.47703315096857</v>
      </c>
      <c r="G1217" s="105">
        <v>71.619258287742142</v>
      </c>
      <c r="H1217" s="81" t="s">
        <v>40</v>
      </c>
    </row>
    <row r="1218" spans="1:8" hidden="1" x14ac:dyDescent="0.25">
      <c r="A1218" s="81" t="s">
        <v>457</v>
      </c>
      <c r="B1218" s="81" t="s">
        <v>377</v>
      </c>
      <c r="C1218" s="81" t="s">
        <v>522</v>
      </c>
      <c r="D1218" s="81" t="s">
        <v>14</v>
      </c>
      <c r="E1218" s="81" t="s">
        <v>489</v>
      </c>
      <c r="F1218" s="105">
        <v>1807.8139717563402</v>
      </c>
      <c r="G1218" s="105">
        <v>451.95349293908504</v>
      </c>
      <c r="H1218" s="81" t="s">
        <v>41</v>
      </c>
    </row>
    <row r="1219" spans="1:8" hidden="1" x14ac:dyDescent="0.25">
      <c r="A1219" s="81" t="s">
        <v>457</v>
      </c>
      <c r="B1219" s="81" t="s">
        <v>377</v>
      </c>
      <c r="C1219" s="81" t="s">
        <v>522</v>
      </c>
      <c r="D1219" s="81" t="s">
        <v>14</v>
      </c>
      <c r="E1219" s="81" t="s">
        <v>489</v>
      </c>
      <c r="F1219" s="105">
        <v>842.42561346677508</v>
      </c>
      <c r="G1219" s="105">
        <v>210.60640336669377</v>
      </c>
      <c r="H1219" s="81" t="s">
        <v>42</v>
      </c>
    </row>
    <row r="1220" spans="1:8" hidden="1" x14ac:dyDescent="0.25">
      <c r="A1220" s="81" t="s">
        <v>457</v>
      </c>
      <c r="B1220" s="81" t="s">
        <v>377</v>
      </c>
      <c r="C1220" s="81" t="s">
        <v>522</v>
      </c>
      <c r="D1220" s="81" t="s">
        <v>14</v>
      </c>
      <c r="E1220" s="81" t="s">
        <v>489</v>
      </c>
      <c r="F1220" s="105">
        <v>537.6349800230505</v>
      </c>
      <c r="G1220" s="105">
        <v>134.40874500576263</v>
      </c>
      <c r="H1220" s="81" t="s">
        <v>43</v>
      </c>
    </row>
    <row r="1221" spans="1:8" hidden="1" x14ac:dyDescent="0.25">
      <c r="A1221" s="81" t="s">
        <v>457</v>
      </c>
      <c r="B1221" s="81" t="s">
        <v>377</v>
      </c>
      <c r="C1221" s="81" t="s">
        <v>522</v>
      </c>
      <c r="D1221" s="81" t="s">
        <v>14</v>
      </c>
      <c r="E1221" s="81" t="s">
        <v>489</v>
      </c>
      <c r="F1221" s="105">
        <v>146.50880234204783</v>
      </c>
      <c r="G1221" s="105">
        <v>36.627200585511957</v>
      </c>
      <c r="H1221" s="81" t="s">
        <v>44</v>
      </c>
    </row>
    <row r="1222" spans="1:8" hidden="1" x14ac:dyDescent="0.25">
      <c r="A1222" s="81" t="s">
        <v>457</v>
      </c>
      <c r="B1222" s="81" t="s">
        <v>377</v>
      </c>
      <c r="C1222" s="81" t="s">
        <v>522</v>
      </c>
      <c r="D1222" s="81" t="s">
        <v>14</v>
      </c>
      <c r="E1222" s="81" t="s">
        <v>489</v>
      </c>
      <c r="F1222" s="105">
        <v>820.18767025414274</v>
      </c>
      <c r="G1222" s="105">
        <v>205.04691756353569</v>
      </c>
      <c r="H1222" s="81" t="s">
        <v>45</v>
      </c>
    </row>
    <row r="1223" spans="1:8" hidden="1" x14ac:dyDescent="0.25">
      <c r="A1223" s="81" t="s">
        <v>457</v>
      </c>
      <c r="B1223" s="81" t="s">
        <v>377</v>
      </c>
      <c r="C1223" s="81" t="s">
        <v>522</v>
      </c>
      <c r="D1223" s="81" t="s">
        <v>14</v>
      </c>
      <c r="E1223" s="81" t="s">
        <v>489</v>
      </c>
      <c r="F1223" s="105">
        <v>249.84983256545655</v>
      </c>
      <c r="G1223" s="105">
        <v>62.462458141364138</v>
      </c>
      <c r="H1223" s="81" t="s">
        <v>46</v>
      </c>
    </row>
    <row r="1224" spans="1:8" hidden="1" x14ac:dyDescent="0.25">
      <c r="A1224" s="81" t="s">
        <v>457</v>
      </c>
      <c r="B1224" s="81" t="s">
        <v>377</v>
      </c>
      <c r="C1224" s="81" t="s">
        <v>522</v>
      </c>
      <c r="D1224" s="81" t="s">
        <v>14</v>
      </c>
      <c r="E1224" s="81" t="s">
        <v>489</v>
      </c>
      <c r="F1224" s="105">
        <v>555.94858031580657</v>
      </c>
      <c r="G1224" s="105">
        <v>138.98714507895164</v>
      </c>
      <c r="H1224" s="81" t="s">
        <v>47</v>
      </c>
    </row>
    <row r="1225" spans="1:8" hidden="1" x14ac:dyDescent="0.25">
      <c r="A1225" s="81" t="s">
        <v>457</v>
      </c>
      <c r="B1225" s="81" t="s">
        <v>377</v>
      </c>
      <c r="C1225" s="81" t="s">
        <v>522</v>
      </c>
      <c r="D1225" s="81" t="s">
        <v>14</v>
      </c>
      <c r="E1225" s="81" t="s">
        <v>489</v>
      </c>
      <c r="F1225" s="105">
        <v>316.56366220335337</v>
      </c>
      <c r="G1225" s="105">
        <v>79.140915550838344</v>
      </c>
      <c r="H1225" s="81" t="s">
        <v>63</v>
      </c>
    </row>
    <row r="1226" spans="1:8" hidden="1" x14ac:dyDescent="0.25">
      <c r="A1226" s="81" t="s">
        <v>457</v>
      </c>
      <c r="B1226" s="81" t="s">
        <v>377</v>
      </c>
      <c r="C1226" s="81" t="s">
        <v>522</v>
      </c>
      <c r="D1226" s="81" t="s">
        <v>14</v>
      </c>
      <c r="E1226" s="81" t="s">
        <v>489</v>
      </c>
      <c r="F1226" s="105">
        <v>187.06034584743608</v>
      </c>
      <c r="G1226" s="105">
        <v>46.765086461859021</v>
      </c>
      <c r="H1226" s="81" t="s">
        <v>48</v>
      </c>
    </row>
    <row r="1227" spans="1:8" hidden="1" x14ac:dyDescent="0.25">
      <c r="A1227" s="81" t="s">
        <v>457</v>
      </c>
      <c r="B1227" s="81" t="s">
        <v>377</v>
      </c>
      <c r="C1227" s="81" t="s">
        <v>522</v>
      </c>
      <c r="D1227" s="81" t="s">
        <v>14</v>
      </c>
      <c r="E1227" s="81" t="s">
        <v>489</v>
      </c>
      <c r="F1227" s="105">
        <v>219.76320351307174</v>
      </c>
      <c r="G1227" s="105">
        <v>54.940800878267936</v>
      </c>
      <c r="H1227" s="81" t="s">
        <v>68</v>
      </c>
    </row>
    <row r="1228" spans="1:8" hidden="1" x14ac:dyDescent="0.25">
      <c r="A1228" s="81" t="s">
        <v>457</v>
      </c>
      <c r="B1228" s="81" t="s">
        <v>377</v>
      </c>
      <c r="C1228" s="81" t="s">
        <v>522</v>
      </c>
      <c r="D1228" s="81" t="s">
        <v>14</v>
      </c>
      <c r="E1228" s="81" t="s">
        <v>489</v>
      </c>
      <c r="F1228" s="105">
        <v>52.324572265017082</v>
      </c>
      <c r="G1228" s="105">
        <v>13.08114306625427</v>
      </c>
      <c r="H1228" s="81" t="s">
        <v>49</v>
      </c>
    </row>
    <row r="1229" spans="1:8" hidden="1" x14ac:dyDescent="0.25">
      <c r="A1229" s="81" t="s">
        <v>457</v>
      </c>
      <c r="B1229" s="81" t="s">
        <v>377</v>
      </c>
      <c r="C1229" s="81" t="s">
        <v>522</v>
      </c>
      <c r="D1229" s="81" t="s">
        <v>14</v>
      </c>
      <c r="E1229" s="81" t="s">
        <v>489</v>
      </c>
      <c r="F1229" s="105">
        <v>185.75223154081064</v>
      </c>
      <c r="G1229" s="105">
        <v>46.43805788520266</v>
      </c>
      <c r="H1229" s="81" t="s">
        <v>50</v>
      </c>
    </row>
    <row r="1230" spans="1:8" hidden="1" x14ac:dyDescent="0.25">
      <c r="A1230" s="81" t="s">
        <v>457</v>
      </c>
      <c r="B1230" s="81" t="s">
        <v>377</v>
      </c>
      <c r="C1230" s="81" t="s">
        <v>522</v>
      </c>
      <c r="D1230" s="81" t="s">
        <v>14</v>
      </c>
      <c r="E1230" s="81" t="s">
        <v>489</v>
      </c>
      <c r="F1230" s="105">
        <v>1048.8839863671594</v>
      </c>
      <c r="G1230" s="105">
        <v>262.22099659178986</v>
      </c>
      <c r="H1230" s="81" t="s">
        <v>52</v>
      </c>
    </row>
    <row r="1231" spans="1:8" hidden="1" x14ac:dyDescent="0.25">
      <c r="A1231" s="81" t="s">
        <v>457</v>
      </c>
      <c r="B1231" s="81" t="s">
        <v>377</v>
      </c>
      <c r="C1231" s="81" t="s">
        <v>522</v>
      </c>
      <c r="D1231" s="81" t="s">
        <v>14</v>
      </c>
      <c r="E1231" s="81" t="s">
        <v>489</v>
      </c>
      <c r="F1231" s="105">
        <v>163.5142883281784</v>
      </c>
      <c r="G1231" s="105">
        <v>40.878572082044599</v>
      </c>
      <c r="H1231" s="81" t="s">
        <v>64</v>
      </c>
    </row>
    <row r="1232" spans="1:8" hidden="1" x14ac:dyDescent="0.25">
      <c r="A1232" s="81" t="s">
        <v>457</v>
      </c>
      <c r="B1232" s="81" t="s">
        <v>377</v>
      </c>
      <c r="C1232" s="81" t="s">
        <v>522</v>
      </c>
      <c r="D1232" s="81" t="s">
        <v>14</v>
      </c>
      <c r="E1232" s="81" t="s">
        <v>489</v>
      </c>
      <c r="F1232" s="105">
        <v>316.56366220335337</v>
      </c>
      <c r="G1232" s="105">
        <v>79.140915550838344</v>
      </c>
      <c r="H1232" s="81" t="s">
        <v>54</v>
      </c>
    </row>
    <row r="1233" spans="1:8" hidden="1" x14ac:dyDescent="0.25">
      <c r="A1233" s="81" t="s">
        <v>457</v>
      </c>
      <c r="B1233" s="81" t="s">
        <v>377</v>
      </c>
      <c r="C1233" s="81" t="s">
        <v>522</v>
      </c>
      <c r="D1233" s="81" t="s">
        <v>14</v>
      </c>
      <c r="E1233" s="81" t="s">
        <v>489</v>
      </c>
      <c r="F1233" s="105">
        <v>9.1568001463779893</v>
      </c>
      <c r="G1233" s="105">
        <v>2.2892000365944973</v>
      </c>
      <c r="H1233" s="81" t="s">
        <v>55</v>
      </c>
    </row>
    <row r="1234" spans="1:8" hidden="1" x14ac:dyDescent="0.25">
      <c r="A1234" s="81" t="s">
        <v>457</v>
      </c>
      <c r="B1234" s="81" t="s">
        <v>377</v>
      </c>
      <c r="C1234" s="81" t="s">
        <v>522</v>
      </c>
      <c r="D1234" s="81" t="s">
        <v>14</v>
      </c>
      <c r="E1234" s="81" t="s">
        <v>489</v>
      </c>
      <c r="F1234" s="105">
        <v>1845.7492866484777</v>
      </c>
      <c r="G1234" s="105">
        <v>461.43732166211942</v>
      </c>
      <c r="H1234" s="81" t="s">
        <v>56</v>
      </c>
    </row>
    <row r="1235" spans="1:8" hidden="1" x14ac:dyDescent="0.25">
      <c r="A1235" s="81" t="s">
        <v>457</v>
      </c>
      <c r="B1235" s="81" t="s">
        <v>377</v>
      </c>
      <c r="C1235" s="81" t="s">
        <v>522</v>
      </c>
      <c r="D1235" s="81" t="s">
        <v>14</v>
      </c>
      <c r="E1235" s="81" t="s">
        <v>489</v>
      </c>
      <c r="F1235" s="105">
        <v>145.20068803542242</v>
      </c>
      <c r="G1235" s="105">
        <v>36.300172008855604</v>
      </c>
      <c r="H1235" s="81" t="s">
        <v>57</v>
      </c>
    </row>
    <row r="1236" spans="1:8" hidden="1" x14ac:dyDescent="0.25">
      <c r="A1236" s="81" t="s">
        <v>457</v>
      </c>
      <c r="B1236" s="81" t="s">
        <v>377</v>
      </c>
      <c r="C1236" s="81" t="s">
        <v>522</v>
      </c>
      <c r="D1236" s="81" t="s">
        <v>14</v>
      </c>
      <c r="E1236" s="81" t="s">
        <v>489</v>
      </c>
      <c r="F1236" s="105">
        <v>302.17440483047363</v>
      </c>
      <c r="G1236" s="105">
        <v>75.543601207618408</v>
      </c>
      <c r="H1236" s="81" t="s">
        <v>65</v>
      </c>
    </row>
    <row r="1237" spans="1:8" hidden="1" x14ac:dyDescent="0.25">
      <c r="A1237" s="81" t="s">
        <v>457</v>
      </c>
      <c r="B1237" s="81" t="s">
        <v>377</v>
      </c>
      <c r="C1237" s="81" t="s">
        <v>522</v>
      </c>
      <c r="D1237" s="81" t="s">
        <v>14</v>
      </c>
      <c r="E1237" s="81" t="s">
        <v>489</v>
      </c>
      <c r="F1237" s="105">
        <v>6.5405715331271352</v>
      </c>
      <c r="G1237" s="105">
        <v>1.6351428832817838</v>
      </c>
      <c r="H1237" s="81" t="s">
        <v>47</v>
      </c>
    </row>
    <row r="1238" spans="1:8" hidden="1" x14ac:dyDescent="0.25">
      <c r="A1238" s="81" t="s">
        <v>457</v>
      </c>
      <c r="B1238" s="81" t="s">
        <v>377</v>
      </c>
      <c r="C1238" s="81" t="s">
        <v>522</v>
      </c>
      <c r="D1238" s="81" t="s">
        <v>14</v>
      </c>
      <c r="E1238" s="81" t="s">
        <v>489</v>
      </c>
      <c r="F1238" s="105">
        <v>1.308114306625427</v>
      </c>
      <c r="G1238" s="105">
        <v>0.32702857665635676</v>
      </c>
      <c r="H1238" s="81" t="s">
        <v>50</v>
      </c>
    </row>
    <row r="1239" spans="1:8" hidden="1" x14ac:dyDescent="0.25">
      <c r="A1239" s="81" t="s">
        <v>457</v>
      </c>
      <c r="B1239" s="81" t="s">
        <v>377</v>
      </c>
      <c r="C1239" s="81" t="s">
        <v>522</v>
      </c>
      <c r="D1239" s="81" t="s">
        <v>14</v>
      </c>
      <c r="E1239" s="81" t="s">
        <v>489</v>
      </c>
      <c r="F1239" s="105">
        <v>19.838861574281228</v>
      </c>
      <c r="G1239" s="105">
        <v>4.9597153935703071</v>
      </c>
      <c r="H1239" s="81" t="s">
        <v>52</v>
      </c>
    </row>
    <row r="1240" spans="1:8" hidden="1" x14ac:dyDescent="0.25">
      <c r="A1240" s="81" t="s">
        <v>457</v>
      </c>
      <c r="B1240" s="81" t="s">
        <v>377</v>
      </c>
      <c r="C1240" s="81" t="s">
        <v>522</v>
      </c>
      <c r="D1240" s="81" t="s">
        <v>14</v>
      </c>
      <c r="E1240" s="81" t="s">
        <v>489</v>
      </c>
      <c r="F1240" s="105">
        <v>13.08114306625427</v>
      </c>
      <c r="G1240" s="105">
        <v>3.2702857665635676</v>
      </c>
      <c r="H1240" s="81" t="s">
        <v>64</v>
      </c>
    </row>
    <row r="1241" spans="1:8" s="67" customFormat="1" hidden="1" x14ac:dyDescent="0.25">
      <c r="A1241" s="81"/>
      <c r="B1241" s="87"/>
      <c r="C1241" s="87"/>
      <c r="D1241" s="87"/>
      <c r="E1241" s="87"/>
      <c r="F1241" s="106">
        <v>31999.999999999989</v>
      </c>
      <c r="G1241" s="106">
        <v>7999.9999999999973</v>
      </c>
      <c r="H1241" s="87"/>
    </row>
    <row r="1242" spans="1:8" hidden="1" x14ac:dyDescent="0.25">
      <c r="A1242" s="81" t="s">
        <v>457</v>
      </c>
      <c r="B1242" s="81" t="s">
        <v>377</v>
      </c>
      <c r="C1242" s="81" t="s">
        <v>480</v>
      </c>
      <c r="D1242" s="81" t="s">
        <v>14</v>
      </c>
      <c r="E1242" s="81" t="s">
        <v>489</v>
      </c>
      <c r="F1242" s="105">
        <v>105.73838597652247</v>
      </c>
      <c r="G1242" s="105">
        <v>26.434596494130616</v>
      </c>
      <c r="H1242" s="81" t="s">
        <v>16</v>
      </c>
    </row>
    <row r="1243" spans="1:8" hidden="1" x14ac:dyDescent="0.25">
      <c r="A1243" s="81" t="s">
        <v>457</v>
      </c>
      <c r="B1243" s="81" t="s">
        <v>377</v>
      </c>
      <c r="C1243" s="81" t="s">
        <v>480</v>
      </c>
      <c r="D1243" s="81" t="s">
        <v>14</v>
      </c>
      <c r="E1243" s="81" t="s">
        <v>489</v>
      </c>
      <c r="F1243" s="105">
        <v>709.06917654844483</v>
      </c>
      <c r="G1243" s="105">
        <v>177.26729413711121</v>
      </c>
      <c r="H1243" s="81" t="s">
        <v>18</v>
      </c>
    </row>
    <row r="1244" spans="1:8" hidden="1" x14ac:dyDescent="0.25">
      <c r="A1244" s="81" t="s">
        <v>457</v>
      </c>
      <c r="B1244" s="81" t="s">
        <v>377</v>
      </c>
      <c r="C1244" s="81" t="s">
        <v>480</v>
      </c>
      <c r="D1244" s="81" t="s">
        <v>14</v>
      </c>
      <c r="E1244" s="81" t="s">
        <v>489</v>
      </c>
      <c r="F1244" s="105">
        <v>124.39810114884996</v>
      </c>
      <c r="G1244" s="105">
        <v>31.09952528721249</v>
      </c>
      <c r="H1244" s="81" t="s">
        <v>20</v>
      </c>
    </row>
    <row r="1245" spans="1:8" hidden="1" x14ac:dyDescent="0.25">
      <c r="A1245" s="81" t="s">
        <v>457</v>
      </c>
      <c r="B1245" s="81" t="s">
        <v>377</v>
      </c>
      <c r="C1245" s="81" t="s">
        <v>480</v>
      </c>
      <c r="D1245" s="81" t="s">
        <v>14</v>
      </c>
      <c r="E1245" s="81" t="s">
        <v>489</v>
      </c>
      <c r="F1245" s="105">
        <v>218.73332785339454</v>
      </c>
      <c r="G1245" s="105">
        <v>54.683331963348635</v>
      </c>
      <c r="H1245" s="81" t="s">
        <v>22</v>
      </c>
    </row>
    <row r="1246" spans="1:8" hidden="1" x14ac:dyDescent="0.25">
      <c r="A1246" s="81" t="s">
        <v>457</v>
      </c>
      <c r="B1246" s="81" t="s">
        <v>377</v>
      </c>
      <c r="C1246" s="81" t="s">
        <v>480</v>
      </c>
      <c r="D1246" s="81" t="s">
        <v>14</v>
      </c>
      <c r="E1246" s="81" t="s">
        <v>489</v>
      </c>
      <c r="F1246" s="105">
        <v>689.37281053321021</v>
      </c>
      <c r="G1246" s="105">
        <v>172.34320263330255</v>
      </c>
      <c r="H1246" s="81" t="s">
        <v>23</v>
      </c>
    </row>
    <row r="1247" spans="1:8" hidden="1" x14ac:dyDescent="0.25">
      <c r="A1247" s="81" t="s">
        <v>457</v>
      </c>
      <c r="B1247" s="81" t="s">
        <v>377</v>
      </c>
      <c r="C1247" s="81" t="s">
        <v>480</v>
      </c>
      <c r="D1247" s="81" t="s">
        <v>14</v>
      </c>
      <c r="E1247" s="81" t="s">
        <v>489</v>
      </c>
      <c r="F1247" s="105">
        <v>435.60068418955626</v>
      </c>
      <c r="G1247" s="105">
        <v>108.90017104738907</v>
      </c>
      <c r="H1247" s="81" t="s">
        <v>25</v>
      </c>
    </row>
    <row r="1248" spans="1:8" hidden="1" x14ac:dyDescent="0.25">
      <c r="A1248" s="81" t="s">
        <v>457</v>
      </c>
      <c r="B1248" s="81" t="s">
        <v>377</v>
      </c>
      <c r="C1248" s="81" t="s">
        <v>480</v>
      </c>
      <c r="D1248" s="81" t="s">
        <v>14</v>
      </c>
      <c r="E1248" s="81" t="s">
        <v>489</v>
      </c>
      <c r="F1248" s="105">
        <v>277.71876081480752</v>
      </c>
      <c r="G1248" s="105">
        <v>69.429690203701881</v>
      </c>
      <c r="H1248" s="81" t="s">
        <v>28</v>
      </c>
    </row>
    <row r="1249" spans="1:8" hidden="1" x14ac:dyDescent="0.25">
      <c r="A1249" s="81" t="s">
        <v>457</v>
      </c>
      <c r="B1249" s="81" t="s">
        <v>377</v>
      </c>
      <c r="C1249" s="81" t="s">
        <v>480</v>
      </c>
      <c r="D1249" s="81" t="s">
        <v>14</v>
      </c>
      <c r="E1249" s="81" t="s">
        <v>489</v>
      </c>
      <c r="F1249" s="105">
        <v>183.48719919455371</v>
      </c>
      <c r="G1249" s="105">
        <v>45.871799798638428</v>
      </c>
      <c r="H1249" s="81" t="s">
        <v>30</v>
      </c>
    </row>
    <row r="1250" spans="1:8" hidden="1" x14ac:dyDescent="0.25">
      <c r="A1250" s="81" t="s">
        <v>457</v>
      </c>
      <c r="B1250" s="81" t="s">
        <v>377</v>
      </c>
      <c r="C1250" s="81" t="s">
        <v>480</v>
      </c>
      <c r="D1250" s="81" t="s">
        <v>14</v>
      </c>
      <c r="E1250" s="81" t="s">
        <v>489</v>
      </c>
      <c r="F1250" s="105">
        <v>194.89035846653161</v>
      </c>
      <c r="G1250" s="105">
        <v>48.722589616632902</v>
      </c>
      <c r="H1250" s="81" t="s">
        <v>31</v>
      </c>
    </row>
    <row r="1251" spans="1:8" hidden="1" x14ac:dyDescent="0.25">
      <c r="A1251" s="81" t="s">
        <v>457</v>
      </c>
      <c r="B1251" s="81" t="s">
        <v>377</v>
      </c>
      <c r="C1251" s="81" t="s">
        <v>480</v>
      </c>
      <c r="D1251" s="81" t="s">
        <v>14</v>
      </c>
      <c r="E1251" s="81" t="s">
        <v>489</v>
      </c>
      <c r="F1251" s="105">
        <v>47.685938773725816</v>
      </c>
      <c r="G1251" s="105">
        <v>11.921484693431454</v>
      </c>
      <c r="H1251" s="81" t="s">
        <v>62</v>
      </c>
    </row>
    <row r="1252" spans="1:8" hidden="1" x14ac:dyDescent="0.25">
      <c r="A1252" s="81" t="s">
        <v>457</v>
      </c>
      <c r="B1252" s="81" t="s">
        <v>377</v>
      </c>
      <c r="C1252" s="81" t="s">
        <v>480</v>
      </c>
      <c r="D1252" s="81" t="s">
        <v>14</v>
      </c>
      <c r="E1252" s="81" t="s">
        <v>489</v>
      </c>
      <c r="F1252" s="105">
        <v>75.675511532217058</v>
      </c>
      <c r="G1252" s="105">
        <v>18.918877883054265</v>
      </c>
      <c r="H1252" s="81" t="s">
        <v>34</v>
      </c>
    </row>
    <row r="1253" spans="1:8" hidden="1" x14ac:dyDescent="0.25">
      <c r="A1253" s="81" t="s">
        <v>457</v>
      </c>
      <c r="B1253" s="81" t="s">
        <v>377</v>
      </c>
      <c r="C1253" s="81" t="s">
        <v>480</v>
      </c>
      <c r="D1253" s="81" t="s">
        <v>14</v>
      </c>
      <c r="E1253" s="81" t="s">
        <v>489</v>
      </c>
      <c r="F1253" s="105">
        <v>27.989572758491239</v>
      </c>
      <c r="G1253" s="105">
        <v>6.9973931896228097</v>
      </c>
      <c r="H1253" s="81" t="s">
        <v>35</v>
      </c>
    </row>
    <row r="1254" spans="1:8" hidden="1" x14ac:dyDescent="0.25">
      <c r="A1254" s="81" t="s">
        <v>457</v>
      </c>
      <c r="B1254" s="81" t="s">
        <v>377</v>
      </c>
      <c r="C1254" s="81" t="s">
        <v>480</v>
      </c>
      <c r="D1254" s="81" t="s">
        <v>14</v>
      </c>
      <c r="E1254" s="81" t="s">
        <v>489</v>
      </c>
      <c r="F1254" s="105">
        <v>45.612637087911651</v>
      </c>
      <c r="G1254" s="105">
        <v>11.403159271977913</v>
      </c>
      <c r="H1254" s="81" t="s">
        <v>36</v>
      </c>
    </row>
    <row r="1255" spans="1:8" hidden="1" x14ac:dyDescent="0.25">
      <c r="A1255" s="81" t="s">
        <v>457</v>
      </c>
      <c r="B1255" s="81" t="s">
        <v>377</v>
      </c>
      <c r="C1255" s="81" t="s">
        <v>480</v>
      </c>
      <c r="D1255" s="81" t="s">
        <v>14</v>
      </c>
      <c r="E1255" s="81" t="s">
        <v>489</v>
      </c>
      <c r="F1255" s="105">
        <v>199.03696183815993</v>
      </c>
      <c r="G1255" s="105">
        <v>49.759240459539981</v>
      </c>
      <c r="H1255" s="81" t="s">
        <v>37</v>
      </c>
    </row>
    <row r="1256" spans="1:8" hidden="1" x14ac:dyDescent="0.25">
      <c r="A1256" s="81" t="s">
        <v>457</v>
      </c>
      <c r="B1256" s="81" t="s">
        <v>377</v>
      </c>
      <c r="C1256" s="81" t="s">
        <v>480</v>
      </c>
      <c r="D1256" s="81" t="s">
        <v>14</v>
      </c>
      <c r="E1256" s="81" t="s">
        <v>489</v>
      </c>
      <c r="F1256" s="105">
        <v>58.05244720279665</v>
      </c>
      <c r="G1256" s="105">
        <v>14.513111800699162</v>
      </c>
      <c r="H1256" s="81" t="s">
        <v>38</v>
      </c>
    </row>
    <row r="1257" spans="1:8" hidden="1" x14ac:dyDescent="0.25">
      <c r="A1257" s="81" t="s">
        <v>457</v>
      </c>
      <c r="B1257" s="81" t="s">
        <v>377</v>
      </c>
      <c r="C1257" s="81" t="s">
        <v>480</v>
      </c>
      <c r="D1257" s="81" t="s">
        <v>14</v>
      </c>
      <c r="E1257" s="81" t="s">
        <v>489</v>
      </c>
      <c r="F1257" s="105">
        <v>5.1832542145354159</v>
      </c>
      <c r="G1257" s="105">
        <v>1.295813553633854</v>
      </c>
      <c r="H1257" s="81" t="s">
        <v>39</v>
      </c>
    </row>
    <row r="1258" spans="1:8" hidden="1" x14ac:dyDescent="0.25">
      <c r="A1258" s="81" t="s">
        <v>457</v>
      </c>
      <c r="B1258" s="81" t="s">
        <v>377</v>
      </c>
      <c r="C1258" s="81" t="s">
        <v>480</v>
      </c>
      <c r="D1258" s="81" t="s">
        <v>14</v>
      </c>
      <c r="E1258" s="81" t="s">
        <v>489</v>
      </c>
      <c r="F1258" s="105">
        <v>58.05244720279665</v>
      </c>
      <c r="G1258" s="105">
        <v>14.513111800699162</v>
      </c>
      <c r="H1258" s="81" t="s">
        <v>40</v>
      </c>
    </row>
    <row r="1259" spans="1:8" hidden="1" x14ac:dyDescent="0.25">
      <c r="A1259" s="81" t="s">
        <v>457</v>
      </c>
      <c r="B1259" s="81" t="s">
        <v>377</v>
      </c>
      <c r="C1259" s="81" t="s">
        <v>480</v>
      </c>
      <c r="D1259" s="81" t="s">
        <v>14</v>
      </c>
      <c r="E1259" s="81" t="s">
        <v>489</v>
      </c>
      <c r="F1259" s="105">
        <v>2292.0350136675606</v>
      </c>
      <c r="G1259" s="105">
        <v>573.00875341689016</v>
      </c>
      <c r="H1259" s="81" t="s">
        <v>41</v>
      </c>
    </row>
    <row r="1260" spans="1:8" hidden="1" x14ac:dyDescent="0.25">
      <c r="A1260" s="81" t="s">
        <v>457</v>
      </c>
      <c r="B1260" s="81" t="s">
        <v>377</v>
      </c>
      <c r="C1260" s="81" t="s">
        <v>480</v>
      </c>
      <c r="D1260" s="81" t="s">
        <v>14</v>
      </c>
      <c r="E1260" s="81" t="s">
        <v>489</v>
      </c>
      <c r="F1260" s="105">
        <v>617.84390237262153</v>
      </c>
      <c r="G1260" s="105">
        <v>154.46097559315538</v>
      </c>
      <c r="H1260" s="81" t="s">
        <v>42</v>
      </c>
    </row>
    <row r="1261" spans="1:8" hidden="1" x14ac:dyDescent="0.25">
      <c r="A1261" s="81" t="s">
        <v>457</v>
      </c>
      <c r="B1261" s="81" t="s">
        <v>377</v>
      </c>
      <c r="C1261" s="81" t="s">
        <v>480</v>
      </c>
      <c r="D1261" s="81" t="s">
        <v>14</v>
      </c>
      <c r="E1261" s="81" t="s">
        <v>489</v>
      </c>
      <c r="F1261" s="105">
        <v>10.366508429070832</v>
      </c>
      <c r="G1261" s="105">
        <v>2.591627107267708</v>
      </c>
      <c r="H1261" s="81" t="s">
        <v>43</v>
      </c>
    </row>
    <row r="1262" spans="1:8" hidden="1" x14ac:dyDescent="0.25">
      <c r="A1262" s="81" t="s">
        <v>457</v>
      </c>
      <c r="B1262" s="81" t="s">
        <v>377</v>
      </c>
      <c r="C1262" s="81" t="s">
        <v>480</v>
      </c>
      <c r="D1262" s="81" t="s">
        <v>14</v>
      </c>
      <c r="E1262" s="81" t="s">
        <v>489</v>
      </c>
      <c r="F1262" s="105">
        <v>15.549762643606245</v>
      </c>
      <c r="G1262" s="105">
        <v>3.8874406609015613</v>
      </c>
      <c r="H1262" s="81" t="s">
        <v>44</v>
      </c>
    </row>
    <row r="1263" spans="1:8" hidden="1" x14ac:dyDescent="0.25">
      <c r="A1263" s="81" t="s">
        <v>457</v>
      </c>
      <c r="B1263" s="81" t="s">
        <v>377</v>
      </c>
      <c r="C1263" s="81" t="s">
        <v>480</v>
      </c>
      <c r="D1263" s="81" t="s">
        <v>14</v>
      </c>
      <c r="E1263" s="81" t="s">
        <v>489</v>
      </c>
      <c r="F1263" s="105">
        <v>164.8274840222262</v>
      </c>
      <c r="G1263" s="105">
        <v>41.20687100555655</v>
      </c>
      <c r="H1263" s="81" t="s">
        <v>45</v>
      </c>
    </row>
    <row r="1264" spans="1:8" hidden="1" x14ac:dyDescent="0.25">
      <c r="A1264" s="81" t="s">
        <v>457</v>
      </c>
      <c r="B1264" s="81" t="s">
        <v>377</v>
      </c>
      <c r="C1264" s="81" t="s">
        <v>480</v>
      </c>
      <c r="D1264" s="81" t="s">
        <v>14</v>
      </c>
      <c r="E1264" s="81" t="s">
        <v>489</v>
      </c>
      <c r="F1264" s="105">
        <v>194.89035846653161</v>
      </c>
      <c r="G1264" s="105">
        <v>48.722589616632902</v>
      </c>
      <c r="H1264" s="81" t="s">
        <v>46</v>
      </c>
    </row>
    <row r="1265" spans="1:8" hidden="1" x14ac:dyDescent="0.25">
      <c r="A1265" s="81" t="s">
        <v>457</v>
      </c>
      <c r="B1265" s="81" t="s">
        <v>377</v>
      </c>
      <c r="C1265" s="81" t="s">
        <v>480</v>
      </c>
      <c r="D1265" s="81" t="s">
        <v>14</v>
      </c>
      <c r="E1265" s="81" t="s">
        <v>489</v>
      </c>
      <c r="F1265" s="105">
        <v>245.68624976897868</v>
      </c>
      <c r="G1265" s="105">
        <v>61.421562442244671</v>
      </c>
      <c r="H1265" s="81" t="s">
        <v>47</v>
      </c>
    </row>
    <row r="1266" spans="1:8" hidden="1" x14ac:dyDescent="0.25">
      <c r="A1266" s="81" t="s">
        <v>457</v>
      </c>
      <c r="B1266" s="81" t="s">
        <v>377</v>
      </c>
      <c r="C1266" s="81" t="s">
        <v>480</v>
      </c>
      <c r="D1266" s="81" t="s">
        <v>14</v>
      </c>
      <c r="E1266" s="81" t="s">
        <v>489</v>
      </c>
      <c r="F1266" s="105">
        <v>176.2306432942041</v>
      </c>
      <c r="G1266" s="105">
        <v>44.057660823551025</v>
      </c>
      <c r="H1266" s="81" t="s">
        <v>48</v>
      </c>
    </row>
    <row r="1267" spans="1:8" hidden="1" x14ac:dyDescent="0.25">
      <c r="A1267" s="81" t="s">
        <v>457</v>
      </c>
      <c r="B1267" s="81" t="s">
        <v>377</v>
      </c>
      <c r="C1267" s="81" t="s">
        <v>480</v>
      </c>
      <c r="D1267" s="81" t="s">
        <v>14</v>
      </c>
      <c r="E1267" s="81" t="s">
        <v>489</v>
      </c>
      <c r="F1267" s="105">
        <v>72.565559003495807</v>
      </c>
      <c r="G1267" s="105">
        <v>18.141389750873952</v>
      </c>
      <c r="H1267" s="81" t="s">
        <v>68</v>
      </c>
    </row>
    <row r="1268" spans="1:8" hidden="1" x14ac:dyDescent="0.25">
      <c r="A1268" s="81" t="s">
        <v>457</v>
      </c>
      <c r="B1268" s="81" t="s">
        <v>377</v>
      </c>
      <c r="C1268" s="81" t="s">
        <v>480</v>
      </c>
      <c r="D1268" s="81" t="s">
        <v>14</v>
      </c>
      <c r="E1268" s="81" t="s">
        <v>489</v>
      </c>
      <c r="F1268" s="105">
        <v>66.345653946053318</v>
      </c>
      <c r="G1268" s="105">
        <v>16.586413486513329</v>
      </c>
      <c r="H1268" s="81" t="s">
        <v>49</v>
      </c>
    </row>
    <row r="1269" spans="1:8" hidden="1" x14ac:dyDescent="0.25">
      <c r="A1269" s="81" t="s">
        <v>457</v>
      </c>
      <c r="B1269" s="81" t="s">
        <v>377</v>
      </c>
      <c r="C1269" s="81" t="s">
        <v>480</v>
      </c>
      <c r="D1269" s="81" t="s">
        <v>14</v>
      </c>
      <c r="E1269" s="81" t="s">
        <v>489</v>
      </c>
      <c r="F1269" s="105">
        <v>114.03159271977914</v>
      </c>
      <c r="G1269" s="105">
        <v>28.507898179944785</v>
      </c>
      <c r="H1269" s="81" t="s">
        <v>50</v>
      </c>
    </row>
    <row r="1270" spans="1:8" hidden="1" x14ac:dyDescent="0.25">
      <c r="A1270" s="81" t="s">
        <v>457</v>
      </c>
      <c r="B1270" s="81" t="s">
        <v>377</v>
      </c>
      <c r="C1270" s="81" t="s">
        <v>480</v>
      </c>
      <c r="D1270" s="81" t="s">
        <v>14</v>
      </c>
      <c r="E1270" s="81" t="s">
        <v>489</v>
      </c>
      <c r="F1270" s="105">
        <v>336.91152394480201</v>
      </c>
      <c r="G1270" s="105">
        <v>84.227880986200503</v>
      </c>
      <c r="H1270" s="81" t="s">
        <v>51</v>
      </c>
    </row>
    <row r="1271" spans="1:8" hidden="1" x14ac:dyDescent="0.25">
      <c r="A1271" s="81" t="s">
        <v>457</v>
      </c>
      <c r="B1271" s="81" t="s">
        <v>377</v>
      </c>
      <c r="C1271" s="81" t="s">
        <v>480</v>
      </c>
      <c r="D1271" s="81" t="s">
        <v>14</v>
      </c>
      <c r="E1271" s="81" t="s">
        <v>489</v>
      </c>
      <c r="F1271" s="105">
        <v>82.361909468967752</v>
      </c>
      <c r="G1271" s="105">
        <v>20.590477367241938</v>
      </c>
      <c r="H1271" s="81" t="s">
        <v>52</v>
      </c>
    </row>
    <row r="1272" spans="1:8" hidden="1" x14ac:dyDescent="0.25">
      <c r="A1272" s="81" t="s">
        <v>457</v>
      </c>
      <c r="B1272" s="81" t="s">
        <v>377</v>
      </c>
      <c r="C1272" s="81" t="s">
        <v>480</v>
      </c>
      <c r="D1272" s="81" t="s">
        <v>14</v>
      </c>
      <c r="E1272" s="81" t="s">
        <v>489</v>
      </c>
      <c r="F1272" s="105">
        <v>73.446712219966827</v>
      </c>
      <c r="G1272" s="105">
        <v>18.361678054991707</v>
      </c>
      <c r="H1272" s="81" t="s">
        <v>53</v>
      </c>
    </row>
    <row r="1273" spans="1:8" hidden="1" x14ac:dyDescent="0.25">
      <c r="A1273" s="81" t="s">
        <v>457</v>
      </c>
      <c r="B1273" s="81" t="s">
        <v>377</v>
      </c>
      <c r="C1273" s="81" t="s">
        <v>480</v>
      </c>
      <c r="D1273" s="81" t="s">
        <v>14</v>
      </c>
      <c r="E1273" s="81" t="s">
        <v>489</v>
      </c>
      <c r="F1273" s="105">
        <v>110.92164019105789</v>
      </c>
      <c r="G1273" s="105">
        <v>27.730410047764472</v>
      </c>
      <c r="H1273" s="81" t="s">
        <v>55</v>
      </c>
    </row>
    <row r="1274" spans="1:8" hidden="1" x14ac:dyDescent="0.25">
      <c r="A1274" s="81" t="s">
        <v>457</v>
      </c>
      <c r="B1274" s="81" t="s">
        <v>377</v>
      </c>
      <c r="C1274" s="81" t="s">
        <v>480</v>
      </c>
      <c r="D1274" s="81" t="s">
        <v>14</v>
      </c>
      <c r="E1274" s="81" t="s">
        <v>489</v>
      </c>
      <c r="F1274" s="105">
        <v>279.89572758491238</v>
      </c>
      <c r="G1274" s="105">
        <v>69.973931896228095</v>
      </c>
      <c r="H1274" s="81" t="s">
        <v>56</v>
      </c>
    </row>
    <row r="1275" spans="1:8" hidden="1" x14ac:dyDescent="0.25">
      <c r="A1275" s="81" t="s">
        <v>457</v>
      </c>
      <c r="B1275" s="81" t="s">
        <v>377</v>
      </c>
      <c r="C1275" s="81" t="s">
        <v>480</v>
      </c>
      <c r="D1275" s="81" t="s">
        <v>14</v>
      </c>
      <c r="E1275" s="81" t="s">
        <v>489</v>
      </c>
      <c r="F1275" s="105">
        <v>211.47677195304493</v>
      </c>
      <c r="G1275" s="105">
        <v>52.869192988261233</v>
      </c>
      <c r="H1275" s="81" t="s">
        <v>57</v>
      </c>
    </row>
    <row r="1276" spans="1:8" hidden="1" x14ac:dyDescent="0.25">
      <c r="A1276" s="81" t="s">
        <v>457</v>
      </c>
      <c r="B1276" s="81" t="s">
        <v>377</v>
      </c>
      <c r="C1276" s="81" t="s">
        <v>480</v>
      </c>
      <c r="D1276" s="81" t="s">
        <v>14</v>
      </c>
      <c r="E1276" s="81" t="s">
        <v>489</v>
      </c>
      <c r="F1276" s="105">
        <v>93.298575861637474</v>
      </c>
      <c r="G1276" s="105">
        <v>23.324643965409368</v>
      </c>
      <c r="H1276" s="81" t="s">
        <v>65</v>
      </c>
    </row>
    <row r="1277" spans="1:8" hidden="1" x14ac:dyDescent="0.25">
      <c r="A1277" s="81" t="s">
        <v>457</v>
      </c>
      <c r="B1277" s="81" t="s">
        <v>377</v>
      </c>
      <c r="C1277" s="81" t="s">
        <v>480</v>
      </c>
      <c r="D1277" s="81" t="s">
        <v>14</v>
      </c>
      <c r="E1277" s="81" t="s">
        <v>489</v>
      </c>
      <c r="F1277" s="105">
        <v>77.645148133740534</v>
      </c>
      <c r="G1277" s="105">
        <v>19.411287033435134</v>
      </c>
      <c r="H1277" s="81" t="s">
        <v>16</v>
      </c>
    </row>
    <row r="1278" spans="1:8" hidden="1" x14ac:dyDescent="0.25">
      <c r="A1278" s="81" t="s">
        <v>457</v>
      </c>
      <c r="B1278" s="81" t="s">
        <v>377</v>
      </c>
      <c r="C1278" s="81" t="s">
        <v>480</v>
      </c>
      <c r="D1278" s="81" t="s">
        <v>14</v>
      </c>
      <c r="E1278" s="81" t="s">
        <v>489</v>
      </c>
      <c r="F1278" s="105">
        <v>518.32542145354148</v>
      </c>
      <c r="G1278" s="105">
        <v>129.58135536338537</v>
      </c>
      <c r="H1278" s="81" t="s">
        <v>18</v>
      </c>
    </row>
    <row r="1279" spans="1:8" hidden="1" x14ac:dyDescent="0.25">
      <c r="A1279" s="81" t="s">
        <v>457</v>
      </c>
      <c r="B1279" s="81" t="s">
        <v>377</v>
      </c>
      <c r="C1279" s="81" t="s">
        <v>480</v>
      </c>
      <c r="D1279" s="81" t="s">
        <v>14</v>
      </c>
      <c r="E1279" s="81" t="s">
        <v>489</v>
      </c>
      <c r="F1279" s="105">
        <v>188.67045340908913</v>
      </c>
      <c r="G1279" s="105">
        <v>47.167613352272284</v>
      </c>
      <c r="H1279" s="81" t="s">
        <v>20</v>
      </c>
    </row>
    <row r="1280" spans="1:8" hidden="1" x14ac:dyDescent="0.25">
      <c r="A1280" s="81" t="s">
        <v>457</v>
      </c>
      <c r="B1280" s="81" t="s">
        <v>377</v>
      </c>
      <c r="C1280" s="81" t="s">
        <v>480</v>
      </c>
      <c r="D1280" s="81" t="s">
        <v>14</v>
      </c>
      <c r="E1280" s="81" t="s">
        <v>489</v>
      </c>
      <c r="F1280" s="105">
        <v>386.67076440434198</v>
      </c>
      <c r="G1280" s="105">
        <v>96.667691101085495</v>
      </c>
      <c r="H1280" s="81" t="s">
        <v>22</v>
      </c>
    </row>
    <row r="1281" spans="1:8" hidden="1" x14ac:dyDescent="0.25">
      <c r="A1281" s="81" t="s">
        <v>457</v>
      </c>
      <c r="B1281" s="81" t="s">
        <v>377</v>
      </c>
      <c r="C1281" s="81" t="s">
        <v>480</v>
      </c>
      <c r="D1281" s="81" t="s">
        <v>14</v>
      </c>
      <c r="E1281" s="81" t="s">
        <v>489</v>
      </c>
      <c r="F1281" s="105">
        <v>687.29950884739594</v>
      </c>
      <c r="G1281" s="105">
        <v>171.82487721184899</v>
      </c>
      <c r="H1281" s="81" t="s">
        <v>23</v>
      </c>
    </row>
    <row r="1282" spans="1:8" hidden="1" x14ac:dyDescent="0.25">
      <c r="A1282" s="81" t="s">
        <v>457</v>
      </c>
      <c r="B1282" s="81" t="s">
        <v>377</v>
      </c>
      <c r="C1282" s="81" t="s">
        <v>480</v>
      </c>
      <c r="D1282" s="81" t="s">
        <v>14</v>
      </c>
      <c r="E1282" s="81" t="s">
        <v>489</v>
      </c>
      <c r="F1282" s="105">
        <v>339.08849071490692</v>
      </c>
      <c r="G1282" s="105">
        <v>84.772122678726731</v>
      </c>
      <c r="H1282" s="81" t="s">
        <v>25</v>
      </c>
    </row>
    <row r="1283" spans="1:8" hidden="1" x14ac:dyDescent="0.25">
      <c r="A1283" s="81" t="s">
        <v>457</v>
      </c>
      <c r="B1283" s="81" t="s">
        <v>377</v>
      </c>
      <c r="C1283" s="81" t="s">
        <v>480</v>
      </c>
      <c r="D1283" s="81" t="s">
        <v>14</v>
      </c>
      <c r="E1283" s="81" t="s">
        <v>489</v>
      </c>
      <c r="F1283" s="105">
        <v>347.6408601688903</v>
      </c>
      <c r="G1283" s="105">
        <v>86.910215042222575</v>
      </c>
      <c r="H1283" s="81" t="s">
        <v>28</v>
      </c>
    </row>
    <row r="1284" spans="1:8" hidden="1" x14ac:dyDescent="0.25">
      <c r="A1284" s="81" t="s">
        <v>457</v>
      </c>
      <c r="B1284" s="81" t="s">
        <v>377</v>
      </c>
      <c r="C1284" s="81" t="s">
        <v>480</v>
      </c>
      <c r="D1284" s="81" t="s">
        <v>14</v>
      </c>
      <c r="E1284" s="81" t="s">
        <v>489</v>
      </c>
      <c r="F1284" s="105">
        <v>107.81168766233662</v>
      </c>
      <c r="G1284" s="105">
        <v>26.952921915584156</v>
      </c>
      <c r="H1284" s="81" t="s">
        <v>30</v>
      </c>
    </row>
    <row r="1285" spans="1:8" hidden="1" x14ac:dyDescent="0.25">
      <c r="A1285" s="81" t="s">
        <v>457</v>
      </c>
      <c r="B1285" s="81" t="s">
        <v>377</v>
      </c>
      <c r="C1285" s="81" t="s">
        <v>480</v>
      </c>
      <c r="D1285" s="81" t="s">
        <v>14</v>
      </c>
      <c r="E1285" s="81" t="s">
        <v>489</v>
      </c>
      <c r="F1285" s="105">
        <v>235.31974133990784</v>
      </c>
      <c r="G1285" s="105">
        <v>58.829935334976959</v>
      </c>
      <c r="H1285" s="81" t="s">
        <v>31</v>
      </c>
    </row>
    <row r="1286" spans="1:8" hidden="1" x14ac:dyDescent="0.25">
      <c r="A1286" s="81" t="s">
        <v>457</v>
      </c>
      <c r="B1286" s="81" t="s">
        <v>377</v>
      </c>
      <c r="C1286" s="81" t="s">
        <v>480</v>
      </c>
      <c r="D1286" s="81" t="s">
        <v>14</v>
      </c>
      <c r="E1286" s="81" t="s">
        <v>489</v>
      </c>
      <c r="F1286" s="105">
        <v>130.61800620629248</v>
      </c>
      <c r="G1286" s="105">
        <v>32.654501551573119</v>
      </c>
      <c r="H1286" s="81" t="s">
        <v>62</v>
      </c>
    </row>
    <row r="1287" spans="1:8" hidden="1" x14ac:dyDescent="0.25">
      <c r="A1287" s="81" t="s">
        <v>457</v>
      </c>
      <c r="B1287" s="81" t="s">
        <v>377</v>
      </c>
      <c r="C1287" s="81" t="s">
        <v>480</v>
      </c>
      <c r="D1287" s="81" t="s">
        <v>14</v>
      </c>
      <c r="E1287" s="81" t="s">
        <v>489</v>
      </c>
      <c r="F1287" s="105">
        <v>117.14154524850038</v>
      </c>
      <c r="G1287" s="105">
        <v>29.285386312125095</v>
      </c>
      <c r="H1287" s="81" t="s">
        <v>34</v>
      </c>
    </row>
    <row r="1288" spans="1:8" hidden="1" x14ac:dyDescent="0.25">
      <c r="A1288" s="81" t="s">
        <v>457</v>
      </c>
      <c r="B1288" s="81" t="s">
        <v>377</v>
      </c>
      <c r="C1288" s="81" t="s">
        <v>480</v>
      </c>
      <c r="D1288" s="81" t="s">
        <v>14</v>
      </c>
      <c r="E1288" s="81" t="s">
        <v>489</v>
      </c>
      <c r="F1288" s="105">
        <v>213.55007363885912</v>
      </c>
      <c r="G1288" s="105">
        <v>53.387518409714779</v>
      </c>
      <c r="H1288" s="81" t="s">
        <v>35</v>
      </c>
    </row>
    <row r="1289" spans="1:8" hidden="1" x14ac:dyDescent="0.25">
      <c r="A1289" s="81" t="s">
        <v>457</v>
      </c>
      <c r="B1289" s="81" t="s">
        <v>377</v>
      </c>
      <c r="C1289" s="81" t="s">
        <v>480</v>
      </c>
      <c r="D1289" s="81" t="s">
        <v>14</v>
      </c>
      <c r="E1289" s="81" t="s">
        <v>489</v>
      </c>
      <c r="F1289" s="105">
        <v>72.565559003495807</v>
      </c>
      <c r="G1289" s="105">
        <v>18.141389750873952</v>
      </c>
      <c r="H1289" s="81" t="s">
        <v>36</v>
      </c>
    </row>
    <row r="1290" spans="1:8" hidden="1" x14ac:dyDescent="0.25">
      <c r="A1290" s="81" t="s">
        <v>457</v>
      </c>
      <c r="B1290" s="81" t="s">
        <v>377</v>
      </c>
      <c r="C1290" s="81" t="s">
        <v>480</v>
      </c>
      <c r="D1290" s="81" t="s">
        <v>14</v>
      </c>
      <c r="E1290" s="81" t="s">
        <v>489</v>
      </c>
      <c r="F1290" s="105">
        <v>393.92732030469159</v>
      </c>
      <c r="G1290" s="105">
        <v>98.481830076172898</v>
      </c>
      <c r="H1290" s="81" t="s">
        <v>37</v>
      </c>
    </row>
    <row r="1291" spans="1:8" hidden="1" x14ac:dyDescent="0.25">
      <c r="A1291" s="81" t="s">
        <v>457</v>
      </c>
      <c r="B1291" s="81" t="s">
        <v>377</v>
      </c>
      <c r="C1291" s="81" t="s">
        <v>480</v>
      </c>
      <c r="D1291" s="81" t="s">
        <v>14</v>
      </c>
      <c r="E1291" s="81" t="s">
        <v>489</v>
      </c>
      <c r="F1291" s="105">
        <v>109.88498934815081</v>
      </c>
      <c r="G1291" s="105">
        <v>27.471247337037703</v>
      </c>
      <c r="H1291" s="81" t="s">
        <v>38</v>
      </c>
    </row>
    <row r="1292" spans="1:8" hidden="1" x14ac:dyDescent="0.25">
      <c r="A1292" s="81" t="s">
        <v>457</v>
      </c>
      <c r="B1292" s="81" t="s">
        <v>377</v>
      </c>
      <c r="C1292" s="81" t="s">
        <v>480</v>
      </c>
      <c r="D1292" s="81" t="s">
        <v>14</v>
      </c>
      <c r="E1292" s="81" t="s">
        <v>489</v>
      </c>
      <c r="F1292" s="105">
        <v>137.87456210664203</v>
      </c>
      <c r="G1292" s="105">
        <v>34.468640526660508</v>
      </c>
      <c r="H1292" s="81" t="s">
        <v>39</v>
      </c>
    </row>
    <row r="1293" spans="1:8" hidden="1" x14ac:dyDescent="0.25">
      <c r="A1293" s="81" t="s">
        <v>457</v>
      </c>
      <c r="B1293" s="81" t="s">
        <v>377</v>
      </c>
      <c r="C1293" s="81" t="s">
        <v>480</v>
      </c>
      <c r="D1293" s="81" t="s">
        <v>14</v>
      </c>
      <c r="E1293" s="81" t="s">
        <v>489</v>
      </c>
      <c r="F1293" s="105">
        <v>190.74375509490326</v>
      </c>
      <c r="G1293" s="105">
        <v>47.685938773725816</v>
      </c>
      <c r="H1293" s="81" t="s">
        <v>40</v>
      </c>
    </row>
    <row r="1294" spans="1:8" hidden="1" x14ac:dyDescent="0.25">
      <c r="A1294" s="81" t="s">
        <v>457</v>
      </c>
      <c r="B1294" s="81" t="s">
        <v>377</v>
      </c>
      <c r="C1294" s="81" t="s">
        <v>480</v>
      </c>
      <c r="D1294" s="81" t="s">
        <v>14</v>
      </c>
      <c r="E1294" s="81" t="s">
        <v>489</v>
      </c>
      <c r="F1294" s="105">
        <v>3343.1989683753427</v>
      </c>
      <c r="G1294" s="105">
        <v>835.79974209383568</v>
      </c>
      <c r="H1294" s="81" t="s">
        <v>41</v>
      </c>
    </row>
    <row r="1295" spans="1:8" hidden="1" x14ac:dyDescent="0.25">
      <c r="A1295" s="81" t="s">
        <v>457</v>
      </c>
      <c r="B1295" s="81" t="s">
        <v>377</v>
      </c>
      <c r="C1295" s="81" t="s">
        <v>480</v>
      </c>
      <c r="D1295" s="81" t="s">
        <v>14</v>
      </c>
      <c r="E1295" s="81" t="s">
        <v>489</v>
      </c>
      <c r="F1295" s="105">
        <v>506.92226218156355</v>
      </c>
      <c r="G1295" s="105">
        <v>126.73056554539089</v>
      </c>
      <c r="H1295" s="81" t="s">
        <v>42</v>
      </c>
    </row>
    <row r="1296" spans="1:8" hidden="1" x14ac:dyDescent="0.25">
      <c r="A1296" s="81" t="s">
        <v>457</v>
      </c>
      <c r="B1296" s="81" t="s">
        <v>377</v>
      </c>
      <c r="C1296" s="81" t="s">
        <v>480</v>
      </c>
      <c r="D1296" s="81" t="s">
        <v>14</v>
      </c>
      <c r="E1296" s="81" t="s">
        <v>489</v>
      </c>
      <c r="F1296" s="105">
        <v>62.19905057442498</v>
      </c>
      <c r="G1296" s="105">
        <v>15.549762643606245</v>
      </c>
      <c r="H1296" s="81" t="s">
        <v>43</v>
      </c>
    </row>
    <row r="1297" spans="1:8" hidden="1" x14ac:dyDescent="0.25">
      <c r="A1297" s="81" t="s">
        <v>457</v>
      </c>
      <c r="B1297" s="81" t="s">
        <v>377</v>
      </c>
      <c r="C1297" s="81" t="s">
        <v>480</v>
      </c>
      <c r="D1297" s="81" t="s">
        <v>14</v>
      </c>
      <c r="E1297" s="81" t="s">
        <v>489</v>
      </c>
      <c r="F1297" s="105">
        <v>48.722589616632902</v>
      </c>
      <c r="G1297" s="105">
        <v>12.180647404158226</v>
      </c>
      <c r="H1297" s="81" t="s">
        <v>44</v>
      </c>
    </row>
    <row r="1298" spans="1:8" hidden="1" x14ac:dyDescent="0.25">
      <c r="A1298" s="81" t="s">
        <v>457</v>
      </c>
      <c r="B1298" s="81" t="s">
        <v>377</v>
      </c>
      <c r="C1298" s="81" t="s">
        <v>480</v>
      </c>
      <c r="D1298" s="81" t="s">
        <v>14</v>
      </c>
      <c r="E1298" s="81" t="s">
        <v>489</v>
      </c>
      <c r="F1298" s="105">
        <v>294.4088393856116</v>
      </c>
      <c r="G1298" s="105">
        <v>73.6022098464029</v>
      </c>
      <c r="H1298" s="81" t="s">
        <v>45</v>
      </c>
    </row>
    <row r="1299" spans="1:8" hidden="1" x14ac:dyDescent="0.25">
      <c r="A1299" s="81" t="s">
        <v>457</v>
      </c>
      <c r="B1299" s="81" t="s">
        <v>377</v>
      </c>
      <c r="C1299" s="81" t="s">
        <v>480</v>
      </c>
      <c r="D1299" s="81" t="s">
        <v>14</v>
      </c>
      <c r="E1299" s="81" t="s">
        <v>489</v>
      </c>
      <c r="F1299" s="105">
        <v>145.13111800699161</v>
      </c>
      <c r="G1299" s="105">
        <v>36.282779501747903</v>
      </c>
      <c r="H1299" s="81" t="s">
        <v>46</v>
      </c>
    </row>
    <row r="1300" spans="1:8" hidden="1" x14ac:dyDescent="0.25">
      <c r="A1300" s="81" t="s">
        <v>457</v>
      </c>
      <c r="B1300" s="81" t="s">
        <v>377</v>
      </c>
      <c r="C1300" s="81" t="s">
        <v>480</v>
      </c>
      <c r="D1300" s="81" t="s">
        <v>14</v>
      </c>
      <c r="E1300" s="81" t="s">
        <v>489</v>
      </c>
      <c r="F1300" s="105">
        <v>389.78071693306322</v>
      </c>
      <c r="G1300" s="105">
        <v>97.445179233265804</v>
      </c>
      <c r="H1300" s="81" t="s">
        <v>47</v>
      </c>
    </row>
    <row r="1301" spans="1:8" hidden="1" x14ac:dyDescent="0.25">
      <c r="A1301" s="81" t="s">
        <v>457</v>
      </c>
      <c r="B1301" s="81" t="s">
        <v>377</v>
      </c>
      <c r="C1301" s="81" t="s">
        <v>480</v>
      </c>
      <c r="D1301" s="81" t="s">
        <v>14</v>
      </c>
      <c r="E1301" s="81" t="s">
        <v>489</v>
      </c>
      <c r="F1301" s="105">
        <v>255.01610735514245</v>
      </c>
      <c r="G1301" s="105">
        <v>63.754026838785613</v>
      </c>
      <c r="H1301" s="81" t="s">
        <v>48</v>
      </c>
    </row>
    <row r="1302" spans="1:8" hidden="1" x14ac:dyDescent="0.25">
      <c r="A1302" s="81" t="s">
        <v>457</v>
      </c>
      <c r="B1302" s="81" t="s">
        <v>377</v>
      </c>
      <c r="C1302" s="81" t="s">
        <v>480</v>
      </c>
      <c r="D1302" s="81" t="s">
        <v>14</v>
      </c>
      <c r="E1302" s="81" t="s">
        <v>489</v>
      </c>
      <c r="F1302" s="105">
        <v>242.57629724025742</v>
      </c>
      <c r="G1302" s="105">
        <v>60.644074310064354</v>
      </c>
      <c r="H1302" s="81" t="s">
        <v>68</v>
      </c>
    </row>
    <row r="1303" spans="1:8" hidden="1" x14ac:dyDescent="0.25">
      <c r="A1303" s="81" t="s">
        <v>457</v>
      </c>
      <c r="B1303" s="81" t="s">
        <v>377</v>
      </c>
      <c r="C1303" s="81" t="s">
        <v>480</v>
      </c>
      <c r="D1303" s="81" t="s">
        <v>14</v>
      </c>
      <c r="E1303" s="81" t="s">
        <v>489</v>
      </c>
      <c r="F1303" s="105">
        <v>204.22021605269535</v>
      </c>
      <c r="G1303" s="105">
        <v>51.055054013173837</v>
      </c>
      <c r="H1303" s="81" t="s">
        <v>50</v>
      </c>
    </row>
    <row r="1304" spans="1:8" hidden="1" x14ac:dyDescent="0.25">
      <c r="A1304" s="81" t="s">
        <v>457</v>
      </c>
      <c r="B1304" s="81" t="s">
        <v>377</v>
      </c>
      <c r="C1304" s="81" t="s">
        <v>480</v>
      </c>
      <c r="D1304" s="81" t="s">
        <v>14</v>
      </c>
      <c r="E1304" s="81" t="s">
        <v>489</v>
      </c>
      <c r="F1304" s="105">
        <v>394.96397114759861</v>
      </c>
      <c r="G1304" s="105">
        <v>98.740992786899653</v>
      </c>
      <c r="H1304" s="81" t="s">
        <v>51</v>
      </c>
    </row>
    <row r="1305" spans="1:8" hidden="1" x14ac:dyDescent="0.25">
      <c r="A1305" s="81" t="s">
        <v>457</v>
      </c>
      <c r="B1305" s="81" t="s">
        <v>377</v>
      </c>
      <c r="C1305" s="81" t="s">
        <v>480</v>
      </c>
      <c r="D1305" s="81" t="s">
        <v>14</v>
      </c>
      <c r="E1305" s="81" t="s">
        <v>489</v>
      </c>
      <c r="F1305" s="105">
        <v>193.04511996615702</v>
      </c>
      <c r="G1305" s="105">
        <v>48.261279991539254</v>
      </c>
      <c r="H1305" s="81" t="s">
        <v>52</v>
      </c>
    </row>
    <row r="1306" spans="1:8" hidden="1" x14ac:dyDescent="0.25">
      <c r="A1306" s="81" t="s">
        <v>457</v>
      </c>
      <c r="B1306" s="81" t="s">
        <v>377</v>
      </c>
      <c r="C1306" s="81" t="s">
        <v>480</v>
      </c>
      <c r="D1306" s="81" t="s">
        <v>14</v>
      </c>
      <c r="E1306" s="81" t="s">
        <v>489</v>
      </c>
      <c r="F1306" s="105">
        <v>3.1099525287212488</v>
      </c>
      <c r="G1306" s="105">
        <v>0.77748813218031221</v>
      </c>
      <c r="H1306" s="81" t="s">
        <v>53</v>
      </c>
    </row>
    <row r="1307" spans="1:8" hidden="1" x14ac:dyDescent="0.25">
      <c r="A1307" s="81" t="s">
        <v>457</v>
      </c>
      <c r="B1307" s="81" t="s">
        <v>377</v>
      </c>
      <c r="C1307" s="81" t="s">
        <v>480</v>
      </c>
      <c r="D1307" s="81" t="s">
        <v>14</v>
      </c>
      <c r="E1307" s="81" t="s">
        <v>489</v>
      </c>
      <c r="F1307" s="105">
        <v>178.30394498001829</v>
      </c>
      <c r="G1307" s="105">
        <v>44.575986245004572</v>
      </c>
      <c r="H1307" s="81" t="s">
        <v>55</v>
      </c>
    </row>
    <row r="1308" spans="1:8" hidden="1" x14ac:dyDescent="0.25">
      <c r="A1308" s="81" t="s">
        <v>457</v>
      </c>
      <c r="B1308" s="81" t="s">
        <v>377</v>
      </c>
      <c r="C1308" s="81" t="s">
        <v>480</v>
      </c>
      <c r="D1308" s="81" t="s">
        <v>14</v>
      </c>
      <c r="E1308" s="81" t="s">
        <v>489</v>
      </c>
      <c r="F1308" s="105">
        <v>264.34596494130619</v>
      </c>
      <c r="G1308" s="105">
        <v>66.086491235326548</v>
      </c>
      <c r="H1308" s="81" t="s">
        <v>56</v>
      </c>
    </row>
    <row r="1309" spans="1:8" hidden="1" x14ac:dyDescent="0.25">
      <c r="A1309" s="81" t="s">
        <v>457</v>
      </c>
      <c r="B1309" s="81" t="s">
        <v>377</v>
      </c>
      <c r="C1309" s="81" t="s">
        <v>480</v>
      </c>
      <c r="D1309" s="81" t="s">
        <v>14</v>
      </c>
      <c r="E1309" s="81" t="s">
        <v>489</v>
      </c>
      <c r="F1309" s="105">
        <v>127.50805367757123</v>
      </c>
      <c r="G1309" s="105">
        <v>31.877013419392807</v>
      </c>
      <c r="H1309" s="81" t="s">
        <v>65</v>
      </c>
    </row>
    <row r="1310" spans="1:8" hidden="1" x14ac:dyDescent="0.25">
      <c r="A1310" s="81" t="s">
        <v>457</v>
      </c>
      <c r="B1310" s="81" t="s">
        <v>377</v>
      </c>
      <c r="C1310" s="81" t="s">
        <v>480</v>
      </c>
      <c r="D1310" s="81" t="s">
        <v>14</v>
      </c>
      <c r="E1310" s="81" t="s">
        <v>489</v>
      </c>
      <c r="F1310" s="105">
        <v>31.09952528721249</v>
      </c>
      <c r="G1310" s="105">
        <v>7.7748813218031225</v>
      </c>
      <c r="H1310" s="81" t="s">
        <v>37</v>
      </c>
    </row>
    <row r="1311" spans="1:8" hidden="1" x14ac:dyDescent="0.25">
      <c r="A1311" s="81" t="s">
        <v>457</v>
      </c>
      <c r="B1311" s="81" t="s">
        <v>377</v>
      </c>
      <c r="C1311" s="81" t="s">
        <v>480</v>
      </c>
      <c r="D1311" s="81" t="s">
        <v>14</v>
      </c>
      <c r="E1311" s="81" t="s">
        <v>489</v>
      </c>
      <c r="F1311" s="105">
        <v>1.0366508429070831</v>
      </c>
      <c r="G1311" s="105">
        <v>0.25916271072677077</v>
      </c>
      <c r="H1311" s="81" t="s">
        <v>47</v>
      </c>
    </row>
    <row r="1312" spans="1:8" hidden="1" x14ac:dyDescent="0.25">
      <c r="A1312" s="81" t="s">
        <v>457</v>
      </c>
      <c r="B1312" s="81" t="s">
        <v>377</v>
      </c>
      <c r="C1312" s="81" t="s">
        <v>480</v>
      </c>
      <c r="D1312" s="81" t="s">
        <v>14</v>
      </c>
      <c r="E1312" s="81" t="s">
        <v>489</v>
      </c>
      <c r="F1312" s="105">
        <v>229.09983628246533</v>
      </c>
      <c r="G1312" s="105">
        <v>57.274959070616333</v>
      </c>
      <c r="H1312" s="81" t="s">
        <v>57</v>
      </c>
    </row>
    <row r="1313" spans="1:8" hidden="1" x14ac:dyDescent="0.25">
      <c r="A1313" s="81" t="s">
        <v>457</v>
      </c>
      <c r="B1313" s="81" t="s">
        <v>377</v>
      </c>
      <c r="C1313" s="81" t="s">
        <v>480</v>
      </c>
      <c r="D1313" s="81" t="s">
        <v>14</v>
      </c>
      <c r="E1313" s="81" t="s">
        <v>489</v>
      </c>
      <c r="F1313" s="105">
        <v>15.549762643606245</v>
      </c>
      <c r="G1313" s="105">
        <v>3.8874406609015613</v>
      </c>
      <c r="H1313" s="81" t="s">
        <v>53</v>
      </c>
    </row>
    <row r="1314" spans="1:8" s="67" customFormat="1" hidden="1" x14ac:dyDescent="0.25">
      <c r="A1314" s="87"/>
      <c r="B1314" s="87"/>
      <c r="C1314" s="87"/>
      <c r="D1314" s="87"/>
      <c r="E1314" s="87"/>
      <c r="F1314" s="106">
        <v>19800.000000000004</v>
      </c>
      <c r="G1314" s="106">
        <v>4950.0000000000009</v>
      </c>
      <c r="H1314" s="87"/>
    </row>
    <row r="1315" spans="1:8" hidden="1" x14ac:dyDescent="0.25">
      <c r="A1315" s="81" t="s">
        <v>458</v>
      </c>
      <c r="B1315" s="81" t="s">
        <v>403</v>
      </c>
      <c r="C1315" s="81" t="s">
        <v>492</v>
      </c>
      <c r="D1315" s="81" t="s">
        <v>14</v>
      </c>
      <c r="E1315" s="81" t="s">
        <v>489</v>
      </c>
      <c r="F1315" s="105">
        <v>3.7624544208839446</v>
      </c>
      <c r="G1315" s="105">
        <v>0.94061360522098614</v>
      </c>
      <c r="H1315" s="81" t="s">
        <v>46</v>
      </c>
    </row>
    <row r="1316" spans="1:8" hidden="1" x14ac:dyDescent="0.25">
      <c r="A1316" s="81" t="s">
        <v>458</v>
      </c>
      <c r="B1316" s="81" t="s">
        <v>403</v>
      </c>
      <c r="C1316" s="81" t="s">
        <v>492</v>
      </c>
      <c r="D1316" s="81" t="s">
        <v>14</v>
      </c>
      <c r="E1316" s="81" t="s">
        <v>489</v>
      </c>
      <c r="F1316" s="105">
        <v>60.826346470957105</v>
      </c>
      <c r="G1316" s="105">
        <v>15.206586617739276</v>
      </c>
      <c r="H1316" s="81" t="s">
        <v>53</v>
      </c>
    </row>
    <row r="1317" spans="1:8" hidden="1" x14ac:dyDescent="0.25">
      <c r="A1317" s="81" t="s">
        <v>458</v>
      </c>
      <c r="B1317" s="81" t="s">
        <v>403</v>
      </c>
      <c r="C1317" s="81" t="s">
        <v>492</v>
      </c>
      <c r="D1317" s="81" t="s">
        <v>14</v>
      </c>
      <c r="E1317" s="81" t="s">
        <v>489</v>
      </c>
      <c r="F1317" s="105">
        <v>51.420210418747239</v>
      </c>
      <c r="G1317" s="105">
        <v>12.85505260468681</v>
      </c>
      <c r="H1317" s="81" t="s">
        <v>16</v>
      </c>
    </row>
    <row r="1318" spans="1:8" hidden="1" x14ac:dyDescent="0.25">
      <c r="A1318" s="81" t="s">
        <v>458</v>
      </c>
      <c r="B1318" s="81" t="s">
        <v>403</v>
      </c>
      <c r="C1318" s="81" t="s">
        <v>492</v>
      </c>
      <c r="D1318" s="81" t="s">
        <v>14</v>
      </c>
      <c r="E1318" s="81" t="s">
        <v>489</v>
      </c>
      <c r="F1318" s="105">
        <v>156.76893420349771</v>
      </c>
      <c r="G1318" s="105">
        <v>39.192233550874427</v>
      </c>
      <c r="H1318" s="81" t="s">
        <v>18</v>
      </c>
    </row>
    <row r="1319" spans="1:8" hidden="1" x14ac:dyDescent="0.25">
      <c r="A1319" s="81" t="s">
        <v>458</v>
      </c>
      <c r="B1319" s="81" t="s">
        <v>403</v>
      </c>
      <c r="C1319" s="81" t="s">
        <v>492</v>
      </c>
      <c r="D1319" s="81" t="s">
        <v>14</v>
      </c>
      <c r="E1319" s="81" t="s">
        <v>489</v>
      </c>
      <c r="F1319" s="105">
        <v>25.08302947255963</v>
      </c>
      <c r="G1319" s="105">
        <v>6.2707573681399076</v>
      </c>
      <c r="H1319" s="81" t="s">
        <v>20</v>
      </c>
    </row>
    <row r="1320" spans="1:8" hidden="1" x14ac:dyDescent="0.25">
      <c r="A1320" s="81" t="s">
        <v>458</v>
      </c>
      <c r="B1320" s="81" t="s">
        <v>403</v>
      </c>
      <c r="C1320" s="81" t="s">
        <v>492</v>
      </c>
      <c r="D1320" s="81" t="s">
        <v>14</v>
      </c>
      <c r="E1320" s="81" t="s">
        <v>489</v>
      </c>
      <c r="F1320" s="105">
        <v>294.72559630257564</v>
      </c>
      <c r="G1320" s="105">
        <v>73.68139907564391</v>
      </c>
      <c r="H1320" s="81" t="s">
        <v>22</v>
      </c>
    </row>
    <row r="1321" spans="1:8" hidden="1" x14ac:dyDescent="0.25">
      <c r="A1321" s="81" t="s">
        <v>458</v>
      </c>
      <c r="B1321" s="81" t="s">
        <v>403</v>
      </c>
      <c r="C1321" s="81" t="s">
        <v>492</v>
      </c>
      <c r="D1321" s="81" t="s">
        <v>14</v>
      </c>
      <c r="E1321" s="81" t="s">
        <v>489</v>
      </c>
      <c r="F1321" s="105">
        <v>358.68732145760276</v>
      </c>
      <c r="G1321" s="105">
        <v>89.671830364400691</v>
      </c>
      <c r="H1321" s="81" t="s">
        <v>23</v>
      </c>
    </row>
    <row r="1322" spans="1:8" hidden="1" x14ac:dyDescent="0.25">
      <c r="A1322" s="81" t="s">
        <v>458</v>
      </c>
      <c r="B1322" s="81" t="s">
        <v>403</v>
      </c>
      <c r="C1322" s="81" t="s">
        <v>492</v>
      </c>
      <c r="D1322" s="81" t="s">
        <v>14</v>
      </c>
      <c r="E1322" s="81" t="s">
        <v>489</v>
      </c>
      <c r="F1322" s="105">
        <v>459.64651508465522</v>
      </c>
      <c r="G1322" s="105">
        <v>114.91162877116381</v>
      </c>
      <c r="H1322" s="81" t="s">
        <v>25</v>
      </c>
    </row>
    <row r="1323" spans="1:8" hidden="1" x14ac:dyDescent="0.25">
      <c r="A1323" s="81" t="s">
        <v>458</v>
      </c>
      <c r="B1323" s="81" t="s">
        <v>403</v>
      </c>
      <c r="C1323" s="81" t="s">
        <v>492</v>
      </c>
      <c r="D1323" s="81" t="s">
        <v>14</v>
      </c>
      <c r="E1323" s="81" t="s">
        <v>489</v>
      </c>
      <c r="F1323" s="105">
        <v>107.48078128991803</v>
      </c>
      <c r="G1323" s="105">
        <v>26.870195322479507</v>
      </c>
      <c r="H1323" s="81" t="s">
        <v>28</v>
      </c>
    </row>
    <row r="1324" spans="1:8" hidden="1" x14ac:dyDescent="0.25">
      <c r="A1324" s="81" t="s">
        <v>458</v>
      </c>
      <c r="B1324" s="81" t="s">
        <v>403</v>
      </c>
      <c r="C1324" s="81" t="s">
        <v>492</v>
      </c>
      <c r="D1324" s="81" t="s">
        <v>14</v>
      </c>
      <c r="E1324" s="81" t="s">
        <v>489</v>
      </c>
      <c r="F1324" s="105">
        <v>47.657755997863298</v>
      </c>
      <c r="G1324" s="105">
        <v>11.914438999465824</v>
      </c>
      <c r="H1324" s="81" t="s">
        <v>30</v>
      </c>
    </row>
    <row r="1325" spans="1:8" hidden="1" x14ac:dyDescent="0.25">
      <c r="A1325" s="81" t="s">
        <v>458</v>
      </c>
      <c r="B1325" s="81" t="s">
        <v>403</v>
      </c>
      <c r="C1325" s="81" t="s">
        <v>492</v>
      </c>
      <c r="D1325" s="81" t="s">
        <v>14</v>
      </c>
      <c r="E1325" s="81" t="s">
        <v>489</v>
      </c>
      <c r="F1325" s="105">
        <v>129.17760178368209</v>
      </c>
      <c r="G1325" s="105">
        <v>32.294400445920523</v>
      </c>
      <c r="H1325" s="81" t="s">
        <v>31</v>
      </c>
    </row>
    <row r="1326" spans="1:8" hidden="1" x14ac:dyDescent="0.25">
      <c r="A1326" s="81" t="s">
        <v>458</v>
      </c>
      <c r="B1326" s="81" t="s">
        <v>403</v>
      </c>
      <c r="C1326" s="81" t="s">
        <v>492</v>
      </c>
      <c r="D1326" s="81" t="s">
        <v>14</v>
      </c>
      <c r="E1326" s="81" t="s">
        <v>489</v>
      </c>
      <c r="F1326" s="105">
        <v>112.87363262651834</v>
      </c>
      <c r="G1326" s="105">
        <v>28.218408156629586</v>
      </c>
      <c r="H1326" s="81" t="s">
        <v>33</v>
      </c>
    </row>
    <row r="1327" spans="1:8" hidden="1" x14ac:dyDescent="0.25">
      <c r="A1327" s="81" t="s">
        <v>458</v>
      </c>
      <c r="B1327" s="81" t="s">
        <v>403</v>
      </c>
      <c r="C1327" s="81" t="s">
        <v>492</v>
      </c>
      <c r="D1327" s="81" t="s">
        <v>14</v>
      </c>
      <c r="E1327" s="81" t="s">
        <v>489</v>
      </c>
      <c r="F1327" s="105">
        <v>125.41514736279817</v>
      </c>
      <c r="G1327" s="105">
        <v>31.353786840699541</v>
      </c>
      <c r="H1327" s="81" t="s">
        <v>34</v>
      </c>
    </row>
    <row r="1328" spans="1:8" hidden="1" x14ac:dyDescent="0.25">
      <c r="A1328" s="81" t="s">
        <v>458</v>
      </c>
      <c r="B1328" s="81" t="s">
        <v>403</v>
      </c>
      <c r="C1328" s="81" t="s">
        <v>492</v>
      </c>
      <c r="D1328" s="81" t="s">
        <v>14</v>
      </c>
      <c r="E1328" s="81" t="s">
        <v>489</v>
      </c>
      <c r="F1328" s="105">
        <v>87.790603153958699</v>
      </c>
      <c r="G1328" s="105">
        <v>21.947650788489675</v>
      </c>
      <c r="H1328" s="81" t="s">
        <v>35</v>
      </c>
    </row>
    <row r="1329" spans="1:8" hidden="1" x14ac:dyDescent="0.25">
      <c r="A1329" s="81" t="s">
        <v>458</v>
      </c>
      <c r="B1329" s="81" t="s">
        <v>403</v>
      </c>
      <c r="C1329" s="81" t="s">
        <v>492</v>
      </c>
      <c r="D1329" s="81" t="s">
        <v>14</v>
      </c>
      <c r="E1329" s="81" t="s">
        <v>489</v>
      </c>
      <c r="F1329" s="105">
        <v>125.41514736279817</v>
      </c>
      <c r="G1329" s="105">
        <v>31.353786840699541</v>
      </c>
      <c r="H1329" s="81" t="s">
        <v>37</v>
      </c>
    </row>
    <row r="1330" spans="1:8" hidden="1" x14ac:dyDescent="0.25">
      <c r="A1330" s="81" t="s">
        <v>458</v>
      </c>
      <c r="B1330" s="81" t="s">
        <v>403</v>
      </c>
      <c r="C1330" s="81" t="s">
        <v>492</v>
      </c>
      <c r="D1330" s="81" t="s">
        <v>14</v>
      </c>
      <c r="E1330" s="81" t="s">
        <v>489</v>
      </c>
      <c r="F1330" s="105">
        <v>122.90684441554218</v>
      </c>
      <c r="G1330" s="105">
        <v>30.726711103885545</v>
      </c>
      <c r="H1330" s="81" t="s">
        <v>40</v>
      </c>
    </row>
    <row r="1331" spans="1:8" hidden="1" x14ac:dyDescent="0.25">
      <c r="A1331" s="81" t="s">
        <v>458</v>
      </c>
      <c r="B1331" s="81" t="s">
        <v>403</v>
      </c>
      <c r="C1331" s="81" t="s">
        <v>492</v>
      </c>
      <c r="D1331" s="81" t="s">
        <v>14</v>
      </c>
      <c r="E1331" s="81" t="s">
        <v>489</v>
      </c>
      <c r="F1331" s="105">
        <v>1348.2128341500802</v>
      </c>
      <c r="G1331" s="105">
        <v>337.05320853752005</v>
      </c>
      <c r="H1331" s="81" t="s">
        <v>41</v>
      </c>
    </row>
    <row r="1332" spans="1:8" hidden="1" x14ac:dyDescent="0.25">
      <c r="A1332" s="81" t="s">
        <v>458</v>
      </c>
      <c r="B1332" s="81" t="s">
        <v>403</v>
      </c>
      <c r="C1332" s="81" t="s">
        <v>492</v>
      </c>
      <c r="D1332" s="81" t="s">
        <v>14</v>
      </c>
      <c r="E1332" s="81" t="s">
        <v>489</v>
      </c>
      <c r="F1332" s="105">
        <v>1027.1500569013169</v>
      </c>
      <c r="G1332" s="105">
        <v>256.78751422532923</v>
      </c>
      <c r="H1332" s="81" t="s">
        <v>42</v>
      </c>
    </row>
    <row r="1333" spans="1:8" hidden="1" x14ac:dyDescent="0.25">
      <c r="A1333" s="81" t="s">
        <v>458</v>
      </c>
      <c r="B1333" s="81" t="s">
        <v>403</v>
      </c>
      <c r="C1333" s="81" t="s">
        <v>492</v>
      </c>
      <c r="D1333" s="81" t="s">
        <v>14</v>
      </c>
      <c r="E1333" s="81" t="s">
        <v>489</v>
      </c>
      <c r="F1333" s="105">
        <v>35.116241261583482</v>
      </c>
      <c r="G1333" s="105">
        <v>8.7790603153958706</v>
      </c>
      <c r="H1333" s="81" t="s">
        <v>44</v>
      </c>
    </row>
    <row r="1334" spans="1:8" hidden="1" x14ac:dyDescent="0.25">
      <c r="A1334" s="81" t="s">
        <v>458</v>
      </c>
      <c r="B1334" s="81" t="s">
        <v>403</v>
      </c>
      <c r="C1334" s="81" t="s">
        <v>492</v>
      </c>
      <c r="D1334" s="81" t="s">
        <v>14</v>
      </c>
      <c r="E1334" s="81" t="s">
        <v>489</v>
      </c>
      <c r="F1334" s="105">
        <v>124.16099588917017</v>
      </c>
      <c r="G1334" s="105">
        <v>31.040248972292542</v>
      </c>
      <c r="H1334" s="81" t="s">
        <v>45</v>
      </c>
    </row>
    <row r="1335" spans="1:8" hidden="1" x14ac:dyDescent="0.25">
      <c r="A1335" s="81" t="s">
        <v>458</v>
      </c>
      <c r="B1335" s="81" t="s">
        <v>403</v>
      </c>
      <c r="C1335" s="81" t="s">
        <v>492</v>
      </c>
      <c r="D1335" s="81" t="s">
        <v>14</v>
      </c>
      <c r="E1335" s="81" t="s">
        <v>489</v>
      </c>
      <c r="F1335" s="105">
        <v>72.740785470422935</v>
      </c>
      <c r="G1335" s="105">
        <v>18.185196367605734</v>
      </c>
      <c r="H1335" s="81" t="s">
        <v>46</v>
      </c>
    </row>
    <row r="1336" spans="1:8" hidden="1" x14ac:dyDescent="0.25">
      <c r="A1336" s="81" t="s">
        <v>458</v>
      </c>
      <c r="B1336" s="81" t="s">
        <v>403</v>
      </c>
      <c r="C1336" s="81" t="s">
        <v>492</v>
      </c>
      <c r="D1336" s="81" t="s">
        <v>14</v>
      </c>
      <c r="E1336" s="81" t="s">
        <v>489</v>
      </c>
      <c r="F1336" s="105">
        <v>90.298906101214683</v>
      </c>
      <c r="G1336" s="105">
        <v>22.574726525303671</v>
      </c>
      <c r="H1336" s="81" t="s">
        <v>47</v>
      </c>
    </row>
    <row r="1337" spans="1:8" hidden="1" x14ac:dyDescent="0.25">
      <c r="A1337" s="81" t="s">
        <v>458</v>
      </c>
      <c r="B1337" s="81" t="s">
        <v>403</v>
      </c>
      <c r="C1337" s="81" t="s">
        <v>492</v>
      </c>
      <c r="D1337" s="81" t="s">
        <v>14</v>
      </c>
      <c r="E1337" s="81" t="s">
        <v>489</v>
      </c>
      <c r="F1337" s="105">
        <v>37.624544208839446</v>
      </c>
      <c r="G1337" s="105">
        <v>9.4061360522098614</v>
      </c>
      <c r="H1337" s="81" t="s">
        <v>48</v>
      </c>
    </row>
    <row r="1338" spans="1:8" hidden="1" x14ac:dyDescent="0.25">
      <c r="A1338" s="81" t="s">
        <v>458</v>
      </c>
      <c r="B1338" s="81" t="s">
        <v>403</v>
      </c>
      <c r="C1338" s="81" t="s">
        <v>492</v>
      </c>
      <c r="D1338" s="81" t="s">
        <v>14</v>
      </c>
      <c r="E1338" s="81" t="s">
        <v>489</v>
      </c>
      <c r="F1338" s="105">
        <v>6.2707573681399076</v>
      </c>
      <c r="G1338" s="105">
        <v>1.5676893420349769</v>
      </c>
      <c r="H1338" s="81" t="s">
        <v>68</v>
      </c>
    </row>
    <row r="1339" spans="1:8" hidden="1" x14ac:dyDescent="0.25">
      <c r="A1339" s="81" t="s">
        <v>458</v>
      </c>
      <c r="B1339" s="81" t="s">
        <v>403</v>
      </c>
      <c r="C1339" s="81" t="s">
        <v>492</v>
      </c>
      <c r="D1339" s="81" t="s">
        <v>14</v>
      </c>
      <c r="E1339" s="81" t="s">
        <v>489</v>
      </c>
      <c r="F1339" s="105">
        <v>111.61948115289036</v>
      </c>
      <c r="G1339" s="105">
        <v>27.90487028822259</v>
      </c>
      <c r="H1339" s="81" t="s">
        <v>49</v>
      </c>
    </row>
    <row r="1340" spans="1:8" hidden="1" x14ac:dyDescent="0.25">
      <c r="A1340" s="81" t="s">
        <v>458</v>
      </c>
      <c r="B1340" s="81" t="s">
        <v>403</v>
      </c>
      <c r="C1340" s="81" t="s">
        <v>492</v>
      </c>
      <c r="D1340" s="81" t="s">
        <v>14</v>
      </c>
      <c r="E1340" s="81" t="s">
        <v>489</v>
      </c>
      <c r="F1340" s="105">
        <v>63.961725155027061</v>
      </c>
      <c r="G1340" s="105">
        <v>15.990431288756765</v>
      </c>
      <c r="H1340" s="81" t="s">
        <v>51</v>
      </c>
    </row>
    <row r="1341" spans="1:8" hidden="1" x14ac:dyDescent="0.25">
      <c r="A1341" s="81" t="s">
        <v>458</v>
      </c>
      <c r="B1341" s="81" t="s">
        <v>403</v>
      </c>
      <c r="C1341" s="81" t="s">
        <v>492</v>
      </c>
      <c r="D1341" s="81" t="s">
        <v>14</v>
      </c>
      <c r="E1341" s="81" t="s">
        <v>489</v>
      </c>
      <c r="F1341" s="105">
        <v>139.21081357270594</v>
      </c>
      <c r="G1341" s="105">
        <v>34.802703393176486</v>
      </c>
      <c r="H1341" s="81" t="s">
        <v>52</v>
      </c>
    </row>
    <row r="1342" spans="1:8" hidden="1" x14ac:dyDescent="0.25">
      <c r="A1342" s="81" t="s">
        <v>458</v>
      </c>
      <c r="B1342" s="81" t="s">
        <v>403</v>
      </c>
      <c r="C1342" s="81" t="s">
        <v>492</v>
      </c>
      <c r="D1342" s="81" t="s">
        <v>14</v>
      </c>
      <c r="E1342" s="81" t="s">
        <v>489</v>
      </c>
      <c r="F1342" s="105">
        <v>35.116241261583482</v>
      </c>
      <c r="G1342" s="105">
        <v>8.7790603153958706</v>
      </c>
      <c r="H1342" s="81" t="s">
        <v>53</v>
      </c>
    </row>
    <row r="1343" spans="1:8" hidden="1" x14ac:dyDescent="0.25">
      <c r="A1343" s="81" t="s">
        <v>458</v>
      </c>
      <c r="B1343" s="81" t="s">
        <v>403</v>
      </c>
      <c r="C1343" s="81" t="s">
        <v>492</v>
      </c>
      <c r="D1343" s="81" t="s">
        <v>14</v>
      </c>
      <c r="E1343" s="81" t="s">
        <v>489</v>
      </c>
      <c r="F1343" s="105">
        <v>18.812272104419723</v>
      </c>
      <c r="G1343" s="105">
        <v>4.7030680261049307</v>
      </c>
      <c r="H1343" s="81" t="s">
        <v>55</v>
      </c>
    </row>
    <row r="1344" spans="1:8" hidden="1" x14ac:dyDescent="0.25">
      <c r="A1344" s="81" t="s">
        <v>458</v>
      </c>
      <c r="B1344" s="81" t="s">
        <v>403</v>
      </c>
      <c r="C1344" s="81" t="s">
        <v>492</v>
      </c>
      <c r="D1344" s="81" t="s">
        <v>14</v>
      </c>
      <c r="E1344" s="81" t="s">
        <v>489</v>
      </c>
      <c r="F1344" s="105">
        <v>20.066423578047704</v>
      </c>
      <c r="G1344" s="105">
        <v>5.0166058945119261</v>
      </c>
      <c r="H1344" s="81" t="s">
        <v>65</v>
      </c>
    </row>
    <row r="1345" spans="1:8" s="67" customFormat="1" hidden="1" x14ac:dyDescent="0.25">
      <c r="A1345" s="87"/>
      <c r="B1345" s="87"/>
      <c r="C1345" s="87"/>
      <c r="D1345" s="87"/>
      <c r="E1345" s="87"/>
      <c r="F1345" s="106">
        <v>5400.0000000000009</v>
      </c>
      <c r="G1345" s="106">
        <v>1350.0000000000002</v>
      </c>
      <c r="H1345" s="87"/>
    </row>
    <row r="1346" spans="1:8" hidden="1" x14ac:dyDescent="0.25">
      <c r="A1346" s="81" t="s">
        <v>458</v>
      </c>
      <c r="B1346" s="81" t="s">
        <v>403</v>
      </c>
      <c r="C1346" s="81" t="s">
        <v>524</v>
      </c>
      <c r="D1346" s="81" t="s">
        <v>14</v>
      </c>
      <c r="E1346" s="81" t="s">
        <v>489</v>
      </c>
      <c r="F1346" s="105">
        <v>27.494407917033826</v>
      </c>
      <c r="G1346" s="105">
        <v>6.8736019792584564</v>
      </c>
      <c r="H1346" s="81" t="s">
        <v>16</v>
      </c>
    </row>
    <row r="1347" spans="1:8" hidden="1" x14ac:dyDescent="0.25">
      <c r="A1347" s="81" t="s">
        <v>458</v>
      </c>
      <c r="B1347" s="81" t="s">
        <v>403</v>
      </c>
      <c r="C1347" s="81" t="s">
        <v>524</v>
      </c>
      <c r="D1347" s="81" t="s">
        <v>14</v>
      </c>
      <c r="E1347" s="81" t="s">
        <v>489</v>
      </c>
      <c r="F1347" s="105">
        <v>156.57832305293837</v>
      </c>
      <c r="G1347" s="105">
        <v>39.144580763234593</v>
      </c>
      <c r="H1347" s="81" t="s">
        <v>18</v>
      </c>
    </row>
    <row r="1348" spans="1:8" hidden="1" x14ac:dyDescent="0.25">
      <c r="A1348" s="81" t="s">
        <v>458</v>
      </c>
      <c r="B1348" s="81" t="s">
        <v>403</v>
      </c>
      <c r="C1348" s="81" t="s">
        <v>524</v>
      </c>
      <c r="D1348" s="81" t="s">
        <v>14</v>
      </c>
      <c r="E1348" s="81" t="s">
        <v>489</v>
      </c>
      <c r="F1348" s="105">
        <v>34.48451162475429</v>
      </c>
      <c r="G1348" s="105">
        <v>8.6211279061885726</v>
      </c>
      <c r="H1348" s="81" t="s">
        <v>20</v>
      </c>
    </row>
    <row r="1349" spans="1:8" hidden="1" x14ac:dyDescent="0.25">
      <c r="A1349" s="81" t="s">
        <v>458</v>
      </c>
      <c r="B1349" s="81" t="s">
        <v>403</v>
      </c>
      <c r="C1349" s="81" t="s">
        <v>524</v>
      </c>
      <c r="D1349" s="81" t="s">
        <v>14</v>
      </c>
      <c r="E1349" s="81" t="s">
        <v>489</v>
      </c>
      <c r="F1349" s="105">
        <v>186.40276553921237</v>
      </c>
      <c r="G1349" s="105">
        <v>46.600691384803092</v>
      </c>
      <c r="H1349" s="81" t="s">
        <v>22</v>
      </c>
    </row>
    <row r="1350" spans="1:8" hidden="1" x14ac:dyDescent="0.25">
      <c r="A1350" s="81" t="s">
        <v>458</v>
      </c>
      <c r="B1350" s="81" t="s">
        <v>403</v>
      </c>
      <c r="C1350" s="81" t="s">
        <v>524</v>
      </c>
      <c r="D1350" s="81" t="s">
        <v>14</v>
      </c>
      <c r="E1350" s="81" t="s">
        <v>489</v>
      </c>
      <c r="F1350" s="105">
        <v>368.14546193994443</v>
      </c>
      <c r="G1350" s="105">
        <v>92.036365484986106</v>
      </c>
      <c r="H1350" s="81" t="s">
        <v>23</v>
      </c>
    </row>
    <row r="1351" spans="1:8" hidden="1" x14ac:dyDescent="0.25">
      <c r="A1351" s="81" t="s">
        <v>458</v>
      </c>
      <c r="B1351" s="81" t="s">
        <v>403</v>
      </c>
      <c r="C1351" s="81" t="s">
        <v>524</v>
      </c>
      <c r="D1351" s="81" t="s">
        <v>14</v>
      </c>
      <c r="E1351" s="81" t="s">
        <v>489</v>
      </c>
      <c r="F1351" s="105">
        <v>243.25560902867215</v>
      </c>
      <c r="G1351" s="105">
        <v>60.813902257168039</v>
      </c>
      <c r="H1351" s="81" t="s">
        <v>25</v>
      </c>
    </row>
    <row r="1352" spans="1:8" hidden="1" x14ac:dyDescent="0.25">
      <c r="A1352" s="81" t="s">
        <v>458</v>
      </c>
      <c r="B1352" s="81" t="s">
        <v>403</v>
      </c>
      <c r="C1352" s="81" t="s">
        <v>524</v>
      </c>
      <c r="D1352" s="81" t="s">
        <v>14</v>
      </c>
      <c r="E1352" s="81" t="s">
        <v>489</v>
      </c>
      <c r="F1352" s="105">
        <v>84.188809055785256</v>
      </c>
      <c r="G1352" s="105">
        <v>21.047202263946314</v>
      </c>
      <c r="H1352" s="81" t="s">
        <v>28</v>
      </c>
    </row>
    <row r="1353" spans="1:8" hidden="1" x14ac:dyDescent="0.25">
      <c r="A1353" s="81" t="s">
        <v>458</v>
      </c>
      <c r="B1353" s="81" t="s">
        <v>403</v>
      </c>
      <c r="C1353" s="81" t="s">
        <v>524</v>
      </c>
      <c r="D1353" s="81" t="s">
        <v>14</v>
      </c>
      <c r="E1353" s="81" t="s">
        <v>489</v>
      </c>
      <c r="F1353" s="105">
        <v>3.7280553107842476</v>
      </c>
      <c r="G1353" s="105">
        <v>0.93201382769606189</v>
      </c>
      <c r="H1353" s="81" t="s">
        <v>29</v>
      </c>
    </row>
    <row r="1354" spans="1:8" hidden="1" x14ac:dyDescent="0.25">
      <c r="A1354" s="81" t="s">
        <v>458</v>
      </c>
      <c r="B1354" s="81" t="s">
        <v>403</v>
      </c>
      <c r="C1354" s="81" t="s">
        <v>524</v>
      </c>
      <c r="D1354" s="81" t="s">
        <v>14</v>
      </c>
      <c r="E1354" s="81" t="s">
        <v>489</v>
      </c>
      <c r="F1354" s="105">
        <v>26.096387175489731</v>
      </c>
      <c r="G1354" s="105">
        <v>6.5240967938724328</v>
      </c>
      <c r="H1354" s="81" t="s">
        <v>30</v>
      </c>
    </row>
    <row r="1355" spans="1:8" hidden="1" x14ac:dyDescent="0.25">
      <c r="A1355" s="81" t="s">
        <v>458</v>
      </c>
      <c r="B1355" s="81" t="s">
        <v>403</v>
      </c>
      <c r="C1355" s="81" t="s">
        <v>524</v>
      </c>
      <c r="D1355" s="81" t="s">
        <v>14</v>
      </c>
      <c r="E1355" s="81" t="s">
        <v>489</v>
      </c>
      <c r="F1355" s="105">
        <v>126.75388056666441</v>
      </c>
      <c r="G1355" s="105">
        <v>31.688470141666102</v>
      </c>
      <c r="H1355" s="81" t="s">
        <v>31</v>
      </c>
    </row>
    <row r="1356" spans="1:8" hidden="1" x14ac:dyDescent="0.25">
      <c r="A1356" s="81" t="s">
        <v>458</v>
      </c>
      <c r="B1356" s="81" t="s">
        <v>403</v>
      </c>
      <c r="C1356" s="81" t="s">
        <v>524</v>
      </c>
      <c r="D1356" s="81" t="s">
        <v>14</v>
      </c>
      <c r="E1356" s="81" t="s">
        <v>489</v>
      </c>
      <c r="F1356" s="105">
        <v>9.320138276960618</v>
      </c>
      <c r="G1356" s="105">
        <v>2.3300345692401545</v>
      </c>
      <c r="H1356" s="81" t="s">
        <v>33</v>
      </c>
    </row>
    <row r="1357" spans="1:8" hidden="1" x14ac:dyDescent="0.25">
      <c r="A1357" s="81" t="s">
        <v>458</v>
      </c>
      <c r="B1357" s="81" t="s">
        <v>403</v>
      </c>
      <c r="C1357" s="81" t="s">
        <v>524</v>
      </c>
      <c r="D1357" s="81" t="s">
        <v>14</v>
      </c>
      <c r="E1357" s="81" t="s">
        <v>489</v>
      </c>
      <c r="F1357" s="105">
        <v>149.12221243136989</v>
      </c>
      <c r="G1357" s="105">
        <v>37.280553107842472</v>
      </c>
      <c r="H1357" s="81" t="s">
        <v>34</v>
      </c>
    </row>
    <row r="1358" spans="1:8" hidden="1" x14ac:dyDescent="0.25">
      <c r="A1358" s="81" t="s">
        <v>458</v>
      </c>
      <c r="B1358" s="81" t="s">
        <v>403</v>
      </c>
      <c r="C1358" s="81" t="s">
        <v>524</v>
      </c>
      <c r="D1358" s="81" t="s">
        <v>14</v>
      </c>
      <c r="E1358" s="81" t="s">
        <v>489</v>
      </c>
      <c r="F1358" s="105">
        <v>133.27797736053685</v>
      </c>
      <c r="G1358" s="105">
        <v>33.319494340134213</v>
      </c>
      <c r="H1358" s="81" t="s">
        <v>35</v>
      </c>
    </row>
    <row r="1359" spans="1:8" hidden="1" x14ac:dyDescent="0.25">
      <c r="A1359" s="81" t="s">
        <v>458</v>
      </c>
      <c r="B1359" s="81" t="s">
        <v>403</v>
      </c>
      <c r="C1359" s="81" t="s">
        <v>524</v>
      </c>
      <c r="D1359" s="81" t="s">
        <v>14</v>
      </c>
      <c r="E1359" s="81" t="s">
        <v>489</v>
      </c>
      <c r="F1359" s="105">
        <v>190.13082084999661</v>
      </c>
      <c r="G1359" s="105">
        <v>47.532705212499152</v>
      </c>
      <c r="H1359" s="81" t="s">
        <v>36</v>
      </c>
    </row>
    <row r="1360" spans="1:8" hidden="1" x14ac:dyDescent="0.25">
      <c r="A1360" s="81" t="s">
        <v>458</v>
      </c>
      <c r="B1360" s="81" t="s">
        <v>403</v>
      </c>
      <c r="C1360" s="81" t="s">
        <v>524</v>
      </c>
      <c r="D1360" s="81" t="s">
        <v>14</v>
      </c>
      <c r="E1360" s="81" t="s">
        <v>489</v>
      </c>
      <c r="F1360" s="105">
        <v>123.02582525588016</v>
      </c>
      <c r="G1360" s="105">
        <v>30.756456313970041</v>
      </c>
      <c r="H1360" s="81" t="s">
        <v>37</v>
      </c>
    </row>
    <row r="1361" spans="1:8" hidden="1" x14ac:dyDescent="0.25">
      <c r="A1361" s="81" t="s">
        <v>458</v>
      </c>
      <c r="B1361" s="81" t="s">
        <v>403</v>
      </c>
      <c r="C1361" s="81" t="s">
        <v>524</v>
      </c>
      <c r="D1361" s="81" t="s">
        <v>14</v>
      </c>
      <c r="E1361" s="81" t="s">
        <v>489</v>
      </c>
      <c r="F1361" s="105">
        <v>150.98624008676202</v>
      </c>
      <c r="G1361" s="105">
        <v>37.746560021690506</v>
      </c>
      <c r="H1361" s="81" t="s">
        <v>38</v>
      </c>
    </row>
    <row r="1362" spans="1:8" hidden="1" x14ac:dyDescent="0.25">
      <c r="A1362" s="81" t="s">
        <v>458</v>
      </c>
      <c r="B1362" s="81" t="s">
        <v>403</v>
      </c>
      <c r="C1362" s="81" t="s">
        <v>524</v>
      </c>
      <c r="D1362" s="81" t="s">
        <v>14</v>
      </c>
      <c r="E1362" s="81" t="s">
        <v>489</v>
      </c>
      <c r="F1362" s="105">
        <v>64.308954111028271</v>
      </c>
      <c r="G1362" s="105">
        <v>16.077238527757068</v>
      </c>
      <c r="H1362" s="81" t="s">
        <v>39</v>
      </c>
    </row>
    <row r="1363" spans="1:8" hidden="1" x14ac:dyDescent="0.25">
      <c r="A1363" s="81" t="s">
        <v>458</v>
      </c>
      <c r="B1363" s="81" t="s">
        <v>403</v>
      </c>
      <c r="C1363" s="81" t="s">
        <v>524</v>
      </c>
      <c r="D1363" s="81" t="s">
        <v>14</v>
      </c>
      <c r="E1363" s="81" t="s">
        <v>489</v>
      </c>
      <c r="F1363" s="105">
        <v>128.15190130820849</v>
      </c>
      <c r="G1363" s="105">
        <v>32.037975327052123</v>
      </c>
      <c r="H1363" s="81" t="s">
        <v>40</v>
      </c>
    </row>
    <row r="1364" spans="1:8" hidden="1" x14ac:dyDescent="0.25">
      <c r="A1364" s="81" t="s">
        <v>458</v>
      </c>
      <c r="B1364" s="81" t="s">
        <v>403</v>
      </c>
      <c r="C1364" s="81" t="s">
        <v>524</v>
      </c>
      <c r="D1364" s="81" t="s">
        <v>14</v>
      </c>
      <c r="E1364" s="81" t="s">
        <v>489</v>
      </c>
      <c r="F1364" s="105">
        <v>711.12655053209517</v>
      </c>
      <c r="G1364" s="105">
        <v>177.78163763302379</v>
      </c>
      <c r="H1364" s="81" t="s">
        <v>41</v>
      </c>
    </row>
    <row r="1365" spans="1:8" hidden="1" x14ac:dyDescent="0.25">
      <c r="A1365" s="81" t="s">
        <v>458</v>
      </c>
      <c r="B1365" s="81" t="s">
        <v>403</v>
      </c>
      <c r="C1365" s="81" t="s">
        <v>524</v>
      </c>
      <c r="D1365" s="81" t="s">
        <v>14</v>
      </c>
      <c r="E1365" s="81" t="s">
        <v>489</v>
      </c>
      <c r="F1365" s="105">
        <v>759.59126957229046</v>
      </c>
      <c r="G1365" s="105">
        <v>189.89781739307261</v>
      </c>
      <c r="H1365" s="81" t="s">
        <v>42</v>
      </c>
    </row>
    <row r="1366" spans="1:8" hidden="1" x14ac:dyDescent="0.25">
      <c r="A1366" s="81" t="s">
        <v>458</v>
      </c>
      <c r="B1366" s="81" t="s">
        <v>403</v>
      </c>
      <c r="C1366" s="81" t="s">
        <v>524</v>
      </c>
      <c r="D1366" s="81" t="s">
        <v>14</v>
      </c>
      <c r="E1366" s="81" t="s">
        <v>489</v>
      </c>
      <c r="F1366" s="105">
        <v>43.80464990171491</v>
      </c>
      <c r="G1366" s="105">
        <v>10.951162475428728</v>
      </c>
      <c r="H1366" s="81" t="s">
        <v>44</v>
      </c>
    </row>
    <row r="1367" spans="1:8" hidden="1" x14ac:dyDescent="0.25">
      <c r="A1367" s="81" t="s">
        <v>458</v>
      </c>
      <c r="B1367" s="81" t="s">
        <v>403</v>
      </c>
      <c r="C1367" s="81" t="s">
        <v>524</v>
      </c>
      <c r="D1367" s="81" t="s">
        <v>14</v>
      </c>
      <c r="E1367" s="81" t="s">
        <v>489</v>
      </c>
      <c r="F1367" s="105">
        <v>101.58950721887074</v>
      </c>
      <c r="G1367" s="105">
        <v>25.397376804717684</v>
      </c>
      <c r="H1367" s="81" t="s">
        <v>45</v>
      </c>
    </row>
    <row r="1368" spans="1:8" hidden="1" x14ac:dyDescent="0.25">
      <c r="A1368" s="81" t="s">
        <v>458</v>
      </c>
      <c r="B1368" s="81" t="s">
        <v>403</v>
      </c>
      <c r="C1368" s="81" t="s">
        <v>524</v>
      </c>
      <c r="D1368" s="81" t="s">
        <v>14</v>
      </c>
      <c r="E1368" s="81" t="s">
        <v>489</v>
      </c>
      <c r="F1368" s="105">
        <v>50.328746695587334</v>
      </c>
      <c r="G1368" s="105">
        <v>12.582186673896834</v>
      </c>
      <c r="H1368" s="81" t="s">
        <v>46</v>
      </c>
    </row>
    <row r="1369" spans="1:8" hidden="1" x14ac:dyDescent="0.25">
      <c r="A1369" s="81" t="s">
        <v>458</v>
      </c>
      <c r="B1369" s="81" t="s">
        <v>403</v>
      </c>
      <c r="C1369" s="81" t="s">
        <v>524</v>
      </c>
      <c r="D1369" s="81" t="s">
        <v>14</v>
      </c>
      <c r="E1369" s="81" t="s">
        <v>489</v>
      </c>
      <c r="F1369" s="105">
        <v>87.60929980342982</v>
      </c>
      <c r="G1369" s="105">
        <v>21.902324950857455</v>
      </c>
      <c r="H1369" s="81" t="s">
        <v>47</v>
      </c>
    </row>
    <row r="1370" spans="1:8" hidden="1" x14ac:dyDescent="0.25">
      <c r="A1370" s="81" t="s">
        <v>458</v>
      </c>
      <c r="B1370" s="81" t="s">
        <v>403</v>
      </c>
      <c r="C1370" s="81" t="s">
        <v>524</v>
      </c>
      <c r="D1370" s="81" t="s">
        <v>14</v>
      </c>
      <c r="E1370" s="81" t="s">
        <v>489</v>
      </c>
      <c r="F1370" s="105">
        <v>32.620483969362169</v>
      </c>
      <c r="G1370" s="105">
        <v>8.1551209923405423</v>
      </c>
      <c r="H1370" s="81" t="s">
        <v>63</v>
      </c>
    </row>
    <row r="1371" spans="1:8" hidden="1" x14ac:dyDescent="0.25">
      <c r="A1371" s="81" t="s">
        <v>458</v>
      </c>
      <c r="B1371" s="81" t="s">
        <v>403</v>
      </c>
      <c r="C1371" s="81" t="s">
        <v>524</v>
      </c>
      <c r="D1371" s="81" t="s">
        <v>14</v>
      </c>
      <c r="E1371" s="81" t="s">
        <v>489</v>
      </c>
      <c r="F1371" s="105">
        <v>118.36575611739985</v>
      </c>
      <c r="G1371" s="105">
        <v>29.591439029349964</v>
      </c>
      <c r="H1371" s="81" t="s">
        <v>48</v>
      </c>
    </row>
    <row r="1372" spans="1:8" hidden="1" x14ac:dyDescent="0.25">
      <c r="A1372" s="81" t="s">
        <v>458</v>
      </c>
      <c r="B1372" s="81" t="s">
        <v>403</v>
      </c>
      <c r="C1372" s="81" t="s">
        <v>524</v>
      </c>
      <c r="D1372" s="81" t="s">
        <v>14</v>
      </c>
      <c r="E1372" s="81" t="s">
        <v>489</v>
      </c>
      <c r="F1372" s="105">
        <v>1.8640276553921238</v>
      </c>
      <c r="G1372" s="105">
        <v>0.46600691384803095</v>
      </c>
      <c r="H1372" s="81" t="s">
        <v>68</v>
      </c>
    </row>
    <row r="1373" spans="1:8" hidden="1" x14ac:dyDescent="0.25">
      <c r="A1373" s="81" t="s">
        <v>458</v>
      </c>
      <c r="B1373" s="81" t="s">
        <v>403</v>
      </c>
      <c r="C1373" s="81" t="s">
        <v>524</v>
      </c>
      <c r="D1373" s="81" t="s">
        <v>14</v>
      </c>
      <c r="E1373" s="81" t="s">
        <v>489</v>
      </c>
      <c r="F1373" s="105">
        <v>80.153189181861308</v>
      </c>
      <c r="G1373" s="105">
        <v>20.038297295465327</v>
      </c>
      <c r="H1373" s="81" t="s">
        <v>49</v>
      </c>
    </row>
    <row r="1374" spans="1:8" hidden="1" x14ac:dyDescent="0.25">
      <c r="A1374" s="81" t="s">
        <v>458</v>
      </c>
      <c r="B1374" s="81" t="s">
        <v>403</v>
      </c>
      <c r="C1374" s="81" t="s">
        <v>524</v>
      </c>
      <c r="D1374" s="81" t="s">
        <v>14</v>
      </c>
      <c r="E1374" s="81" t="s">
        <v>489</v>
      </c>
      <c r="F1374" s="105">
        <v>48.46471904019522</v>
      </c>
      <c r="G1374" s="105">
        <v>12.116179760048805</v>
      </c>
      <c r="H1374" s="81" t="s">
        <v>50</v>
      </c>
    </row>
    <row r="1375" spans="1:8" hidden="1" x14ac:dyDescent="0.25">
      <c r="A1375" s="81" t="s">
        <v>458</v>
      </c>
      <c r="B1375" s="81" t="s">
        <v>403</v>
      </c>
      <c r="C1375" s="81" t="s">
        <v>524</v>
      </c>
      <c r="D1375" s="81" t="s">
        <v>14</v>
      </c>
      <c r="E1375" s="81" t="s">
        <v>489</v>
      </c>
      <c r="F1375" s="105">
        <v>67.104995594116446</v>
      </c>
      <c r="G1375" s="105">
        <v>16.776248898529111</v>
      </c>
      <c r="H1375" s="81" t="s">
        <v>51</v>
      </c>
    </row>
    <row r="1376" spans="1:8" hidden="1" x14ac:dyDescent="0.25">
      <c r="A1376" s="81" t="s">
        <v>458</v>
      </c>
      <c r="B1376" s="81" t="s">
        <v>403</v>
      </c>
      <c r="C1376" s="81" t="s">
        <v>524</v>
      </c>
      <c r="D1376" s="81" t="s">
        <v>14</v>
      </c>
      <c r="E1376" s="81" t="s">
        <v>489</v>
      </c>
      <c r="F1376" s="105">
        <v>83.64824103572154</v>
      </c>
      <c r="G1376" s="105">
        <v>20.912060258930385</v>
      </c>
      <c r="H1376" s="81" t="s">
        <v>52</v>
      </c>
    </row>
    <row r="1377" spans="1:8" hidden="1" x14ac:dyDescent="0.25">
      <c r="A1377" s="81" t="s">
        <v>458</v>
      </c>
      <c r="B1377" s="81" t="s">
        <v>403</v>
      </c>
      <c r="C1377" s="81" t="s">
        <v>524</v>
      </c>
      <c r="D1377" s="81" t="s">
        <v>14</v>
      </c>
      <c r="E1377" s="81" t="s">
        <v>489</v>
      </c>
      <c r="F1377" s="105">
        <v>21.436318037009421</v>
      </c>
      <c r="G1377" s="105">
        <v>5.3590795092523553</v>
      </c>
      <c r="H1377" s="81" t="s">
        <v>53</v>
      </c>
    </row>
    <row r="1378" spans="1:8" hidden="1" x14ac:dyDescent="0.25">
      <c r="A1378" s="81" t="s">
        <v>458</v>
      </c>
      <c r="B1378" s="81" t="s">
        <v>403</v>
      </c>
      <c r="C1378" s="81" t="s">
        <v>524</v>
      </c>
      <c r="D1378" s="81" t="s">
        <v>14</v>
      </c>
      <c r="E1378" s="81" t="s">
        <v>489</v>
      </c>
      <c r="F1378" s="105">
        <v>147.25818477597778</v>
      </c>
      <c r="G1378" s="105">
        <v>36.814546193994445</v>
      </c>
      <c r="H1378" s="81" t="s">
        <v>55</v>
      </c>
    </row>
    <row r="1379" spans="1:8" hidden="1" x14ac:dyDescent="0.25">
      <c r="A1379" s="81" t="s">
        <v>458</v>
      </c>
      <c r="B1379" s="81" t="s">
        <v>403</v>
      </c>
      <c r="C1379" s="81" t="s">
        <v>524</v>
      </c>
      <c r="D1379" s="81" t="s">
        <v>14</v>
      </c>
      <c r="E1379" s="81" t="s">
        <v>489</v>
      </c>
      <c r="F1379" s="105">
        <v>87.60929980342982</v>
      </c>
      <c r="G1379" s="105">
        <v>21.902324950857455</v>
      </c>
      <c r="H1379" s="81" t="s">
        <v>56</v>
      </c>
    </row>
    <row r="1380" spans="1:8" hidden="1" x14ac:dyDescent="0.25">
      <c r="A1380" s="81" t="s">
        <v>458</v>
      </c>
      <c r="B1380" s="81" t="s">
        <v>403</v>
      </c>
      <c r="C1380" s="81" t="s">
        <v>524</v>
      </c>
      <c r="D1380" s="81" t="s">
        <v>14</v>
      </c>
      <c r="E1380" s="81" t="s">
        <v>489</v>
      </c>
      <c r="F1380" s="105">
        <v>158.44235070833051</v>
      </c>
      <c r="G1380" s="105">
        <v>39.610587677082627</v>
      </c>
      <c r="H1380" s="81" t="s">
        <v>57</v>
      </c>
    </row>
    <row r="1381" spans="1:8" hidden="1" x14ac:dyDescent="0.25">
      <c r="A1381" s="81" t="s">
        <v>458</v>
      </c>
      <c r="B1381" s="81" t="s">
        <v>403</v>
      </c>
      <c r="C1381" s="81" t="s">
        <v>524</v>
      </c>
      <c r="D1381" s="81" t="s">
        <v>14</v>
      </c>
      <c r="E1381" s="81" t="s">
        <v>489</v>
      </c>
      <c r="F1381" s="105">
        <v>31.688470141666102</v>
      </c>
      <c r="G1381" s="105">
        <v>7.9221175354165254</v>
      </c>
      <c r="H1381" s="81" t="s">
        <v>65</v>
      </c>
    </row>
    <row r="1382" spans="1:8" hidden="1" x14ac:dyDescent="0.25">
      <c r="A1382" s="81" t="s">
        <v>458</v>
      </c>
      <c r="B1382" s="81" t="s">
        <v>403</v>
      </c>
      <c r="C1382" s="81" t="s">
        <v>524</v>
      </c>
      <c r="D1382" s="81" t="s">
        <v>14</v>
      </c>
      <c r="E1382" s="81" t="s">
        <v>489</v>
      </c>
      <c r="F1382" s="105">
        <v>11.184165932352741</v>
      </c>
      <c r="G1382" s="105">
        <v>2.7960414830881852</v>
      </c>
      <c r="H1382" s="81" t="s">
        <v>46</v>
      </c>
    </row>
    <row r="1383" spans="1:8" hidden="1" x14ac:dyDescent="0.25">
      <c r="A1383" s="81" t="s">
        <v>458</v>
      </c>
      <c r="B1383" s="81" t="s">
        <v>403</v>
      </c>
      <c r="C1383" s="81" t="s">
        <v>524</v>
      </c>
      <c r="D1383" s="81" t="s">
        <v>14</v>
      </c>
      <c r="E1383" s="81" t="s">
        <v>489</v>
      </c>
      <c r="F1383" s="105">
        <v>98.793465735782561</v>
      </c>
      <c r="G1383" s="105">
        <v>24.69836643394564</v>
      </c>
      <c r="H1383" s="81" t="s">
        <v>53</v>
      </c>
    </row>
    <row r="1384" spans="1:8" hidden="1" x14ac:dyDescent="0.25">
      <c r="A1384" s="81" t="s">
        <v>458</v>
      </c>
      <c r="B1384" s="81" t="s">
        <v>403</v>
      </c>
      <c r="C1384" s="81" t="s">
        <v>524</v>
      </c>
      <c r="D1384" s="81" t="s">
        <v>14</v>
      </c>
      <c r="E1384" s="81" t="s">
        <v>489</v>
      </c>
      <c r="F1384" s="105">
        <v>1.8640276553921238</v>
      </c>
      <c r="G1384" s="105">
        <v>0.46600691384803095</v>
      </c>
      <c r="H1384" s="81" t="s">
        <v>56</v>
      </c>
    </row>
    <row r="1385" spans="1:8" s="67" customFormat="1" hidden="1" x14ac:dyDescent="0.25">
      <c r="A1385" s="87"/>
      <c r="B1385" s="87"/>
      <c r="C1385" s="87"/>
      <c r="D1385" s="87"/>
      <c r="E1385" s="87"/>
      <c r="F1385" s="106">
        <v>4950</v>
      </c>
      <c r="G1385" s="106">
        <v>1237.5</v>
      </c>
      <c r="H1385" s="87"/>
    </row>
    <row r="1386" spans="1:8" hidden="1" x14ac:dyDescent="0.25">
      <c r="A1386" s="81" t="s">
        <v>459</v>
      </c>
      <c r="B1386" s="81" t="s">
        <v>141</v>
      </c>
      <c r="C1386" s="81" t="s">
        <v>483</v>
      </c>
      <c r="D1386" s="81" t="s">
        <v>14</v>
      </c>
      <c r="E1386" s="81" t="s">
        <v>489</v>
      </c>
      <c r="F1386" s="105">
        <v>23.12364469749134</v>
      </c>
      <c r="G1386" s="105">
        <v>5.780911174372835</v>
      </c>
      <c r="H1386" s="81" t="s">
        <v>20</v>
      </c>
    </row>
    <row r="1387" spans="1:8" hidden="1" x14ac:dyDescent="0.25">
      <c r="A1387" s="81" t="s">
        <v>459</v>
      </c>
      <c r="B1387" s="81" t="s">
        <v>141</v>
      </c>
      <c r="C1387" s="81" t="s">
        <v>483</v>
      </c>
      <c r="D1387" s="81" t="s">
        <v>14</v>
      </c>
      <c r="E1387" s="81" t="s">
        <v>489</v>
      </c>
      <c r="F1387" s="105">
        <v>13.874186818494803</v>
      </c>
      <c r="G1387" s="105">
        <v>3.4685467046237006</v>
      </c>
      <c r="H1387" s="81" t="s">
        <v>21</v>
      </c>
    </row>
    <row r="1388" spans="1:8" hidden="1" x14ac:dyDescent="0.25">
      <c r="A1388" s="81" t="s">
        <v>459</v>
      </c>
      <c r="B1388" s="81" t="s">
        <v>141</v>
      </c>
      <c r="C1388" s="81" t="s">
        <v>483</v>
      </c>
      <c r="D1388" s="81" t="s">
        <v>14</v>
      </c>
      <c r="E1388" s="81" t="s">
        <v>489</v>
      </c>
      <c r="F1388" s="105">
        <v>4.6247289394982678</v>
      </c>
      <c r="G1388" s="105">
        <v>1.1561822348745669</v>
      </c>
      <c r="H1388" s="81" t="s">
        <v>23</v>
      </c>
    </row>
    <row r="1389" spans="1:8" hidden="1" x14ac:dyDescent="0.25">
      <c r="A1389" s="81" t="s">
        <v>459</v>
      </c>
      <c r="B1389" s="81" t="s">
        <v>141</v>
      </c>
      <c r="C1389" s="81" t="s">
        <v>483</v>
      </c>
      <c r="D1389" s="81" t="s">
        <v>14</v>
      </c>
      <c r="E1389" s="81" t="s">
        <v>489</v>
      </c>
      <c r="F1389" s="105">
        <v>1.5415763131660889</v>
      </c>
      <c r="G1389" s="105">
        <v>0.38539407829152222</v>
      </c>
      <c r="H1389" s="81" t="s">
        <v>25</v>
      </c>
    </row>
    <row r="1390" spans="1:8" hidden="1" x14ac:dyDescent="0.25">
      <c r="A1390" s="81" t="s">
        <v>459</v>
      </c>
      <c r="B1390" s="81" t="s">
        <v>141</v>
      </c>
      <c r="C1390" s="81" t="s">
        <v>483</v>
      </c>
      <c r="D1390" s="81" t="s">
        <v>14</v>
      </c>
      <c r="E1390" s="81" t="s">
        <v>489</v>
      </c>
      <c r="F1390" s="105">
        <v>3.0831526263321778</v>
      </c>
      <c r="G1390" s="105">
        <v>0.77078815658304445</v>
      </c>
      <c r="H1390" s="81" t="s">
        <v>26</v>
      </c>
    </row>
    <row r="1391" spans="1:8" hidden="1" x14ac:dyDescent="0.25">
      <c r="A1391" s="81" t="s">
        <v>459</v>
      </c>
      <c r="B1391" s="81" t="s">
        <v>141</v>
      </c>
      <c r="C1391" s="81" t="s">
        <v>483</v>
      </c>
      <c r="D1391" s="81" t="s">
        <v>14</v>
      </c>
      <c r="E1391" s="81" t="s">
        <v>489</v>
      </c>
      <c r="F1391" s="105">
        <v>36.997831515986142</v>
      </c>
      <c r="G1391" s="105">
        <v>9.2494578789965356</v>
      </c>
      <c r="H1391" s="81" t="s">
        <v>27</v>
      </c>
    </row>
    <row r="1392" spans="1:8" hidden="1" x14ac:dyDescent="0.25">
      <c r="A1392" s="81" t="s">
        <v>459</v>
      </c>
      <c r="B1392" s="81" t="s">
        <v>141</v>
      </c>
      <c r="C1392" s="81" t="s">
        <v>483</v>
      </c>
      <c r="D1392" s="81" t="s">
        <v>14</v>
      </c>
      <c r="E1392" s="81" t="s">
        <v>489</v>
      </c>
      <c r="F1392" s="105">
        <v>81.703544597802733</v>
      </c>
      <c r="G1392" s="105">
        <v>20.425886149450683</v>
      </c>
      <c r="H1392" s="81" t="s">
        <v>33</v>
      </c>
    </row>
    <row r="1393" spans="1:8" hidden="1" x14ac:dyDescent="0.25">
      <c r="A1393" s="81" t="s">
        <v>459</v>
      </c>
      <c r="B1393" s="81" t="s">
        <v>141</v>
      </c>
      <c r="C1393" s="81" t="s">
        <v>483</v>
      </c>
      <c r="D1393" s="81" t="s">
        <v>14</v>
      </c>
      <c r="E1393" s="81" t="s">
        <v>489</v>
      </c>
      <c r="F1393" s="105">
        <v>57.038323587145292</v>
      </c>
      <c r="G1393" s="105">
        <v>14.259580896786323</v>
      </c>
      <c r="H1393" s="81" t="s">
        <v>34</v>
      </c>
    </row>
    <row r="1394" spans="1:8" hidden="1" x14ac:dyDescent="0.25">
      <c r="A1394" s="81" t="s">
        <v>459</v>
      </c>
      <c r="B1394" s="81" t="s">
        <v>141</v>
      </c>
      <c r="C1394" s="81" t="s">
        <v>483</v>
      </c>
      <c r="D1394" s="81" t="s">
        <v>14</v>
      </c>
      <c r="E1394" s="81" t="s">
        <v>489</v>
      </c>
      <c r="F1394" s="105">
        <v>86.328273537301001</v>
      </c>
      <c r="G1394" s="105">
        <v>21.58206838432525</v>
      </c>
      <c r="H1394" s="81" t="s">
        <v>36</v>
      </c>
    </row>
    <row r="1395" spans="1:8" hidden="1" x14ac:dyDescent="0.25">
      <c r="A1395" s="81" t="s">
        <v>459</v>
      </c>
      <c r="B1395" s="81" t="s">
        <v>141</v>
      </c>
      <c r="C1395" s="81" t="s">
        <v>483</v>
      </c>
      <c r="D1395" s="81" t="s">
        <v>14</v>
      </c>
      <c r="E1395" s="81" t="s">
        <v>489</v>
      </c>
      <c r="F1395" s="105">
        <v>3.0831526263321778</v>
      </c>
      <c r="G1395" s="105">
        <v>0.77078815658304445</v>
      </c>
      <c r="H1395" s="81" t="s">
        <v>47</v>
      </c>
    </row>
    <row r="1396" spans="1:8" hidden="1" x14ac:dyDescent="0.25">
      <c r="A1396" s="81" t="s">
        <v>459</v>
      </c>
      <c r="B1396" s="81" t="s">
        <v>141</v>
      </c>
      <c r="C1396" s="81" t="s">
        <v>483</v>
      </c>
      <c r="D1396" s="81" t="s">
        <v>14</v>
      </c>
      <c r="E1396" s="81" t="s">
        <v>489</v>
      </c>
      <c r="F1396" s="105">
        <v>117.15979980062278</v>
      </c>
      <c r="G1396" s="105">
        <v>29.289949950155695</v>
      </c>
      <c r="H1396" s="81" t="s">
        <v>51</v>
      </c>
    </row>
    <row r="1397" spans="1:8" hidden="1" x14ac:dyDescent="0.25">
      <c r="A1397" s="81" t="s">
        <v>459</v>
      </c>
      <c r="B1397" s="81" t="s">
        <v>141</v>
      </c>
      <c r="C1397" s="81" t="s">
        <v>483</v>
      </c>
      <c r="D1397" s="81" t="s">
        <v>14</v>
      </c>
      <c r="E1397" s="81" t="s">
        <v>489</v>
      </c>
      <c r="F1397" s="105">
        <v>137.20029187178196</v>
      </c>
      <c r="G1397" s="105">
        <v>34.300072967945489</v>
      </c>
      <c r="H1397" s="81" t="s">
        <v>15</v>
      </c>
    </row>
    <row r="1398" spans="1:8" hidden="1" x14ac:dyDescent="0.25">
      <c r="A1398" s="81" t="s">
        <v>459</v>
      </c>
      <c r="B1398" s="81" t="s">
        <v>141</v>
      </c>
      <c r="C1398" s="81" t="s">
        <v>483</v>
      </c>
      <c r="D1398" s="81" t="s">
        <v>14</v>
      </c>
      <c r="E1398" s="81" t="s">
        <v>489</v>
      </c>
      <c r="F1398" s="105">
        <v>70.912510405640091</v>
      </c>
      <c r="G1398" s="105">
        <v>17.728127601410023</v>
      </c>
      <c r="H1398" s="81" t="s">
        <v>17</v>
      </c>
    </row>
    <row r="1399" spans="1:8" hidden="1" x14ac:dyDescent="0.25">
      <c r="A1399" s="81" t="s">
        <v>459</v>
      </c>
      <c r="B1399" s="81" t="s">
        <v>141</v>
      </c>
      <c r="C1399" s="81" t="s">
        <v>483</v>
      </c>
      <c r="D1399" s="81" t="s">
        <v>14</v>
      </c>
      <c r="E1399" s="81" t="s">
        <v>489</v>
      </c>
      <c r="F1399" s="105">
        <v>203.48807333792377</v>
      </c>
      <c r="G1399" s="105">
        <v>50.872018334480941</v>
      </c>
      <c r="H1399" s="81" t="s">
        <v>18</v>
      </c>
    </row>
    <row r="1400" spans="1:8" hidden="1" x14ac:dyDescent="0.25">
      <c r="A1400" s="81" t="s">
        <v>459</v>
      </c>
      <c r="B1400" s="81" t="s">
        <v>141</v>
      </c>
      <c r="C1400" s="81" t="s">
        <v>483</v>
      </c>
      <c r="D1400" s="81" t="s">
        <v>14</v>
      </c>
      <c r="E1400" s="81" t="s">
        <v>489</v>
      </c>
      <c r="F1400" s="105">
        <v>604.29791476110699</v>
      </c>
      <c r="G1400" s="105">
        <v>151.07447869027675</v>
      </c>
      <c r="H1400" s="81" t="s">
        <v>19</v>
      </c>
    </row>
    <row r="1401" spans="1:8" hidden="1" x14ac:dyDescent="0.25">
      <c r="A1401" s="81" t="s">
        <v>459</v>
      </c>
      <c r="B1401" s="81" t="s">
        <v>141</v>
      </c>
      <c r="C1401" s="81" t="s">
        <v>483</v>
      </c>
      <c r="D1401" s="81" t="s">
        <v>14</v>
      </c>
      <c r="E1401" s="81" t="s">
        <v>489</v>
      </c>
      <c r="F1401" s="105">
        <v>275.94216005672996</v>
      </c>
      <c r="G1401" s="105">
        <v>68.98554001418249</v>
      </c>
      <c r="H1401" s="81" t="s">
        <v>20</v>
      </c>
    </row>
    <row r="1402" spans="1:8" hidden="1" x14ac:dyDescent="0.25">
      <c r="A1402" s="81" t="s">
        <v>459</v>
      </c>
      <c r="B1402" s="81" t="s">
        <v>141</v>
      </c>
      <c r="C1402" s="81" t="s">
        <v>483</v>
      </c>
      <c r="D1402" s="81" t="s">
        <v>14</v>
      </c>
      <c r="E1402" s="81" t="s">
        <v>489</v>
      </c>
      <c r="F1402" s="105">
        <v>200.40492071159161</v>
      </c>
      <c r="G1402" s="105">
        <v>50.101230177897904</v>
      </c>
      <c r="H1402" s="81" t="s">
        <v>21</v>
      </c>
    </row>
    <row r="1403" spans="1:8" hidden="1" x14ac:dyDescent="0.25">
      <c r="A1403" s="81" t="s">
        <v>459</v>
      </c>
      <c r="B1403" s="81" t="s">
        <v>141</v>
      </c>
      <c r="C1403" s="81" t="s">
        <v>483</v>
      </c>
      <c r="D1403" s="81" t="s">
        <v>14</v>
      </c>
      <c r="E1403" s="81" t="s">
        <v>489</v>
      </c>
      <c r="F1403" s="105">
        <v>431.64136768650496</v>
      </c>
      <c r="G1403" s="105">
        <v>107.91034192162624</v>
      </c>
      <c r="H1403" s="81" t="s">
        <v>22</v>
      </c>
    </row>
    <row r="1404" spans="1:8" hidden="1" x14ac:dyDescent="0.25">
      <c r="A1404" s="81" t="s">
        <v>459</v>
      </c>
      <c r="B1404" s="81" t="s">
        <v>141</v>
      </c>
      <c r="C1404" s="81" t="s">
        <v>483</v>
      </c>
      <c r="D1404" s="81" t="s">
        <v>14</v>
      </c>
      <c r="E1404" s="81" t="s">
        <v>489</v>
      </c>
      <c r="F1404" s="105">
        <v>1330.3803582623345</v>
      </c>
      <c r="G1404" s="105">
        <v>332.59508956558363</v>
      </c>
      <c r="H1404" s="81" t="s">
        <v>23</v>
      </c>
    </row>
    <row r="1405" spans="1:8" hidden="1" x14ac:dyDescent="0.25">
      <c r="A1405" s="81" t="s">
        <v>459</v>
      </c>
      <c r="B1405" s="81" t="s">
        <v>141</v>
      </c>
      <c r="C1405" s="81" t="s">
        <v>483</v>
      </c>
      <c r="D1405" s="81" t="s">
        <v>14</v>
      </c>
      <c r="E1405" s="81" t="s">
        <v>489</v>
      </c>
      <c r="F1405" s="105">
        <v>154.15763131660887</v>
      </c>
      <c r="G1405" s="105">
        <v>38.539407829152218</v>
      </c>
      <c r="H1405" s="81" t="s">
        <v>24</v>
      </c>
    </row>
    <row r="1406" spans="1:8" hidden="1" x14ac:dyDescent="0.25">
      <c r="A1406" s="81" t="s">
        <v>459</v>
      </c>
      <c r="B1406" s="81" t="s">
        <v>141</v>
      </c>
      <c r="C1406" s="81" t="s">
        <v>483</v>
      </c>
      <c r="D1406" s="81" t="s">
        <v>14</v>
      </c>
      <c r="E1406" s="81" t="s">
        <v>489</v>
      </c>
      <c r="F1406" s="105">
        <v>792.37022496736984</v>
      </c>
      <c r="G1406" s="105">
        <v>198.09255624184246</v>
      </c>
      <c r="H1406" s="81" t="s">
        <v>25</v>
      </c>
    </row>
    <row r="1407" spans="1:8" hidden="1" x14ac:dyDescent="0.25">
      <c r="A1407" s="81" t="s">
        <v>459</v>
      </c>
      <c r="B1407" s="81" t="s">
        <v>141</v>
      </c>
      <c r="C1407" s="81" t="s">
        <v>483</v>
      </c>
      <c r="D1407" s="81" t="s">
        <v>14</v>
      </c>
      <c r="E1407" s="81" t="s">
        <v>489</v>
      </c>
      <c r="F1407" s="105">
        <v>124.86768136645321</v>
      </c>
      <c r="G1407" s="105">
        <v>31.216920341613303</v>
      </c>
      <c r="H1407" s="81" t="s">
        <v>26</v>
      </c>
    </row>
    <row r="1408" spans="1:8" hidden="1" x14ac:dyDescent="0.25">
      <c r="A1408" s="81" t="s">
        <v>459</v>
      </c>
      <c r="B1408" s="81" t="s">
        <v>141</v>
      </c>
      <c r="C1408" s="81" t="s">
        <v>483</v>
      </c>
      <c r="D1408" s="81" t="s">
        <v>14</v>
      </c>
      <c r="E1408" s="81" t="s">
        <v>489</v>
      </c>
      <c r="F1408" s="105">
        <v>30.831526263321784</v>
      </c>
      <c r="G1408" s="105">
        <v>7.707881565830446</v>
      </c>
      <c r="H1408" s="81" t="s">
        <v>27</v>
      </c>
    </row>
    <row r="1409" spans="1:8" hidden="1" x14ac:dyDescent="0.25">
      <c r="A1409" s="81" t="s">
        <v>459</v>
      </c>
      <c r="B1409" s="81" t="s">
        <v>141</v>
      </c>
      <c r="C1409" s="81" t="s">
        <v>483</v>
      </c>
      <c r="D1409" s="81" t="s">
        <v>14</v>
      </c>
      <c r="E1409" s="81" t="s">
        <v>489</v>
      </c>
      <c r="F1409" s="105">
        <v>97.396791465833502</v>
      </c>
      <c r="G1409" s="105">
        <v>24.349197866458375</v>
      </c>
      <c r="H1409" s="81" t="s">
        <v>28</v>
      </c>
    </row>
    <row r="1410" spans="1:8" hidden="1" x14ac:dyDescent="0.25">
      <c r="A1410" s="81" t="s">
        <v>459</v>
      </c>
      <c r="B1410" s="81" t="s">
        <v>141</v>
      </c>
      <c r="C1410" s="81" t="s">
        <v>483</v>
      </c>
      <c r="D1410" s="81" t="s">
        <v>14</v>
      </c>
      <c r="E1410" s="81" t="s">
        <v>489</v>
      </c>
      <c r="F1410" s="105">
        <v>43.164136768650501</v>
      </c>
      <c r="G1410" s="105">
        <v>10.791034192162625</v>
      </c>
      <c r="H1410" s="81" t="s">
        <v>29</v>
      </c>
    </row>
    <row r="1411" spans="1:8" hidden="1" x14ac:dyDescent="0.25">
      <c r="A1411" s="81" t="s">
        <v>459</v>
      </c>
      <c r="B1411" s="81" t="s">
        <v>141</v>
      </c>
      <c r="C1411" s="81" t="s">
        <v>483</v>
      </c>
      <c r="D1411" s="81" t="s">
        <v>14</v>
      </c>
      <c r="E1411" s="81" t="s">
        <v>489</v>
      </c>
      <c r="F1411" s="105">
        <v>137.20029187178196</v>
      </c>
      <c r="G1411" s="105">
        <v>34.300072967945489</v>
      </c>
      <c r="H1411" s="81" t="s">
        <v>30</v>
      </c>
    </row>
    <row r="1412" spans="1:8" hidden="1" x14ac:dyDescent="0.25">
      <c r="A1412" s="81" t="s">
        <v>459</v>
      </c>
      <c r="B1412" s="81" t="s">
        <v>141</v>
      </c>
      <c r="C1412" s="81" t="s">
        <v>483</v>
      </c>
      <c r="D1412" s="81" t="s">
        <v>14</v>
      </c>
      <c r="E1412" s="81" t="s">
        <v>489</v>
      </c>
      <c r="F1412" s="105">
        <v>484.05496233415192</v>
      </c>
      <c r="G1412" s="105">
        <v>121.01374058353798</v>
      </c>
      <c r="H1412" s="81" t="s">
        <v>31</v>
      </c>
    </row>
    <row r="1413" spans="1:8" hidden="1" x14ac:dyDescent="0.25">
      <c r="A1413" s="81" t="s">
        <v>459</v>
      </c>
      <c r="B1413" s="81" t="s">
        <v>141</v>
      </c>
      <c r="C1413" s="81" t="s">
        <v>483</v>
      </c>
      <c r="D1413" s="81" t="s">
        <v>14</v>
      </c>
      <c r="E1413" s="81" t="s">
        <v>489</v>
      </c>
      <c r="F1413" s="105">
        <v>32.373102576487867</v>
      </c>
      <c r="G1413" s="105">
        <v>8.0932756441219666</v>
      </c>
      <c r="H1413" s="81" t="s">
        <v>34</v>
      </c>
    </row>
    <row r="1414" spans="1:8" hidden="1" x14ac:dyDescent="0.25">
      <c r="A1414" s="81" t="s">
        <v>459</v>
      </c>
      <c r="B1414" s="81" t="s">
        <v>141</v>
      </c>
      <c r="C1414" s="81" t="s">
        <v>483</v>
      </c>
      <c r="D1414" s="81" t="s">
        <v>14</v>
      </c>
      <c r="E1414" s="81" t="s">
        <v>489</v>
      </c>
      <c r="F1414" s="105">
        <v>50.872018334480941</v>
      </c>
      <c r="G1414" s="105">
        <v>12.718004583620235</v>
      </c>
      <c r="H1414" s="81" t="s">
        <v>35</v>
      </c>
    </row>
    <row r="1415" spans="1:8" hidden="1" x14ac:dyDescent="0.25">
      <c r="A1415" s="81" t="s">
        <v>459</v>
      </c>
      <c r="B1415" s="81" t="s">
        <v>141</v>
      </c>
      <c r="C1415" s="81" t="s">
        <v>483</v>
      </c>
      <c r="D1415" s="81" t="s">
        <v>14</v>
      </c>
      <c r="E1415" s="81" t="s">
        <v>489</v>
      </c>
      <c r="F1415" s="105">
        <v>80.161968284636629</v>
      </c>
      <c r="G1415" s="105">
        <v>20.040492071159157</v>
      </c>
      <c r="H1415" s="81" t="s">
        <v>36</v>
      </c>
    </row>
    <row r="1416" spans="1:8" hidden="1" x14ac:dyDescent="0.25">
      <c r="A1416" s="81" t="s">
        <v>459</v>
      </c>
      <c r="B1416" s="81" t="s">
        <v>141</v>
      </c>
      <c r="C1416" s="81" t="s">
        <v>483</v>
      </c>
      <c r="D1416" s="81" t="s">
        <v>14</v>
      </c>
      <c r="E1416" s="81" t="s">
        <v>489</v>
      </c>
      <c r="F1416" s="105">
        <v>266.69270217773339</v>
      </c>
      <c r="G1416" s="105">
        <v>66.673175544433349</v>
      </c>
      <c r="H1416" s="81" t="s">
        <v>40</v>
      </c>
    </row>
    <row r="1417" spans="1:8" hidden="1" x14ac:dyDescent="0.25">
      <c r="A1417" s="81" t="s">
        <v>459</v>
      </c>
      <c r="B1417" s="81" t="s">
        <v>141</v>
      </c>
      <c r="C1417" s="81" t="s">
        <v>483</v>
      </c>
      <c r="D1417" s="81" t="s">
        <v>14</v>
      </c>
      <c r="E1417" s="81" t="s">
        <v>489</v>
      </c>
      <c r="F1417" s="105">
        <v>1048.2718929529408</v>
      </c>
      <c r="G1417" s="105">
        <v>262.0679732382352</v>
      </c>
      <c r="H1417" s="81" t="s">
        <v>41</v>
      </c>
    </row>
    <row r="1418" spans="1:8" hidden="1" x14ac:dyDescent="0.25">
      <c r="A1418" s="81" t="s">
        <v>459</v>
      </c>
      <c r="B1418" s="81" t="s">
        <v>141</v>
      </c>
      <c r="C1418" s="81" t="s">
        <v>483</v>
      </c>
      <c r="D1418" s="81" t="s">
        <v>14</v>
      </c>
      <c r="E1418" s="81" t="s">
        <v>489</v>
      </c>
      <c r="F1418" s="105">
        <v>770.78815658304472</v>
      </c>
      <c r="G1418" s="105">
        <v>192.69703914576118</v>
      </c>
      <c r="H1418" s="81" t="s">
        <v>42</v>
      </c>
    </row>
    <row r="1419" spans="1:8" hidden="1" x14ac:dyDescent="0.25">
      <c r="A1419" s="81" t="s">
        <v>459</v>
      </c>
      <c r="B1419" s="81" t="s">
        <v>141</v>
      </c>
      <c r="C1419" s="81" t="s">
        <v>483</v>
      </c>
      <c r="D1419" s="81" t="s">
        <v>14</v>
      </c>
      <c r="E1419" s="81" t="s">
        <v>489</v>
      </c>
      <c r="F1419" s="105">
        <v>7.707881565830446</v>
      </c>
      <c r="G1419" s="105">
        <v>1.9269703914576115</v>
      </c>
      <c r="H1419" s="81" t="s">
        <v>43</v>
      </c>
    </row>
    <row r="1420" spans="1:8" hidden="1" x14ac:dyDescent="0.25">
      <c r="A1420" s="81" t="s">
        <v>459</v>
      </c>
      <c r="B1420" s="81" t="s">
        <v>141</v>
      </c>
      <c r="C1420" s="81" t="s">
        <v>483</v>
      </c>
      <c r="D1420" s="81" t="s">
        <v>14</v>
      </c>
      <c r="E1420" s="81" t="s">
        <v>489</v>
      </c>
      <c r="F1420" s="105">
        <v>400.80984142318323</v>
      </c>
      <c r="G1420" s="105">
        <v>100.20246035579581</v>
      </c>
      <c r="H1420" s="81" t="s">
        <v>45</v>
      </c>
    </row>
    <row r="1421" spans="1:8" hidden="1" x14ac:dyDescent="0.25">
      <c r="A1421" s="81" t="s">
        <v>459</v>
      </c>
      <c r="B1421" s="81" t="s">
        <v>141</v>
      </c>
      <c r="C1421" s="81" t="s">
        <v>483</v>
      </c>
      <c r="D1421" s="81" t="s">
        <v>14</v>
      </c>
      <c r="E1421" s="81" t="s">
        <v>489</v>
      </c>
      <c r="F1421" s="105">
        <v>158.78236025610718</v>
      </c>
      <c r="G1421" s="105">
        <v>39.695590064026796</v>
      </c>
      <c r="H1421" s="81" t="s">
        <v>46</v>
      </c>
    </row>
    <row r="1422" spans="1:8" hidden="1" x14ac:dyDescent="0.25">
      <c r="A1422" s="81" t="s">
        <v>459</v>
      </c>
      <c r="B1422" s="81" t="s">
        <v>141</v>
      </c>
      <c r="C1422" s="81" t="s">
        <v>483</v>
      </c>
      <c r="D1422" s="81" t="s">
        <v>14</v>
      </c>
      <c r="E1422" s="81" t="s">
        <v>489</v>
      </c>
      <c r="F1422" s="105">
        <v>67.829357779307927</v>
      </c>
      <c r="G1422" s="105">
        <v>16.957339444826982</v>
      </c>
      <c r="H1422" s="81" t="s">
        <v>47</v>
      </c>
    </row>
    <row r="1423" spans="1:8" hidden="1" x14ac:dyDescent="0.25">
      <c r="A1423" s="81" t="s">
        <v>459</v>
      </c>
      <c r="B1423" s="81" t="s">
        <v>141</v>
      </c>
      <c r="C1423" s="81" t="s">
        <v>483</v>
      </c>
      <c r="D1423" s="81" t="s">
        <v>14</v>
      </c>
      <c r="E1423" s="81" t="s">
        <v>489</v>
      </c>
      <c r="F1423" s="105">
        <v>30.831526263321784</v>
      </c>
      <c r="G1423" s="105">
        <v>7.707881565830446</v>
      </c>
      <c r="H1423" s="81" t="s">
        <v>49</v>
      </c>
    </row>
    <row r="1424" spans="1:8" hidden="1" x14ac:dyDescent="0.25">
      <c r="A1424" s="81" t="s">
        <v>459</v>
      </c>
      <c r="B1424" s="81" t="s">
        <v>141</v>
      </c>
      <c r="C1424" s="81" t="s">
        <v>483</v>
      </c>
      <c r="D1424" s="81" t="s">
        <v>14</v>
      </c>
      <c r="E1424" s="81" t="s">
        <v>489</v>
      </c>
      <c r="F1424" s="105">
        <v>6.1663052526643556</v>
      </c>
      <c r="G1424" s="105">
        <v>1.5415763131660889</v>
      </c>
      <c r="H1424" s="81" t="s">
        <v>50</v>
      </c>
    </row>
    <row r="1425" spans="1:8" hidden="1" x14ac:dyDescent="0.25">
      <c r="A1425" s="81" t="s">
        <v>459</v>
      </c>
      <c r="B1425" s="81" t="s">
        <v>141</v>
      </c>
      <c r="C1425" s="81" t="s">
        <v>483</v>
      </c>
      <c r="D1425" s="81" t="s">
        <v>14</v>
      </c>
      <c r="E1425" s="81" t="s">
        <v>489</v>
      </c>
      <c r="F1425" s="105">
        <v>69.370934092474016</v>
      </c>
      <c r="G1425" s="105">
        <v>17.342733523118504</v>
      </c>
      <c r="H1425" s="81" t="s">
        <v>52</v>
      </c>
    </row>
    <row r="1426" spans="1:8" hidden="1" x14ac:dyDescent="0.25">
      <c r="A1426" s="81" t="s">
        <v>459</v>
      </c>
      <c r="B1426" s="81" t="s">
        <v>141</v>
      </c>
      <c r="C1426" s="81" t="s">
        <v>483</v>
      </c>
      <c r="D1426" s="81" t="s">
        <v>14</v>
      </c>
      <c r="E1426" s="81" t="s">
        <v>489</v>
      </c>
      <c r="F1426" s="105">
        <v>191.15546283259505</v>
      </c>
      <c r="G1426" s="105">
        <v>47.788865708148762</v>
      </c>
      <c r="H1426" s="81" t="s">
        <v>53</v>
      </c>
    </row>
    <row r="1427" spans="1:8" hidden="1" x14ac:dyDescent="0.25">
      <c r="A1427" s="81" t="s">
        <v>459</v>
      </c>
      <c r="B1427" s="81" t="s">
        <v>141</v>
      </c>
      <c r="C1427" s="81" t="s">
        <v>483</v>
      </c>
      <c r="D1427" s="81" t="s">
        <v>14</v>
      </c>
      <c r="E1427" s="81" t="s">
        <v>489</v>
      </c>
      <c r="F1427" s="105">
        <v>1.5415763131660889</v>
      </c>
      <c r="G1427" s="105">
        <v>0.38539407829152222</v>
      </c>
      <c r="H1427" s="81" t="s">
        <v>144</v>
      </c>
    </row>
    <row r="1428" spans="1:8" hidden="1" x14ac:dyDescent="0.25">
      <c r="A1428" s="81" t="s">
        <v>459</v>
      </c>
      <c r="B1428" s="81" t="s">
        <v>141</v>
      </c>
      <c r="C1428" s="81" t="s">
        <v>483</v>
      </c>
      <c r="D1428" s="81" t="s">
        <v>14</v>
      </c>
      <c r="E1428" s="81" t="s">
        <v>489</v>
      </c>
      <c r="F1428" s="105">
        <v>188.07231020626287</v>
      </c>
      <c r="G1428" s="105">
        <v>47.018077551565717</v>
      </c>
      <c r="H1428" s="81" t="s">
        <v>56</v>
      </c>
    </row>
    <row r="1429" spans="1:8" hidden="1" x14ac:dyDescent="0.25">
      <c r="A1429" s="81" t="s">
        <v>459</v>
      </c>
      <c r="B1429" s="81" t="s">
        <v>141</v>
      </c>
      <c r="C1429" s="81" t="s">
        <v>483</v>
      </c>
      <c r="D1429" s="81" t="s">
        <v>14</v>
      </c>
      <c r="E1429" s="81" t="s">
        <v>489</v>
      </c>
      <c r="F1429" s="105">
        <v>81.703544597802733</v>
      </c>
      <c r="G1429" s="105">
        <v>20.425886149450683</v>
      </c>
      <c r="H1429" s="81" t="s">
        <v>65</v>
      </c>
    </row>
    <row r="1430" spans="1:8" hidden="1" x14ac:dyDescent="0.25">
      <c r="A1430" s="81"/>
      <c r="B1430" s="81"/>
      <c r="C1430" s="81"/>
      <c r="D1430" s="81"/>
      <c r="E1430" s="81"/>
      <c r="F1430" s="106">
        <v>9000</v>
      </c>
      <c r="G1430" s="106">
        <v>2250</v>
      </c>
      <c r="H1430" s="87"/>
    </row>
    <row r="1431" spans="1:8" hidden="1" x14ac:dyDescent="0.25">
      <c r="A1431" s="81" t="s">
        <v>459</v>
      </c>
      <c r="B1431" s="81" t="s">
        <v>141</v>
      </c>
      <c r="C1431" s="81" t="s">
        <v>482</v>
      </c>
      <c r="D1431" s="81" t="s">
        <v>14</v>
      </c>
      <c r="E1431" s="81" t="s">
        <v>489</v>
      </c>
      <c r="F1431" s="105">
        <v>1.0786339563214886</v>
      </c>
      <c r="G1431" s="105">
        <v>0.26965848908037215</v>
      </c>
      <c r="H1431" s="81" t="s">
        <v>17</v>
      </c>
    </row>
    <row r="1432" spans="1:8" hidden="1" x14ac:dyDescent="0.25">
      <c r="A1432" s="81" t="s">
        <v>459</v>
      </c>
      <c r="B1432" s="81" t="s">
        <v>141</v>
      </c>
      <c r="C1432" s="81" t="s">
        <v>482</v>
      </c>
      <c r="D1432" s="81" t="s">
        <v>14</v>
      </c>
      <c r="E1432" s="81" t="s">
        <v>489</v>
      </c>
      <c r="F1432" s="105">
        <v>1.0786339563214886</v>
      </c>
      <c r="G1432" s="105">
        <v>0.26965848908037215</v>
      </c>
      <c r="H1432" s="81" t="s">
        <v>23</v>
      </c>
    </row>
    <row r="1433" spans="1:8" hidden="1" x14ac:dyDescent="0.25">
      <c r="A1433" s="81" t="s">
        <v>459</v>
      </c>
      <c r="B1433" s="81" t="s">
        <v>141</v>
      </c>
      <c r="C1433" s="81" t="s">
        <v>482</v>
      </c>
      <c r="D1433" s="81" t="s">
        <v>14</v>
      </c>
      <c r="E1433" s="81" t="s">
        <v>489</v>
      </c>
      <c r="F1433" s="105">
        <v>1.0786339563214886</v>
      </c>
      <c r="G1433" s="105">
        <v>0.26965848908037215</v>
      </c>
      <c r="H1433" s="81" t="s">
        <v>25</v>
      </c>
    </row>
    <row r="1434" spans="1:8" hidden="1" x14ac:dyDescent="0.25">
      <c r="A1434" s="81" t="s">
        <v>459</v>
      </c>
      <c r="B1434" s="81" t="s">
        <v>141</v>
      </c>
      <c r="C1434" s="81" t="s">
        <v>482</v>
      </c>
      <c r="D1434" s="81" t="s">
        <v>14</v>
      </c>
      <c r="E1434" s="81" t="s">
        <v>489</v>
      </c>
      <c r="F1434" s="105">
        <v>12.943607475857865</v>
      </c>
      <c r="G1434" s="105">
        <v>3.2359018689644663</v>
      </c>
      <c r="H1434" s="81" t="s">
        <v>31</v>
      </c>
    </row>
    <row r="1435" spans="1:8" hidden="1" x14ac:dyDescent="0.25">
      <c r="A1435" s="81" t="s">
        <v>459</v>
      </c>
      <c r="B1435" s="81" t="s">
        <v>141</v>
      </c>
      <c r="C1435" s="81" t="s">
        <v>482</v>
      </c>
      <c r="D1435" s="81" t="s">
        <v>14</v>
      </c>
      <c r="E1435" s="81" t="s">
        <v>489</v>
      </c>
      <c r="F1435" s="105">
        <v>2.1572679126429772</v>
      </c>
      <c r="G1435" s="105">
        <v>0.53931697816074431</v>
      </c>
      <c r="H1435" s="81" t="s">
        <v>68</v>
      </c>
    </row>
    <row r="1436" spans="1:8" hidden="1" x14ac:dyDescent="0.25">
      <c r="A1436" s="81" t="s">
        <v>459</v>
      </c>
      <c r="B1436" s="81" t="s">
        <v>141</v>
      </c>
      <c r="C1436" s="81" t="s">
        <v>482</v>
      </c>
      <c r="D1436" s="81" t="s">
        <v>14</v>
      </c>
      <c r="E1436" s="81" t="s">
        <v>489</v>
      </c>
      <c r="F1436" s="105">
        <v>9.7077056068933985</v>
      </c>
      <c r="G1436" s="105">
        <v>2.4269264017233496</v>
      </c>
      <c r="H1436" s="81" t="s">
        <v>52</v>
      </c>
    </row>
    <row r="1437" spans="1:8" hidden="1" x14ac:dyDescent="0.25">
      <c r="A1437" s="81" t="s">
        <v>459</v>
      </c>
      <c r="B1437" s="81" t="s">
        <v>141</v>
      </c>
      <c r="C1437" s="81" t="s">
        <v>482</v>
      </c>
      <c r="D1437" s="81" t="s">
        <v>14</v>
      </c>
      <c r="E1437" s="81" t="s">
        <v>489</v>
      </c>
      <c r="F1437" s="105">
        <v>12.943607475857865</v>
      </c>
      <c r="G1437" s="105">
        <v>3.2359018689644663</v>
      </c>
      <c r="H1437" s="81" t="s">
        <v>54</v>
      </c>
    </row>
    <row r="1438" spans="1:8" hidden="1" x14ac:dyDescent="0.25">
      <c r="A1438" s="81" t="s">
        <v>459</v>
      </c>
      <c r="B1438" s="81" t="s">
        <v>141</v>
      </c>
      <c r="C1438" s="81" t="s">
        <v>482</v>
      </c>
      <c r="D1438" s="81" t="s">
        <v>14</v>
      </c>
      <c r="E1438" s="81" t="s">
        <v>489</v>
      </c>
      <c r="F1438" s="105">
        <v>1.0786339563214886</v>
      </c>
      <c r="G1438" s="105">
        <v>0.26965848908037215</v>
      </c>
      <c r="H1438" s="81" t="s">
        <v>56</v>
      </c>
    </row>
    <row r="1439" spans="1:8" hidden="1" x14ac:dyDescent="0.25">
      <c r="A1439" s="81" t="s">
        <v>459</v>
      </c>
      <c r="B1439" s="81" t="s">
        <v>141</v>
      </c>
      <c r="C1439" s="81" t="s">
        <v>482</v>
      </c>
      <c r="D1439" s="81" t="s">
        <v>14</v>
      </c>
      <c r="E1439" s="81" t="s">
        <v>489</v>
      </c>
      <c r="F1439" s="105">
        <v>1.0786339563214886</v>
      </c>
      <c r="G1439" s="105">
        <v>0.26965848908037215</v>
      </c>
      <c r="H1439" s="81" t="s">
        <v>43</v>
      </c>
    </row>
    <row r="1440" spans="1:8" hidden="1" x14ac:dyDescent="0.25">
      <c r="A1440" s="81" t="s">
        <v>459</v>
      </c>
      <c r="B1440" s="81" t="s">
        <v>141</v>
      </c>
      <c r="C1440" s="81" t="s">
        <v>482</v>
      </c>
      <c r="D1440" s="81" t="s">
        <v>14</v>
      </c>
      <c r="E1440" s="81" t="s">
        <v>489</v>
      </c>
      <c r="F1440" s="105">
        <v>72.095893640528317</v>
      </c>
      <c r="G1440" s="105">
        <v>18.023973410132079</v>
      </c>
      <c r="H1440" s="81" t="s">
        <v>15</v>
      </c>
    </row>
    <row r="1441" spans="1:8" hidden="1" x14ac:dyDescent="0.25">
      <c r="A1441" s="81" t="s">
        <v>459</v>
      </c>
      <c r="B1441" s="81" t="s">
        <v>141</v>
      </c>
      <c r="C1441" s="81" t="s">
        <v>482</v>
      </c>
      <c r="D1441" s="81" t="s">
        <v>14</v>
      </c>
      <c r="E1441" s="81" t="s">
        <v>489</v>
      </c>
      <c r="F1441" s="105">
        <v>25.240034577922831</v>
      </c>
      <c r="G1441" s="105">
        <v>6.3100086444807078</v>
      </c>
      <c r="H1441" s="81" t="s">
        <v>16</v>
      </c>
    </row>
    <row r="1442" spans="1:8" hidden="1" x14ac:dyDescent="0.25">
      <c r="A1442" s="81" t="s">
        <v>459</v>
      </c>
      <c r="B1442" s="81" t="s">
        <v>141</v>
      </c>
      <c r="C1442" s="81" t="s">
        <v>482</v>
      </c>
      <c r="D1442" s="81" t="s">
        <v>14</v>
      </c>
      <c r="E1442" s="81" t="s">
        <v>489</v>
      </c>
      <c r="F1442" s="105">
        <v>65.79667133561081</v>
      </c>
      <c r="G1442" s="105">
        <v>16.449167833902703</v>
      </c>
      <c r="H1442" s="81" t="s">
        <v>17</v>
      </c>
    </row>
    <row r="1443" spans="1:8" hidden="1" x14ac:dyDescent="0.25">
      <c r="A1443" s="81" t="s">
        <v>459</v>
      </c>
      <c r="B1443" s="81" t="s">
        <v>141</v>
      </c>
      <c r="C1443" s="81" t="s">
        <v>482</v>
      </c>
      <c r="D1443" s="81" t="s">
        <v>14</v>
      </c>
      <c r="E1443" s="81" t="s">
        <v>489</v>
      </c>
      <c r="F1443" s="105">
        <v>1104.5211712732043</v>
      </c>
      <c r="G1443" s="105">
        <v>276.13029281830109</v>
      </c>
      <c r="H1443" s="81" t="s">
        <v>18</v>
      </c>
    </row>
    <row r="1444" spans="1:8" hidden="1" x14ac:dyDescent="0.25">
      <c r="A1444" s="81" t="s">
        <v>459</v>
      </c>
      <c r="B1444" s="81" t="s">
        <v>141</v>
      </c>
      <c r="C1444" s="81" t="s">
        <v>482</v>
      </c>
      <c r="D1444" s="81" t="s">
        <v>14</v>
      </c>
      <c r="E1444" s="81" t="s">
        <v>489</v>
      </c>
      <c r="F1444" s="105">
        <v>86.290716505719118</v>
      </c>
      <c r="G1444" s="105">
        <v>21.572679126429779</v>
      </c>
      <c r="H1444" s="81" t="s">
        <v>19</v>
      </c>
    </row>
    <row r="1445" spans="1:8" hidden="1" x14ac:dyDescent="0.25">
      <c r="A1445" s="81" t="s">
        <v>459</v>
      </c>
      <c r="B1445" s="81" t="s">
        <v>141</v>
      </c>
      <c r="C1445" s="81" t="s">
        <v>482</v>
      </c>
      <c r="D1445" s="81" t="s">
        <v>14</v>
      </c>
      <c r="E1445" s="81" t="s">
        <v>489</v>
      </c>
      <c r="F1445" s="105">
        <v>394.78002801366495</v>
      </c>
      <c r="G1445" s="105">
        <v>98.695007003416237</v>
      </c>
      <c r="H1445" s="81" t="s">
        <v>20</v>
      </c>
    </row>
    <row r="1446" spans="1:8" hidden="1" x14ac:dyDescent="0.25">
      <c r="A1446" s="81" t="s">
        <v>459</v>
      </c>
      <c r="B1446" s="81" t="s">
        <v>141</v>
      </c>
      <c r="C1446" s="81" t="s">
        <v>482</v>
      </c>
      <c r="D1446" s="81" t="s">
        <v>14</v>
      </c>
      <c r="E1446" s="81" t="s">
        <v>489</v>
      </c>
      <c r="F1446" s="105">
        <v>183.36777257465312</v>
      </c>
      <c r="G1446" s="105">
        <v>45.841943143663279</v>
      </c>
      <c r="H1446" s="81" t="s">
        <v>21</v>
      </c>
    </row>
    <row r="1447" spans="1:8" hidden="1" x14ac:dyDescent="0.25">
      <c r="A1447" s="81" t="s">
        <v>459</v>
      </c>
      <c r="B1447" s="81" t="s">
        <v>141</v>
      </c>
      <c r="C1447" s="81" t="s">
        <v>482</v>
      </c>
      <c r="D1447" s="81" t="s">
        <v>14</v>
      </c>
      <c r="E1447" s="81" t="s">
        <v>489</v>
      </c>
      <c r="F1447" s="105">
        <v>1091.1461102148182</v>
      </c>
      <c r="G1447" s="105">
        <v>272.78652755370456</v>
      </c>
      <c r="H1447" s="81" t="s">
        <v>22</v>
      </c>
    </row>
    <row r="1448" spans="1:8" hidden="1" x14ac:dyDescent="0.25">
      <c r="A1448" s="81" t="s">
        <v>459</v>
      </c>
      <c r="B1448" s="81" t="s">
        <v>141</v>
      </c>
      <c r="C1448" s="81" t="s">
        <v>482</v>
      </c>
      <c r="D1448" s="81" t="s">
        <v>14</v>
      </c>
      <c r="E1448" s="81" t="s">
        <v>489</v>
      </c>
      <c r="F1448" s="105">
        <v>1647.0740513029132</v>
      </c>
      <c r="G1448" s="105">
        <v>411.76851282572829</v>
      </c>
      <c r="H1448" s="81" t="s">
        <v>23</v>
      </c>
    </row>
    <row r="1449" spans="1:8" hidden="1" x14ac:dyDescent="0.25">
      <c r="A1449" s="81" t="s">
        <v>459</v>
      </c>
      <c r="B1449" s="81" t="s">
        <v>141</v>
      </c>
      <c r="C1449" s="81" t="s">
        <v>482</v>
      </c>
      <c r="D1449" s="81" t="s">
        <v>14</v>
      </c>
      <c r="E1449" s="81" t="s">
        <v>489</v>
      </c>
      <c r="F1449" s="105">
        <v>563.04692519981711</v>
      </c>
      <c r="G1449" s="105">
        <v>140.76173129995428</v>
      </c>
      <c r="H1449" s="81" t="s">
        <v>24</v>
      </c>
    </row>
    <row r="1450" spans="1:8" hidden="1" x14ac:dyDescent="0.25">
      <c r="A1450" s="81" t="s">
        <v>459</v>
      </c>
      <c r="B1450" s="81" t="s">
        <v>141</v>
      </c>
      <c r="C1450" s="81" t="s">
        <v>482</v>
      </c>
      <c r="D1450" s="81" t="s">
        <v>14</v>
      </c>
      <c r="E1450" s="81" t="s">
        <v>489</v>
      </c>
      <c r="F1450" s="105">
        <v>1172.9497094622398</v>
      </c>
      <c r="G1450" s="105">
        <v>293.23742736555994</v>
      </c>
      <c r="H1450" s="81" t="s">
        <v>25</v>
      </c>
    </row>
    <row r="1451" spans="1:8" hidden="1" x14ac:dyDescent="0.25">
      <c r="A1451" s="81" t="s">
        <v>459</v>
      </c>
      <c r="B1451" s="81" t="s">
        <v>141</v>
      </c>
      <c r="C1451" s="81" t="s">
        <v>482</v>
      </c>
      <c r="D1451" s="81" t="s">
        <v>14</v>
      </c>
      <c r="E1451" s="81" t="s">
        <v>489</v>
      </c>
      <c r="F1451" s="105">
        <v>102.03877226801283</v>
      </c>
      <c r="G1451" s="105">
        <v>25.509693067003209</v>
      </c>
      <c r="H1451" s="81" t="s">
        <v>26</v>
      </c>
    </row>
    <row r="1452" spans="1:8" hidden="1" x14ac:dyDescent="0.25">
      <c r="A1452" s="81" t="s">
        <v>459</v>
      </c>
      <c r="B1452" s="81" t="s">
        <v>141</v>
      </c>
      <c r="C1452" s="81" t="s">
        <v>482</v>
      </c>
      <c r="D1452" s="81" t="s">
        <v>14</v>
      </c>
      <c r="E1452" s="81" t="s">
        <v>489</v>
      </c>
      <c r="F1452" s="105">
        <v>157.48055762293734</v>
      </c>
      <c r="G1452" s="105">
        <v>39.370139405734335</v>
      </c>
      <c r="H1452" s="81" t="s">
        <v>27</v>
      </c>
    </row>
    <row r="1453" spans="1:8" hidden="1" x14ac:dyDescent="0.25">
      <c r="A1453" s="81" t="s">
        <v>459</v>
      </c>
      <c r="B1453" s="81" t="s">
        <v>141</v>
      </c>
      <c r="C1453" s="81" t="s">
        <v>482</v>
      </c>
      <c r="D1453" s="81" t="s">
        <v>14</v>
      </c>
      <c r="E1453" s="81" t="s">
        <v>489</v>
      </c>
      <c r="F1453" s="105">
        <v>414.68082450779633</v>
      </c>
      <c r="G1453" s="105">
        <v>103.67020612694908</v>
      </c>
      <c r="H1453" s="81" t="s">
        <v>28</v>
      </c>
    </row>
    <row r="1454" spans="1:8" hidden="1" x14ac:dyDescent="0.25">
      <c r="A1454" s="81" t="s">
        <v>459</v>
      </c>
      <c r="B1454" s="81" t="s">
        <v>141</v>
      </c>
      <c r="C1454" s="81" t="s">
        <v>482</v>
      </c>
      <c r="D1454" s="81" t="s">
        <v>14</v>
      </c>
      <c r="E1454" s="81" t="s">
        <v>489</v>
      </c>
      <c r="F1454" s="105">
        <v>76.583010898825705</v>
      </c>
      <c r="G1454" s="105">
        <v>19.145752724706426</v>
      </c>
      <c r="H1454" s="81" t="s">
        <v>29</v>
      </c>
    </row>
    <row r="1455" spans="1:8" hidden="1" x14ac:dyDescent="0.25">
      <c r="A1455" s="81" t="s">
        <v>459</v>
      </c>
      <c r="B1455" s="81" t="s">
        <v>141</v>
      </c>
      <c r="C1455" s="81" t="s">
        <v>482</v>
      </c>
      <c r="D1455" s="81" t="s">
        <v>14</v>
      </c>
      <c r="E1455" s="81" t="s">
        <v>489</v>
      </c>
      <c r="F1455" s="105">
        <v>270.73712303669367</v>
      </c>
      <c r="G1455" s="105">
        <v>67.684280759173419</v>
      </c>
      <c r="H1455" s="81" t="s">
        <v>30</v>
      </c>
    </row>
    <row r="1456" spans="1:8" hidden="1" x14ac:dyDescent="0.25">
      <c r="A1456" s="81" t="s">
        <v>459</v>
      </c>
      <c r="B1456" s="81" t="s">
        <v>141</v>
      </c>
      <c r="C1456" s="81" t="s">
        <v>482</v>
      </c>
      <c r="D1456" s="81" t="s">
        <v>14</v>
      </c>
      <c r="E1456" s="81" t="s">
        <v>489</v>
      </c>
      <c r="F1456" s="105">
        <v>428.21768065963107</v>
      </c>
      <c r="G1456" s="105">
        <v>107.05442016490777</v>
      </c>
      <c r="H1456" s="81" t="s">
        <v>31</v>
      </c>
    </row>
    <row r="1457" spans="1:8" hidden="1" x14ac:dyDescent="0.25">
      <c r="A1457" s="81" t="s">
        <v>459</v>
      </c>
      <c r="B1457" s="81" t="s">
        <v>141</v>
      </c>
      <c r="C1457" s="81" t="s">
        <v>482</v>
      </c>
      <c r="D1457" s="81" t="s">
        <v>14</v>
      </c>
      <c r="E1457" s="81" t="s">
        <v>489</v>
      </c>
      <c r="F1457" s="105">
        <v>313.88248128955325</v>
      </c>
      <c r="G1457" s="105">
        <v>78.470620322388314</v>
      </c>
      <c r="H1457" s="81" t="s">
        <v>32</v>
      </c>
    </row>
    <row r="1458" spans="1:8" hidden="1" x14ac:dyDescent="0.25">
      <c r="A1458" s="81" t="s">
        <v>459</v>
      </c>
      <c r="B1458" s="81" t="s">
        <v>141</v>
      </c>
      <c r="C1458" s="81" t="s">
        <v>482</v>
      </c>
      <c r="D1458" s="81" t="s">
        <v>14</v>
      </c>
      <c r="E1458" s="81" t="s">
        <v>489</v>
      </c>
      <c r="F1458" s="105">
        <v>100.31295793789846</v>
      </c>
      <c r="G1458" s="105">
        <v>25.078239484474615</v>
      </c>
      <c r="H1458" s="81" t="s">
        <v>62</v>
      </c>
    </row>
    <row r="1459" spans="1:8" hidden="1" x14ac:dyDescent="0.25">
      <c r="A1459" s="81" t="s">
        <v>459</v>
      </c>
      <c r="B1459" s="81" t="s">
        <v>141</v>
      </c>
      <c r="C1459" s="81" t="s">
        <v>482</v>
      </c>
      <c r="D1459" s="81" t="s">
        <v>14</v>
      </c>
      <c r="E1459" s="81" t="s">
        <v>489</v>
      </c>
      <c r="F1459" s="105">
        <v>185.52504048729605</v>
      </c>
      <c r="G1459" s="105">
        <v>46.381260121824013</v>
      </c>
      <c r="H1459" s="81" t="s">
        <v>33</v>
      </c>
    </row>
    <row r="1460" spans="1:8" hidden="1" x14ac:dyDescent="0.25">
      <c r="A1460" s="81" t="s">
        <v>459</v>
      </c>
      <c r="B1460" s="81" t="s">
        <v>141</v>
      </c>
      <c r="C1460" s="81" t="s">
        <v>482</v>
      </c>
      <c r="D1460" s="81" t="s">
        <v>14</v>
      </c>
      <c r="E1460" s="81" t="s">
        <v>489</v>
      </c>
      <c r="F1460" s="105">
        <v>293.38843611944492</v>
      </c>
      <c r="G1460" s="105">
        <v>73.34710902986123</v>
      </c>
      <c r="H1460" s="81" t="s">
        <v>34</v>
      </c>
    </row>
    <row r="1461" spans="1:8" hidden="1" x14ac:dyDescent="0.25">
      <c r="A1461" s="81" t="s">
        <v>459</v>
      </c>
      <c r="B1461" s="81" t="s">
        <v>141</v>
      </c>
      <c r="C1461" s="81" t="s">
        <v>482</v>
      </c>
      <c r="D1461" s="81" t="s">
        <v>14</v>
      </c>
      <c r="E1461" s="81" t="s">
        <v>489</v>
      </c>
      <c r="F1461" s="105">
        <v>281.52346259990856</v>
      </c>
      <c r="G1461" s="105">
        <v>70.380865649977139</v>
      </c>
      <c r="H1461" s="81" t="s">
        <v>35</v>
      </c>
    </row>
    <row r="1462" spans="1:8" hidden="1" x14ac:dyDescent="0.25">
      <c r="A1462" s="81" t="s">
        <v>459</v>
      </c>
      <c r="B1462" s="81" t="s">
        <v>141</v>
      </c>
      <c r="C1462" s="81" t="s">
        <v>482</v>
      </c>
      <c r="D1462" s="81" t="s">
        <v>14</v>
      </c>
      <c r="E1462" s="81" t="s">
        <v>489</v>
      </c>
      <c r="F1462" s="105">
        <v>267.50122116772923</v>
      </c>
      <c r="G1462" s="105">
        <v>66.875305291932307</v>
      </c>
      <c r="H1462" s="81" t="s">
        <v>36</v>
      </c>
    </row>
    <row r="1463" spans="1:8" hidden="1" x14ac:dyDescent="0.25">
      <c r="A1463" s="81" t="s">
        <v>459</v>
      </c>
      <c r="B1463" s="81" t="s">
        <v>141</v>
      </c>
      <c r="C1463" s="81" t="s">
        <v>482</v>
      </c>
      <c r="D1463" s="81" t="s">
        <v>14</v>
      </c>
      <c r="E1463" s="81" t="s">
        <v>489</v>
      </c>
      <c r="F1463" s="105">
        <v>673.067588744609</v>
      </c>
      <c r="G1463" s="105">
        <v>168.26689718615225</v>
      </c>
      <c r="H1463" s="81" t="s">
        <v>37</v>
      </c>
    </row>
    <row r="1464" spans="1:8" hidden="1" x14ac:dyDescent="0.25">
      <c r="A1464" s="81" t="s">
        <v>459</v>
      </c>
      <c r="B1464" s="81" t="s">
        <v>141</v>
      </c>
      <c r="C1464" s="81" t="s">
        <v>482</v>
      </c>
      <c r="D1464" s="81" t="s">
        <v>14</v>
      </c>
      <c r="E1464" s="81" t="s">
        <v>489</v>
      </c>
      <c r="F1464" s="105">
        <v>129.43607475857866</v>
      </c>
      <c r="G1464" s="105">
        <v>32.359018689644664</v>
      </c>
      <c r="H1464" s="81" t="s">
        <v>38</v>
      </c>
    </row>
    <row r="1465" spans="1:8" hidden="1" x14ac:dyDescent="0.25">
      <c r="A1465" s="81" t="s">
        <v>459</v>
      </c>
      <c r="B1465" s="81" t="s">
        <v>141</v>
      </c>
      <c r="C1465" s="81" t="s">
        <v>482</v>
      </c>
      <c r="D1465" s="81" t="s">
        <v>14</v>
      </c>
      <c r="E1465" s="81" t="s">
        <v>489</v>
      </c>
      <c r="F1465" s="105">
        <v>211.41225543901183</v>
      </c>
      <c r="G1465" s="105">
        <v>52.853063859752957</v>
      </c>
      <c r="H1465" s="81" t="s">
        <v>39</v>
      </c>
    </row>
    <row r="1466" spans="1:8" hidden="1" x14ac:dyDescent="0.25">
      <c r="A1466" s="81" t="s">
        <v>459</v>
      </c>
      <c r="B1466" s="81" t="s">
        <v>141</v>
      </c>
      <c r="C1466" s="81" t="s">
        <v>482</v>
      </c>
      <c r="D1466" s="81" t="s">
        <v>14</v>
      </c>
      <c r="E1466" s="81" t="s">
        <v>489</v>
      </c>
      <c r="F1466" s="105">
        <v>390.4654921883789</v>
      </c>
      <c r="G1466" s="105">
        <v>97.616373047094726</v>
      </c>
      <c r="H1466" s="81" t="s">
        <v>40</v>
      </c>
    </row>
    <row r="1467" spans="1:8" hidden="1" x14ac:dyDescent="0.25">
      <c r="A1467" s="81" t="s">
        <v>459</v>
      </c>
      <c r="B1467" s="81" t="s">
        <v>141</v>
      </c>
      <c r="C1467" s="81" t="s">
        <v>482</v>
      </c>
      <c r="D1467" s="81" t="s">
        <v>14</v>
      </c>
      <c r="E1467" s="81" t="s">
        <v>489</v>
      </c>
      <c r="F1467" s="105">
        <v>3188.4419748863211</v>
      </c>
      <c r="G1467" s="105">
        <v>797.11049372158027</v>
      </c>
      <c r="H1467" s="81" t="s">
        <v>41</v>
      </c>
    </row>
    <row r="1468" spans="1:8" hidden="1" x14ac:dyDescent="0.25">
      <c r="A1468" s="81" t="s">
        <v>459</v>
      </c>
      <c r="B1468" s="81" t="s">
        <v>141</v>
      </c>
      <c r="C1468" s="81" t="s">
        <v>482</v>
      </c>
      <c r="D1468" s="81" t="s">
        <v>14</v>
      </c>
      <c r="E1468" s="81" t="s">
        <v>489</v>
      </c>
      <c r="F1468" s="105">
        <v>2185.3123955073365</v>
      </c>
      <c r="G1468" s="105">
        <v>546.32809887683413</v>
      </c>
      <c r="H1468" s="81" t="s">
        <v>42</v>
      </c>
    </row>
    <row r="1469" spans="1:8" hidden="1" x14ac:dyDescent="0.25">
      <c r="A1469" s="81" t="s">
        <v>459</v>
      </c>
      <c r="B1469" s="81" t="s">
        <v>141</v>
      </c>
      <c r="C1469" s="81" t="s">
        <v>482</v>
      </c>
      <c r="D1469" s="81" t="s">
        <v>14</v>
      </c>
      <c r="E1469" s="81" t="s">
        <v>489</v>
      </c>
      <c r="F1469" s="105">
        <v>160.71645949190184</v>
      </c>
      <c r="G1469" s="105">
        <v>40.179114872975461</v>
      </c>
      <c r="H1469" s="81" t="s">
        <v>43</v>
      </c>
    </row>
    <row r="1470" spans="1:8" hidden="1" x14ac:dyDescent="0.25">
      <c r="A1470" s="81" t="s">
        <v>459</v>
      </c>
      <c r="B1470" s="81" t="s">
        <v>141</v>
      </c>
      <c r="C1470" s="81" t="s">
        <v>482</v>
      </c>
      <c r="D1470" s="81" t="s">
        <v>14</v>
      </c>
      <c r="E1470" s="81" t="s">
        <v>489</v>
      </c>
      <c r="F1470" s="105">
        <v>119.72836915168524</v>
      </c>
      <c r="G1470" s="105">
        <v>29.932092287921311</v>
      </c>
      <c r="H1470" s="81" t="s">
        <v>44</v>
      </c>
    </row>
    <row r="1471" spans="1:8" hidden="1" x14ac:dyDescent="0.25">
      <c r="A1471" s="81" t="s">
        <v>459</v>
      </c>
      <c r="B1471" s="81" t="s">
        <v>141</v>
      </c>
      <c r="C1471" s="81" t="s">
        <v>482</v>
      </c>
      <c r="D1471" s="81" t="s">
        <v>14</v>
      </c>
      <c r="E1471" s="81" t="s">
        <v>489</v>
      </c>
      <c r="F1471" s="105">
        <v>671.98895478828751</v>
      </c>
      <c r="G1471" s="105">
        <v>167.99723869707188</v>
      </c>
      <c r="H1471" s="81" t="s">
        <v>45</v>
      </c>
    </row>
    <row r="1472" spans="1:8" hidden="1" x14ac:dyDescent="0.25">
      <c r="A1472" s="81" t="s">
        <v>459</v>
      </c>
      <c r="B1472" s="81" t="s">
        <v>141</v>
      </c>
      <c r="C1472" s="81" t="s">
        <v>482</v>
      </c>
      <c r="D1472" s="81" t="s">
        <v>14</v>
      </c>
      <c r="E1472" s="81" t="s">
        <v>489</v>
      </c>
      <c r="F1472" s="105">
        <v>243.77127412865642</v>
      </c>
      <c r="G1472" s="105">
        <v>60.942818532164104</v>
      </c>
      <c r="H1472" s="81" t="s">
        <v>46</v>
      </c>
    </row>
    <row r="1473" spans="1:8" hidden="1" x14ac:dyDescent="0.25">
      <c r="A1473" s="81" t="s">
        <v>459</v>
      </c>
      <c r="B1473" s="81" t="s">
        <v>141</v>
      </c>
      <c r="C1473" s="81" t="s">
        <v>482</v>
      </c>
      <c r="D1473" s="81" t="s">
        <v>14</v>
      </c>
      <c r="E1473" s="81" t="s">
        <v>489</v>
      </c>
      <c r="F1473" s="105">
        <v>611.58545323428405</v>
      </c>
      <c r="G1473" s="105">
        <v>152.89636330857101</v>
      </c>
      <c r="H1473" s="81" t="s">
        <v>47</v>
      </c>
    </row>
    <row r="1474" spans="1:8" hidden="1" x14ac:dyDescent="0.25">
      <c r="A1474" s="81" t="s">
        <v>459</v>
      </c>
      <c r="B1474" s="81" t="s">
        <v>141</v>
      </c>
      <c r="C1474" s="81" t="s">
        <v>482</v>
      </c>
      <c r="D1474" s="81" t="s">
        <v>14</v>
      </c>
      <c r="E1474" s="81" t="s">
        <v>489</v>
      </c>
      <c r="F1474" s="105">
        <v>78.74027881146867</v>
      </c>
      <c r="G1474" s="105">
        <v>19.685069702867168</v>
      </c>
      <c r="H1474" s="81" t="s">
        <v>63</v>
      </c>
    </row>
    <row r="1475" spans="1:8" hidden="1" x14ac:dyDescent="0.25">
      <c r="A1475" s="81" t="s">
        <v>459</v>
      </c>
      <c r="B1475" s="81" t="s">
        <v>141</v>
      </c>
      <c r="C1475" s="81" t="s">
        <v>482</v>
      </c>
      <c r="D1475" s="81" t="s">
        <v>14</v>
      </c>
      <c r="E1475" s="81" t="s">
        <v>489</v>
      </c>
      <c r="F1475" s="105">
        <v>392.62276010102192</v>
      </c>
      <c r="G1475" s="105">
        <v>98.155690025255481</v>
      </c>
      <c r="H1475" s="81" t="s">
        <v>48</v>
      </c>
    </row>
    <row r="1476" spans="1:8" hidden="1" x14ac:dyDescent="0.25">
      <c r="A1476" s="81" t="s">
        <v>459</v>
      </c>
      <c r="B1476" s="81" t="s">
        <v>141</v>
      </c>
      <c r="C1476" s="81" t="s">
        <v>482</v>
      </c>
      <c r="D1476" s="81" t="s">
        <v>14</v>
      </c>
      <c r="E1476" s="81" t="s">
        <v>489</v>
      </c>
      <c r="F1476" s="105">
        <v>80.897546724111663</v>
      </c>
      <c r="G1476" s="105">
        <v>20.224386681027916</v>
      </c>
      <c r="H1476" s="81" t="s">
        <v>68</v>
      </c>
    </row>
    <row r="1477" spans="1:8" hidden="1" x14ac:dyDescent="0.25">
      <c r="A1477" s="81" t="s">
        <v>459</v>
      </c>
      <c r="B1477" s="81" t="s">
        <v>141</v>
      </c>
      <c r="C1477" s="81" t="s">
        <v>482</v>
      </c>
      <c r="D1477" s="81" t="s">
        <v>14</v>
      </c>
      <c r="E1477" s="81" t="s">
        <v>489</v>
      </c>
      <c r="F1477" s="105">
        <v>143.45831619075801</v>
      </c>
      <c r="G1477" s="105">
        <v>35.864579047689503</v>
      </c>
      <c r="H1477" s="81" t="s">
        <v>49</v>
      </c>
    </row>
    <row r="1478" spans="1:8" hidden="1" x14ac:dyDescent="0.25">
      <c r="A1478" s="81" t="s">
        <v>459</v>
      </c>
      <c r="B1478" s="81" t="s">
        <v>141</v>
      </c>
      <c r="C1478" s="81" t="s">
        <v>482</v>
      </c>
      <c r="D1478" s="81" t="s">
        <v>14</v>
      </c>
      <c r="E1478" s="81" t="s">
        <v>489</v>
      </c>
      <c r="F1478" s="105">
        <v>186.60367444361754</v>
      </c>
      <c r="G1478" s="105">
        <v>46.650918610904384</v>
      </c>
      <c r="H1478" s="81" t="s">
        <v>50</v>
      </c>
    </row>
    <row r="1479" spans="1:8" hidden="1" x14ac:dyDescent="0.25">
      <c r="A1479" s="81" t="s">
        <v>459</v>
      </c>
      <c r="B1479" s="81" t="s">
        <v>141</v>
      </c>
      <c r="C1479" s="81" t="s">
        <v>482</v>
      </c>
      <c r="D1479" s="81" t="s">
        <v>14</v>
      </c>
      <c r="E1479" s="81" t="s">
        <v>489</v>
      </c>
      <c r="F1479" s="105">
        <v>419.5886090090591</v>
      </c>
      <c r="G1479" s="105">
        <v>104.89715225226477</v>
      </c>
      <c r="H1479" s="81" t="s">
        <v>51</v>
      </c>
    </row>
    <row r="1480" spans="1:8" hidden="1" x14ac:dyDescent="0.25">
      <c r="A1480" s="81" t="s">
        <v>459</v>
      </c>
      <c r="B1480" s="81" t="s">
        <v>141</v>
      </c>
      <c r="C1480" s="81" t="s">
        <v>482</v>
      </c>
      <c r="D1480" s="81" t="s">
        <v>14</v>
      </c>
      <c r="E1480" s="81" t="s">
        <v>489</v>
      </c>
      <c r="F1480" s="105">
        <v>528.96209218005811</v>
      </c>
      <c r="G1480" s="105">
        <v>132.24052304501453</v>
      </c>
      <c r="H1480" s="81" t="s">
        <v>52</v>
      </c>
    </row>
    <row r="1481" spans="1:8" hidden="1" x14ac:dyDescent="0.25">
      <c r="A1481" s="81" t="s">
        <v>459</v>
      </c>
      <c r="B1481" s="81" t="s">
        <v>141</v>
      </c>
      <c r="C1481" s="81" t="s">
        <v>482</v>
      </c>
      <c r="D1481" s="81" t="s">
        <v>14</v>
      </c>
      <c r="E1481" s="81" t="s">
        <v>489</v>
      </c>
      <c r="F1481" s="105">
        <v>106.07286326465521</v>
      </c>
      <c r="G1481" s="105">
        <v>26.518215816163803</v>
      </c>
      <c r="H1481" s="81" t="s">
        <v>53</v>
      </c>
    </row>
    <row r="1482" spans="1:8" hidden="1" x14ac:dyDescent="0.25">
      <c r="A1482" s="81" t="s">
        <v>459</v>
      </c>
      <c r="B1482" s="81" t="s">
        <v>141</v>
      </c>
      <c r="C1482" s="81" t="s">
        <v>482</v>
      </c>
      <c r="D1482" s="81" t="s">
        <v>14</v>
      </c>
      <c r="E1482" s="81" t="s">
        <v>489</v>
      </c>
      <c r="F1482" s="105">
        <v>36.673554514930615</v>
      </c>
      <c r="G1482" s="105">
        <v>9.1683886287326537</v>
      </c>
      <c r="H1482" s="81" t="s">
        <v>54</v>
      </c>
    </row>
    <row r="1483" spans="1:8" hidden="1" x14ac:dyDescent="0.25">
      <c r="A1483" s="81" t="s">
        <v>459</v>
      </c>
      <c r="B1483" s="81" t="s">
        <v>141</v>
      </c>
      <c r="C1483" s="81" t="s">
        <v>482</v>
      </c>
      <c r="D1483" s="81" t="s">
        <v>14</v>
      </c>
      <c r="E1483" s="81" t="s">
        <v>489</v>
      </c>
      <c r="F1483" s="105">
        <v>215.72679126429773</v>
      </c>
      <c r="G1483" s="105">
        <v>53.931697816074433</v>
      </c>
      <c r="H1483" s="81" t="s">
        <v>55</v>
      </c>
    </row>
    <row r="1484" spans="1:8" hidden="1" x14ac:dyDescent="0.25">
      <c r="A1484" s="81" t="s">
        <v>459</v>
      </c>
      <c r="B1484" s="81" t="s">
        <v>141</v>
      </c>
      <c r="C1484" s="81" t="s">
        <v>482</v>
      </c>
      <c r="D1484" s="81" t="s">
        <v>14</v>
      </c>
      <c r="E1484" s="81" t="s">
        <v>489</v>
      </c>
      <c r="F1484" s="105">
        <v>1.0786339563214886</v>
      </c>
      <c r="G1484" s="105">
        <v>0.26965848908037215</v>
      </c>
      <c r="H1484" s="81" t="s">
        <v>144</v>
      </c>
    </row>
    <row r="1485" spans="1:8" hidden="1" x14ac:dyDescent="0.25">
      <c r="A1485" s="81" t="s">
        <v>459</v>
      </c>
      <c r="B1485" s="81" t="s">
        <v>141</v>
      </c>
      <c r="C1485" s="81" t="s">
        <v>482</v>
      </c>
      <c r="D1485" s="81" t="s">
        <v>14</v>
      </c>
      <c r="E1485" s="81" t="s">
        <v>489</v>
      </c>
      <c r="F1485" s="105">
        <v>643.94447192392875</v>
      </c>
      <c r="G1485" s="105">
        <v>160.98611798098219</v>
      </c>
      <c r="H1485" s="81" t="s">
        <v>56</v>
      </c>
    </row>
    <row r="1486" spans="1:8" hidden="1" x14ac:dyDescent="0.25">
      <c r="A1486" s="81" t="s">
        <v>459</v>
      </c>
      <c r="B1486" s="81" t="s">
        <v>141</v>
      </c>
      <c r="C1486" s="81" t="s">
        <v>482</v>
      </c>
      <c r="D1486" s="81" t="s">
        <v>14</v>
      </c>
      <c r="E1486" s="81" t="s">
        <v>489</v>
      </c>
      <c r="F1486" s="105">
        <v>52.853063859752957</v>
      </c>
      <c r="G1486" s="105">
        <v>13.213265964938239</v>
      </c>
      <c r="H1486" s="81" t="s">
        <v>57</v>
      </c>
    </row>
    <row r="1487" spans="1:8" hidden="1" x14ac:dyDescent="0.25">
      <c r="A1487" s="81" t="s">
        <v>459</v>
      </c>
      <c r="B1487" s="81" t="s">
        <v>141</v>
      </c>
      <c r="C1487" s="81" t="s">
        <v>482</v>
      </c>
      <c r="D1487" s="81" t="s">
        <v>14</v>
      </c>
      <c r="E1487" s="81" t="s">
        <v>489</v>
      </c>
      <c r="F1487" s="105">
        <v>185.52504048729605</v>
      </c>
      <c r="G1487" s="105">
        <v>46.381260121824013</v>
      </c>
      <c r="H1487" s="81" t="s">
        <v>65</v>
      </c>
    </row>
    <row r="1488" spans="1:8" hidden="1" x14ac:dyDescent="0.25">
      <c r="A1488" s="81"/>
      <c r="B1488" s="81"/>
      <c r="C1488" s="81"/>
      <c r="D1488" s="81"/>
      <c r="E1488" s="81"/>
      <c r="F1488" s="106">
        <v>21000.000000000011</v>
      </c>
      <c r="G1488" s="106">
        <v>5250.0000000000027</v>
      </c>
      <c r="H1488" s="87"/>
    </row>
    <row r="1489" spans="1:8" hidden="1" x14ac:dyDescent="0.25">
      <c r="A1489" s="81" t="s">
        <v>460</v>
      </c>
      <c r="B1489" s="81" t="s">
        <v>159</v>
      </c>
      <c r="C1489" s="81" t="s">
        <v>483</v>
      </c>
      <c r="D1489" s="81" t="s">
        <v>14</v>
      </c>
      <c r="E1489" s="81" t="s">
        <v>489</v>
      </c>
      <c r="F1489" s="105">
        <v>2.4870466321243518</v>
      </c>
      <c r="G1489" s="105">
        <v>0.62176165803108796</v>
      </c>
      <c r="H1489" s="81" t="s">
        <v>17</v>
      </c>
    </row>
    <row r="1490" spans="1:8" hidden="1" x14ac:dyDescent="0.25">
      <c r="A1490" s="81" t="s">
        <v>460</v>
      </c>
      <c r="B1490" s="81" t="s">
        <v>159</v>
      </c>
      <c r="C1490" s="81" t="s">
        <v>483</v>
      </c>
      <c r="D1490" s="81" t="s">
        <v>14</v>
      </c>
      <c r="E1490" s="81" t="s">
        <v>489</v>
      </c>
      <c r="F1490" s="105">
        <v>3.730569948186528</v>
      </c>
      <c r="G1490" s="105">
        <v>0.932642487046632</v>
      </c>
      <c r="H1490" s="81" t="s">
        <v>20</v>
      </c>
    </row>
    <row r="1491" spans="1:8" hidden="1" x14ac:dyDescent="0.25">
      <c r="A1491" s="81" t="s">
        <v>460</v>
      </c>
      <c r="B1491" s="81" t="s">
        <v>159</v>
      </c>
      <c r="C1491" s="81" t="s">
        <v>483</v>
      </c>
      <c r="D1491" s="81" t="s">
        <v>14</v>
      </c>
      <c r="E1491" s="81" t="s">
        <v>489</v>
      </c>
      <c r="F1491" s="105">
        <v>1.865284974093264</v>
      </c>
      <c r="G1491" s="105">
        <v>0.466321243523316</v>
      </c>
      <c r="H1491" s="81" t="s">
        <v>22</v>
      </c>
    </row>
    <row r="1492" spans="1:8" hidden="1" x14ac:dyDescent="0.25">
      <c r="A1492" s="81" t="s">
        <v>460</v>
      </c>
      <c r="B1492" s="81" t="s">
        <v>159</v>
      </c>
      <c r="C1492" s="81" t="s">
        <v>483</v>
      </c>
      <c r="D1492" s="81" t="s">
        <v>14</v>
      </c>
      <c r="E1492" s="81" t="s">
        <v>489</v>
      </c>
      <c r="F1492" s="105">
        <v>92.642487046632127</v>
      </c>
      <c r="G1492" s="105">
        <v>23.160621761658032</v>
      </c>
      <c r="H1492" s="81" t="s">
        <v>25</v>
      </c>
    </row>
    <row r="1493" spans="1:8" hidden="1" x14ac:dyDescent="0.25">
      <c r="A1493" s="81" t="s">
        <v>460</v>
      </c>
      <c r="B1493" s="81" t="s">
        <v>159</v>
      </c>
      <c r="C1493" s="81" t="s">
        <v>483</v>
      </c>
      <c r="D1493" s="81" t="s">
        <v>14</v>
      </c>
      <c r="E1493" s="81" t="s">
        <v>489</v>
      </c>
      <c r="F1493" s="105">
        <v>1.2435233160621759</v>
      </c>
      <c r="G1493" s="105">
        <v>0.31088082901554398</v>
      </c>
      <c r="H1493" s="81" t="s">
        <v>26</v>
      </c>
    </row>
    <row r="1494" spans="1:8" hidden="1" x14ac:dyDescent="0.25">
      <c r="A1494" s="81" t="s">
        <v>460</v>
      </c>
      <c r="B1494" s="81" t="s">
        <v>159</v>
      </c>
      <c r="C1494" s="81" t="s">
        <v>483</v>
      </c>
      <c r="D1494" s="81" t="s">
        <v>14</v>
      </c>
      <c r="E1494" s="81" t="s">
        <v>489</v>
      </c>
      <c r="F1494" s="105">
        <v>0.62176165803108796</v>
      </c>
      <c r="G1494" s="105">
        <v>0.15544041450777199</v>
      </c>
      <c r="H1494" s="81" t="s">
        <v>52</v>
      </c>
    </row>
    <row r="1495" spans="1:8" hidden="1" x14ac:dyDescent="0.25">
      <c r="A1495" s="81" t="s">
        <v>460</v>
      </c>
      <c r="B1495" s="81" t="s">
        <v>159</v>
      </c>
      <c r="C1495" s="81" t="s">
        <v>483</v>
      </c>
      <c r="D1495" s="81" t="s">
        <v>14</v>
      </c>
      <c r="E1495" s="81" t="s">
        <v>489</v>
      </c>
      <c r="F1495" s="105">
        <v>17.409326424870464</v>
      </c>
      <c r="G1495" s="105">
        <v>4.3523316062176161</v>
      </c>
      <c r="H1495" s="81" t="s">
        <v>53</v>
      </c>
    </row>
    <row r="1496" spans="1:8" hidden="1" x14ac:dyDescent="0.25">
      <c r="A1496" s="81"/>
      <c r="B1496" s="81"/>
      <c r="C1496" s="81"/>
      <c r="D1496" s="81"/>
      <c r="E1496" s="81"/>
      <c r="F1496" s="106">
        <v>120</v>
      </c>
      <c r="G1496" s="106">
        <v>30</v>
      </c>
      <c r="H1496" s="87"/>
    </row>
    <row r="1497" spans="1:8" hidden="1" x14ac:dyDescent="0.25">
      <c r="A1497" s="81" t="s">
        <v>460</v>
      </c>
      <c r="B1497" s="81" t="s">
        <v>159</v>
      </c>
      <c r="C1497" s="81" t="s">
        <v>492</v>
      </c>
      <c r="D1497" s="81" t="s">
        <v>14</v>
      </c>
      <c r="E1497" s="81" t="s">
        <v>489</v>
      </c>
      <c r="F1497" s="105">
        <v>1.4814814814814814</v>
      </c>
      <c r="G1497" s="105">
        <v>0.37037037037037035</v>
      </c>
      <c r="H1497" s="81" t="s">
        <v>15</v>
      </c>
    </row>
    <row r="1498" spans="1:8" hidden="1" x14ac:dyDescent="0.25">
      <c r="A1498" s="81" t="s">
        <v>460</v>
      </c>
      <c r="B1498" s="81" t="s">
        <v>159</v>
      </c>
      <c r="C1498" s="81" t="s">
        <v>492</v>
      </c>
      <c r="D1498" s="81" t="s">
        <v>14</v>
      </c>
      <c r="E1498" s="81" t="s">
        <v>489</v>
      </c>
      <c r="F1498" s="105">
        <v>1.4814814814814814</v>
      </c>
      <c r="G1498" s="105">
        <v>0.37037037037037035</v>
      </c>
      <c r="H1498" s="81" t="s">
        <v>20</v>
      </c>
    </row>
    <row r="1499" spans="1:8" hidden="1" x14ac:dyDescent="0.25">
      <c r="A1499" s="81" t="s">
        <v>460</v>
      </c>
      <c r="B1499" s="81" t="s">
        <v>159</v>
      </c>
      <c r="C1499" s="81" t="s">
        <v>492</v>
      </c>
      <c r="D1499" s="81" t="s">
        <v>14</v>
      </c>
      <c r="E1499" s="81" t="s">
        <v>489</v>
      </c>
      <c r="F1499" s="105">
        <v>21.481481481481485</v>
      </c>
      <c r="G1499" s="105">
        <v>5.3703703703703711</v>
      </c>
      <c r="H1499" s="81" t="s">
        <v>24</v>
      </c>
    </row>
    <row r="1500" spans="1:8" hidden="1" x14ac:dyDescent="0.25">
      <c r="A1500" s="81" t="s">
        <v>460</v>
      </c>
      <c r="B1500" s="81" t="s">
        <v>159</v>
      </c>
      <c r="C1500" s="81" t="s">
        <v>492</v>
      </c>
      <c r="D1500" s="81" t="s">
        <v>14</v>
      </c>
      <c r="E1500" s="81" t="s">
        <v>489</v>
      </c>
      <c r="F1500" s="105">
        <v>60.74074074074074</v>
      </c>
      <c r="G1500" s="105">
        <v>15.185185185185185</v>
      </c>
      <c r="H1500" s="81" t="s">
        <v>25</v>
      </c>
    </row>
    <row r="1501" spans="1:8" hidden="1" x14ac:dyDescent="0.25">
      <c r="A1501" s="81" t="s">
        <v>460</v>
      </c>
      <c r="B1501" s="81" t="s">
        <v>159</v>
      </c>
      <c r="C1501" s="81" t="s">
        <v>492</v>
      </c>
      <c r="D1501" s="81" t="s">
        <v>14</v>
      </c>
      <c r="E1501" s="81" t="s">
        <v>489</v>
      </c>
      <c r="F1501" s="105">
        <v>4.4444444444444446</v>
      </c>
      <c r="G1501" s="105">
        <v>1.1111111111111112</v>
      </c>
      <c r="H1501" s="81" t="s">
        <v>26</v>
      </c>
    </row>
    <row r="1502" spans="1:8" hidden="1" x14ac:dyDescent="0.25">
      <c r="A1502" s="81" t="s">
        <v>460</v>
      </c>
      <c r="B1502" s="81" t="s">
        <v>159</v>
      </c>
      <c r="C1502" s="81" t="s">
        <v>492</v>
      </c>
      <c r="D1502" s="81" t="s">
        <v>14</v>
      </c>
      <c r="E1502" s="81" t="s">
        <v>489</v>
      </c>
      <c r="F1502" s="105">
        <v>10.370370370370372</v>
      </c>
      <c r="G1502" s="105">
        <v>2.592592592592593</v>
      </c>
      <c r="H1502" s="81" t="s">
        <v>53</v>
      </c>
    </row>
    <row r="1503" spans="1:8" hidden="1" x14ac:dyDescent="0.25">
      <c r="A1503" s="81"/>
      <c r="B1503" s="81"/>
      <c r="C1503" s="81"/>
      <c r="D1503" s="81"/>
      <c r="E1503" s="81"/>
      <c r="F1503" s="106">
        <v>100</v>
      </c>
      <c r="G1503" s="106">
        <v>25</v>
      </c>
      <c r="H1503" s="87"/>
    </row>
    <row r="1504" spans="1:8" hidden="1" x14ac:dyDescent="0.25">
      <c r="A1504" s="81" t="s">
        <v>461</v>
      </c>
      <c r="B1504" s="81" t="s">
        <v>154</v>
      </c>
      <c r="C1504" s="81" t="s">
        <v>491</v>
      </c>
      <c r="D1504" s="81" t="s">
        <v>14</v>
      </c>
      <c r="E1504" s="81" t="s">
        <v>489</v>
      </c>
      <c r="F1504" s="105">
        <v>8.0216457106477801</v>
      </c>
      <c r="G1504" s="105">
        <v>2.005411427661945</v>
      </c>
      <c r="H1504" s="81" t="s">
        <v>15</v>
      </c>
    </row>
    <row r="1505" spans="1:8" hidden="1" x14ac:dyDescent="0.25">
      <c r="A1505" s="81" t="s">
        <v>461</v>
      </c>
      <c r="B1505" s="81" t="s">
        <v>154</v>
      </c>
      <c r="C1505" s="81" t="s">
        <v>491</v>
      </c>
      <c r="D1505" s="81" t="s">
        <v>14</v>
      </c>
      <c r="E1505" s="81" t="s">
        <v>489</v>
      </c>
      <c r="F1505" s="105">
        <v>6.8756963234123836</v>
      </c>
      <c r="G1505" s="105">
        <v>1.7189240808530959</v>
      </c>
      <c r="H1505" s="81" t="s">
        <v>17</v>
      </c>
    </row>
    <row r="1506" spans="1:8" hidden="1" x14ac:dyDescent="0.25">
      <c r="A1506" s="81" t="s">
        <v>461</v>
      </c>
      <c r="B1506" s="81" t="s">
        <v>154</v>
      </c>
      <c r="C1506" s="81" t="s">
        <v>491</v>
      </c>
      <c r="D1506" s="81" t="s">
        <v>14</v>
      </c>
      <c r="E1506" s="81" t="s">
        <v>489</v>
      </c>
      <c r="F1506" s="105">
        <v>122.61658443418752</v>
      </c>
      <c r="G1506" s="105">
        <v>30.654146108546879</v>
      </c>
      <c r="H1506" s="81" t="s">
        <v>18</v>
      </c>
    </row>
    <row r="1507" spans="1:8" hidden="1" x14ac:dyDescent="0.25">
      <c r="A1507" s="81" t="s">
        <v>461</v>
      </c>
      <c r="B1507" s="81" t="s">
        <v>154</v>
      </c>
      <c r="C1507" s="81" t="s">
        <v>491</v>
      </c>
      <c r="D1507" s="81" t="s">
        <v>14</v>
      </c>
      <c r="E1507" s="81" t="s">
        <v>489</v>
      </c>
      <c r="F1507" s="105">
        <v>19.481139583001752</v>
      </c>
      <c r="G1507" s="105">
        <v>4.8702848957504381</v>
      </c>
      <c r="H1507" s="81" t="s">
        <v>19</v>
      </c>
    </row>
    <row r="1508" spans="1:8" hidden="1" x14ac:dyDescent="0.25">
      <c r="A1508" s="81" t="s">
        <v>461</v>
      </c>
      <c r="B1508" s="81" t="s">
        <v>154</v>
      </c>
      <c r="C1508" s="81" t="s">
        <v>491</v>
      </c>
      <c r="D1508" s="81" t="s">
        <v>14</v>
      </c>
      <c r="E1508" s="81" t="s">
        <v>489</v>
      </c>
      <c r="F1508" s="105">
        <v>71.048862008594639</v>
      </c>
      <c r="G1508" s="105">
        <v>17.76221550214866</v>
      </c>
      <c r="H1508" s="81" t="s">
        <v>20</v>
      </c>
    </row>
    <row r="1509" spans="1:8" hidden="1" x14ac:dyDescent="0.25">
      <c r="A1509" s="81" t="s">
        <v>461</v>
      </c>
      <c r="B1509" s="81" t="s">
        <v>154</v>
      </c>
      <c r="C1509" s="81" t="s">
        <v>491</v>
      </c>
      <c r="D1509" s="81" t="s">
        <v>14</v>
      </c>
      <c r="E1509" s="81" t="s">
        <v>489</v>
      </c>
      <c r="F1509" s="105">
        <v>73.34076078306542</v>
      </c>
      <c r="G1509" s="105">
        <v>18.335190195766355</v>
      </c>
      <c r="H1509" s="81" t="s">
        <v>21</v>
      </c>
    </row>
    <row r="1510" spans="1:8" hidden="1" x14ac:dyDescent="0.25">
      <c r="A1510" s="81" t="s">
        <v>461</v>
      </c>
      <c r="B1510" s="81" t="s">
        <v>154</v>
      </c>
      <c r="C1510" s="81" t="s">
        <v>491</v>
      </c>
      <c r="D1510" s="81" t="s">
        <v>14</v>
      </c>
      <c r="E1510" s="81" t="s">
        <v>489</v>
      </c>
      <c r="F1510" s="105">
        <v>239.50342193219802</v>
      </c>
      <c r="G1510" s="105">
        <v>59.875855483049506</v>
      </c>
      <c r="H1510" s="81" t="s">
        <v>22</v>
      </c>
    </row>
    <row r="1511" spans="1:8" hidden="1" x14ac:dyDescent="0.25">
      <c r="A1511" s="81" t="s">
        <v>461</v>
      </c>
      <c r="B1511" s="81" t="s">
        <v>154</v>
      </c>
      <c r="C1511" s="81" t="s">
        <v>491</v>
      </c>
      <c r="D1511" s="81" t="s">
        <v>14</v>
      </c>
      <c r="E1511" s="81" t="s">
        <v>489</v>
      </c>
      <c r="F1511" s="105">
        <v>276.17380232373074</v>
      </c>
      <c r="G1511" s="105">
        <v>69.043450580932685</v>
      </c>
      <c r="H1511" s="81" t="s">
        <v>23</v>
      </c>
    </row>
    <row r="1512" spans="1:8" hidden="1" x14ac:dyDescent="0.25">
      <c r="A1512" s="81" t="s">
        <v>461</v>
      </c>
      <c r="B1512" s="81" t="s">
        <v>154</v>
      </c>
      <c r="C1512" s="81" t="s">
        <v>491</v>
      </c>
      <c r="D1512" s="81" t="s">
        <v>14</v>
      </c>
      <c r="E1512" s="81" t="s">
        <v>489</v>
      </c>
      <c r="F1512" s="105">
        <v>65.319115072417645</v>
      </c>
      <c r="G1512" s="105">
        <v>16.329778768104411</v>
      </c>
      <c r="H1512" s="81" t="s">
        <v>24</v>
      </c>
    </row>
    <row r="1513" spans="1:8" hidden="1" x14ac:dyDescent="0.25">
      <c r="A1513" s="81" t="s">
        <v>461</v>
      </c>
      <c r="B1513" s="81" t="s">
        <v>154</v>
      </c>
      <c r="C1513" s="81" t="s">
        <v>491</v>
      </c>
      <c r="D1513" s="81" t="s">
        <v>14</v>
      </c>
      <c r="E1513" s="81" t="s">
        <v>489</v>
      </c>
      <c r="F1513" s="105">
        <v>694.44532866465079</v>
      </c>
      <c r="G1513" s="105">
        <v>173.6113321661627</v>
      </c>
      <c r="H1513" s="81" t="s">
        <v>25</v>
      </c>
    </row>
    <row r="1514" spans="1:8" hidden="1" x14ac:dyDescent="0.25">
      <c r="A1514" s="81" t="s">
        <v>461</v>
      </c>
      <c r="B1514" s="81" t="s">
        <v>154</v>
      </c>
      <c r="C1514" s="81" t="s">
        <v>491</v>
      </c>
      <c r="D1514" s="81" t="s">
        <v>14</v>
      </c>
      <c r="E1514" s="81" t="s">
        <v>489</v>
      </c>
      <c r="F1514" s="105">
        <v>29.22170937450263</v>
      </c>
      <c r="G1514" s="105">
        <v>7.3054273436256576</v>
      </c>
      <c r="H1514" s="81" t="s">
        <v>26</v>
      </c>
    </row>
    <row r="1515" spans="1:8" hidden="1" x14ac:dyDescent="0.25">
      <c r="A1515" s="81" t="s">
        <v>461</v>
      </c>
      <c r="B1515" s="81" t="s">
        <v>154</v>
      </c>
      <c r="C1515" s="81" t="s">
        <v>491</v>
      </c>
      <c r="D1515" s="81" t="s">
        <v>14</v>
      </c>
      <c r="E1515" s="81" t="s">
        <v>489</v>
      </c>
      <c r="F1515" s="105">
        <v>122.61658443418752</v>
      </c>
      <c r="G1515" s="105">
        <v>30.654146108546879</v>
      </c>
      <c r="H1515" s="81" t="s">
        <v>28</v>
      </c>
    </row>
    <row r="1516" spans="1:8" hidden="1" x14ac:dyDescent="0.25">
      <c r="A1516" s="81" t="s">
        <v>461</v>
      </c>
      <c r="B1516" s="81" t="s">
        <v>154</v>
      </c>
      <c r="C1516" s="81" t="s">
        <v>491</v>
      </c>
      <c r="D1516" s="81" t="s">
        <v>14</v>
      </c>
      <c r="E1516" s="81" t="s">
        <v>489</v>
      </c>
      <c r="F1516" s="105">
        <v>64.173165685182241</v>
      </c>
      <c r="G1516" s="105">
        <v>16.04329142129556</v>
      </c>
      <c r="H1516" s="81" t="s">
        <v>31</v>
      </c>
    </row>
    <row r="1517" spans="1:8" hidden="1" x14ac:dyDescent="0.25">
      <c r="A1517" s="81" t="s">
        <v>461</v>
      </c>
      <c r="B1517" s="81" t="s">
        <v>154</v>
      </c>
      <c r="C1517" s="81" t="s">
        <v>491</v>
      </c>
      <c r="D1517" s="81" t="s">
        <v>14</v>
      </c>
      <c r="E1517" s="81" t="s">
        <v>489</v>
      </c>
      <c r="F1517" s="105">
        <v>50.421773038357486</v>
      </c>
      <c r="G1517" s="105">
        <v>12.605443259589372</v>
      </c>
      <c r="H1517" s="81" t="s">
        <v>32</v>
      </c>
    </row>
    <row r="1518" spans="1:8" hidden="1" x14ac:dyDescent="0.25">
      <c r="A1518" s="81" t="s">
        <v>461</v>
      </c>
      <c r="B1518" s="81" t="s">
        <v>154</v>
      </c>
      <c r="C1518" s="81" t="s">
        <v>491</v>
      </c>
      <c r="D1518" s="81" t="s">
        <v>14</v>
      </c>
      <c r="E1518" s="81" t="s">
        <v>489</v>
      </c>
      <c r="F1518" s="105">
        <v>41.254177940474307</v>
      </c>
      <c r="G1518" s="105">
        <v>10.313544485118577</v>
      </c>
      <c r="H1518" s="81" t="s">
        <v>34</v>
      </c>
    </row>
    <row r="1519" spans="1:8" hidden="1" x14ac:dyDescent="0.25">
      <c r="A1519" s="81" t="s">
        <v>461</v>
      </c>
      <c r="B1519" s="81" t="s">
        <v>154</v>
      </c>
      <c r="C1519" s="81" t="s">
        <v>491</v>
      </c>
      <c r="D1519" s="81" t="s">
        <v>14</v>
      </c>
      <c r="E1519" s="81" t="s">
        <v>489</v>
      </c>
      <c r="F1519" s="105">
        <v>89.384052204360984</v>
      </c>
      <c r="G1519" s="105">
        <v>22.346013051090246</v>
      </c>
      <c r="H1519" s="81" t="s">
        <v>35</v>
      </c>
    </row>
    <row r="1520" spans="1:8" hidden="1" x14ac:dyDescent="0.25">
      <c r="A1520" s="81" t="s">
        <v>461</v>
      </c>
      <c r="B1520" s="81" t="s">
        <v>154</v>
      </c>
      <c r="C1520" s="81" t="s">
        <v>491</v>
      </c>
      <c r="D1520" s="81" t="s">
        <v>14</v>
      </c>
      <c r="E1520" s="81" t="s">
        <v>489</v>
      </c>
      <c r="F1520" s="105">
        <v>46.983924876651287</v>
      </c>
      <c r="G1520" s="105">
        <v>11.745981219162822</v>
      </c>
      <c r="H1520" s="81" t="s">
        <v>36</v>
      </c>
    </row>
    <row r="1521" spans="1:8" hidden="1" x14ac:dyDescent="0.25">
      <c r="A1521" s="81" t="s">
        <v>461</v>
      </c>
      <c r="B1521" s="81" t="s">
        <v>154</v>
      </c>
      <c r="C1521" s="81" t="s">
        <v>491</v>
      </c>
      <c r="D1521" s="81" t="s">
        <v>14</v>
      </c>
      <c r="E1521" s="81" t="s">
        <v>489</v>
      </c>
      <c r="F1521" s="105">
        <v>134.07607830654149</v>
      </c>
      <c r="G1521" s="105">
        <v>33.519019576635372</v>
      </c>
      <c r="H1521" s="81" t="s">
        <v>37</v>
      </c>
    </row>
    <row r="1522" spans="1:8" hidden="1" x14ac:dyDescent="0.25">
      <c r="A1522" s="81" t="s">
        <v>461</v>
      </c>
      <c r="B1522" s="81" t="s">
        <v>154</v>
      </c>
      <c r="C1522" s="81" t="s">
        <v>491</v>
      </c>
      <c r="D1522" s="81" t="s">
        <v>14</v>
      </c>
      <c r="E1522" s="81" t="s">
        <v>489</v>
      </c>
      <c r="F1522" s="105">
        <v>41.254177940474307</v>
      </c>
      <c r="G1522" s="105">
        <v>10.313544485118577</v>
      </c>
      <c r="H1522" s="81" t="s">
        <v>38</v>
      </c>
    </row>
    <row r="1523" spans="1:8" hidden="1" x14ac:dyDescent="0.25">
      <c r="A1523" s="81" t="s">
        <v>461</v>
      </c>
      <c r="B1523" s="81" t="s">
        <v>154</v>
      </c>
      <c r="C1523" s="81" t="s">
        <v>491</v>
      </c>
      <c r="D1523" s="81" t="s">
        <v>14</v>
      </c>
      <c r="E1523" s="81" t="s">
        <v>489</v>
      </c>
      <c r="F1523" s="105">
        <v>29.794684068120329</v>
      </c>
      <c r="G1523" s="105">
        <v>7.4486710170300823</v>
      </c>
      <c r="H1523" s="81" t="s">
        <v>39</v>
      </c>
    </row>
    <row r="1524" spans="1:8" hidden="1" x14ac:dyDescent="0.25">
      <c r="A1524" s="81" t="s">
        <v>461</v>
      </c>
      <c r="B1524" s="81" t="s">
        <v>154</v>
      </c>
      <c r="C1524" s="81" t="s">
        <v>491</v>
      </c>
      <c r="D1524" s="81" t="s">
        <v>14</v>
      </c>
      <c r="E1524" s="81" t="s">
        <v>489</v>
      </c>
      <c r="F1524" s="105">
        <v>65.319115072417645</v>
      </c>
      <c r="G1524" s="105">
        <v>16.329778768104411</v>
      </c>
      <c r="H1524" s="81" t="s">
        <v>40</v>
      </c>
    </row>
    <row r="1525" spans="1:8" hidden="1" x14ac:dyDescent="0.25">
      <c r="A1525" s="81" t="s">
        <v>461</v>
      </c>
      <c r="B1525" s="81" t="s">
        <v>154</v>
      </c>
      <c r="C1525" s="81" t="s">
        <v>491</v>
      </c>
      <c r="D1525" s="81" t="s">
        <v>14</v>
      </c>
      <c r="E1525" s="81" t="s">
        <v>489</v>
      </c>
      <c r="F1525" s="105">
        <v>278.46570109820152</v>
      </c>
      <c r="G1525" s="105">
        <v>69.61642527455038</v>
      </c>
      <c r="H1525" s="81" t="s">
        <v>41</v>
      </c>
    </row>
    <row r="1526" spans="1:8" hidden="1" x14ac:dyDescent="0.25">
      <c r="A1526" s="81" t="s">
        <v>461</v>
      </c>
      <c r="B1526" s="81" t="s">
        <v>154</v>
      </c>
      <c r="C1526" s="81" t="s">
        <v>491</v>
      </c>
      <c r="D1526" s="81" t="s">
        <v>14</v>
      </c>
      <c r="E1526" s="81" t="s">
        <v>489</v>
      </c>
      <c r="F1526" s="105">
        <v>356.39025943020857</v>
      </c>
      <c r="G1526" s="105">
        <v>89.097564857552143</v>
      </c>
      <c r="H1526" s="81" t="s">
        <v>42</v>
      </c>
    </row>
    <row r="1527" spans="1:8" hidden="1" x14ac:dyDescent="0.25">
      <c r="A1527" s="81" t="s">
        <v>461</v>
      </c>
      <c r="B1527" s="81" t="s">
        <v>154</v>
      </c>
      <c r="C1527" s="81" t="s">
        <v>491</v>
      </c>
      <c r="D1527" s="81" t="s">
        <v>14</v>
      </c>
      <c r="E1527" s="81" t="s">
        <v>489</v>
      </c>
      <c r="F1527" s="105">
        <v>2.2918987744707944</v>
      </c>
      <c r="G1527" s="105">
        <v>0.57297469361769859</v>
      </c>
      <c r="H1527" s="81" t="s">
        <v>43</v>
      </c>
    </row>
    <row r="1528" spans="1:8" hidden="1" x14ac:dyDescent="0.25">
      <c r="A1528" s="81" t="s">
        <v>461</v>
      </c>
      <c r="B1528" s="81" t="s">
        <v>154</v>
      </c>
      <c r="C1528" s="81" t="s">
        <v>491</v>
      </c>
      <c r="D1528" s="81" t="s">
        <v>14</v>
      </c>
      <c r="E1528" s="81" t="s">
        <v>489</v>
      </c>
      <c r="F1528" s="105">
        <v>30.940633455355727</v>
      </c>
      <c r="G1528" s="105">
        <v>7.7351583638389316</v>
      </c>
      <c r="H1528" s="81" t="s">
        <v>45</v>
      </c>
    </row>
    <row r="1529" spans="1:8" hidden="1" x14ac:dyDescent="0.25">
      <c r="A1529" s="81" t="s">
        <v>461</v>
      </c>
      <c r="B1529" s="81" t="s">
        <v>154</v>
      </c>
      <c r="C1529" s="81" t="s">
        <v>491</v>
      </c>
      <c r="D1529" s="81" t="s">
        <v>14</v>
      </c>
      <c r="E1529" s="81" t="s">
        <v>489</v>
      </c>
      <c r="F1529" s="105">
        <v>20.627088970237153</v>
      </c>
      <c r="G1529" s="105">
        <v>5.1567722425592883</v>
      </c>
      <c r="H1529" s="81" t="s">
        <v>46</v>
      </c>
    </row>
    <row r="1530" spans="1:8" hidden="1" x14ac:dyDescent="0.25">
      <c r="A1530" s="81" t="s">
        <v>461</v>
      </c>
      <c r="B1530" s="81" t="s">
        <v>154</v>
      </c>
      <c r="C1530" s="81" t="s">
        <v>491</v>
      </c>
      <c r="D1530" s="81" t="s">
        <v>14</v>
      </c>
      <c r="E1530" s="81" t="s">
        <v>489</v>
      </c>
      <c r="F1530" s="105">
        <v>27.502785293649534</v>
      </c>
      <c r="G1530" s="105">
        <v>6.8756963234123836</v>
      </c>
      <c r="H1530" s="81" t="s">
        <v>47</v>
      </c>
    </row>
    <row r="1531" spans="1:8" hidden="1" x14ac:dyDescent="0.25">
      <c r="A1531" s="81" t="s">
        <v>461</v>
      </c>
      <c r="B1531" s="81" t="s">
        <v>154</v>
      </c>
      <c r="C1531" s="81" t="s">
        <v>491</v>
      </c>
      <c r="D1531" s="81" t="s">
        <v>14</v>
      </c>
      <c r="E1531" s="81" t="s">
        <v>489</v>
      </c>
      <c r="F1531" s="105">
        <v>12.605443259589372</v>
      </c>
      <c r="G1531" s="105">
        <v>3.1513608148973429</v>
      </c>
      <c r="H1531" s="81" t="s">
        <v>63</v>
      </c>
    </row>
    <row r="1532" spans="1:8" hidden="1" x14ac:dyDescent="0.25">
      <c r="A1532" s="81" t="s">
        <v>461</v>
      </c>
      <c r="B1532" s="81" t="s">
        <v>154</v>
      </c>
      <c r="C1532" s="81" t="s">
        <v>491</v>
      </c>
      <c r="D1532" s="81" t="s">
        <v>14</v>
      </c>
      <c r="E1532" s="81" t="s">
        <v>489</v>
      </c>
      <c r="F1532" s="105">
        <v>12.605443259589372</v>
      </c>
      <c r="G1532" s="105">
        <v>3.1513608148973429</v>
      </c>
      <c r="H1532" s="81" t="s">
        <v>48</v>
      </c>
    </row>
    <row r="1533" spans="1:8" hidden="1" x14ac:dyDescent="0.25">
      <c r="A1533" s="81" t="s">
        <v>461</v>
      </c>
      <c r="B1533" s="81" t="s">
        <v>154</v>
      </c>
      <c r="C1533" s="81" t="s">
        <v>491</v>
      </c>
      <c r="D1533" s="81" t="s">
        <v>14</v>
      </c>
      <c r="E1533" s="81" t="s">
        <v>489</v>
      </c>
      <c r="F1533" s="105">
        <v>9.1675950978831775</v>
      </c>
      <c r="G1533" s="105">
        <v>2.2918987744707944</v>
      </c>
      <c r="H1533" s="81" t="s">
        <v>68</v>
      </c>
    </row>
    <row r="1534" spans="1:8" hidden="1" x14ac:dyDescent="0.25">
      <c r="A1534" s="81" t="s">
        <v>461</v>
      </c>
      <c r="B1534" s="81" t="s">
        <v>154</v>
      </c>
      <c r="C1534" s="81" t="s">
        <v>491</v>
      </c>
      <c r="D1534" s="81" t="s">
        <v>14</v>
      </c>
      <c r="E1534" s="81" t="s">
        <v>489</v>
      </c>
      <c r="F1534" s="105">
        <v>28.648734680884925</v>
      </c>
      <c r="G1534" s="105">
        <v>7.1621836702212311</v>
      </c>
      <c r="H1534" s="81" t="s">
        <v>49</v>
      </c>
    </row>
    <row r="1535" spans="1:8" hidden="1" x14ac:dyDescent="0.25">
      <c r="A1535" s="81" t="s">
        <v>461</v>
      </c>
      <c r="B1535" s="81" t="s">
        <v>154</v>
      </c>
      <c r="C1535" s="81" t="s">
        <v>491</v>
      </c>
      <c r="D1535" s="81" t="s">
        <v>14</v>
      </c>
      <c r="E1535" s="81" t="s">
        <v>489</v>
      </c>
      <c r="F1535" s="105">
        <v>99.697596689479553</v>
      </c>
      <c r="G1535" s="105">
        <v>24.924399172369888</v>
      </c>
      <c r="H1535" s="81" t="s">
        <v>50</v>
      </c>
    </row>
    <row r="1536" spans="1:8" hidden="1" x14ac:dyDescent="0.25">
      <c r="A1536" s="81" t="s">
        <v>461</v>
      </c>
      <c r="B1536" s="81" t="s">
        <v>154</v>
      </c>
      <c r="C1536" s="81" t="s">
        <v>491</v>
      </c>
      <c r="D1536" s="81" t="s">
        <v>14</v>
      </c>
      <c r="E1536" s="81" t="s">
        <v>489</v>
      </c>
      <c r="F1536" s="105">
        <v>113.44898933630432</v>
      </c>
      <c r="G1536" s="105">
        <v>28.362247334076081</v>
      </c>
      <c r="H1536" s="81" t="s">
        <v>51</v>
      </c>
    </row>
    <row r="1537" spans="1:8" hidden="1" x14ac:dyDescent="0.25">
      <c r="A1537" s="81" t="s">
        <v>461</v>
      </c>
      <c r="B1537" s="81" t="s">
        <v>154</v>
      </c>
      <c r="C1537" s="81" t="s">
        <v>491</v>
      </c>
      <c r="D1537" s="81" t="s">
        <v>14</v>
      </c>
      <c r="E1537" s="81" t="s">
        <v>489</v>
      </c>
      <c r="F1537" s="105">
        <v>79.070507719242414</v>
      </c>
      <c r="G1537" s="105">
        <v>19.767626929810604</v>
      </c>
      <c r="H1537" s="81" t="s">
        <v>52</v>
      </c>
    </row>
    <row r="1538" spans="1:8" hidden="1" x14ac:dyDescent="0.25">
      <c r="A1538" s="81" t="s">
        <v>461</v>
      </c>
      <c r="B1538" s="81" t="s">
        <v>154</v>
      </c>
      <c r="C1538" s="81" t="s">
        <v>491</v>
      </c>
      <c r="D1538" s="81" t="s">
        <v>14</v>
      </c>
      <c r="E1538" s="81" t="s">
        <v>489</v>
      </c>
      <c r="F1538" s="105">
        <v>2.2918987744707944</v>
      </c>
      <c r="G1538" s="105">
        <v>0.57297469361769859</v>
      </c>
      <c r="H1538" s="81" t="s">
        <v>155</v>
      </c>
    </row>
    <row r="1539" spans="1:8" hidden="1" x14ac:dyDescent="0.25">
      <c r="A1539" s="81" t="s">
        <v>461</v>
      </c>
      <c r="B1539" s="81" t="s">
        <v>154</v>
      </c>
      <c r="C1539" s="81" t="s">
        <v>491</v>
      </c>
      <c r="D1539" s="81" t="s">
        <v>14</v>
      </c>
      <c r="E1539" s="81" t="s">
        <v>489</v>
      </c>
      <c r="F1539" s="105">
        <v>69.902912621359235</v>
      </c>
      <c r="G1539" s="105">
        <v>17.475728155339809</v>
      </c>
      <c r="H1539" s="81" t="s">
        <v>53</v>
      </c>
    </row>
    <row r="1540" spans="1:8" hidden="1" x14ac:dyDescent="0.25">
      <c r="A1540" s="81" t="s">
        <v>461</v>
      </c>
      <c r="B1540" s="81" t="s">
        <v>154</v>
      </c>
      <c r="C1540" s="81" t="s">
        <v>491</v>
      </c>
      <c r="D1540" s="81" t="s">
        <v>14</v>
      </c>
      <c r="E1540" s="81" t="s">
        <v>489</v>
      </c>
      <c r="F1540" s="105">
        <v>8.0216457106477801</v>
      </c>
      <c r="G1540" s="105">
        <v>2.005411427661945</v>
      </c>
      <c r="H1540" s="81" t="s">
        <v>54</v>
      </c>
    </row>
    <row r="1541" spans="1:8" hidden="1" x14ac:dyDescent="0.25">
      <c r="A1541" s="81" t="s">
        <v>461</v>
      </c>
      <c r="B1541" s="81" t="s">
        <v>154</v>
      </c>
      <c r="C1541" s="81" t="s">
        <v>491</v>
      </c>
      <c r="D1541" s="81" t="s">
        <v>14</v>
      </c>
      <c r="E1541" s="81" t="s">
        <v>489</v>
      </c>
      <c r="F1541" s="105">
        <v>10.313544485118577</v>
      </c>
      <c r="G1541" s="105">
        <v>2.5783861212796442</v>
      </c>
      <c r="H1541" s="81" t="s">
        <v>55</v>
      </c>
    </row>
    <row r="1542" spans="1:8" hidden="1" x14ac:dyDescent="0.25">
      <c r="A1542" s="81" t="s">
        <v>461</v>
      </c>
      <c r="B1542" s="81" t="s">
        <v>154</v>
      </c>
      <c r="C1542" s="81" t="s">
        <v>491</v>
      </c>
      <c r="D1542" s="81" t="s">
        <v>14</v>
      </c>
      <c r="E1542" s="81" t="s">
        <v>489</v>
      </c>
      <c r="F1542" s="105">
        <v>79.070507719242414</v>
      </c>
      <c r="G1542" s="105">
        <v>19.767626929810604</v>
      </c>
      <c r="H1542" s="81" t="s">
        <v>56</v>
      </c>
    </row>
    <row r="1543" spans="1:8" hidden="1" x14ac:dyDescent="0.25">
      <c r="A1543" s="81" t="s">
        <v>461</v>
      </c>
      <c r="B1543" s="81" t="s">
        <v>154</v>
      </c>
      <c r="C1543" s="81" t="s">
        <v>491</v>
      </c>
      <c r="D1543" s="81" t="s">
        <v>14</v>
      </c>
      <c r="E1543" s="81" t="s">
        <v>489</v>
      </c>
      <c r="F1543" s="105">
        <v>53.859621200063671</v>
      </c>
      <c r="G1543" s="105">
        <v>13.464905300015918</v>
      </c>
      <c r="H1543" s="81" t="s">
        <v>57</v>
      </c>
    </row>
    <row r="1544" spans="1:8" hidden="1" x14ac:dyDescent="0.25">
      <c r="A1544" s="81" t="s">
        <v>461</v>
      </c>
      <c r="B1544" s="81" t="s">
        <v>154</v>
      </c>
      <c r="C1544" s="81" t="s">
        <v>491</v>
      </c>
      <c r="D1544" s="81" t="s">
        <v>14</v>
      </c>
      <c r="E1544" s="81" t="s">
        <v>489</v>
      </c>
      <c r="F1544" s="105">
        <v>13.751392646824767</v>
      </c>
      <c r="G1544" s="105">
        <v>3.4378481617061918</v>
      </c>
      <c r="H1544" s="81" t="s">
        <v>65</v>
      </c>
    </row>
    <row r="1545" spans="1:8" hidden="1" x14ac:dyDescent="0.25">
      <c r="A1545" s="81"/>
      <c r="B1545" s="81"/>
      <c r="C1545" s="81"/>
      <c r="D1545" s="81"/>
      <c r="E1545" s="81"/>
      <c r="F1545" s="106">
        <v>3600</v>
      </c>
      <c r="G1545" s="106">
        <v>900</v>
      </c>
      <c r="H1545" s="87"/>
    </row>
    <row r="1546" spans="1:8" hidden="1" x14ac:dyDescent="0.25">
      <c r="A1546" s="81" t="s">
        <v>462</v>
      </c>
      <c r="B1546" s="81" t="s">
        <v>86</v>
      </c>
      <c r="C1546" s="81" t="s">
        <v>483</v>
      </c>
      <c r="D1546" s="81" t="s">
        <v>14</v>
      </c>
      <c r="E1546" s="81" t="s">
        <v>489</v>
      </c>
      <c r="F1546" s="105">
        <v>29.591936588707309</v>
      </c>
      <c r="G1546" s="105">
        <v>7.3979841471768273</v>
      </c>
      <c r="H1546" s="81" t="s">
        <v>15</v>
      </c>
    </row>
    <row r="1547" spans="1:8" hidden="1" x14ac:dyDescent="0.25">
      <c r="A1547" s="81" t="s">
        <v>462</v>
      </c>
      <c r="B1547" s="81" t="s">
        <v>86</v>
      </c>
      <c r="C1547" s="81" t="s">
        <v>483</v>
      </c>
      <c r="D1547" s="81" t="s">
        <v>14</v>
      </c>
      <c r="E1547" s="81" t="s">
        <v>489</v>
      </c>
      <c r="F1547" s="105">
        <v>14.091398375574908</v>
      </c>
      <c r="G1547" s="105">
        <v>3.522849593893727</v>
      </c>
      <c r="H1547" s="81" t="s">
        <v>17</v>
      </c>
    </row>
    <row r="1548" spans="1:8" hidden="1" x14ac:dyDescent="0.25">
      <c r="A1548" s="81" t="s">
        <v>462</v>
      </c>
      <c r="B1548" s="81" t="s">
        <v>86</v>
      </c>
      <c r="C1548" s="81" t="s">
        <v>483</v>
      </c>
      <c r="D1548" s="81" t="s">
        <v>14</v>
      </c>
      <c r="E1548" s="81" t="s">
        <v>489</v>
      </c>
      <c r="F1548" s="105">
        <v>2.1137097563362364</v>
      </c>
      <c r="G1548" s="105">
        <v>0.52842743908405909</v>
      </c>
      <c r="H1548" s="81" t="s">
        <v>20</v>
      </c>
    </row>
    <row r="1549" spans="1:8" hidden="1" x14ac:dyDescent="0.25">
      <c r="A1549" s="81" t="s">
        <v>462</v>
      </c>
      <c r="B1549" s="81" t="s">
        <v>86</v>
      </c>
      <c r="C1549" s="81" t="s">
        <v>483</v>
      </c>
      <c r="D1549" s="81" t="s">
        <v>14</v>
      </c>
      <c r="E1549" s="81" t="s">
        <v>489</v>
      </c>
      <c r="F1549" s="105">
        <v>1.4091398375574911</v>
      </c>
      <c r="G1549" s="105">
        <v>0.35228495938937276</v>
      </c>
      <c r="H1549" s="81" t="s">
        <v>22</v>
      </c>
    </row>
    <row r="1550" spans="1:8" hidden="1" x14ac:dyDescent="0.25">
      <c r="A1550" s="81" t="s">
        <v>462</v>
      </c>
      <c r="B1550" s="81" t="s">
        <v>86</v>
      </c>
      <c r="C1550" s="81" t="s">
        <v>483</v>
      </c>
      <c r="D1550" s="81" t="s">
        <v>14</v>
      </c>
      <c r="E1550" s="81" t="s">
        <v>489</v>
      </c>
      <c r="F1550" s="105">
        <v>405.12770329777868</v>
      </c>
      <c r="G1550" s="105">
        <v>101.28192582444467</v>
      </c>
      <c r="H1550" s="81" t="s">
        <v>23</v>
      </c>
    </row>
    <row r="1551" spans="1:8" hidden="1" x14ac:dyDescent="0.25">
      <c r="A1551" s="81" t="s">
        <v>462</v>
      </c>
      <c r="B1551" s="81" t="s">
        <v>86</v>
      </c>
      <c r="C1551" s="81" t="s">
        <v>483</v>
      </c>
      <c r="D1551" s="81" t="s">
        <v>14</v>
      </c>
      <c r="E1551" s="81" t="s">
        <v>489</v>
      </c>
      <c r="F1551" s="105">
        <v>469.24356590664451</v>
      </c>
      <c r="G1551" s="105">
        <v>117.31089147666113</v>
      </c>
      <c r="H1551" s="81" t="s">
        <v>25</v>
      </c>
    </row>
    <row r="1552" spans="1:8" hidden="1" x14ac:dyDescent="0.25">
      <c r="A1552" s="81" t="s">
        <v>462</v>
      </c>
      <c r="B1552" s="81" t="s">
        <v>86</v>
      </c>
      <c r="C1552" s="81" t="s">
        <v>483</v>
      </c>
      <c r="D1552" s="81" t="s">
        <v>14</v>
      </c>
      <c r="E1552" s="81" t="s">
        <v>489</v>
      </c>
      <c r="F1552" s="105">
        <v>3.522849593893727</v>
      </c>
      <c r="G1552" s="105">
        <v>0.88071239847343175</v>
      </c>
      <c r="H1552" s="81" t="s">
        <v>26</v>
      </c>
    </row>
    <row r="1553" spans="1:8" hidden="1" x14ac:dyDescent="0.25">
      <c r="A1553" s="81" t="s">
        <v>462</v>
      </c>
      <c r="B1553" s="81" t="s">
        <v>86</v>
      </c>
      <c r="C1553" s="81" t="s">
        <v>483</v>
      </c>
      <c r="D1553" s="81" t="s">
        <v>14</v>
      </c>
      <c r="E1553" s="81" t="s">
        <v>489</v>
      </c>
      <c r="F1553" s="105">
        <v>16.205108131911146</v>
      </c>
      <c r="G1553" s="105">
        <v>4.0512770329777865</v>
      </c>
      <c r="H1553" s="81" t="s">
        <v>30</v>
      </c>
    </row>
    <row r="1554" spans="1:8" hidden="1" x14ac:dyDescent="0.25">
      <c r="A1554" s="81" t="s">
        <v>462</v>
      </c>
      <c r="B1554" s="81" t="s">
        <v>86</v>
      </c>
      <c r="C1554" s="81" t="s">
        <v>483</v>
      </c>
      <c r="D1554" s="81" t="s">
        <v>14</v>
      </c>
      <c r="E1554" s="81" t="s">
        <v>489</v>
      </c>
      <c r="F1554" s="105">
        <v>598.17986104315492</v>
      </c>
      <c r="G1554" s="105">
        <v>149.54496526078873</v>
      </c>
      <c r="H1554" s="81" t="s">
        <v>31</v>
      </c>
    </row>
    <row r="1555" spans="1:8" hidden="1" x14ac:dyDescent="0.25">
      <c r="A1555" s="81" t="s">
        <v>462</v>
      </c>
      <c r="B1555" s="81" t="s">
        <v>86</v>
      </c>
      <c r="C1555" s="81" t="s">
        <v>483</v>
      </c>
      <c r="D1555" s="81" t="s">
        <v>14</v>
      </c>
      <c r="E1555" s="81" t="s">
        <v>489</v>
      </c>
      <c r="F1555" s="105">
        <v>85.2529601722282</v>
      </c>
      <c r="G1555" s="105">
        <v>21.31324004305705</v>
      </c>
      <c r="H1555" s="81" t="s">
        <v>35</v>
      </c>
    </row>
    <row r="1556" spans="1:8" hidden="1" x14ac:dyDescent="0.25">
      <c r="A1556" s="81" t="s">
        <v>462</v>
      </c>
      <c r="B1556" s="81" t="s">
        <v>86</v>
      </c>
      <c r="C1556" s="81" t="s">
        <v>483</v>
      </c>
      <c r="D1556" s="81" t="s">
        <v>14</v>
      </c>
      <c r="E1556" s="81" t="s">
        <v>489</v>
      </c>
      <c r="F1556" s="105">
        <v>378.35404638418629</v>
      </c>
      <c r="G1556" s="105">
        <v>94.588511596046573</v>
      </c>
      <c r="H1556" s="81" t="s">
        <v>36</v>
      </c>
    </row>
    <row r="1557" spans="1:8" hidden="1" x14ac:dyDescent="0.25">
      <c r="A1557" s="81" t="s">
        <v>462</v>
      </c>
      <c r="B1557" s="81" t="s">
        <v>86</v>
      </c>
      <c r="C1557" s="81" t="s">
        <v>483</v>
      </c>
      <c r="D1557" s="81" t="s">
        <v>14</v>
      </c>
      <c r="E1557" s="81" t="s">
        <v>489</v>
      </c>
      <c r="F1557" s="105">
        <v>1001.1938545845974</v>
      </c>
      <c r="G1557" s="105">
        <v>250.29846364614934</v>
      </c>
      <c r="H1557" s="81" t="s">
        <v>41</v>
      </c>
    </row>
    <row r="1558" spans="1:8" hidden="1" x14ac:dyDescent="0.25">
      <c r="A1558" s="81" t="s">
        <v>462</v>
      </c>
      <c r="B1558" s="81" t="s">
        <v>86</v>
      </c>
      <c r="C1558" s="81" t="s">
        <v>483</v>
      </c>
      <c r="D1558" s="81" t="s">
        <v>14</v>
      </c>
      <c r="E1558" s="81" t="s">
        <v>489</v>
      </c>
      <c r="F1558" s="105">
        <v>171.21049026323513</v>
      </c>
      <c r="G1558" s="105">
        <v>42.802622565808782</v>
      </c>
      <c r="H1558" s="81" t="s">
        <v>44</v>
      </c>
    </row>
    <row r="1559" spans="1:8" hidden="1" x14ac:dyDescent="0.25">
      <c r="A1559" s="81" t="s">
        <v>462</v>
      </c>
      <c r="B1559" s="81" t="s">
        <v>86</v>
      </c>
      <c r="C1559" s="81" t="s">
        <v>483</v>
      </c>
      <c r="D1559" s="81" t="s">
        <v>14</v>
      </c>
      <c r="E1559" s="81" t="s">
        <v>489</v>
      </c>
      <c r="F1559" s="105">
        <v>261.39543986691456</v>
      </c>
      <c r="G1559" s="105">
        <v>65.348859966728639</v>
      </c>
      <c r="H1559" s="81" t="s">
        <v>45</v>
      </c>
    </row>
    <row r="1560" spans="1:8" hidden="1" x14ac:dyDescent="0.25">
      <c r="A1560" s="81" t="s">
        <v>462</v>
      </c>
      <c r="B1560" s="81" t="s">
        <v>86</v>
      </c>
      <c r="C1560" s="81" t="s">
        <v>483</v>
      </c>
      <c r="D1560" s="81" t="s">
        <v>14</v>
      </c>
      <c r="E1560" s="81" t="s">
        <v>489</v>
      </c>
      <c r="F1560" s="105">
        <v>26.069086994813581</v>
      </c>
      <c r="G1560" s="105">
        <v>6.5172717487033953</v>
      </c>
      <c r="H1560" s="81" t="s">
        <v>49</v>
      </c>
    </row>
    <row r="1561" spans="1:8" hidden="1" x14ac:dyDescent="0.25">
      <c r="A1561" s="81" t="s">
        <v>462</v>
      </c>
      <c r="B1561" s="81" t="s">
        <v>86</v>
      </c>
      <c r="C1561" s="81" t="s">
        <v>483</v>
      </c>
      <c r="D1561" s="81" t="s">
        <v>14</v>
      </c>
      <c r="E1561" s="81" t="s">
        <v>489</v>
      </c>
      <c r="F1561" s="105">
        <v>13.386828456796163</v>
      </c>
      <c r="G1561" s="105">
        <v>3.3467071141990408</v>
      </c>
      <c r="H1561" s="81" t="s">
        <v>51</v>
      </c>
    </row>
    <row r="1562" spans="1:8" hidden="1" x14ac:dyDescent="0.25">
      <c r="A1562" s="81" t="s">
        <v>462</v>
      </c>
      <c r="B1562" s="81" t="s">
        <v>86</v>
      </c>
      <c r="C1562" s="81" t="s">
        <v>483</v>
      </c>
      <c r="D1562" s="81" t="s">
        <v>14</v>
      </c>
      <c r="E1562" s="81" t="s">
        <v>489</v>
      </c>
      <c r="F1562" s="105">
        <v>0.70456991877874553</v>
      </c>
      <c r="G1562" s="105">
        <v>0.17614247969468638</v>
      </c>
      <c r="H1562" s="81" t="s">
        <v>52</v>
      </c>
    </row>
    <row r="1563" spans="1:8" hidden="1" x14ac:dyDescent="0.25">
      <c r="A1563" s="81" t="s">
        <v>462</v>
      </c>
      <c r="B1563" s="81" t="s">
        <v>86</v>
      </c>
      <c r="C1563" s="81" t="s">
        <v>483</v>
      </c>
      <c r="D1563" s="81" t="s">
        <v>14</v>
      </c>
      <c r="E1563" s="81" t="s">
        <v>489</v>
      </c>
      <c r="F1563" s="105">
        <v>14.795968294353655</v>
      </c>
      <c r="G1563" s="105">
        <v>3.6989920735884136</v>
      </c>
      <c r="H1563" s="81" t="s">
        <v>54</v>
      </c>
    </row>
    <row r="1564" spans="1:8" hidden="1" x14ac:dyDescent="0.25">
      <c r="A1564" s="81" t="s">
        <v>462</v>
      </c>
      <c r="B1564" s="81" t="s">
        <v>86</v>
      </c>
      <c r="C1564" s="81" t="s">
        <v>483</v>
      </c>
      <c r="D1564" s="81" t="s">
        <v>14</v>
      </c>
      <c r="E1564" s="81" t="s">
        <v>489</v>
      </c>
      <c r="F1564" s="105">
        <v>76.798121146883261</v>
      </c>
      <c r="G1564" s="105">
        <v>19.199530286720815</v>
      </c>
      <c r="H1564" s="81" t="s">
        <v>65</v>
      </c>
    </row>
    <row r="1565" spans="1:8" hidden="1" x14ac:dyDescent="0.25">
      <c r="A1565" s="81" t="s">
        <v>462</v>
      </c>
      <c r="B1565" s="81" t="s">
        <v>86</v>
      </c>
      <c r="C1565" s="81" t="s">
        <v>483</v>
      </c>
      <c r="D1565" s="81" t="s">
        <v>14</v>
      </c>
      <c r="E1565" s="81" t="s">
        <v>489</v>
      </c>
      <c r="F1565" s="105">
        <v>1.4091398375574911</v>
      </c>
      <c r="G1565" s="105">
        <v>0.35228495938937276</v>
      </c>
      <c r="H1565" s="81" t="s">
        <v>25</v>
      </c>
    </row>
    <row r="1566" spans="1:8" hidden="1" x14ac:dyDescent="0.25">
      <c r="A1566" s="81" t="s">
        <v>462</v>
      </c>
      <c r="B1566" s="81" t="s">
        <v>86</v>
      </c>
      <c r="C1566" s="81" t="s">
        <v>483</v>
      </c>
      <c r="D1566" s="81" t="s">
        <v>14</v>
      </c>
      <c r="E1566" s="81" t="s">
        <v>489</v>
      </c>
      <c r="F1566" s="105">
        <v>0.70456991877874553</v>
      </c>
      <c r="G1566" s="105">
        <v>0.17614247969468638</v>
      </c>
      <c r="H1566" s="81" t="s">
        <v>26</v>
      </c>
    </row>
    <row r="1567" spans="1:8" hidden="1" x14ac:dyDescent="0.25">
      <c r="A1567" s="81" t="s">
        <v>462</v>
      </c>
      <c r="B1567" s="81" t="s">
        <v>86</v>
      </c>
      <c r="C1567" s="81" t="s">
        <v>483</v>
      </c>
      <c r="D1567" s="81" t="s">
        <v>14</v>
      </c>
      <c r="E1567" s="81" t="s">
        <v>489</v>
      </c>
      <c r="F1567" s="105">
        <v>2.8182796751149821</v>
      </c>
      <c r="G1567" s="105">
        <v>0.70456991877874553</v>
      </c>
      <c r="H1567" s="81" t="s">
        <v>29</v>
      </c>
    </row>
    <row r="1568" spans="1:8" hidden="1" x14ac:dyDescent="0.25">
      <c r="A1568" s="81" t="s">
        <v>462</v>
      </c>
      <c r="B1568" s="81" t="s">
        <v>86</v>
      </c>
      <c r="C1568" s="81" t="s">
        <v>483</v>
      </c>
      <c r="D1568" s="81" t="s">
        <v>14</v>
      </c>
      <c r="E1568" s="81" t="s">
        <v>489</v>
      </c>
      <c r="F1568" s="105">
        <v>2.4659947157256092</v>
      </c>
      <c r="G1568" s="105">
        <v>0.61649867893140231</v>
      </c>
      <c r="H1568" s="81" t="s">
        <v>52</v>
      </c>
    </row>
    <row r="1569" spans="1:8" hidden="1" x14ac:dyDescent="0.25">
      <c r="A1569" s="81" t="s">
        <v>462</v>
      </c>
      <c r="B1569" s="81" t="s">
        <v>86</v>
      </c>
      <c r="C1569" s="81" t="s">
        <v>483</v>
      </c>
      <c r="D1569" s="81" t="s">
        <v>14</v>
      </c>
      <c r="E1569" s="81" t="s">
        <v>489</v>
      </c>
      <c r="F1569" s="105">
        <v>21.841667482141109</v>
      </c>
      <c r="G1569" s="105">
        <v>5.4604168705352771</v>
      </c>
      <c r="H1569" s="81" t="s">
        <v>53</v>
      </c>
    </row>
    <row r="1570" spans="1:8" hidden="1" x14ac:dyDescent="0.25">
      <c r="A1570" s="81" t="s">
        <v>462</v>
      </c>
      <c r="B1570" s="81" t="s">
        <v>86</v>
      </c>
      <c r="C1570" s="81" t="s">
        <v>483</v>
      </c>
      <c r="D1570" s="81" t="s">
        <v>14</v>
      </c>
      <c r="E1570" s="81" t="s">
        <v>489</v>
      </c>
      <c r="F1570" s="105">
        <v>2.1137097563362364</v>
      </c>
      <c r="G1570" s="105">
        <v>0.52842743908405909</v>
      </c>
      <c r="H1570" s="81" t="s">
        <v>54</v>
      </c>
    </row>
    <row r="1571" spans="1:8" hidden="1" x14ac:dyDescent="0.25">
      <c r="A1571" s="84"/>
      <c r="B1571" s="84"/>
      <c r="C1571" s="84"/>
      <c r="D1571" s="84"/>
      <c r="E1571" s="84"/>
      <c r="F1571" s="113">
        <v>3600</v>
      </c>
      <c r="G1571" s="113">
        <v>900</v>
      </c>
      <c r="H1571" s="84"/>
    </row>
    <row r="1572" spans="1:8" hidden="1" x14ac:dyDescent="0.25">
      <c r="A1572" s="81" t="s">
        <v>462</v>
      </c>
      <c r="B1572" s="81" t="s">
        <v>86</v>
      </c>
      <c r="C1572" s="81" t="s">
        <v>482</v>
      </c>
      <c r="D1572" s="81" t="s">
        <v>14</v>
      </c>
      <c r="E1572" s="81" t="s">
        <v>489</v>
      </c>
      <c r="F1572" s="105">
        <v>1149.8153088481247</v>
      </c>
      <c r="G1572" s="105">
        <v>287.45382721203117</v>
      </c>
      <c r="H1572" s="81" t="s">
        <v>16</v>
      </c>
    </row>
    <row r="1573" spans="1:8" hidden="1" x14ac:dyDescent="0.25">
      <c r="A1573" s="81" t="s">
        <v>462</v>
      </c>
      <c r="B1573" s="81" t="s">
        <v>86</v>
      </c>
      <c r="C1573" s="81" t="s">
        <v>482</v>
      </c>
      <c r="D1573" s="81" t="s">
        <v>14</v>
      </c>
      <c r="E1573" s="81" t="s">
        <v>489</v>
      </c>
      <c r="F1573" s="105">
        <v>9.9627782609349413</v>
      </c>
      <c r="G1573" s="105">
        <v>2.4906945652337353</v>
      </c>
      <c r="H1573" s="81" t="s">
        <v>17</v>
      </c>
    </row>
    <row r="1574" spans="1:8" hidden="1" x14ac:dyDescent="0.25">
      <c r="A1574" s="81" t="s">
        <v>462</v>
      </c>
      <c r="B1574" s="81" t="s">
        <v>86</v>
      </c>
      <c r="C1574" s="81" t="s">
        <v>482</v>
      </c>
      <c r="D1574" s="81" t="s">
        <v>14</v>
      </c>
      <c r="E1574" s="81" t="s">
        <v>489</v>
      </c>
      <c r="F1574" s="105">
        <v>505.88774058302982</v>
      </c>
      <c r="G1574" s="105">
        <v>126.47193514575746</v>
      </c>
      <c r="H1574" s="81" t="s">
        <v>18</v>
      </c>
    </row>
    <row r="1575" spans="1:8" hidden="1" x14ac:dyDescent="0.25">
      <c r="A1575" s="81" t="s">
        <v>462</v>
      </c>
      <c r="B1575" s="81" t="s">
        <v>86</v>
      </c>
      <c r="C1575" s="81" t="s">
        <v>482</v>
      </c>
      <c r="D1575" s="81" t="s">
        <v>14</v>
      </c>
      <c r="E1575" s="81" t="s">
        <v>489</v>
      </c>
      <c r="F1575" s="105">
        <v>709.571207251033</v>
      </c>
      <c r="G1575" s="105">
        <v>177.39280181275825</v>
      </c>
      <c r="H1575" s="81" t="s">
        <v>20</v>
      </c>
    </row>
    <row r="1576" spans="1:8" hidden="1" x14ac:dyDescent="0.25">
      <c r="A1576" s="81" t="s">
        <v>462</v>
      </c>
      <c r="B1576" s="81" t="s">
        <v>86</v>
      </c>
      <c r="C1576" s="81" t="s">
        <v>482</v>
      </c>
      <c r="D1576" s="81" t="s">
        <v>14</v>
      </c>
      <c r="E1576" s="81" t="s">
        <v>489</v>
      </c>
      <c r="F1576" s="105">
        <v>4.4279014493044189</v>
      </c>
      <c r="G1576" s="105">
        <v>1.1069753623261047</v>
      </c>
      <c r="H1576" s="81" t="s">
        <v>21</v>
      </c>
    </row>
    <row r="1577" spans="1:8" hidden="1" x14ac:dyDescent="0.25">
      <c r="A1577" s="81" t="s">
        <v>462</v>
      </c>
      <c r="B1577" s="81" t="s">
        <v>86</v>
      </c>
      <c r="C1577" s="81" t="s">
        <v>482</v>
      </c>
      <c r="D1577" s="81" t="s">
        <v>14</v>
      </c>
      <c r="E1577" s="81" t="s">
        <v>489</v>
      </c>
      <c r="F1577" s="105">
        <v>1424.6772913136965</v>
      </c>
      <c r="G1577" s="105">
        <v>356.16932282842413</v>
      </c>
      <c r="H1577" s="81" t="s">
        <v>22</v>
      </c>
    </row>
    <row r="1578" spans="1:8" hidden="1" x14ac:dyDescent="0.25">
      <c r="A1578" s="81" t="s">
        <v>462</v>
      </c>
      <c r="B1578" s="81" t="s">
        <v>86</v>
      </c>
      <c r="C1578" s="81" t="s">
        <v>482</v>
      </c>
      <c r="D1578" s="81" t="s">
        <v>14</v>
      </c>
      <c r="E1578" s="81" t="s">
        <v>489</v>
      </c>
      <c r="F1578" s="105">
        <v>2689.9501304524342</v>
      </c>
      <c r="G1578" s="105">
        <v>672.48753261310856</v>
      </c>
      <c r="H1578" s="81" t="s">
        <v>23</v>
      </c>
    </row>
    <row r="1579" spans="1:8" hidden="1" x14ac:dyDescent="0.25">
      <c r="A1579" s="81" t="s">
        <v>462</v>
      </c>
      <c r="B1579" s="81" t="s">
        <v>86</v>
      </c>
      <c r="C1579" s="81" t="s">
        <v>482</v>
      </c>
      <c r="D1579" s="81" t="s">
        <v>14</v>
      </c>
      <c r="E1579" s="81" t="s">
        <v>489</v>
      </c>
      <c r="F1579" s="105">
        <v>67.525497101892384</v>
      </c>
      <c r="G1579" s="105">
        <v>16.881374275473096</v>
      </c>
      <c r="H1579" s="81" t="s">
        <v>24</v>
      </c>
    </row>
    <row r="1580" spans="1:8" hidden="1" x14ac:dyDescent="0.25">
      <c r="A1580" s="81" t="s">
        <v>462</v>
      </c>
      <c r="B1580" s="81" t="s">
        <v>86</v>
      </c>
      <c r="C1580" s="81" t="s">
        <v>482</v>
      </c>
      <c r="D1580" s="81" t="s">
        <v>14</v>
      </c>
      <c r="E1580" s="81" t="s">
        <v>489</v>
      </c>
      <c r="F1580" s="105">
        <v>1921.2885783604336</v>
      </c>
      <c r="G1580" s="105">
        <v>480.32214459010839</v>
      </c>
      <c r="H1580" s="81" t="s">
        <v>25</v>
      </c>
    </row>
    <row r="1581" spans="1:8" hidden="1" x14ac:dyDescent="0.25">
      <c r="A1581" s="81" t="s">
        <v>462</v>
      </c>
      <c r="B1581" s="81" t="s">
        <v>86</v>
      </c>
      <c r="C1581" s="81" t="s">
        <v>482</v>
      </c>
      <c r="D1581" s="81" t="s">
        <v>14</v>
      </c>
      <c r="E1581" s="81" t="s">
        <v>489</v>
      </c>
      <c r="F1581" s="105">
        <v>7.7488275362827315</v>
      </c>
      <c r="G1581" s="105">
        <v>1.9372068840706829</v>
      </c>
      <c r="H1581" s="81" t="s">
        <v>26</v>
      </c>
    </row>
    <row r="1582" spans="1:8" hidden="1" x14ac:dyDescent="0.25">
      <c r="A1582" s="81" t="s">
        <v>462</v>
      </c>
      <c r="B1582" s="81" t="s">
        <v>86</v>
      </c>
      <c r="C1582" s="81" t="s">
        <v>482</v>
      </c>
      <c r="D1582" s="81" t="s">
        <v>14</v>
      </c>
      <c r="E1582" s="81" t="s">
        <v>489</v>
      </c>
      <c r="F1582" s="105">
        <v>94.092905797718885</v>
      </c>
      <c r="G1582" s="105">
        <v>23.523226449429721</v>
      </c>
      <c r="H1582" s="81" t="s">
        <v>27</v>
      </c>
    </row>
    <row r="1583" spans="1:8" hidden="1" x14ac:dyDescent="0.25">
      <c r="A1583" s="81" t="s">
        <v>462</v>
      </c>
      <c r="B1583" s="81" t="s">
        <v>86</v>
      </c>
      <c r="C1583" s="81" t="s">
        <v>482</v>
      </c>
      <c r="D1583" s="81" t="s">
        <v>14</v>
      </c>
      <c r="E1583" s="81" t="s">
        <v>489</v>
      </c>
      <c r="F1583" s="105">
        <v>591.04735520677696</v>
      </c>
      <c r="G1583" s="105">
        <v>147.76183880169424</v>
      </c>
      <c r="H1583" s="81" t="s">
        <v>28</v>
      </c>
    </row>
    <row r="1584" spans="1:8" hidden="1" x14ac:dyDescent="0.25">
      <c r="A1584" s="81" t="s">
        <v>462</v>
      </c>
      <c r="B1584" s="81" t="s">
        <v>86</v>
      </c>
      <c r="C1584" s="81" t="s">
        <v>482</v>
      </c>
      <c r="D1584" s="81" t="s">
        <v>14</v>
      </c>
      <c r="E1584" s="81" t="s">
        <v>489</v>
      </c>
      <c r="F1584" s="105">
        <v>2.2139507246522094</v>
      </c>
      <c r="G1584" s="105">
        <v>0.55348768116305236</v>
      </c>
      <c r="H1584" s="81" t="s">
        <v>29</v>
      </c>
    </row>
    <row r="1585" spans="1:8" hidden="1" x14ac:dyDescent="0.25">
      <c r="A1585" s="81" t="s">
        <v>462</v>
      </c>
      <c r="B1585" s="81" t="s">
        <v>86</v>
      </c>
      <c r="C1585" s="81" t="s">
        <v>482</v>
      </c>
      <c r="D1585" s="81" t="s">
        <v>14</v>
      </c>
      <c r="E1585" s="81" t="s">
        <v>489</v>
      </c>
      <c r="F1585" s="105">
        <v>111.80451159493656</v>
      </c>
      <c r="G1585" s="105">
        <v>27.951127898734139</v>
      </c>
      <c r="H1585" s="81" t="s">
        <v>30</v>
      </c>
    </row>
    <row r="1586" spans="1:8" hidden="1" x14ac:dyDescent="0.25">
      <c r="A1586" s="81" t="s">
        <v>462</v>
      </c>
      <c r="B1586" s="81" t="s">
        <v>86</v>
      </c>
      <c r="C1586" s="81" t="s">
        <v>482</v>
      </c>
      <c r="D1586" s="81" t="s">
        <v>14</v>
      </c>
      <c r="E1586" s="81" t="s">
        <v>489</v>
      </c>
      <c r="F1586" s="105">
        <v>556.8086072500306</v>
      </c>
      <c r="G1586" s="105">
        <v>139.20215181250765</v>
      </c>
      <c r="H1586" s="81" t="s">
        <v>31</v>
      </c>
    </row>
    <row r="1587" spans="1:8" hidden="1" x14ac:dyDescent="0.25">
      <c r="A1587" s="81" t="s">
        <v>462</v>
      </c>
      <c r="B1587" s="81" t="s">
        <v>86</v>
      </c>
      <c r="C1587" s="81" t="s">
        <v>482</v>
      </c>
      <c r="D1587" s="81" t="s">
        <v>14</v>
      </c>
      <c r="E1587" s="81" t="s">
        <v>489</v>
      </c>
      <c r="F1587" s="105">
        <v>199.25556521869882</v>
      </c>
      <c r="G1587" s="105">
        <v>49.813891304674705</v>
      </c>
      <c r="H1587" s="81" t="s">
        <v>32</v>
      </c>
    </row>
    <row r="1588" spans="1:8" hidden="1" x14ac:dyDescent="0.25">
      <c r="A1588" s="81" t="s">
        <v>462</v>
      </c>
      <c r="B1588" s="81" t="s">
        <v>86</v>
      </c>
      <c r="C1588" s="81" t="s">
        <v>482</v>
      </c>
      <c r="D1588" s="81" t="s">
        <v>14</v>
      </c>
      <c r="E1588" s="81" t="s">
        <v>489</v>
      </c>
      <c r="F1588" s="105">
        <v>88.558028986088374</v>
      </c>
      <c r="G1588" s="105">
        <v>22.139507246522093</v>
      </c>
      <c r="H1588" s="81" t="s">
        <v>62</v>
      </c>
    </row>
    <row r="1589" spans="1:8" hidden="1" x14ac:dyDescent="0.25">
      <c r="A1589" s="81" t="s">
        <v>462</v>
      </c>
      <c r="B1589" s="81" t="s">
        <v>86</v>
      </c>
      <c r="C1589" s="81" t="s">
        <v>482</v>
      </c>
      <c r="D1589" s="81" t="s">
        <v>14</v>
      </c>
      <c r="E1589" s="81" t="s">
        <v>489</v>
      </c>
      <c r="F1589" s="105">
        <v>89.66500434841447</v>
      </c>
      <c r="G1589" s="105">
        <v>22.416251087103618</v>
      </c>
      <c r="H1589" s="81" t="s">
        <v>33</v>
      </c>
    </row>
    <row r="1590" spans="1:8" hidden="1" x14ac:dyDescent="0.25">
      <c r="A1590" s="81" t="s">
        <v>462</v>
      </c>
      <c r="B1590" s="81" t="s">
        <v>86</v>
      </c>
      <c r="C1590" s="81" t="s">
        <v>482</v>
      </c>
      <c r="D1590" s="81" t="s">
        <v>14</v>
      </c>
      <c r="E1590" s="81" t="s">
        <v>489</v>
      </c>
      <c r="F1590" s="105">
        <v>688.53867536683708</v>
      </c>
      <c r="G1590" s="105">
        <v>172.13466884170927</v>
      </c>
      <c r="H1590" s="81" t="s">
        <v>34</v>
      </c>
    </row>
    <row r="1591" spans="1:8" hidden="1" x14ac:dyDescent="0.25">
      <c r="A1591" s="81" t="s">
        <v>462</v>
      </c>
      <c r="B1591" s="81" t="s">
        <v>86</v>
      </c>
      <c r="C1591" s="81" t="s">
        <v>482</v>
      </c>
      <c r="D1591" s="81" t="s">
        <v>14</v>
      </c>
      <c r="E1591" s="81" t="s">
        <v>489</v>
      </c>
      <c r="F1591" s="105">
        <v>1021.7382594269945</v>
      </c>
      <c r="G1591" s="105">
        <v>255.43456485674864</v>
      </c>
      <c r="H1591" s="81" t="s">
        <v>35</v>
      </c>
    </row>
    <row r="1592" spans="1:8" hidden="1" x14ac:dyDescent="0.25">
      <c r="A1592" s="81" t="s">
        <v>462</v>
      </c>
      <c r="B1592" s="81" t="s">
        <v>86</v>
      </c>
      <c r="C1592" s="81" t="s">
        <v>482</v>
      </c>
      <c r="D1592" s="81" t="s">
        <v>14</v>
      </c>
      <c r="E1592" s="81" t="s">
        <v>489</v>
      </c>
      <c r="F1592" s="105">
        <v>736.13861594685955</v>
      </c>
      <c r="G1592" s="105">
        <v>184.03465398671489</v>
      </c>
      <c r="H1592" s="81" t="s">
        <v>36</v>
      </c>
    </row>
    <row r="1593" spans="1:8" hidden="1" x14ac:dyDescent="0.25">
      <c r="A1593" s="81" t="s">
        <v>462</v>
      </c>
      <c r="B1593" s="81" t="s">
        <v>86</v>
      </c>
      <c r="C1593" s="81" t="s">
        <v>482</v>
      </c>
      <c r="D1593" s="81" t="s">
        <v>14</v>
      </c>
      <c r="E1593" s="81" t="s">
        <v>489</v>
      </c>
      <c r="F1593" s="105">
        <v>667.50614348264105</v>
      </c>
      <c r="G1593" s="105">
        <v>166.87653587066026</v>
      </c>
      <c r="H1593" s="81" t="s">
        <v>37</v>
      </c>
    </row>
    <row r="1594" spans="1:8" hidden="1" x14ac:dyDescent="0.25">
      <c r="A1594" s="81" t="s">
        <v>462</v>
      </c>
      <c r="B1594" s="81" t="s">
        <v>86</v>
      </c>
      <c r="C1594" s="81" t="s">
        <v>482</v>
      </c>
      <c r="D1594" s="81" t="s">
        <v>14</v>
      </c>
      <c r="E1594" s="81" t="s">
        <v>489</v>
      </c>
      <c r="F1594" s="105">
        <v>384.1204507271583</v>
      </c>
      <c r="G1594" s="105">
        <v>96.030112681789575</v>
      </c>
      <c r="H1594" s="81" t="s">
        <v>38</v>
      </c>
    </row>
    <row r="1595" spans="1:8" hidden="1" x14ac:dyDescent="0.25">
      <c r="A1595" s="81" t="s">
        <v>462</v>
      </c>
      <c r="B1595" s="81" t="s">
        <v>86</v>
      </c>
      <c r="C1595" s="81" t="s">
        <v>482</v>
      </c>
      <c r="D1595" s="81" t="s">
        <v>14</v>
      </c>
      <c r="E1595" s="81" t="s">
        <v>489</v>
      </c>
      <c r="F1595" s="105">
        <v>294.45544637874377</v>
      </c>
      <c r="G1595" s="105">
        <v>73.613861594685943</v>
      </c>
      <c r="H1595" s="81" t="s">
        <v>39</v>
      </c>
    </row>
    <row r="1596" spans="1:8" hidden="1" x14ac:dyDescent="0.25">
      <c r="A1596" s="81" t="s">
        <v>462</v>
      </c>
      <c r="B1596" s="81" t="s">
        <v>86</v>
      </c>
      <c r="C1596" s="81" t="s">
        <v>482</v>
      </c>
      <c r="D1596" s="81" t="s">
        <v>14</v>
      </c>
      <c r="E1596" s="81" t="s">
        <v>489</v>
      </c>
      <c r="F1596" s="105">
        <v>264.56711159593897</v>
      </c>
      <c r="G1596" s="105">
        <v>66.141777898984742</v>
      </c>
      <c r="H1596" s="81" t="s">
        <v>40</v>
      </c>
    </row>
    <row r="1597" spans="1:8" hidden="1" x14ac:dyDescent="0.25">
      <c r="A1597" s="81" t="s">
        <v>462</v>
      </c>
      <c r="B1597" s="81" t="s">
        <v>86</v>
      </c>
      <c r="C1597" s="81" t="s">
        <v>482</v>
      </c>
      <c r="D1597" s="81" t="s">
        <v>14</v>
      </c>
      <c r="E1597" s="81" t="s">
        <v>489</v>
      </c>
      <c r="F1597" s="105">
        <v>2723.4914839309149</v>
      </c>
      <c r="G1597" s="105">
        <v>680.87287098272873</v>
      </c>
      <c r="H1597" s="81" t="s">
        <v>41</v>
      </c>
    </row>
    <row r="1598" spans="1:8" hidden="1" x14ac:dyDescent="0.25">
      <c r="A1598" s="81" t="s">
        <v>462</v>
      </c>
      <c r="B1598" s="81" t="s">
        <v>86</v>
      </c>
      <c r="C1598" s="81" t="s">
        <v>482</v>
      </c>
      <c r="D1598" s="81" t="s">
        <v>14</v>
      </c>
      <c r="E1598" s="81" t="s">
        <v>489</v>
      </c>
      <c r="F1598" s="105">
        <v>1764.5187275478106</v>
      </c>
      <c r="G1598" s="105">
        <v>441.12968188695265</v>
      </c>
      <c r="H1598" s="81" t="s">
        <v>42</v>
      </c>
    </row>
    <row r="1599" spans="1:8" hidden="1" x14ac:dyDescent="0.25">
      <c r="A1599" s="81" t="s">
        <v>462</v>
      </c>
      <c r="B1599" s="81" t="s">
        <v>86</v>
      </c>
      <c r="C1599" s="81" t="s">
        <v>482</v>
      </c>
      <c r="D1599" s="81" t="s">
        <v>14</v>
      </c>
      <c r="E1599" s="81" t="s">
        <v>489</v>
      </c>
      <c r="F1599" s="105">
        <v>101.84173333400162</v>
      </c>
      <c r="G1599" s="105">
        <v>25.460433333500404</v>
      </c>
      <c r="H1599" s="81" t="s">
        <v>43</v>
      </c>
    </row>
    <row r="1600" spans="1:8" hidden="1" x14ac:dyDescent="0.25">
      <c r="A1600" s="81" t="s">
        <v>462</v>
      </c>
      <c r="B1600" s="81" t="s">
        <v>86</v>
      </c>
      <c r="C1600" s="81" t="s">
        <v>482</v>
      </c>
      <c r="D1600" s="81" t="s">
        <v>14</v>
      </c>
      <c r="E1600" s="81" t="s">
        <v>489</v>
      </c>
      <c r="F1600" s="105">
        <v>214.75322029126431</v>
      </c>
      <c r="G1600" s="105">
        <v>53.688305072816078</v>
      </c>
      <c r="H1600" s="81" t="s">
        <v>44</v>
      </c>
    </row>
    <row r="1601" spans="1:8" hidden="1" x14ac:dyDescent="0.25">
      <c r="A1601" s="81" t="s">
        <v>462</v>
      </c>
      <c r="B1601" s="81" t="s">
        <v>86</v>
      </c>
      <c r="C1601" s="81" t="s">
        <v>482</v>
      </c>
      <c r="D1601" s="81" t="s">
        <v>14</v>
      </c>
      <c r="E1601" s="81" t="s">
        <v>489</v>
      </c>
      <c r="F1601" s="105">
        <v>667.50614348264105</v>
      </c>
      <c r="G1601" s="105">
        <v>166.87653587066026</v>
      </c>
      <c r="H1601" s="81" t="s">
        <v>45</v>
      </c>
    </row>
    <row r="1602" spans="1:8" hidden="1" x14ac:dyDescent="0.25">
      <c r="A1602" s="81" t="s">
        <v>462</v>
      </c>
      <c r="B1602" s="81" t="s">
        <v>86</v>
      </c>
      <c r="C1602" s="81" t="s">
        <v>482</v>
      </c>
      <c r="D1602" s="81" t="s">
        <v>14</v>
      </c>
      <c r="E1602" s="81" t="s">
        <v>489</v>
      </c>
      <c r="F1602" s="105">
        <v>458.28780000300731</v>
      </c>
      <c r="G1602" s="105">
        <v>114.57195000075183</v>
      </c>
      <c r="H1602" s="81" t="s">
        <v>46</v>
      </c>
    </row>
    <row r="1603" spans="1:8" hidden="1" x14ac:dyDescent="0.25">
      <c r="A1603" s="81" t="s">
        <v>462</v>
      </c>
      <c r="B1603" s="81" t="s">
        <v>86</v>
      </c>
      <c r="C1603" s="81" t="s">
        <v>482</v>
      </c>
      <c r="D1603" s="81" t="s">
        <v>14</v>
      </c>
      <c r="E1603" s="81" t="s">
        <v>489</v>
      </c>
      <c r="F1603" s="105">
        <v>599.98064638074868</v>
      </c>
      <c r="G1603" s="105">
        <v>149.99516159518717</v>
      </c>
      <c r="H1603" s="81" t="s">
        <v>47</v>
      </c>
    </row>
    <row r="1604" spans="1:8" hidden="1" x14ac:dyDescent="0.25">
      <c r="A1604" s="81" t="s">
        <v>462</v>
      </c>
      <c r="B1604" s="81" t="s">
        <v>86</v>
      </c>
      <c r="C1604" s="81" t="s">
        <v>482</v>
      </c>
      <c r="D1604" s="81" t="s">
        <v>14</v>
      </c>
      <c r="E1604" s="81" t="s">
        <v>489</v>
      </c>
      <c r="F1604" s="105">
        <v>94.092905797718885</v>
      </c>
      <c r="G1604" s="105">
        <v>23.523226449429721</v>
      </c>
      <c r="H1604" s="81" t="s">
        <v>63</v>
      </c>
    </row>
    <row r="1605" spans="1:8" hidden="1" x14ac:dyDescent="0.25">
      <c r="A1605" s="81" t="s">
        <v>462</v>
      </c>
      <c r="B1605" s="81" t="s">
        <v>86</v>
      </c>
      <c r="C1605" s="81" t="s">
        <v>482</v>
      </c>
      <c r="D1605" s="81" t="s">
        <v>14</v>
      </c>
      <c r="E1605" s="81" t="s">
        <v>489</v>
      </c>
      <c r="F1605" s="105">
        <v>504.7807652207037</v>
      </c>
      <c r="G1605" s="105">
        <v>126.19519130517592</v>
      </c>
      <c r="H1605" s="81" t="s">
        <v>48</v>
      </c>
    </row>
    <row r="1606" spans="1:8" hidden="1" x14ac:dyDescent="0.25">
      <c r="A1606" s="81" t="s">
        <v>462</v>
      </c>
      <c r="B1606" s="81" t="s">
        <v>86</v>
      </c>
      <c r="C1606" s="81" t="s">
        <v>482</v>
      </c>
      <c r="D1606" s="81" t="s">
        <v>14</v>
      </c>
      <c r="E1606" s="81" t="s">
        <v>489</v>
      </c>
      <c r="F1606" s="105">
        <v>5.5348768116305234</v>
      </c>
      <c r="G1606" s="105">
        <v>1.3837192029076308</v>
      </c>
      <c r="H1606" s="81" t="s">
        <v>68</v>
      </c>
    </row>
    <row r="1607" spans="1:8" hidden="1" x14ac:dyDescent="0.25">
      <c r="A1607" s="81" t="s">
        <v>462</v>
      </c>
      <c r="B1607" s="81" t="s">
        <v>86</v>
      </c>
      <c r="C1607" s="81" t="s">
        <v>482</v>
      </c>
      <c r="D1607" s="81" t="s">
        <v>14</v>
      </c>
      <c r="E1607" s="81" t="s">
        <v>489</v>
      </c>
      <c r="F1607" s="105">
        <v>241.3206289870908</v>
      </c>
      <c r="G1607" s="105">
        <v>60.3301572467727</v>
      </c>
      <c r="H1607" s="81" t="s">
        <v>49</v>
      </c>
    </row>
    <row r="1608" spans="1:8" hidden="1" x14ac:dyDescent="0.25">
      <c r="A1608" s="81" t="s">
        <v>462</v>
      </c>
      <c r="B1608" s="81" t="s">
        <v>86</v>
      </c>
      <c r="C1608" s="81" t="s">
        <v>482</v>
      </c>
      <c r="D1608" s="81" t="s">
        <v>14</v>
      </c>
      <c r="E1608" s="81" t="s">
        <v>489</v>
      </c>
      <c r="F1608" s="105">
        <v>357.55304203133176</v>
      </c>
      <c r="G1608" s="105">
        <v>89.388260507832939</v>
      </c>
      <c r="H1608" s="81" t="s">
        <v>50</v>
      </c>
    </row>
    <row r="1609" spans="1:8" hidden="1" x14ac:dyDescent="0.25">
      <c r="A1609" s="81" t="s">
        <v>462</v>
      </c>
      <c r="B1609" s="81" t="s">
        <v>86</v>
      </c>
      <c r="C1609" s="81" t="s">
        <v>482</v>
      </c>
      <c r="D1609" s="81" t="s">
        <v>14</v>
      </c>
      <c r="E1609" s="81" t="s">
        <v>489</v>
      </c>
      <c r="F1609" s="105">
        <v>438.3622434811374</v>
      </c>
      <c r="G1609" s="105">
        <v>109.59056087028435</v>
      </c>
      <c r="H1609" s="81" t="s">
        <v>51</v>
      </c>
    </row>
    <row r="1610" spans="1:8" hidden="1" x14ac:dyDescent="0.25">
      <c r="A1610" s="81" t="s">
        <v>462</v>
      </c>
      <c r="B1610" s="81" t="s">
        <v>86</v>
      </c>
      <c r="C1610" s="81" t="s">
        <v>482</v>
      </c>
      <c r="D1610" s="81" t="s">
        <v>14</v>
      </c>
      <c r="E1610" s="81" t="s">
        <v>489</v>
      </c>
      <c r="F1610" s="105">
        <v>534.66910000350856</v>
      </c>
      <c r="G1610" s="105">
        <v>133.66727500087714</v>
      </c>
      <c r="H1610" s="81" t="s">
        <v>52</v>
      </c>
    </row>
    <row r="1611" spans="1:8" hidden="1" x14ac:dyDescent="0.25">
      <c r="A1611" s="81" t="s">
        <v>462</v>
      </c>
      <c r="B1611" s="81" t="s">
        <v>86</v>
      </c>
      <c r="C1611" s="81" t="s">
        <v>482</v>
      </c>
      <c r="D1611" s="81" t="s">
        <v>14</v>
      </c>
      <c r="E1611" s="81" t="s">
        <v>489</v>
      </c>
      <c r="F1611" s="105">
        <v>483.74823333650767</v>
      </c>
      <c r="G1611" s="105">
        <v>120.93705833412692</v>
      </c>
      <c r="H1611" s="81" t="s">
        <v>64</v>
      </c>
    </row>
    <row r="1612" spans="1:8" hidden="1" x14ac:dyDescent="0.25">
      <c r="A1612" s="81" t="s">
        <v>462</v>
      </c>
      <c r="B1612" s="81" t="s">
        <v>86</v>
      </c>
      <c r="C1612" s="81" t="s">
        <v>482</v>
      </c>
      <c r="D1612" s="81" t="s">
        <v>14</v>
      </c>
      <c r="E1612" s="81" t="s">
        <v>489</v>
      </c>
      <c r="F1612" s="105">
        <v>20.368346666800321</v>
      </c>
      <c r="G1612" s="105">
        <v>5.0920866667000801</v>
      </c>
      <c r="H1612" s="81" t="s">
        <v>53</v>
      </c>
    </row>
    <row r="1613" spans="1:8" hidden="1" x14ac:dyDescent="0.25">
      <c r="A1613" s="81" t="s">
        <v>462</v>
      </c>
      <c r="B1613" s="81" t="s">
        <v>86</v>
      </c>
      <c r="C1613" s="81" t="s">
        <v>482</v>
      </c>
      <c r="D1613" s="81" t="s">
        <v>14</v>
      </c>
      <c r="E1613" s="81" t="s">
        <v>489</v>
      </c>
      <c r="F1613" s="105">
        <v>57.562718840957437</v>
      </c>
      <c r="G1613" s="105">
        <v>14.390679710239359</v>
      </c>
      <c r="H1613" s="81" t="s">
        <v>54</v>
      </c>
    </row>
    <row r="1614" spans="1:8" hidden="1" x14ac:dyDescent="0.25">
      <c r="A1614" s="81" t="s">
        <v>462</v>
      </c>
      <c r="B1614" s="81" t="s">
        <v>86</v>
      </c>
      <c r="C1614" s="81" t="s">
        <v>482</v>
      </c>
      <c r="D1614" s="81" t="s">
        <v>14</v>
      </c>
      <c r="E1614" s="81" t="s">
        <v>489</v>
      </c>
      <c r="F1614" s="105">
        <v>374.15767246622335</v>
      </c>
      <c r="G1614" s="105">
        <v>93.539418116555836</v>
      </c>
      <c r="H1614" s="81" t="s">
        <v>55</v>
      </c>
    </row>
    <row r="1615" spans="1:8" hidden="1" x14ac:dyDescent="0.25">
      <c r="A1615" s="81" t="s">
        <v>462</v>
      </c>
      <c r="B1615" s="81" t="s">
        <v>86</v>
      </c>
      <c r="C1615" s="81" t="s">
        <v>482</v>
      </c>
      <c r="D1615" s="81" t="s">
        <v>14</v>
      </c>
      <c r="E1615" s="81" t="s">
        <v>489</v>
      </c>
      <c r="F1615" s="105">
        <v>635.403857975184</v>
      </c>
      <c r="G1615" s="105">
        <v>158.850964493796</v>
      </c>
      <c r="H1615" s="81" t="s">
        <v>56</v>
      </c>
    </row>
    <row r="1616" spans="1:8" hidden="1" x14ac:dyDescent="0.25">
      <c r="A1616" s="81" t="s">
        <v>462</v>
      </c>
      <c r="B1616" s="81" t="s">
        <v>86</v>
      </c>
      <c r="C1616" s="81" t="s">
        <v>482</v>
      </c>
      <c r="D1616" s="81" t="s">
        <v>14</v>
      </c>
      <c r="E1616" s="81" t="s">
        <v>489</v>
      </c>
      <c r="F1616" s="105">
        <v>286.70661884246113</v>
      </c>
      <c r="G1616" s="105">
        <v>71.676654710615281</v>
      </c>
      <c r="H1616" s="81" t="s">
        <v>57</v>
      </c>
    </row>
    <row r="1617" spans="1:8" hidden="1" x14ac:dyDescent="0.25">
      <c r="A1617" s="81" t="s">
        <v>462</v>
      </c>
      <c r="B1617" s="81" t="s">
        <v>86</v>
      </c>
      <c r="C1617" s="81" t="s">
        <v>482</v>
      </c>
      <c r="D1617" s="81" t="s">
        <v>14</v>
      </c>
      <c r="E1617" s="81" t="s">
        <v>489</v>
      </c>
      <c r="F1617" s="105">
        <v>220.2880971028948</v>
      </c>
      <c r="G1617" s="105">
        <v>55.072024275723699</v>
      </c>
      <c r="H1617" s="81" t="s">
        <v>65</v>
      </c>
    </row>
    <row r="1618" spans="1:8" hidden="1" x14ac:dyDescent="0.25">
      <c r="A1618" s="81" t="s">
        <v>462</v>
      </c>
      <c r="B1618" s="81" t="s">
        <v>86</v>
      </c>
      <c r="C1618" s="81" t="s">
        <v>482</v>
      </c>
      <c r="D1618" s="81" t="s">
        <v>14</v>
      </c>
      <c r="E1618" s="81" t="s">
        <v>489</v>
      </c>
      <c r="F1618" s="105">
        <v>5.5348768116305234</v>
      </c>
      <c r="G1618" s="105">
        <v>1.3837192029076308</v>
      </c>
      <c r="H1618" s="81" t="s">
        <v>23</v>
      </c>
    </row>
    <row r="1619" spans="1:8" hidden="1" x14ac:dyDescent="0.25">
      <c r="A1619" s="81" t="s">
        <v>462</v>
      </c>
      <c r="B1619" s="81" t="s">
        <v>86</v>
      </c>
      <c r="C1619" s="81" t="s">
        <v>482</v>
      </c>
      <c r="D1619" s="81" t="s">
        <v>14</v>
      </c>
      <c r="E1619" s="81" t="s">
        <v>489</v>
      </c>
      <c r="F1619" s="105">
        <v>42.507853913322414</v>
      </c>
      <c r="G1619" s="105">
        <v>10.626963478330604</v>
      </c>
      <c r="H1619" s="81" t="s">
        <v>25</v>
      </c>
    </row>
    <row r="1620" spans="1:8" hidden="1" x14ac:dyDescent="0.25">
      <c r="A1620" s="81" t="s">
        <v>462</v>
      </c>
      <c r="B1620" s="81" t="s">
        <v>86</v>
      </c>
      <c r="C1620" s="81" t="s">
        <v>482</v>
      </c>
      <c r="D1620" s="81" t="s">
        <v>14</v>
      </c>
      <c r="E1620" s="81" t="s">
        <v>489</v>
      </c>
      <c r="F1620" s="105">
        <v>1.1069753623261047</v>
      </c>
      <c r="G1620" s="105">
        <v>0.27674384058152618</v>
      </c>
      <c r="H1620" s="81" t="s">
        <v>26</v>
      </c>
    </row>
    <row r="1621" spans="1:8" hidden="1" x14ac:dyDescent="0.25">
      <c r="A1621" s="81" t="s">
        <v>462</v>
      </c>
      <c r="B1621" s="81" t="s">
        <v>86</v>
      </c>
      <c r="C1621" s="81" t="s">
        <v>482</v>
      </c>
      <c r="D1621" s="81" t="s">
        <v>14</v>
      </c>
      <c r="E1621" s="81" t="s">
        <v>489</v>
      </c>
      <c r="F1621" s="105">
        <v>22.139507246522093</v>
      </c>
      <c r="G1621" s="105">
        <v>5.5348768116305234</v>
      </c>
      <c r="H1621" s="81" t="s">
        <v>32</v>
      </c>
    </row>
    <row r="1622" spans="1:8" hidden="1" x14ac:dyDescent="0.25">
      <c r="A1622" s="81" t="s">
        <v>462</v>
      </c>
      <c r="B1622" s="81" t="s">
        <v>86</v>
      </c>
      <c r="C1622" s="81" t="s">
        <v>482</v>
      </c>
      <c r="D1622" s="81" t="s">
        <v>14</v>
      </c>
      <c r="E1622" s="81" t="s">
        <v>489</v>
      </c>
      <c r="F1622" s="105">
        <v>140.58587101541528</v>
      </c>
      <c r="G1622" s="105">
        <v>35.14646775385382</v>
      </c>
      <c r="H1622" s="81" t="s">
        <v>46</v>
      </c>
    </row>
    <row r="1623" spans="1:8" hidden="1" x14ac:dyDescent="0.25">
      <c r="A1623" s="81" t="s">
        <v>462</v>
      </c>
      <c r="B1623" s="81" t="s">
        <v>86</v>
      </c>
      <c r="C1623" s="81" t="s">
        <v>482</v>
      </c>
      <c r="D1623" s="81" t="s">
        <v>14</v>
      </c>
      <c r="E1623" s="81" t="s">
        <v>489</v>
      </c>
      <c r="F1623" s="105">
        <v>5.5348768116305234</v>
      </c>
      <c r="G1623" s="105">
        <v>1.3837192029076308</v>
      </c>
      <c r="H1623" s="81" t="s">
        <v>47</v>
      </c>
    </row>
    <row r="1624" spans="1:8" hidden="1" x14ac:dyDescent="0.25">
      <c r="A1624" s="81" t="s">
        <v>462</v>
      </c>
      <c r="B1624" s="81" t="s">
        <v>86</v>
      </c>
      <c r="C1624" s="81" t="s">
        <v>482</v>
      </c>
      <c r="D1624" s="81" t="s">
        <v>14</v>
      </c>
      <c r="E1624" s="81" t="s">
        <v>489</v>
      </c>
      <c r="F1624" s="105">
        <v>11.069753623261047</v>
      </c>
      <c r="G1624" s="105">
        <v>2.7674384058152617</v>
      </c>
      <c r="H1624" s="81" t="s">
        <v>49</v>
      </c>
    </row>
    <row r="1625" spans="1:8" hidden="1" x14ac:dyDescent="0.25">
      <c r="A1625" s="81" t="s">
        <v>462</v>
      </c>
      <c r="B1625" s="81" t="s">
        <v>86</v>
      </c>
      <c r="C1625" s="81" t="s">
        <v>482</v>
      </c>
      <c r="D1625" s="81" t="s">
        <v>14</v>
      </c>
      <c r="E1625" s="81" t="s">
        <v>489</v>
      </c>
      <c r="F1625" s="105">
        <v>33.209260869783137</v>
      </c>
      <c r="G1625" s="105">
        <v>8.3023152174457842</v>
      </c>
      <c r="H1625" s="81" t="s">
        <v>53</v>
      </c>
    </row>
    <row r="1626" spans="1:8" hidden="1" x14ac:dyDescent="0.25">
      <c r="A1626" s="81" t="s">
        <v>462</v>
      </c>
      <c r="B1626" s="81" t="s">
        <v>86</v>
      </c>
      <c r="C1626" s="81" t="s">
        <v>482</v>
      </c>
      <c r="D1626" s="81" t="s">
        <v>14</v>
      </c>
      <c r="E1626" s="81" t="s">
        <v>489</v>
      </c>
      <c r="F1626" s="105">
        <v>79.702226087479531</v>
      </c>
      <c r="G1626" s="105">
        <v>19.925556521869883</v>
      </c>
      <c r="H1626" s="81" t="s">
        <v>54</v>
      </c>
    </row>
    <row r="1627" spans="1:8" hidden="1" x14ac:dyDescent="0.25">
      <c r="A1627" s="81" t="s">
        <v>462</v>
      </c>
      <c r="B1627" s="81" t="s">
        <v>86</v>
      </c>
      <c r="C1627" s="81" t="s">
        <v>482</v>
      </c>
      <c r="D1627" s="81" t="s">
        <v>14</v>
      </c>
      <c r="E1627" s="81" t="s">
        <v>489</v>
      </c>
      <c r="F1627" s="105">
        <v>22.139507246522093</v>
      </c>
      <c r="G1627" s="105">
        <v>5.5348768116305234</v>
      </c>
      <c r="H1627" s="81" t="s">
        <v>56</v>
      </c>
    </row>
    <row r="1628" spans="1:8" hidden="1" x14ac:dyDescent="0.25">
      <c r="A1628" s="81" t="s">
        <v>462</v>
      </c>
      <c r="B1628" s="81" t="s">
        <v>86</v>
      </c>
      <c r="C1628" s="81" t="s">
        <v>482</v>
      </c>
      <c r="D1628" s="81" t="s">
        <v>14</v>
      </c>
      <c r="E1628" s="81" t="s">
        <v>489</v>
      </c>
      <c r="F1628" s="105">
        <v>8.8558028986088377</v>
      </c>
      <c r="G1628" s="105">
        <v>2.2139507246522094</v>
      </c>
      <c r="H1628" s="81" t="s">
        <v>15</v>
      </c>
    </row>
    <row r="1629" spans="1:8" hidden="1" x14ac:dyDescent="0.25">
      <c r="A1629" s="81" t="s">
        <v>462</v>
      </c>
      <c r="B1629" s="81" t="s">
        <v>86</v>
      </c>
      <c r="C1629" s="81" t="s">
        <v>482</v>
      </c>
      <c r="D1629" s="81" t="s">
        <v>14</v>
      </c>
      <c r="E1629" s="81" t="s">
        <v>489</v>
      </c>
      <c r="F1629" s="105">
        <v>808.756199715452</v>
      </c>
      <c r="G1629" s="105">
        <v>202.189049928863</v>
      </c>
      <c r="H1629" s="81" t="s">
        <v>16</v>
      </c>
    </row>
    <row r="1630" spans="1:8" hidden="1" x14ac:dyDescent="0.25">
      <c r="A1630" s="81" t="s">
        <v>462</v>
      </c>
      <c r="B1630" s="81" t="s">
        <v>86</v>
      </c>
      <c r="C1630" s="81" t="s">
        <v>482</v>
      </c>
      <c r="D1630" s="81" t="s">
        <v>14</v>
      </c>
      <c r="E1630" s="81" t="s">
        <v>489</v>
      </c>
      <c r="F1630" s="105">
        <v>11.069753623261047</v>
      </c>
      <c r="G1630" s="105">
        <v>2.7674384058152617</v>
      </c>
      <c r="H1630" s="81" t="s">
        <v>17</v>
      </c>
    </row>
    <row r="1631" spans="1:8" hidden="1" x14ac:dyDescent="0.25">
      <c r="A1631" s="81" t="s">
        <v>462</v>
      </c>
      <c r="B1631" s="81" t="s">
        <v>86</v>
      </c>
      <c r="C1631" s="81" t="s">
        <v>482</v>
      </c>
      <c r="D1631" s="81" t="s">
        <v>14</v>
      </c>
      <c r="E1631" s="81" t="s">
        <v>489</v>
      </c>
      <c r="F1631" s="105">
        <v>177.11605797217675</v>
      </c>
      <c r="G1631" s="105">
        <v>44.279014493044187</v>
      </c>
      <c r="H1631" s="81" t="s">
        <v>18</v>
      </c>
    </row>
    <row r="1632" spans="1:8" hidden="1" x14ac:dyDescent="0.25">
      <c r="A1632" s="81" t="s">
        <v>462</v>
      </c>
      <c r="B1632" s="81" t="s">
        <v>86</v>
      </c>
      <c r="C1632" s="81" t="s">
        <v>482</v>
      </c>
      <c r="D1632" s="81" t="s">
        <v>14</v>
      </c>
      <c r="E1632" s="81" t="s">
        <v>489</v>
      </c>
      <c r="F1632" s="105">
        <v>292.24149565409164</v>
      </c>
      <c r="G1632" s="105">
        <v>73.060373913522909</v>
      </c>
      <c r="H1632" s="81" t="s">
        <v>20</v>
      </c>
    </row>
    <row r="1633" spans="1:8" hidden="1" x14ac:dyDescent="0.25">
      <c r="A1633" s="81" t="s">
        <v>462</v>
      </c>
      <c r="B1633" s="81" t="s">
        <v>86</v>
      </c>
      <c r="C1633" s="81" t="s">
        <v>482</v>
      </c>
      <c r="D1633" s="81" t="s">
        <v>14</v>
      </c>
      <c r="E1633" s="81" t="s">
        <v>489</v>
      </c>
      <c r="F1633" s="105">
        <v>65.311546377240177</v>
      </c>
      <c r="G1633" s="105">
        <v>16.327886594310044</v>
      </c>
      <c r="H1633" s="81" t="s">
        <v>21</v>
      </c>
    </row>
    <row r="1634" spans="1:8" hidden="1" x14ac:dyDescent="0.25">
      <c r="A1634" s="81" t="s">
        <v>462</v>
      </c>
      <c r="B1634" s="81" t="s">
        <v>86</v>
      </c>
      <c r="C1634" s="81" t="s">
        <v>482</v>
      </c>
      <c r="D1634" s="81" t="s">
        <v>14</v>
      </c>
      <c r="E1634" s="81" t="s">
        <v>489</v>
      </c>
      <c r="F1634" s="105">
        <v>711.78515797568514</v>
      </c>
      <c r="G1634" s="105">
        <v>177.94628949392128</v>
      </c>
      <c r="H1634" s="81" t="s">
        <v>22</v>
      </c>
    </row>
    <row r="1635" spans="1:8" hidden="1" x14ac:dyDescent="0.25">
      <c r="A1635" s="81" t="s">
        <v>462</v>
      </c>
      <c r="B1635" s="81" t="s">
        <v>86</v>
      </c>
      <c r="C1635" s="81" t="s">
        <v>482</v>
      </c>
      <c r="D1635" s="81" t="s">
        <v>14</v>
      </c>
      <c r="E1635" s="81" t="s">
        <v>489</v>
      </c>
      <c r="F1635" s="105">
        <v>632.96851217806648</v>
      </c>
      <c r="G1635" s="105">
        <v>158.24212804451662</v>
      </c>
      <c r="H1635" s="81" t="s">
        <v>23</v>
      </c>
    </row>
    <row r="1636" spans="1:8" hidden="1" x14ac:dyDescent="0.25">
      <c r="A1636" s="81" t="s">
        <v>462</v>
      </c>
      <c r="B1636" s="81" t="s">
        <v>86</v>
      </c>
      <c r="C1636" s="81" t="s">
        <v>482</v>
      </c>
      <c r="D1636" s="81" t="s">
        <v>14</v>
      </c>
      <c r="E1636" s="81" t="s">
        <v>489</v>
      </c>
      <c r="F1636" s="105">
        <v>21.032531884195986</v>
      </c>
      <c r="G1636" s="105">
        <v>5.2581329710489966</v>
      </c>
      <c r="H1636" s="81" t="s">
        <v>24</v>
      </c>
    </row>
    <row r="1637" spans="1:8" hidden="1" x14ac:dyDescent="0.25">
      <c r="A1637" s="81" t="s">
        <v>462</v>
      </c>
      <c r="B1637" s="81" t="s">
        <v>86</v>
      </c>
      <c r="C1637" s="81" t="s">
        <v>482</v>
      </c>
      <c r="D1637" s="81" t="s">
        <v>14</v>
      </c>
      <c r="E1637" s="81" t="s">
        <v>489</v>
      </c>
      <c r="F1637" s="105">
        <v>910.9521651653979</v>
      </c>
      <c r="G1637" s="105">
        <v>227.73804129134948</v>
      </c>
      <c r="H1637" s="81" t="s">
        <v>25</v>
      </c>
    </row>
    <row r="1638" spans="1:8" hidden="1" x14ac:dyDescent="0.25">
      <c r="A1638" s="81" t="s">
        <v>462</v>
      </c>
      <c r="B1638" s="81" t="s">
        <v>86</v>
      </c>
      <c r="C1638" s="81" t="s">
        <v>482</v>
      </c>
      <c r="D1638" s="81" t="s">
        <v>14</v>
      </c>
      <c r="E1638" s="81" t="s">
        <v>489</v>
      </c>
      <c r="F1638" s="105">
        <v>4.4279014493044189</v>
      </c>
      <c r="G1638" s="105">
        <v>1.1069753623261047</v>
      </c>
      <c r="H1638" s="81" t="s">
        <v>26</v>
      </c>
    </row>
    <row r="1639" spans="1:8" hidden="1" x14ac:dyDescent="0.25">
      <c r="A1639" s="81" t="s">
        <v>462</v>
      </c>
      <c r="B1639" s="81" t="s">
        <v>86</v>
      </c>
      <c r="C1639" s="81" t="s">
        <v>482</v>
      </c>
      <c r="D1639" s="81" t="s">
        <v>14</v>
      </c>
      <c r="E1639" s="81" t="s">
        <v>489</v>
      </c>
      <c r="F1639" s="105">
        <v>142.79982174006747</v>
      </c>
      <c r="G1639" s="105">
        <v>35.699955435016868</v>
      </c>
      <c r="H1639" s="81" t="s">
        <v>27</v>
      </c>
    </row>
    <row r="1640" spans="1:8" hidden="1" x14ac:dyDescent="0.25">
      <c r="A1640" s="81" t="s">
        <v>462</v>
      </c>
      <c r="B1640" s="81" t="s">
        <v>86</v>
      </c>
      <c r="C1640" s="81" t="s">
        <v>482</v>
      </c>
      <c r="D1640" s="81" t="s">
        <v>14</v>
      </c>
      <c r="E1640" s="81" t="s">
        <v>489</v>
      </c>
      <c r="F1640" s="105">
        <v>291.95368205988683</v>
      </c>
      <c r="G1640" s="105">
        <v>72.988420514971708</v>
      </c>
      <c r="H1640" s="81" t="s">
        <v>28</v>
      </c>
    </row>
    <row r="1641" spans="1:8" hidden="1" x14ac:dyDescent="0.25">
      <c r="A1641" s="81" t="s">
        <v>462</v>
      </c>
      <c r="B1641" s="81" t="s">
        <v>86</v>
      </c>
      <c r="C1641" s="81" t="s">
        <v>482</v>
      </c>
      <c r="D1641" s="81" t="s">
        <v>14</v>
      </c>
      <c r="E1641" s="81" t="s">
        <v>489</v>
      </c>
      <c r="F1641" s="105">
        <v>194.82766376939443</v>
      </c>
      <c r="G1641" s="105">
        <v>48.706915942348608</v>
      </c>
      <c r="H1641" s="81" t="s">
        <v>30</v>
      </c>
    </row>
    <row r="1642" spans="1:8" hidden="1" x14ac:dyDescent="0.25">
      <c r="A1642" s="81" t="s">
        <v>462</v>
      </c>
      <c r="B1642" s="81" t="s">
        <v>86</v>
      </c>
      <c r="C1642" s="81" t="s">
        <v>482</v>
      </c>
      <c r="D1642" s="81" t="s">
        <v>14</v>
      </c>
      <c r="E1642" s="81" t="s">
        <v>489</v>
      </c>
      <c r="F1642" s="105">
        <v>239.10667826243858</v>
      </c>
      <c r="G1642" s="105">
        <v>59.776669565609645</v>
      </c>
      <c r="H1642" s="81" t="s">
        <v>31</v>
      </c>
    </row>
    <row r="1643" spans="1:8" hidden="1" x14ac:dyDescent="0.25">
      <c r="A1643" s="81" t="s">
        <v>462</v>
      </c>
      <c r="B1643" s="81" t="s">
        <v>86</v>
      </c>
      <c r="C1643" s="81" t="s">
        <v>482</v>
      </c>
      <c r="D1643" s="81" t="s">
        <v>14</v>
      </c>
      <c r="E1643" s="81" t="s">
        <v>489</v>
      </c>
      <c r="F1643" s="105">
        <v>105.16265942097994</v>
      </c>
      <c r="G1643" s="105">
        <v>26.290664855244984</v>
      </c>
      <c r="H1643" s="81" t="s">
        <v>32</v>
      </c>
    </row>
    <row r="1644" spans="1:8" hidden="1" x14ac:dyDescent="0.25">
      <c r="A1644" s="81" t="s">
        <v>462</v>
      </c>
      <c r="B1644" s="81" t="s">
        <v>86</v>
      </c>
      <c r="C1644" s="81" t="s">
        <v>482</v>
      </c>
      <c r="D1644" s="81" t="s">
        <v>14</v>
      </c>
      <c r="E1644" s="81" t="s">
        <v>489</v>
      </c>
      <c r="F1644" s="105">
        <v>68.63247246421848</v>
      </c>
      <c r="G1644" s="105">
        <v>17.15811811605462</v>
      </c>
      <c r="H1644" s="81" t="s">
        <v>62</v>
      </c>
    </row>
    <row r="1645" spans="1:8" hidden="1" x14ac:dyDescent="0.25">
      <c r="A1645" s="81" t="s">
        <v>462</v>
      </c>
      <c r="B1645" s="81" t="s">
        <v>86</v>
      </c>
      <c r="C1645" s="81" t="s">
        <v>482</v>
      </c>
      <c r="D1645" s="81" t="s">
        <v>14</v>
      </c>
      <c r="E1645" s="81" t="s">
        <v>489</v>
      </c>
      <c r="F1645" s="105">
        <v>99.62778260934941</v>
      </c>
      <c r="G1645" s="105">
        <v>24.906945652337352</v>
      </c>
      <c r="H1645" s="81" t="s">
        <v>33</v>
      </c>
    </row>
    <row r="1646" spans="1:8" hidden="1" x14ac:dyDescent="0.25">
      <c r="A1646" s="81" t="s">
        <v>462</v>
      </c>
      <c r="B1646" s="81" t="s">
        <v>86</v>
      </c>
      <c r="C1646" s="81" t="s">
        <v>482</v>
      </c>
      <c r="D1646" s="81" t="s">
        <v>14</v>
      </c>
      <c r="E1646" s="81" t="s">
        <v>489</v>
      </c>
      <c r="F1646" s="105">
        <v>223.60902318987311</v>
      </c>
      <c r="G1646" s="105">
        <v>55.902255797468278</v>
      </c>
      <c r="H1646" s="81" t="s">
        <v>34</v>
      </c>
    </row>
    <row r="1647" spans="1:8" hidden="1" x14ac:dyDescent="0.25">
      <c r="A1647" s="81" t="s">
        <v>462</v>
      </c>
      <c r="B1647" s="81" t="s">
        <v>86</v>
      </c>
      <c r="C1647" s="81" t="s">
        <v>482</v>
      </c>
      <c r="D1647" s="81" t="s">
        <v>14</v>
      </c>
      <c r="E1647" s="81" t="s">
        <v>489</v>
      </c>
      <c r="F1647" s="105">
        <v>369.7297710169189</v>
      </c>
      <c r="G1647" s="105">
        <v>92.432442754229726</v>
      </c>
      <c r="H1647" s="81" t="s">
        <v>35</v>
      </c>
    </row>
    <row r="1648" spans="1:8" hidden="1" x14ac:dyDescent="0.25">
      <c r="A1648" s="81" t="s">
        <v>462</v>
      </c>
      <c r="B1648" s="81" t="s">
        <v>86</v>
      </c>
      <c r="C1648" s="81" t="s">
        <v>482</v>
      </c>
      <c r="D1648" s="81" t="s">
        <v>14</v>
      </c>
      <c r="E1648" s="81" t="s">
        <v>489</v>
      </c>
      <c r="F1648" s="105">
        <v>86.122683188970925</v>
      </c>
      <c r="G1648" s="105">
        <v>21.530670797242731</v>
      </c>
      <c r="H1648" s="81" t="s">
        <v>36</v>
      </c>
    </row>
    <row r="1649" spans="1:8" hidden="1" x14ac:dyDescent="0.25">
      <c r="A1649" s="81" t="s">
        <v>462</v>
      </c>
      <c r="B1649" s="81" t="s">
        <v>86</v>
      </c>
      <c r="C1649" s="81" t="s">
        <v>482</v>
      </c>
      <c r="D1649" s="81" t="s">
        <v>14</v>
      </c>
      <c r="E1649" s="81" t="s">
        <v>489</v>
      </c>
      <c r="F1649" s="105">
        <v>261.24618550896071</v>
      </c>
      <c r="G1649" s="105">
        <v>65.311546377240177</v>
      </c>
      <c r="H1649" s="81" t="s">
        <v>37</v>
      </c>
    </row>
    <row r="1650" spans="1:8" hidden="1" x14ac:dyDescent="0.25">
      <c r="A1650" s="81" t="s">
        <v>462</v>
      </c>
      <c r="B1650" s="81" t="s">
        <v>86</v>
      </c>
      <c r="C1650" s="81" t="s">
        <v>482</v>
      </c>
      <c r="D1650" s="81" t="s">
        <v>14</v>
      </c>
      <c r="E1650" s="81" t="s">
        <v>489</v>
      </c>
      <c r="F1650" s="105">
        <v>25.460433333500404</v>
      </c>
      <c r="G1650" s="105">
        <v>6.3651083333751011</v>
      </c>
      <c r="H1650" s="81" t="s">
        <v>38</v>
      </c>
    </row>
    <row r="1651" spans="1:8" hidden="1" x14ac:dyDescent="0.25">
      <c r="A1651" s="81" t="s">
        <v>462</v>
      </c>
      <c r="B1651" s="81" t="s">
        <v>86</v>
      </c>
      <c r="C1651" s="81" t="s">
        <v>482</v>
      </c>
      <c r="D1651" s="81" t="s">
        <v>14</v>
      </c>
      <c r="E1651" s="81" t="s">
        <v>489</v>
      </c>
      <c r="F1651" s="105">
        <v>153.86957536332855</v>
      </c>
      <c r="G1651" s="105">
        <v>38.467393840832138</v>
      </c>
      <c r="H1651" s="81" t="s">
        <v>39</v>
      </c>
    </row>
    <row r="1652" spans="1:8" hidden="1" x14ac:dyDescent="0.25">
      <c r="A1652" s="81" t="s">
        <v>462</v>
      </c>
      <c r="B1652" s="81" t="s">
        <v>86</v>
      </c>
      <c r="C1652" s="81" t="s">
        <v>482</v>
      </c>
      <c r="D1652" s="81" t="s">
        <v>14</v>
      </c>
      <c r="E1652" s="81" t="s">
        <v>489</v>
      </c>
      <c r="F1652" s="105">
        <v>131.73006811680645</v>
      </c>
      <c r="G1652" s="105">
        <v>32.932517029201613</v>
      </c>
      <c r="H1652" s="81" t="s">
        <v>40</v>
      </c>
    </row>
    <row r="1653" spans="1:8" hidden="1" x14ac:dyDescent="0.25">
      <c r="A1653" s="81" t="s">
        <v>462</v>
      </c>
      <c r="B1653" s="81" t="s">
        <v>86</v>
      </c>
      <c r="C1653" s="81" t="s">
        <v>482</v>
      </c>
      <c r="D1653" s="81" t="s">
        <v>14</v>
      </c>
      <c r="E1653" s="81" t="s">
        <v>489</v>
      </c>
      <c r="F1653" s="105">
        <v>533.8045522455318</v>
      </c>
      <c r="G1653" s="105">
        <v>133.45113806138295</v>
      </c>
      <c r="H1653" s="81" t="s">
        <v>41</v>
      </c>
    </row>
    <row r="1654" spans="1:8" hidden="1" x14ac:dyDescent="0.25">
      <c r="A1654" s="81" t="s">
        <v>462</v>
      </c>
      <c r="B1654" s="81" t="s">
        <v>86</v>
      </c>
      <c r="C1654" s="81" t="s">
        <v>482</v>
      </c>
      <c r="D1654" s="81" t="s">
        <v>14</v>
      </c>
      <c r="E1654" s="81" t="s">
        <v>489</v>
      </c>
      <c r="F1654" s="105">
        <v>373.05069710389722</v>
      </c>
      <c r="G1654" s="105">
        <v>93.262674275974305</v>
      </c>
      <c r="H1654" s="81" t="s">
        <v>42</v>
      </c>
    </row>
    <row r="1655" spans="1:8" hidden="1" x14ac:dyDescent="0.25">
      <c r="A1655" s="81" t="s">
        <v>462</v>
      </c>
      <c r="B1655" s="81" t="s">
        <v>86</v>
      </c>
      <c r="C1655" s="81" t="s">
        <v>482</v>
      </c>
      <c r="D1655" s="81" t="s">
        <v>14</v>
      </c>
      <c r="E1655" s="81" t="s">
        <v>489</v>
      </c>
      <c r="F1655" s="105">
        <v>37.637162319087558</v>
      </c>
      <c r="G1655" s="105">
        <v>9.4092905797718895</v>
      </c>
      <c r="H1655" s="81" t="s">
        <v>43</v>
      </c>
    </row>
    <row r="1656" spans="1:8" hidden="1" x14ac:dyDescent="0.25">
      <c r="A1656" s="81" t="s">
        <v>462</v>
      </c>
      <c r="B1656" s="81" t="s">
        <v>86</v>
      </c>
      <c r="C1656" s="81" t="s">
        <v>482</v>
      </c>
      <c r="D1656" s="81" t="s">
        <v>14</v>
      </c>
      <c r="E1656" s="81" t="s">
        <v>489</v>
      </c>
      <c r="F1656" s="105">
        <v>19.925556521869883</v>
      </c>
      <c r="G1656" s="105">
        <v>4.9813891304674707</v>
      </c>
      <c r="H1656" s="81" t="s">
        <v>44</v>
      </c>
    </row>
    <row r="1657" spans="1:8" hidden="1" x14ac:dyDescent="0.25">
      <c r="A1657" s="81" t="s">
        <v>462</v>
      </c>
      <c r="B1657" s="81" t="s">
        <v>86</v>
      </c>
      <c r="C1657" s="81" t="s">
        <v>482</v>
      </c>
      <c r="D1657" s="81" t="s">
        <v>14</v>
      </c>
      <c r="E1657" s="81" t="s">
        <v>489</v>
      </c>
      <c r="F1657" s="105">
        <v>129.51611739215426</v>
      </c>
      <c r="G1657" s="105">
        <v>32.379029348038564</v>
      </c>
      <c r="H1657" s="81" t="s">
        <v>45</v>
      </c>
    </row>
    <row r="1658" spans="1:8" hidden="1" x14ac:dyDescent="0.25">
      <c r="A1658" s="81" t="s">
        <v>462</v>
      </c>
      <c r="B1658" s="81" t="s">
        <v>86</v>
      </c>
      <c r="C1658" s="81" t="s">
        <v>482</v>
      </c>
      <c r="D1658" s="81" t="s">
        <v>14</v>
      </c>
      <c r="E1658" s="81" t="s">
        <v>489</v>
      </c>
      <c r="F1658" s="105">
        <v>477.10638116255109</v>
      </c>
      <c r="G1658" s="105">
        <v>119.27659529063777</v>
      </c>
      <c r="H1658" s="81" t="s">
        <v>47</v>
      </c>
    </row>
    <row r="1659" spans="1:8" hidden="1" x14ac:dyDescent="0.25">
      <c r="A1659" s="81" t="s">
        <v>462</v>
      </c>
      <c r="B1659" s="81" t="s">
        <v>86</v>
      </c>
      <c r="C1659" s="81" t="s">
        <v>482</v>
      </c>
      <c r="D1659" s="81" t="s">
        <v>14</v>
      </c>
      <c r="E1659" s="81" t="s">
        <v>489</v>
      </c>
      <c r="F1659" s="105">
        <v>107.37661014563216</v>
      </c>
      <c r="G1659" s="105">
        <v>26.844152536408039</v>
      </c>
      <c r="H1659" s="81" t="s">
        <v>63</v>
      </c>
    </row>
    <row r="1660" spans="1:8" hidden="1" x14ac:dyDescent="0.25">
      <c r="A1660" s="81" t="s">
        <v>462</v>
      </c>
      <c r="B1660" s="81" t="s">
        <v>86</v>
      </c>
      <c r="C1660" s="81" t="s">
        <v>482</v>
      </c>
      <c r="D1660" s="81" t="s">
        <v>14</v>
      </c>
      <c r="E1660" s="81" t="s">
        <v>489</v>
      </c>
      <c r="F1660" s="105">
        <v>163.83235362426348</v>
      </c>
      <c r="G1660" s="105">
        <v>40.958088406065869</v>
      </c>
      <c r="H1660" s="81" t="s">
        <v>48</v>
      </c>
    </row>
    <row r="1661" spans="1:8" hidden="1" x14ac:dyDescent="0.25">
      <c r="A1661" s="81" t="s">
        <v>462</v>
      </c>
      <c r="B1661" s="81" t="s">
        <v>86</v>
      </c>
      <c r="C1661" s="81" t="s">
        <v>482</v>
      </c>
      <c r="D1661" s="81" t="s">
        <v>14</v>
      </c>
      <c r="E1661" s="81" t="s">
        <v>489</v>
      </c>
      <c r="F1661" s="105">
        <v>45.385989855370291</v>
      </c>
      <c r="G1661" s="105">
        <v>11.346497463842573</v>
      </c>
      <c r="H1661" s="81" t="s">
        <v>68</v>
      </c>
    </row>
    <row r="1662" spans="1:8" hidden="1" x14ac:dyDescent="0.25">
      <c r="A1662" s="81" t="s">
        <v>462</v>
      </c>
      <c r="B1662" s="81" t="s">
        <v>86</v>
      </c>
      <c r="C1662" s="81" t="s">
        <v>482</v>
      </c>
      <c r="D1662" s="81" t="s">
        <v>14</v>
      </c>
      <c r="E1662" s="81" t="s">
        <v>489</v>
      </c>
      <c r="F1662" s="105">
        <v>68.63247246421848</v>
      </c>
      <c r="G1662" s="105">
        <v>17.15811811605462</v>
      </c>
      <c r="H1662" s="81" t="s">
        <v>49</v>
      </c>
    </row>
    <row r="1663" spans="1:8" hidden="1" x14ac:dyDescent="0.25">
      <c r="A1663" s="81" t="s">
        <v>462</v>
      </c>
      <c r="B1663" s="81" t="s">
        <v>86</v>
      </c>
      <c r="C1663" s="81" t="s">
        <v>482</v>
      </c>
      <c r="D1663" s="81" t="s">
        <v>14</v>
      </c>
      <c r="E1663" s="81" t="s">
        <v>489</v>
      </c>
      <c r="F1663" s="105">
        <v>221.39507246522092</v>
      </c>
      <c r="G1663" s="105">
        <v>55.34876811630523</v>
      </c>
      <c r="H1663" s="81" t="s">
        <v>50</v>
      </c>
    </row>
    <row r="1664" spans="1:8" hidden="1" x14ac:dyDescent="0.25">
      <c r="A1664" s="81" t="s">
        <v>462</v>
      </c>
      <c r="B1664" s="81" t="s">
        <v>86</v>
      </c>
      <c r="C1664" s="81" t="s">
        <v>482</v>
      </c>
      <c r="D1664" s="81" t="s">
        <v>14</v>
      </c>
      <c r="E1664" s="81" t="s">
        <v>489</v>
      </c>
      <c r="F1664" s="105">
        <v>252.39038261035185</v>
      </c>
      <c r="G1664" s="105">
        <v>63.097595652587962</v>
      </c>
      <c r="H1664" s="81" t="s">
        <v>51</v>
      </c>
    </row>
    <row r="1665" spans="1:8" hidden="1" x14ac:dyDescent="0.25">
      <c r="A1665" s="81" t="s">
        <v>462</v>
      </c>
      <c r="B1665" s="81" t="s">
        <v>86</v>
      </c>
      <c r="C1665" s="81" t="s">
        <v>482</v>
      </c>
      <c r="D1665" s="81" t="s">
        <v>14</v>
      </c>
      <c r="E1665" s="81" t="s">
        <v>489</v>
      </c>
      <c r="F1665" s="105">
        <v>406.8355851620899</v>
      </c>
      <c r="G1665" s="105">
        <v>101.70889629052247</v>
      </c>
      <c r="H1665" s="81" t="s">
        <v>52</v>
      </c>
    </row>
    <row r="1666" spans="1:8" hidden="1" x14ac:dyDescent="0.25">
      <c r="A1666" s="81" t="s">
        <v>462</v>
      </c>
      <c r="B1666" s="81" t="s">
        <v>86</v>
      </c>
      <c r="C1666" s="81" t="s">
        <v>482</v>
      </c>
      <c r="D1666" s="81" t="s">
        <v>14</v>
      </c>
      <c r="E1666" s="81" t="s">
        <v>489</v>
      </c>
      <c r="F1666" s="105">
        <v>116.23241304424099</v>
      </c>
      <c r="G1666" s="105">
        <v>29.058103261060246</v>
      </c>
      <c r="H1666" s="81" t="s">
        <v>64</v>
      </c>
    </row>
    <row r="1667" spans="1:8" hidden="1" x14ac:dyDescent="0.25">
      <c r="A1667" s="81" t="s">
        <v>462</v>
      </c>
      <c r="B1667" s="81" t="s">
        <v>86</v>
      </c>
      <c r="C1667" s="81" t="s">
        <v>482</v>
      </c>
      <c r="D1667" s="81" t="s">
        <v>14</v>
      </c>
      <c r="E1667" s="81" t="s">
        <v>489</v>
      </c>
      <c r="F1667" s="105">
        <v>382.01719753873869</v>
      </c>
      <c r="G1667" s="105">
        <v>95.504299384684671</v>
      </c>
      <c r="H1667" s="81" t="s">
        <v>53</v>
      </c>
    </row>
    <row r="1668" spans="1:8" hidden="1" x14ac:dyDescent="0.25">
      <c r="A1668" s="81" t="s">
        <v>462</v>
      </c>
      <c r="B1668" s="81" t="s">
        <v>86</v>
      </c>
      <c r="C1668" s="81" t="s">
        <v>482</v>
      </c>
      <c r="D1668" s="81" t="s">
        <v>14</v>
      </c>
      <c r="E1668" s="81" t="s">
        <v>489</v>
      </c>
      <c r="F1668" s="105">
        <v>6.641852173956627</v>
      </c>
      <c r="G1668" s="105">
        <v>1.6604630434891567</v>
      </c>
      <c r="H1668" s="81" t="s">
        <v>54</v>
      </c>
    </row>
    <row r="1669" spans="1:8" hidden="1" x14ac:dyDescent="0.25">
      <c r="A1669" s="81" t="s">
        <v>462</v>
      </c>
      <c r="B1669" s="81" t="s">
        <v>86</v>
      </c>
      <c r="C1669" s="81" t="s">
        <v>482</v>
      </c>
      <c r="D1669" s="81" t="s">
        <v>14</v>
      </c>
      <c r="E1669" s="81" t="s">
        <v>489</v>
      </c>
      <c r="F1669" s="105">
        <v>257.92525942198239</v>
      </c>
      <c r="G1669" s="105">
        <v>64.481314855495597</v>
      </c>
      <c r="H1669" s="81" t="s">
        <v>55</v>
      </c>
    </row>
    <row r="1670" spans="1:8" hidden="1" x14ac:dyDescent="0.25">
      <c r="A1670" s="81" t="s">
        <v>462</v>
      </c>
      <c r="B1670" s="81" t="s">
        <v>86</v>
      </c>
      <c r="C1670" s="81" t="s">
        <v>482</v>
      </c>
      <c r="D1670" s="81" t="s">
        <v>14</v>
      </c>
      <c r="E1670" s="81" t="s">
        <v>489</v>
      </c>
      <c r="F1670" s="105">
        <v>410.68785942298479</v>
      </c>
      <c r="G1670" s="105">
        <v>102.6719648557462</v>
      </c>
      <c r="H1670" s="81" t="s">
        <v>56</v>
      </c>
    </row>
    <row r="1671" spans="1:8" hidden="1" x14ac:dyDescent="0.25">
      <c r="A1671" s="81" t="s">
        <v>462</v>
      </c>
      <c r="B1671" s="81" t="s">
        <v>86</v>
      </c>
      <c r="C1671" s="81" t="s">
        <v>482</v>
      </c>
      <c r="D1671" s="81" t="s">
        <v>14</v>
      </c>
      <c r="E1671" s="81" t="s">
        <v>489</v>
      </c>
      <c r="F1671" s="105">
        <v>344.26933768341854</v>
      </c>
      <c r="G1671" s="105">
        <v>86.067334420854635</v>
      </c>
      <c r="H1671" s="81" t="s">
        <v>57</v>
      </c>
    </row>
    <row r="1672" spans="1:8" hidden="1" x14ac:dyDescent="0.25">
      <c r="A1672" s="81" t="s">
        <v>462</v>
      </c>
      <c r="B1672" s="81" t="s">
        <v>86</v>
      </c>
      <c r="C1672" s="81" t="s">
        <v>482</v>
      </c>
      <c r="D1672" s="81" t="s">
        <v>14</v>
      </c>
      <c r="E1672" s="81" t="s">
        <v>489</v>
      </c>
      <c r="F1672" s="105">
        <v>177.11605797217675</v>
      </c>
      <c r="G1672" s="105">
        <v>44.279014493044187</v>
      </c>
      <c r="H1672" s="81" t="s">
        <v>65</v>
      </c>
    </row>
    <row r="1673" spans="1:8" hidden="1" x14ac:dyDescent="0.25">
      <c r="A1673" s="85"/>
      <c r="B1673" s="85"/>
      <c r="C1673" s="85"/>
      <c r="D1673" s="85"/>
      <c r="E1673" s="85"/>
      <c r="F1673" s="110">
        <v>36000.000000000015</v>
      </c>
      <c r="G1673" s="110">
        <v>9000.0000000000036</v>
      </c>
      <c r="H1673" s="85"/>
    </row>
    <row r="1674" spans="1:8" hidden="1" x14ac:dyDescent="0.25">
      <c r="A1674" s="81" t="s">
        <v>463</v>
      </c>
      <c r="B1674" s="81" t="s">
        <v>503</v>
      </c>
      <c r="C1674" s="81" t="s">
        <v>487</v>
      </c>
      <c r="D1674" s="81" t="s">
        <v>14</v>
      </c>
      <c r="E1674" s="81" t="s">
        <v>489</v>
      </c>
      <c r="F1674" s="105">
        <v>52.556360926547335</v>
      </c>
      <c r="G1674" s="105">
        <v>13.139090231636834</v>
      </c>
      <c r="H1674" s="81" t="s">
        <v>15</v>
      </c>
    </row>
    <row r="1675" spans="1:8" hidden="1" x14ac:dyDescent="0.25">
      <c r="A1675" s="81" t="s">
        <v>463</v>
      </c>
      <c r="B1675" s="81" t="s">
        <v>503</v>
      </c>
      <c r="C1675" s="81" t="s">
        <v>487</v>
      </c>
      <c r="D1675" s="81" t="s">
        <v>14</v>
      </c>
      <c r="E1675" s="81" t="s">
        <v>489</v>
      </c>
      <c r="F1675" s="105">
        <v>591.2590604236575</v>
      </c>
      <c r="G1675" s="105">
        <v>147.81476510591438</v>
      </c>
      <c r="H1675" s="81" t="s">
        <v>16</v>
      </c>
    </row>
    <row r="1676" spans="1:8" hidden="1" x14ac:dyDescent="0.25">
      <c r="A1676" s="81" t="s">
        <v>463</v>
      </c>
      <c r="B1676" s="81" t="s">
        <v>503</v>
      </c>
      <c r="C1676" s="81" t="s">
        <v>487</v>
      </c>
      <c r="D1676" s="81" t="s">
        <v>14</v>
      </c>
      <c r="E1676" s="81" t="s">
        <v>489</v>
      </c>
      <c r="F1676" s="105">
        <v>64.600526972214425</v>
      </c>
      <c r="G1676" s="105">
        <v>16.150131743053606</v>
      </c>
      <c r="H1676" s="81" t="s">
        <v>17</v>
      </c>
    </row>
    <row r="1677" spans="1:8" hidden="1" x14ac:dyDescent="0.25">
      <c r="A1677" s="81" t="s">
        <v>463</v>
      </c>
      <c r="B1677" s="81" t="s">
        <v>503</v>
      </c>
      <c r="C1677" s="81" t="s">
        <v>487</v>
      </c>
      <c r="D1677" s="81" t="s">
        <v>14</v>
      </c>
      <c r="E1677" s="81" t="s">
        <v>489</v>
      </c>
      <c r="F1677" s="105">
        <v>1208.7963013105887</v>
      </c>
      <c r="G1677" s="105">
        <v>302.19907532764717</v>
      </c>
      <c r="H1677" s="81" t="s">
        <v>18</v>
      </c>
    </row>
    <row r="1678" spans="1:8" hidden="1" x14ac:dyDescent="0.25">
      <c r="A1678" s="81" t="s">
        <v>463</v>
      </c>
      <c r="B1678" s="81" t="s">
        <v>503</v>
      </c>
      <c r="C1678" s="81" t="s">
        <v>487</v>
      </c>
      <c r="D1678" s="81" t="s">
        <v>14</v>
      </c>
      <c r="E1678" s="81" t="s">
        <v>489</v>
      </c>
      <c r="F1678" s="105">
        <v>93.068555807427572</v>
      </c>
      <c r="G1678" s="105">
        <v>23.267138951856893</v>
      </c>
      <c r="H1678" s="81" t="s">
        <v>20</v>
      </c>
    </row>
    <row r="1679" spans="1:8" hidden="1" x14ac:dyDescent="0.25">
      <c r="A1679" s="81" t="s">
        <v>463</v>
      </c>
      <c r="B1679" s="81" t="s">
        <v>503</v>
      </c>
      <c r="C1679" s="81" t="s">
        <v>487</v>
      </c>
      <c r="D1679" s="81" t="s">
        <v>14</v>
      </c>
      <c r="E1679" s="81" t="s">
        <v>489</v>
      </c>
      <c r="F1679" s="105">
        <v>1302.9597813039859</v>
      </c>
      <c r="G1679" s="105">
        <v>325.73994532599647</v>
      </c>
      <c r="H1679" s="81" t="s">
        <v>22</v>
      </c>
    </row>
    <row r="1680" spans="1:8" hidden="1" x14ac:dyDescent="0.25">
      <c r="A1680" s="81" t="s">
        <v>463</v>
      </c>
      <c r="B1680" s="81" t="s">
        <v>503</v>
      </c>
      <c r="C1680" s="81" t="s">
        <v>487</v>
      </c>
      <c r="D1680" s="81" t="s">
        <v>14</v>
      </c>
      <c r="E1680" s="81" t="s">
        <v>489</v>
      </c>
      <c r="F1680" s="105">
        <v>544.17732042695889</v>
      </c>
      <c r="G1680" s="105">
        <v>136.04433010673972</v>
      </c>
      <c r="H1680" s="81" t="s">
        <v>23</v>
      </c>
    </row>
    <row r="1681" spans="1:8" hidden="1" x14ac:dyDescent="0.25">
      <c r="A1681" s="81" t="s">
        <v>463</v>
      </c>
      <c r="B1681" s="81" t="s">
        <v>503</v>
      </c>
      <c r="C1681" s="81" t="s">
        <v>487</v>
      </c>
      <c r="D1681" s="81" t="s">
        <v>14</v>
      </c>
      <c r="E1681" s="81" t="s">
        <v>489</v>
      </c>
      <c r="F1681" s="105">
        <v>21.898483719394726</v>
      </c>
      <c r="G1681" s="105">
        <v>5.4746209298486814</v>
      </c>
      <c r="H1681" s="81" t="s">
        <v>24</v>
      </c>
    </row>
    <row r="1682" spans="1:8" hidden="1" x14ac:dyDescent="0.25">
      <c r="A1682" s="81" t="s">
        <v>463</v>
      </c>
      <c r="B1682" s="81" t="s">
        <v>503</v>
      </c>
      <c r="C1682" s="81" t="s">
        <v>487</v>
      </c>
      <c r="D1682" s="81" t="s">
        <v>14</v>
      </c>
      <c r="E1682" s="81" t="s">
        <v>489</v>
      </c>
      <c r="F1682" s="105">
        <v>5235.6526313366003</v>
      </c>
      <c r="G1682" s="105">
        <v>1308.9131578341501</v>
      </c>
      <c r="H1682" s="81" t="s">
        <v>25</v>
      </c>
    </row>
    <row r="1683" spans="1:8" hidden="1" x14ac:dyDescent="0.25">
      <c r="A1683" s="81" t="s">
        <v>463</v>
      </c>
      <c r="B1683" s="81" t="s">
        <v>503</v>
      </c>
      <c r="C1683" s="81" t="s">
        <v>487</v>
      </c>
      <c r="D1683" s="81" t="s">
        <v>14</v>
      </c>
      <c r="E1683" s="81" t="s">
        <v>489</v>
      </c>
      <c r="F1683" s="105">
        <v>13.686552324621701</v>
      </c>
      <c r="G1683" s="105">
        <v>3.4216380811554252</v>
      </c>
      <c r="H1683" s="81" t="s">
        <v>26</v>
      </c>
    </row>
    <row r="1684" spans="1:8" hidden="1" x14ac:dyDescent="0.25">
      <c r="A1684" s="81" t="s">
        <v>463</v>
      </c>
      <c r="B1684" s="81" t="s">
        <v>503</v>
      </c>
      <c r="C1684" s="81" t="s">
        <v>487</v>
      </c>
      <c r="D1684" s="81" t="s">
        <v>14</v>
      </c>
      <c r="E1684" s="81" t="s">
        <v>489</v>
      </c>
      <c r="F1684" s="105">
        <v>78.834541389821013</v>
      </c>
      <c r="G1684" s="105">
        <v>19.708635347455253</v>
      </c>
      <c r="H1684" s="81" t="s">
        <v>27</v>
      </c>
    </row>
    <row r="1685" spans="1:8" hidden="1" x14ac:dyDescent="0.25">
      <c r="A1685" s="81" t="s">
        <v>463</v>
      </c>
      <c r="B1685" s="81" t="s">
        <v>503</v>
      </c>
      <c r="C1685" s="81" t="s">
        <v>487</v>
      </c>
      <c r="D1685" s="81" t="s">
        <v>14</v>
      </c>
      <c r="E1685" s="81" t="s">
        <v>489</v>
      </c>
      <c r="F1685" s="105">
        <v>480.29944341748444</v>
      </c>
      <c r="G1685" s="105">
        <v>120.07486085437111</v>
      </c>
      <c r="H1685" s="81" t="s">
        <v>28</v>
      </c>
    </row>
    <row r="1686" spans="1:8" hidden="1" x14ac:dyDescent="0.25">
      <c r="A1686" s="81" t="s">
        <v>463</v>
      </c>
      <c r="B1686" s="81" t="s">
        <v>503</v>
      </c>
      <c r="C1686" s="81" t="s">
        <v>487</v>
      </c>
      <c r="D1686" s="81" t="s">
        <v>14</v>
      </c>
      <c r="E1686" s="81" t="s">
        <v>489</v>
      </c>
      <c r="F1686" s="105">
        <v>59.125906042365749</v>
      </c>
      <c r="G1686" s="105">
        <v>14.781476510591437</v>
      </c>
      <c r="H1686" s="81" t="s">
        <v>29</v>
      </c>
    </row>
    <row r="1687" spans="1:8" hidden="1" x14ac:dyDescent="0.25">
      <c r="A1687" s="81" t="s">
        <v>463</v>
      </c>
      <c r="B1687" s="81" t="s">
        <v>503</v>
      </c>
      <c r="C1687" s="81" t="s">
        <v>487</v>
      </c>
      <c r="D1687" s="81" t="s">
        <v>14</v>
      </c>
      <c r="E1687" s="81" t="s">
        <v>489</v>
      </c>
      <c r="F1687" s="105">
        <v>90.878707435488096</v>
      </c>
      <c r="G1687" s="105">
        <v>22.719676858872024</v>
      </c>
      <c r="H1687" s="81" t="s">
        <v>30</v>
      </c>
    </row>
    <row r="1688" spans="1:8" hidden="1" x14ac:dyDescent="0.25">
      <c r="A1688" s="81" t="s">
        <v>463</v>
      </c>
      <c r="B1688" s="81" t="s">
        <v>503</v>
      </c>
      <c r="C1688" s="81" t="s">
        <v>487</v>
      </c>
      <c r="D1688" s="81" t="s">
        <v>14</v>
      </c>
      <c r="E1688" s="81" t="s">
        <v>489</v>
      </c>
      <c r="F1688" s="105">
        <v>284.68028835213141</v>
      </c>
      <c r="G1688" s="105">
        <v>71.170072088032853</v>
      </c>
      <c r="H1688" s="81" t="s">
        <v>31</v>
      </c>
    </row>
    <row r="1689" spans="1:8" hidden="1" x14ac:dyDescent="0.25">
      <c r="A1689" s="81" t="s">
        <v>463</v>
      </c>
      <c r="B1689" s="81" t="s">
        <v>503</v>
      </c>
      <c r="C1689" s="81" t="s">
        <v>487</v>
      </c>
      <c r="D1689" s="81" t="s">
        <v>14</v>
      </c>
      <c r="E1689" s="81" t="s">
        <v>489</v>
      </c>
      <c r="F1689" s="105">
        <v>176.28279394112755</v>
      </c>
      <c r="G1689" s="105">
        <v>44.070698485281888</v>
      </c>
      <c r="H1689" s="81" t="s">
        <v>32</v>
      </c>
    </row>
    <row r="1690" spans="1:8" hidden="1" x14ac:dyDescent="0.25">
      <c r="A1690" s="81" t="s">
        <v>463</v>
      </c>
      <c r="B1690" s="81" t="s">
        <v>503</v>
      </c>
      <c r="C1690" s="81" t="s">
        <v>487</v>
      </c>
      <c r="D1690" s="81" t="s">
        <v>14</v>
      </c>
      <c r="E1690" s="81" t="s">
        <v>489</v>
      </c>
      <c r="F1690" s="105">
        <v>38.322346508940768</v>
      </c>
      <c r="G1690" s="105">
        <v>9.5805866272351921</v>
      </c>
      <c r="H1690" s="81" t="s">
        <v>62</v>
      </c>
    </row>
    <row r="1691" spans="1:8" hidden="1" x14ac:dyDescent="0.25">
      <c r="A1691" s="81" t="s">
        <v>463</v>
      </c>
      <c r="B1691" s="81" t="s">
        <v>503</v>
      </c>
      <c r="C1691" s="81" t="s">
        <v>487</v>
      </c>
      <c r="D1691" s="81" t="s">
        <v>14</v>
      </c>
      <c r="E1691" s="81" t="s">
        <v>489</v>
      </c>
      <c r="F1691" s="105">
        <v>52.556360926547335</v>
      </c>
      <c r="G1691" s="105">
        <v>13.139090231636834</v>
      </c>
      <c r="H1691" s="81" t="s">
        <v>33</v>
      </c>
    </row>
    <row r="1692" spans="1:8" hidden="1" x14ac:dyDescent="0.25">
      <c r="A1692" s="81" t="s">
        <v>463</v>
      </c>
      <c r="B1692" s="81" t="s">
        <v>503</v>
      </c>
      <c r="C1692" s="81" t="s">
        <v>487</v>
      </c>
      <c r="D1692" s="81" t="s">
        <v>14</v>
      </c>
      <c r="E1692" s="81" t="s">
        <v>489</v>
      </c>
      <c r="F1692" s="105">
        <v>298.91430276973796</v>
      </c>
      <c r="G1692" s="105">
        <v>74.728575692434489</v>
      </c>
      <c r="H1692" s="81" t="s">
        <v>34</v>
      </c>
    </row>
    <row r="1693" spans="1:8" hidden="1" x14ac:dyDescent="0.25">
      <c r="A1693" s="81" t="s">
        <v>463</v>
      </c>
      <c r="B1693" s="81" t="s">
        <v>503</v>
      </c>
      <c r="C1693" s="81" t="s">
        <v>487</v>
      </c>
      <c r="D1693" s="81" t="s">
        <v>14</v>
      </c>
      <c r="E1693" s="81" t="s">
        <v>489</v>
      </c>
      <c r="F1693" s="105">
        <v>141.24521999009596</v>
      </c>
      <c r="G1693" s="105">
        <v>35.31130499752399</v>
      </c>
      <c r="H1693" s="81" t="s">
        <v>35</v>
      </c>
    </row>
    <row r="1694" spans="1:8" hidden="1" x14ac:dyDescent="0.25">
      <c r="A1694" s="81" t="s">
        <v>463</v>
      </c>
      <c r="B1694" s="81" t="s">
        <v>503</v>
      </c>
      <c r="C1694" s="81" t="s">
        <v>487</v>
      </c>
      <c r="D1694" s="81" t="s">
        <v>14</v>
      </c>
      <c r="E1694" s="81" t="s">
        <v>489</v>
      </c>
      <c r="F1694" s="105">
        <v>297.81937858376818</v>
      </c>
      <c r="G1694" s="105">
        <v>74.454844645942046</v>
      </c>
      <c r="H1694" s="81" t="s">
        <v>36</v>
      </c>
    </row>
    <row r="1695" spans="1:8" hidden="1" x14ac:dyDescent="0.25">
      <c r="A1695" s="81" t="s">
        <v>463</v>
      </c>
      <c r="B1695" s="81" t="s">
        <v>503</v>
      </c>
      <c r="C1695" s="81" t="s">
        <v>487</v>
      </c>
      <c r="D1695" s="81" t="s">
        <v>14</v>
      </c>
      <c r="E1695" s="81" t="s">
        <v>489</v>
      </c>
      <c r="F1695" s="105">
        <v>474.10217252489582</v>
      </c>
      <c r="G1695" s="105">
        <v>118.52554313122396</v>
      </c>
      <c r="H1695" s="81" t="s">
        <v>37</v>
      </c>
    </row>
    <row r="1696" spans="1:8" hidden="1" x14ac:dyDescent="0.25">
      <c r="A1696" s="81" t="s">
        <v>463</v>
      </c>
      <c r="B1696" s="81" t="s">
        <v>503</v>
      </c>
      <c r="C1696" s="81" t="s">
        <v>487</v>
      </c>
      <c r="D1696" s="81" t="s">
        <v>14</v>
      </c>
      <c r="E1696" s="81" t="s">
        <v>489</v>
      </c>
      <c r="F1696" s="105">
        <v>17.518786975515777</v>
      </c>
      <c r="G1696" s="105">
        <v>4.3796967438789443</v>
      </c>
      <c r="H1696" s="81" t="s">
        <v>38</v>
      </c>
    </row>
    <row r="1697" spans="1:8" hidden="1" x14ac:dyDescent="0.25">
      <c r="A1697" s="81" t="s">
        <v>463</v>
      </c>
      <c r="B1697" s="81" t="s">
        <v>503</v>
      </c>
      <c r="C1697" s="81" t="s">
        <v>487</v>
      </c>
      <c r="D1697" s="81" t="s">
        <v>14</v>
      </c>
      <c r="E1697" s="81" t="s">
        <v>489</v>
      </c>
      <c r="F1697" s="105">
        <v>220.07976137991696</v>
      </c>
      <c r="G1697" s="105">
        <v>55.01994034497924</v>
      </c>
      <c r="H1697" s="81" t="s">
        <v>39</v>
      </c>
    </row>
    <row r="1698" spans="1:8" hidden="1" x14ac:dyDescent="0.25">
      <c r="A1698" s="81" t="s">
        <v>463</v>
      </c>
      <c r="B1698" s="81" t="s">
        <v>503</v>
      </c>
      <c r="C1698" s="81" t="s">
        <v>487</v>
      </c>
      <c r="D1698" s="81" t="s">
        <v>14</v>
      </c>
      <c r="E1698" s="81" t="s">
        <v>489</v>
      </c>
      <c r="F1698" s="105">
        <v>146.71984091994466</v>
      </c>
      <c r="G1698" s="105">
        <v>36.679960229986165</v>
      </c>
      <c r="H1698" s="81" t="s">
        <v>40</v>
      </c>
    </row>
    <row r="1699" spans="1:8" hidden="1" x14ac:dyDescent="0.25">
      <c r="A1699" s="81" t="s">
        <v>463</v>
      </c>
      <c r="B1699" s="81" t="s">
        <v>503</v>
      </c>
      <c r="C1699" s="81" t="s">
        <v>487</v>
      </c>
      <c r="D1699" s="81" t="s">
        <v>14</v>
      </c>
      <c r="E1699" s="81" t="s">
        <v>489</v>
      </c>
      <c r="F1699" s="105">
        <v>1323.7633408374111</v>
      </c>
      <c r="G1699" s="105">
        <v>330.94083520935277</v>
      </c>
      <c r="H1699" s="81" t="s">
        <v>41</v>
      </c>
    </row>
    <row r="1700" spans="1:8" hidden="1" x14ac:dyDescent="0.25">
      <c r="A1700" s="81" t="s">
        <v>463</v>
      </c>
      <c r="B1700" s="81" t="s">
        <v>503</v>
      </c>
      <c r="C1700" s="81" t="s">
        <v>487</v>
      </c>
      <c r="D1700" s="81" t="s">
        <v>14</v>
      </c>
      <c r="E1700" s="81" t="s">
        <v>489</v>
      </c>
      <c r="F1700" s="105">
        <v>1466.1034850134768</v>
      </c>
      <c r="G1700" s="105">
        <v>366.52587125336919</v>
      </c>
      <c r="H1700" s="81" t="s">
        <v>42</v>
      </c>
    </row>
    <row r="1701" spans="1:8" hidden="1" x14ac:dyDescent="0.25">
      <c r="A1701" s="81" t="s">
        <v>463</v>
      </c>
      <c r="B1701" s="81" t="s">
        <v>503</v>
      </c>
      <c r="C1701" s="81" t="s">
        <v>487</v>
      </c>
      <c r="D1701" s="81" t="s">
        <v>14</v>
      </c>
      <c r="E1701" s="81" t="s">
        <v>489</v>
      </c>
      <c r="F1701" s="105">
        <v>95.258404179367048</v>
      </c>
      <c r="G1701" s="105">
        <v>23.814601044841762</v>
      </c>
      <c r="H1701" s="81" t="s">
        <v>43</v>
      </c>
    </row>
    <row r="1702" spans="1:8" hidden="1" x14ac:dyDescent="0.25">
      <c r="A1702" s="81" t="s">
        <v>463</v>
      </c>
      <c r="B1702" s="81" t="s">
        <v>503</v>
      </c>
      <c r="C1702" s="81" t="s">
        <v>487</v>
      </c>
      <c r="D1702" s="81" t="s">
        <v>14</v>
      </c>
      <c r="E1702" s="81" t="s">
        <v>489</v>
      </c>
      <c r="F1702" s="105">
        <v>105.11272185309467</v>
      </c>
      <c r="G1702" s="105">
        <v>26.278180463273667</v>
      </c>
      <c r="H1702" s="81" t="s">
        <v>44</v>
      </c>
    </row>
    <row r="1703" spans="1:8" hidden="1" x14ac:dyDescent="0.25">
      <c r="A1703" s="81" t="s">
        <v>463</v>
      </c>
      <c r="B1703" s="81" t="s">
        <v>503</v>
      </c>
      <c r="C1703" s="81" t="s">
        <v>487</v>
      </c>
      <c r="D1703" s="81" t="s">
        <v>14</v>
      </c>
      <c r="E1703" s="81" t="s">
        <v>489</v>
      </c>
      <c r="F1703" s="105">
        <v>135.77059906024729</v>
      </c>
      <c r="G1703" s="105">
        <v>33.942649765061823</v>
      </c>
      <c r="H1703" s="81" t="s">
        <v>45</v>
      </c>
    </row>
    <row r="1704" spans="1:8" hidden="1" x14ac:dyDescent="0.25">
      <c r="A1704" s="81" t="s">
        <v>463</v>
      </c>
      <c r="B1704" s="81" t="s">
        <v>503</v>
      </c>
      <c r="C1704" s="81" t="s">
        <v>487</v>
      </c>
      <c r="D1704" s="81" t="s">
        <v>14</v>
      </c>
      <c r="E1704" s="81" t="s">
        <v>489</v>
      </c>
      <c r="F1704" s="105">
        <v>308.76862044346564</v>
      </c>
      <c r="G1704" s="105">
        <v>77.192155110866409</v>
      </c>
      <c r="H1704" s="81" t="s">
        <v>46</v>
      </c>
    </row>
    <row r="1705" spans="1:8" hidden="1" x14ac:dyDescent="0.25">
      <c r="A1705" s="81" t="s">
        <v>463</v>
      </c>
      <c r="B1705" s="81" t="s">
        <v>503</v>
      </c>
      <c r="C1705" s="81" t="s">
        <v>487</v>
      </c>
      <c r="D1705" s="81" t="s">
        <v>14</v>
      </c>
      <c r="E1705" s="81" t="s">
        <v>489</v>
      </c>
      <c r="F1705" s="105">
        <v>113.87211534085256</v>
      </c>
      <c r="G1705" s="105">
        <v>28.46802883521314</v>
      </c>
      <c r="H1705" s="81" t="s">
        <v>47</v>
      </c>
    </row>
    <row r="1706" spans="1:8" hidden="1" x14ac:dyDescent="0.25">
      <c r="A1706" s="81" t="s">
        <v>463</v>
      </c>
      <c r="B1706" s="81" t="s">
        <v>503</v>
      </c>
      <c r="C1706" s="81" t="s">
        <v>487</v>
      </c>
      <c r="D1706" s="81" t="s">
        <v>14</v>
      </c>
      <c r="E1706" s="81" t="s">
        <v>489</v>
      </c>
      <c r="F1706" s="105">
        <v>163.14370370949072</v>
      </c>
      <c r="G1706" s="105">
        <v>40.785925927372681</v>
      </c>
      <c r="H1706" s="81" t="s">
        <v>63</v>
      </c>
    </row>
    <row r="1707" spans="1:8" hidden="1" x14ac:dyDescent="0.25">
      <c r="A1707" s="81" t="s">
        <v>463</v>
      </c>
      <c r="B1707" s="81" t="s">
        <v>503</v>
      </c>
      <c r="C1707" s="81" t="s">
        <v>487</v>
      </c>
      <c r="D1707" s="81" t="s">
        <v>14</v>
      </c>
      <c r="E1707" s="81" t="s">
        <v>489</v>
      </c>
      <c r="F1707" s="105">
        <v>29.562953021182874</v>
      </c>
      <c r="G1707" s="105">
        <v>7.3907382552957186</v>
      </c>
      <c r="H1707" s="81" t="s">
        <v>48</v>
      </c>
    </row>
    <row r="1708" spans="1:8" hidden="1" x14ac:dyDescent="0.25">
      <c r="A1708" s="81" t="s">
        <v>463</v>
      </c>
      <c r="B1708" s="81" t="s">
        <v>503</v>
      </c>
      <c r="C1708" s="81" t="s">
        <v>487</v>
      </c>
      <c r="D1708" s="81" t="s">
        <v>14</v>
      </c>
      <c r="E1708" s="81" t="s">
        <v>489</v>
      </c>
      <c r="F1708" s="105">
        <v>37.227422322971023</v>
      </c>
      <c r="G1708" s="105">
        <v>9.3068555807427558</v>
      </c>
      <c r="H1708" s="81" t="s">
        <v>68</v>
      </c>
    </row>
    <row r="1709" spans="1:8" hidden="1" x14ac:dyDescent="0.25">
      <c r="A1709" s="81" t="s">
        <v>463</v>
      </c>
      <c r="B1709" s="81" t="s">
        <v>503</v>
      </c>
      <c r="C1709" s="81" t="s">
        <v>487</v>
      </c>
      <c r="D1709" s="81" t="s">
        <v>14</v>
      </c>
      <c r="E1709" s="81" t="s">
        <v>489</v>
      </c>
      <c r="F1709" s="105">
        <v>223.36453393782617</v>
      </c>
      <c r="G1709" s="105">
        <v>55.841133484456542</v>
      </c>
      <c r="H1709" s="81" t="s">
        <v>49</v>
      </c>
    </row>
    <row r="1710" spans="1:8" hidden="1" x14ac:dyDescent="0.25">
      <c r="A1710" s="81" t="s">
        <v>463</v>
      </c>
      <c r="B1710" s="81" t="s">
        <v>503</v>
      </c>
      <c r="C1710" s="81" t="s">
        <v>487</v>
      </c>
      <c r="D1710" s="81" t="s">
        <v>14</v>
      </c>
      <c r="E1710" s="81" t="s">
        <v>489</v>
      </c>
      <c r="F1710" s="105">
        <v>251.83256277303934</v>
      </c>
      <c r="G1710" s="105">
        <v>62.958140693259836</v>
      </c>
      <c r="H1710" s="81" t="s">
        <v>50</v>
      </c>
    </row>
    <row r="1711" spans="1:8" hidden="1" x14ac:dyDescent="0.25">
      <c r="A1711" s="81" t="s">
        <v>463</v>
      </c>
      <c r="B1711" s="81" t="s">
        <v>503</v>
      </c>
      <c r="C1711" s="81" t="s">
        <v>487</v>
      </c>
      <c r="D1711" s="81" t="s">
        <v>14</v>
      </c>
      <c r="E1711" s="81" t="s">
        <v>489</v>
      </c>
      <c r="F1711" s="105">
        <v>401.83717625089321</v>
      </c>
      <c r="G1711" s="105">
        <v>100.4592940627233</v>
      </c>
      <c r="H1711" s="81" t="s">
        <v>51</v>
      </c>
    </row>
    <row r="1712" spans="1:8" hidden="1" x14ac:dyDescent="0.25">
      <c r="A1712" s="81" t="s">
        <v>463</v>
      </c>
      <c r="B1712" s="81" t="s">
        <v>503</v>
      </c>
      <c r="C1712" s="81" t="s">
        <v>487</v>
      </c>
      <c r="D1712" s="81" t="s">
        <v>14</v>
      </c>
      <c r="E1712" s="81" t="s">
        <v>489</v>
      </c>
      <c r="F1712" s="105">
        <v>362.16588314483766</v>
      </c>
      <c r="G1712" s="105">
        <v>90.541470786209416</v>
      </c>
      <c r="H1712" s="81" t="s">
        <v>52</v>
      </c>
    </row>
    <row r="1713" spans="1:8" hidden="1" x14ac:dyDescent="0.25">
      <c r="A1713" s="81" t="s">
        <v>463</v>
      </c>
      <c r="B1713" s="81" t="s">
        <v>503</v>
      </c>
      <c r="C1713" s="81" t="s">
        <v>487</v>
      </c>
      <c r="D1713" s="81" t="s">
        <v>14</v>
      </c>
      <c r="E1713" s="81" t="s">
        <v>489</v>
      </c>
      <c r="F1713" s="105">
        <v>131.39090231636834</v>
      </c>
      <c r="G1713" s="105">
        <v>32.847725579092085</v>
      </c>
      <c r="H1713" s="81" t="s">
        <v>64</v>
      </c>
    </row>
    <row r="1714" spans="1:8" hidden="1" x14ac:dyDescent="0.25">
      <c r="A1714" s="81" t="s">
        <v>463</v>
      </c>
      <c r="B1714" s="81" t="s">
        <v>503</v>
      </c>
      <c r="C1714" s="81" t="s">
        <v>487</v>
      </c>
      <c r="D1714" s="81" t="s">
        <v>14</v>
      </c>
      <c r="E1714" s="81" t="s">
        <v>489</v>
      </c>
      <c r="F1714" s="105">
        <v>12.405491027037112</v>
      </c>
      <c r="G1714" s="105">
        <v>3.1013727567592779</v>
      </c>
      <c r="H1714" s="81" t="s">
        <v>53</v>
      </c>
    </row>
    <row r="1715" spans="1:8" hidden="1" x14ac:dyDescent="0.25">
      <c r="A1715" s="81" t="s">
        <v>463</v>
      </c>
      <c r="B1715" s="81" t="s">
        <v>503</v>
      </c>
      <c r="C1715" s="81" t="s">
        <v>487</v>
      </c>
      <c r="D1715" s="81" t="s">
        <v>14</v>
      </c>
      <c r="E1715" s="81" t="s">
        <v>489</v>
      </c>
      <c r="F1715" s="105">
        <v>44.891891624759182</v>
      </c>
      <c r="G1715" s="105">
        <v>11.222972906189796</v>
      </c>
      <c r="H1715" s="81" t="s">
        <v>54</v>
      </c>
    </row>
    <row r="1716" spans="1:8" hidden="1" x14ac:dyDescent="0.25">
      <c r="A1716" s="81" t="s">
        <v>463</v>
      </c>
      <c r="B1716" s="81" t="s">
        <v>503</v>
      </c>
      <c r="C1716" s="81" t="s">
        <v>487</v>
      </c>
      <c r="D1716" s="81" t="s">
        <v>14</v>
      </c>
      <c r="E1716" s="81" t="s">
        <v>489</v>
      </c>
      <c r="F1716" s="105">
        <v>189.42188417276435</v>
      </c>
      <c r="G1716" s="105">
        <v>47.355471043191088</v>
      </c>
      <c r="H1716" s="81" t="s">
        <v>55</v>
      </c>
    </row>
    <row r="1717" spans="1:8" hidden="1" x14ac:dyDescent="0.25">
      <c r="A1717" s="81" t="s">
        <v>463</v>
      </c>
      <c r="B1717" s="81" t="s">
        <v>503</v>
      </c>
      <c r="C1717" s="81" t="s">
        <v>487</v>
      </c>
      <c r="D1717" s="81" t="s">
        <v>14</v>
      </c>
      <c r="E1717" s="81" t="s">
        <v>489</v>
      </c>
      <c r="F1717" s="105">
        <v>791.63018645611919</v>
      </c>
      <c r="G1717" s="105">
        <v>197.9075466140298</v>
      </c>
      <c r="H1717" s="81" t="s">
        <v>56</v>
      </c>
    </row>
    <row r="1718" spans="1:8" hidden="1" x14ac:dyDescent="0.25">
      <c r="A1718" s="81" t="s">
        <v>463</v>
      </c>
      <c r="B1718" s="81" t="s">
        <v>503</v>
      </c>
      <c r="C1718" s="81" t="s">
        <v>487</v>
      </c>
      <c r="D1718" s="81" t="s">
        <v>14</v>
      </c>
      <c r="E1718" s="81" t="s">
        <v>489</v>
      </c>
      <c r="F1718" s="105">
        <v>102.92287348115521</v>
      </c>
      <c r="G1718" s="105">
        <v>25.730718370288802</v>
      </c>
      <c r="H1718" s="81" t="s">
        <v>57</v>
      </c>
    </row>
    <row r="1719" spans="1:8" hidden="1" x14ac:dyDescent="0.25">
      <c r="A1719" s="81" t="s">
        <v>463</v>
      </c>
      <c r="B1719" s="81" t="s">
        <v>503</v>
      </c>
      <c r="C1719" s="81" t="s">
        <v>487</v>
      </c>
      <c r="D1719" s="81" t="s">
        <v>14</v>
      </c>
      <c r="E1719" s="81" t="s">
        <v>489</v>
      </c>
      <c r="F1719" s="105">
        <v>70.075147902063108</v>
      </c>
      <c r="G1719" s="105">
        <v>17.518786975515777</v>
      </c>
      <c r="H1719" s="81" t="s">
        <v>65</v>
      </c>
    </row>
    <row r="1720" spans="1:8" hidden="1" x14ac:dyDescent="0.25">
      <c r="A1720" s="81" t="s">
        <v>463</v>
      </c>
      <c r="B1720" s="81" t="s">
        <v>503</v>
      </c>
      <c r="C1720" s="81" t="s">
        <v>487</v>
      </c>
      <c r="D1720" s="81" t="s">
        <v>14</v>
      </c>
      <c r="E1720" s="81" t="s">
        <v>489</v>
      </c>
      <c r="F1720" s="105">
        <v>22.719676858872024</v>
      </c>
      <c r="G1720" s="105">
        <v>5.679919214718006</v>
      </c>
      <c r="H1720" s="81" t="s">
        <v>26</v>
      </c>
    </row>
    <row r="1721" spans="1:8" hidden="1" x14ac:dyDescent="0.25">
      <c r="A1721" s="81" t="s">
        <v>463</v>
      </c>
      <c r="B1721" s="81" t="s">
        <v>503</v>
      </c>
      <c r="C1721" s="81" t="s">
        <v>487</v>
      </c>
      <c r="D1721" s="81" t="s">
        <v>14</v>
      </c>
      <c r="E1721" s="81" t="s">
        <v>489</v>
      </c>
      <c r="F1721" s="105">
        <v>2.1898483719394721</v>
      </c>
      <c r="G1721" s="105">
        <v>0.54746209298486803</v>
      </c>
      <c r="H1721" s="81" t="s">
        <v>50</v>
      </c>
    </row>
    <row r="1722" spans="1:8" hidden="1" x14ac:dyDescent="0.25">
      <c r="A1722" s="81" t="s">
        <v>463</v>
      </c>
      <c r="B1722" s="81" t="s">
        <v>503</v>
      </c>
      <c r="C1722" s="81" t="s">
        <v>487</v>
      </c>
      <c r="D1722" s="81" t="s">
        <v>14</v>
      </c>
      <c r="E1722" s="81" t="s">
        <v>489</v>
      </c>
      <c r="F1722" s="105">
        <v>123.05852926113864</v>
      </c>
      <c r="G1722" s="105">
        <v>30.764632315284661</v>
      </c>
      <c r="H1722" s="81" t="s">
        <v>53</v>
      </c>
    </row>
    <row r="1723" spans="1:8" hidden="1" x14ac:dyDescent="0.25">
      <c r="A1723" s="81" t="s">
        <v>463</v>
      </c>
      <c r="B1723" s="81" t="s">
        <v>503</v>
      </c>
      <c r="C1723" s="81" t="s">
        <v>487</v>
      </c>
      <c r="D1723" s="81" t="s">
        <v>14</v>
      </c>
      <c r="E1723" s="81" t="s">
        <v>489</v>
      </c>
      <c r="F1723" s="105">
        <v>5.4746209298486814</v>
      </c>
      <c r="G1723" s="105">
        <v>1.3686552324621704</v>
      </c>
      <c r="H1723" s="81" t="s">
        <v>57</v>
      </c>
    </row>
    <row r="1724" spans="1:8" hidden="1" x14ac:dyDescent="0.25">
      <c r="A1724" s="81"/>
      <c r="B1724" s="81"/>
      <c r="C1724" s="81"/>
      <c r="D1724" s="81"/>
      <c r="E1724" s="81"/>
      <c r="F1724" s="106">
        <v>18500</v>
      </c>
      <c r="G1724" s="106">
        <v>4625</v>
      </c>
      <c r="H1724" s="87"/>
    </row>
    <row r="1725" spans="1:8" hidden="1" x14ac:dyDescent="0.25">
      <c r="A1725" s="81" t="s">
        <v>464</v>
      </c>
      <c r="B1725" s="81" t="s">
        <v>504</v>
      </c>
      <c r="C1725" s="81" t="s">
        <v>488</v>
      </c>
      <c r="D1725" s="81" t="s">
        <v>14</v>
      </c>
      <c r="E1725" s="81" t="s">
        <v>489</v>
      </c>
      <c r="F1725" s="105">
        <v>2.994078378318437</v>
      </c>
      <c r="G1725" s="105">
        <v>0.74851959457960926</v>
      </c>
      <c r="H1725" s="81" t="s">
        <v>15</v>
      </c>
    </row>
    <row r="1726" spans="1:8" hidden="1" x14ac:dyDescent="0.25">
      <c r="A1726" s="81" t="s">
        <v>464</v>
      </c>
      <c r="B1726" s="81" t="s">
        <v>504</v>
      </c>
      <c r="C1726" s="81" t="s">
        <v>488</v>
      </c>
      <c r="D1726" s="81" t="s">
        <v>14</v>
      </c>
      <c r="E1726" s="81" t="s">
        <v>489</v>
      </c>
      <c r="F1726" s="105">
        <v>48.903280179201147</v>
      </c>
      <c r="G1726" s="105">
        <v>12.225820044800287</v>
      </c>
      <c r="H1726" s="81" t="s">
        <v>20</v>
      </c>
    </row>
    <row r="1727" spans="1:8" hidden="1" x14ac:dyDescent="0.25">
      <c r="A1727" s="81" t="s">
        <v>464</v>
      </c>
      <c r="B1727" s="81" t="s">
        <v>504</v>
      </c>
      <c r="C1727" s="81" t="s">
        <v>488</v>
      </c>
      <c r="D1727" s="81" t="s">
        <v>14</v>
      </c>
      <c r="E1727" s="81" t="s">
        <v>489</v>
      </c>
      <c r="F1727" s="105">
        <v>1.9960522522122912</v>
      </c>
      <c r="G1727" s="105">
        <v>0.4990130630530728</v>
      </c>
      <c r="H1727" s="81" t="s">
        <v>21</v>
      </c>
    </row>
    <row r="1728" spans="1:8" hidden="1" x14ac:dyDescent="0.25">
      <c r="A1728" s="81" t="s">
        <v>464</v>
      </c>
      <c r="B1728" s="81" t="s">
        <v>504</v>
      </c>
      <c r="C1728" s="81" t="s">
        <v>488</v>
      </c>
      <c r="D1728" s="81" t="s">
        <v>14</v>
      </c>
      <c r="E1728" s="81" t="s">
        <v>489</v>
      </c>
      <c r="F1728" s="105">
        <v>1.4970391891592185</v>
      </c>
      <c r="G1728" s="105">
        <v>0.37425979728980463</v>
      </c>
      <c r="H1728" s="81" t="s">
        <v>22</v>
      </c>
    </row>
    <row r="1729" spans="1:8" hidden="1" x14ac:dyDescent="0.25">
      <c r="A1729" s="81" t="s">
        <v>464</v>
      </c>
      <c r="B1729" s="81" t="s">
        <v>504</v>
      </c>
      <c r="C1729" s="81" t="s">
        <v>488</v>
      </c>
      <c r="D1729" s="81" t="s">
        <v>14</v>
      </c>
      <c r="E1729" s="81" t="s">
        <v>489</v>
      </c>
      <c r="F1729" s="105">
        <v>147.20885360065651</v>
      </c>
      <c r="G1729" s="105">
        <v>36.802213400164128</v>
      </c>
      <c r="H1729" s="81" t="s">
        <v>23</v>
      </c>
    </row>
    <row r="1730" spans="1:8" hidden="1" x14ac:dyDescent="0.25">
      <c r="A1730" s="81" t="s">
        <v>464</v>
      </c>
      <c r="B1730" s="81" t="s">
        <v>504</v>
      </c>
      <c r="C1730" s="81" t="s">
        <v>488</v>
      </c>
      <c r="D1730" s="81" t="s">
        <v>14</v>
      </c>
      <c r="E1730" s="81" t="s">
        <v>489</v>
      </c>
      <c r="F1730" s="105">
        <v>1.4970391891592185</v>
      </c>
      <c r="G1730" s="105">
        <v>0.37425979728980463</v>
      </c>
      <c r="H1730" s="81" t="s">
        <v>25</v>
      </c>
    </row>
    <row r="1731" spans="1:8" hidden="1" x14ac:dyDescent="0.25">
      <c r="A1731" s="81" t="s">
        <v>464</v>
      </c>
      <c r="B1731" s="81" t="s">
        <v>504</v>
      </c>
      <c r="C1731" s="81" t="s">
        <v>488</v>
      </c>
      <c r="D1731" s="81" t="s">
        <v>14</v>
      </c>
      <c r="E1731" s="81" t="s">
        <v>489</v>
      </c>
      <c r="F1731" s="105">
        <v>37.924992792033542</v>
      </c>
      <c r="G1731" s="105">
        <v>9.4812481980083856</v>
      </c>
      <c r="H1731" s="81" t="s">
        <v>30</v>
      </c>
    </row>
    <row r="1732" spans="1:8" hidden="1" x14ac:dyDescent="0.25">
      <c r="A1732" s="81" t="s">
        <v>464</v>
      </c>
      <c r="B1732" s="81" t="s">
        <v>504</v>
      </c>
      <c r="C1732" s="81" t="s">
        <v>488</v>
      </c>
      <c r="D1732" s="81" t="s">
        <v>14</v>
      </c>
      <c r="E1732" s="81" t="s">
        <v>489</v>
      </c>
      <c r="F1732" s="105">
        <v>55.390449998891086</v>
      </c>
      <c r="G1732" s="105">
        <v>13.847612499722771</v>
      </c>
      <c r="H1732" s="81" t="s">
        <v>35</v>
      </c>
    </row>
    <row r="1733" spans="1:8" hidden="1" x14ac:dyDescent="0.25">
      <c r="A1733" s="81" t="s">
        <v>464</v>
      </c>
      <c r="B1733" s="81" t="s">
        <v>504</v>
      </c>
      <c r="C1733" s="81" t="s">
        <v>488</v>
      </c>
      <c r="D1733" s="81" t="s">
        <v>14</v>
      </c>
      <c r="E1733" s="81" t="s">
        <v>489</v>
      </c>
      <c r="F1733" s="105">
        <v>40.4200581072989</v>
      </c>
      <c r="G1733" s="105">
        <v>10.105014526824725</v>
      </c>
      <c r="H1733" s="81" t="s">
        <v>38</v>
      </c>
    </row>
    <row r="1734" spans="1:8" hidden="1" x14ac:dyDescent="0.25">
      <c r="A1734" s="81" t="s">
        <v>464</v>
      </c>
      <c r="B1734" s="81" t="s">
        <v>504</v>
      </c>
      <c r="C1734" s="81" t="s">
        <v>488</v>
      </c>
      <c r="D1734" s="81" t="s">
        <v>14</v>
      </c>
      <c r="E1734" s="81" t="s">
        <v>489</v>
      </c>
      <c r="F1734" s="105">
        <v>396.71538512719292</v>
      </c>
      <c r="G1734" s="105">
        <v>99.178846281798229</v>
      </c>
      <c r="H1734" s="81" t="s">
        <v>41</v>
      </c>
    </row>
    <row r="1735" spans="1:8" hidden="1" x14ac:dyDescent="0.25">
      <c r="A1735" s="81" t="s">
        <v>464</v>
      </c>
      <c r="B1735" s="81" t="s">
        <v>504</v>
      </c>
      <c r="C1735" s="81" t="s">
        <v>488</v>
      </c>
      <c r="D1735" s="81" t="s">
        <v>14</v>
      </c>
      <c r="E1735" s="81" t="s">
        <v>489</v>
      </c>
      <c r="F1735" s="105">
        <v>61.877619818581039</v>
      </c>
      <c r="G1735" s="105">
        <v>15.46940495464526</v>
      </c>
      <c r="H1735" s="81" t="s">
        <v>45</v>
      </c>
    </row>
    <row r="1736" spans="1:8" hidden="1" x14ac:dyDescent="0.25">
      <c r="A1736" s="81" t="s">
        <v>464</v>
      </c>
      <c r="B1736" s="81" t="s">
        <v>504</v>
      </c>
      <c r="C1736" s="81" t="s">
        <v>488</v>
      </c>
      <c r="D1736" s="81" t="s">
        <v>14</v>
      </c>
      <c r="E1736" s="81" t="s">
        <v>489</v>
      </c>
      <c r="F1736" s="105">
        <v>6.4871698196899468</v>
      </c>
      <c r="G1736" s="105">
        <v>1.6217924549224867</v>
      </c>
      <c r="H1736" s="81" t="s">
        <v>46</v>
      </c>
    </row>
    <row r="1737" spans="1:8" hidden="1" x14ac:dyDescent="0.25">
      <c r="A1737" s="81" t="s">
        <v>464</v>
      </c>
      <c r="B1737" s="81" t="s">
        <v>504</v>
      </c>
      <c r="C1737" s="81" t="s">
        <v>488</v>
      </c>
      <c r="D1737" s="81" t="s">
        <v>14</v>
      </c>
      <c r="E1737" s="81" t="s">
        <v>489</v>
      </c>
      <c r="F1737" s="105">
        <v>31.437822972343589</v>
      </c>
      <c r="G1737" s="105">
        <v>7.8594557430858973</v>
      </c>
      <c r="H1737" s="81" t="s">
        <v>47</v>
      </c>
    </row>
    <row r="1738" spans="1:8" hidden="1" x14ac:dyDescent="0.25">
      <c r="A1738" s="81" t="s">
        <v>464</v>
      </c>
      <c r="B1738" s="81" t="s">
        <v>504</v>
      </c>
      <c r="C1738" s="81" t="s">
        <v>488</v>
      </c>
      <c r="D1738" s="81" t="s">
        <v>14</v>
      </c>
      <c r="E1738" s="81" t="s">
        <v>489</v>
      </c>
      <c r="F1738" s="105">
        <v>35.429927476768178</v>
      </c>
      <c r="G1738" s="105">
        <v>8.8574818691920445</v>
      </c>
      <c r="H1738" s="81" t="s">
        <v>48</v>
      </c>
    </row>
    <row r="1739" spans="1:8" hidden="1" x14ac:dyDescent="0.25">
      <c r="A1739" s="81" t="s">
        <v>464</v>
      </c>
      <c r="B1739" s="81" t="s">
        <v>504</v>
      </c>
      <c r="C1739" s="81" t="s">
        <v>488</v>
      </c>
      <c r="D1739" s="81" t="s">
        <v>14</v>
      </c>
      <c r="E1739" s="81" t="s">
        <v>489</v>
      </c>
      <c r="F1739" s="105">
        <v>3.2735256936281578</v>
      </c>
      <c r="G1739" s="105">
        <v>0.81838142340703945</v>
      </c>
      <c r="H1739" s="81" t="s">
        <v>53</v>
      </c>
    </row>
    <row r="1740" spans="1:8" hidden="1" x14ac:dyDescent="0.25">
      <c r="A1740" s="81" t="s">
        <v>464</v>
      </c>
      <c r="B1740" s="81" t="s">
        <v>504</v>
      </c>
      <c r="C1740" s="81" t="s">
        <v>488</v>
      </c>
      <c r="D1740" s="81" t="s">
        <v>14</v>
      </c>
      <c r="E1740" s="81" t="s">
        <v>489</v>
      </c>
      <c r="F1740" s="105">
        <v>26.946705404865934</v>
      </c>
      <c r="G1740" s="105">
        <v>6.7366763512164836</v>
      </c>
      <c r="H1740" s="81" t="s">
        <v>65</v>
      </c>
    </row>
    <row r="1741" spans="1:8" hidden="1" x14ac:dyDescent="0.25">
      <c r="A1741" s="86"/>
      <c r="B1741" s="86"/>
      <c r="C1741" s="86"/>
      <c r="D1741" s="86"/>
      <c r="E1741" s="86"/>
      <c r="F1741" s="106">
        <v>900.00000000000011</v>
      </c>
      <c r="G1741" s="106">
        <v>225.00000000000003</v>
      </c>
      <c r="H1741" s="86"/>
    </row>
    <row r="1742" spans="1:8" hidden="1" x14ac:dyDescent="0.25">
      <c r="A1742" s="81" t="s">
        <v>465</v>
      </c>
      <c r="B1742" s="81" t="s">
        <v>115</v>
      </c>
      <c r="C1742" s="81" t="s">
        <v>482</v>
      </c>
      <c r="D1742" s="81" t="s">
        <v>14</v>
      </c>
      <c r="E1742" s="81" t="s">
        <v>489</v>
      </c>
      <c r="F1742" s="105">
        <v>0.99253758776605505</v>
      </c>
      <c r="G1742" s="105">
        <v>0.24813439694151376</v>
      </c>
      <c r="H1742" s="81" t="s">
        <v>44</v>
      </c>
    </row>
    <row r="1743" spans="1:8" hidden="1" x14ac:dyDescent="0.25">
      <c r="A1743" s="81" t="s">
        <v>465</v>
      </c>
      <c r="B1743" s="81" t="s">
        <v>115</v>
      </c>
      <c r="C1743" s="81" t="s">
        <v>482</v>
      </c>
      <c r="D1743" s="81" t="s">
        <v>14</v>
      </c>
      <c r="E1743" s="81" t="s">
        <v>489</v>
      </c>
      <c r="F1743" s="105">
        <v>38.708965922876153</v>
      </c>
      <c r="G1743" s="105">
        <v>9.6772414807190383</v>
      </c>
      <c r="H1743" s="81" t="s">
        <v>46</v>
      </c>
    </row>
    <row r="1744" spans="1:8" hidden="1" x14ac:dyDescent="0.25">
      <c r="A1744" s="81" t="s">
        <v>465</v>
      </c>
      <c r="B1744" s="81" t="s">
        <v>115</v>
      </c>
      <c r="C1744" s="81" t="s">
        <v>482</v>
      </c>
      <c r="D1744" s="81" t="s">
        <v>14</v>
      </c>
      <c r="E1744" s="81" t="s">
        <v>489</v>
      </c>
      <c r="F1744" s="105">
        <v>8.2380619784582585</v>
      </c>
      <c r="G1744" s="105">
        <v>2.0595154946145646</v>
      </c>
      <c r="H1744" s="81" t="s">
        <v>53</v>
      </c>
    </row>
    <row r="1745" spans="1:8" hidden="1" x14ac:dyDescent="0.25">
      <c r="A1745" s="81" t="s">
        <v>465</v>
      </c>
      <c r="B1745" s="81" t="s">
        <v>115</v>
      </c>
      <c r="C1745" s="81" t="s">
        <v>482</v>
      </c>
      <c r="D1745" s="81" t="s">
        <v>14</v>
      </c>
      <c r="E1745" s="81" t="s">
        <v>489</v>
      </c>
      <c r="F1745" s="105">
        <v>16.873138992022934</v>
      </c>
      <c r="G1745" s="105">
        <v>4.2182847480057335</v>
      </c>
      <c r="H1745" s="81" t="s">
        <v>18</v>
      </c>
    </row>
    <row r="1746" spans="1:8" hidden="1" x14ac:dyDescent="0.25">
      <c r="A1746" s="81" t="s">
        <v>465</v>
      </c>
      <c r="B1746" s="81" t="s">
        <v>115</v>
      </c>
      <c r="C1746" s="81" t="s">
        <v>482</v>
      </c>
      <c r="D1746" s="81" t="s">
        <v>14</v>
      </c>
      <c r="E1746" s="81" t="s">
        <v>489</v>
      </c>
      <c r="F1746" s="105">
        <v>199.50005514097708</v>
      </c>
      <c r="G1746" s="105">
        <v>49.875013785244271</v>
      </c>
      <c r="H1746" s="81" t="s">
        <v>20</v>
      </c>
    </row>
    <row r="1747" spans="1:8" hidden="1" x14ac:dyDescent="0.25">
      <c r="A1747" s="81" t="s">
        <v>465</v>
      </c>
      <c r="B1747" s="81" t="s">
        <v>115</v>
      </c>
      <c r="C1747" s="81" t="s">
        <v>482</v>
      </c>
      <c r="D1747" s="81" t="s">
        <v>14</v>
      </c>
      <c r="E1747" s="81" t="s">
        <v>489</v>
      </c>
      <c r="F1747" s="105">
        <v>178.65676579788993</v>
      </c>
      <c r="G1747" s="105">
        <v>44.664191449472483</v>
      </c>
      <c r="H1747" s="81" t="s">
        <v>22</v>
      </c>
    </row>
    <row r="1748" spans="1:8" hidden="1" x14ac:dyDescent="0.25">
      <c r="A1748" s="81" t="s">
        <v>465</v>
      </c>
      <c r="B1748" s="81" t="s">
        <v>115</v>
      </c>
      <c r="C1748" s="81" t="s">
        <v>482</v>
      </c>
      <c r="D1748" s="81" t="s">
        <v>14</v>
      </c>
      <c r="E1748" s="81" t="s">
        <v>489</v>
      </c>
      <c r="F1748" s="105">
        <v>155.82840127927065</v>
      </c>
      <c r="G1748" s="105">
        <v>38.957100319817663</v>
      </c>
      <c r="H1748" s="81" t="s">
        <v>23</v>
      </c>
    </row>
    <row r="1749" spans="1:8" hidden="1" x14ac:dyDescent="0.25">
      <c r="A1749" s="81" t="s">
        <v>465</v>
      </c>
      <c r="B1749" s="81" t="s">
        <v>115</v>
      </c>
      <c r="C1749" s="81" t="s">
        <v>482</v>
      </c>
      <c r="D1749" s="81" t="s">
        <v>14</v>
      </c>
      <c r="E1749" s="81" t="s">
        <v>489</v>
      </c>
      <c r="F1749" s="105">
        <v>197.51497996544495</v>
      </c>
      <c r="G1749" s="105">
        <v>49.378744991361238</v>
      </c>
      <c r="H1749" s="81" t="s">
        <v>25</v>
      </c>
    </row>
    <row r="1750" spans="1:8" hidden="1" x14ac:dyDescent="0.25">
      <c r="A1750" s="81" t="s">
        <v>465</v>
      </c>
      <c r="B1750" s="81" t="s">
        <v>115</v>
      </c>
      <c r="C1750" s="81" t="s">
        <v>482</v>
      </c>
      <c r="D1750" s="81" t="s">
        <v>14</v>
      </c>
      <c r="E1750" s="81" t="s">
        <v>489</v>
      </c>
      <c r="F1750" s="105">
        <v>8.9328382898944962</v>
      </c>
      <c r="G1750" s="105">
        <v>2.2332095724736241</v>
      </c>
      <c r="H1750" s="81" t="s">
        <v>27</v>
      </c>
    </row>
    <row r="1751" spans="1:8" hidden="1" x14ac:dyDescent="0.25">
      <c r="A1751" s="81" t="s">
        <v>465</v>
      </c>
      <c r="B1751" s="81" t="s">
        <v>115</v>
      </c>
      <c r="C1751" s="81" t="s">
        <v>482</v>
      </c>
      <c r="D1751" s="81" t="s">
        <v>14</v>
      </c>
      <c r="E1751" s="81" t="s">
        <v>489</v>
      </c>
      <c r="F1751" s="105">
        <v>86.350770135646798</v>
      </c>
      <c r="G1751" s="105">
        <v>21.587692533911699</v>
      </c>
      <c r="H1751" s="81" t="s">
        <v>28</v>
      </c>
    </row>
    <row r="1752" spans="1:8" hidden="1" x14ac:dyDescent="0.25">
      <c r="A1752" s="81" t="s">
        <v>465</v>
      </c>
      <c r="B1752" s="81" t="s">
        <v>115</v>
      </c>
      <c r="C1752" s="81" t="s">
        <v>482</v>
      </c>
      <c r="D1752" s="81" t="s">
        <v>14</v>
      </c>
      <c r="E1752" s="81" t="s">
        <v>489</v>
      </c>
      <c r="F1752" s="105">
        <v>17.865676579788992</v>
      </c>
      <c r="G1752" s="105">
        <v>4.4664191449472481</v>
      </c>
      <c r="H1752" s="81" t="s">
        <v>30</v>
      </c>
    </row>
    <row r="1753" spans="1:8" hidden="1" x14ac:dyDescent="0.25">
      <c r="A1753" s="81" t="s">
        <v>465</v>
      </c>
      <c r="B1753" s="81" t="s">
        <v>115</v>
      </c>
      <c r="C1753" s="81" t="s">
        <v>482</v>
      </c>
      <c r="D1753" s="81" t="s">
        <v>14</v>
      </c>
      <c r="E1753" s="81" t="s">
        <v>489</v>
      </c>
      <c r="F1753" s="105">
        <v>135.97764952394957</v>
      </c>
      <c r="G1753" s="105">
        <v>33.994412380987391</v>
      </c>
      <c r="H1753" s="81" t="s">
        <v>31</v>
      </c>
    </row>
    <row r="1754" spans="1:8" hidden="1" x14ac:dyDescent="0.25">
      <c r="A1754" s="81" t="s">
        <v>465</v>
      </c>
      <c r="B1754" s="81" t="s">
        <v>115</v>
      </c>
      <c r="C1754" s="81" t="s">
        <v>482</v>
      </c>
      <c r="D1754" s="81" t="s">
        <v>14</v>
      </c>
      <c r="E1754" s="81" t="s">
        <v>489</v>
      </c>
      <c r="F1754" s="105">
        <v>24.813439694151377</v>
      </c>
      <c r="G1754" s="105">
        <v>6.2033599235378443</v>
      </c>
      <c r="H1754" s="81" t="s">
        <v>32</v>
      </c>
    </row>
    <row r="1755" spans="1:8" hidden="1" x14ac:dyDescent="0.25">
      <c r="A1755" s="81" t="s">
        <v>465</v>
      </c>
      <c r="B1755" s="81" t="s">
        <v>115</v>
      </c>
      <c r="C1755" s="81" t="s">
        <v>482</v>
      </c>
      <c r="D1755" s="81" t="s">
        <v>14</v>
      </c>
      <c r="E1755" s="81" t="s">
        <v>489</v>
      </c>
      <c r="F1755" s="105">
        <v>2.9776127632981657</v>
      </c>
      <c r="G1755" s="105">
        <v>0.74440319082454143</v>
      </c>
      <c r="H1755" s="81" t="s">
        <v>62</v>
      </c>
    </row>
    <row r="1756" spans="1:8" hidden="1" x14ac:dyDescent="0.25">
      <c r="A1756" s="81" t="s">
        <v>465</v>
      </c>
      <c r="B1756" s="81" t="s">
        <v>115</v>
      </c>
      <c r="C1756" s="81" t="s">
        <v>482</v>
      </c>
      <c r="D1756" s="81" t="s">
        <v>14</v>
      </c>
      <c r="E1756" s="81" t="s">
        <v>489</v>
      </c>
      <c r="F1756" s="105">
        <v>142.92541263831194</v>
      </c>
      <c r="G1756" s="105">
        <v>35.731353159577985</v>
      </c>
      <c r="H1756" s="81" t="s">
        <v>34</v>
      </c>
    </row>
    <row r="1757" spans="1:8" hidden="1" x14ac:dyDescent="0.25">
      <c r="A1757" s="81" t="s">
        <v>465</v>
      </c>
      <c r="B1757" s="81" t="s">
        <v>115</v>
      </c>
      <c r="C1757" s="81" t="s">
        <v>482</v>
      </c>
      <c r="D1757" s="81" t="s">
        <v>14</v>
      </c>
      <c r="E1757" s="81" t="s">
        <v>489</v>
      </c>
      <c r="F1757" s="105">
        <v>76.425394257986241</v>
      </c>
      <c r="G1757" s="105">
        <v>19.10634856449656</v>
      </c>
      <c r="H1757" s="81" t="s">
        <v>35</v>
      </c>
    </row>
    <row r="1758" spans="1:8" hidden="1" x14ac:dyDescent="0.25">
      <c r="A1758" s="81" t="s">
        <v>465</v>
      </c>
      <c r="B1758" s="81" t="s">
        <v>115</v>
      </c>
      <c r="C1758" s="81" t="s">
        <v>482</v>
      </c>
      <c r="D1758" s="81" t="s">
        <v>14</v>
      </c>
      <c r="E1758" s="81" t="s">
        <v>489</v>
      </c>
      <c r="F1758" s="105">
        <v>97.26868360107342</v>
      </c>
      <c r="G1758" s="105">
        <v>24.317170900268355</v>
      </c>
      <c r="H1758" s="81" t="s">
        <v>36</v>
      </c>
    </row>
    <row r="1759" spans="1:8" hidden="1" x14ac:dyDescent="0.25">
      <c r="A1759" s="81" t="s">
        <v>465</v>
      </c>
      <c r="B1759" s="81" t="s">
        <v>115</v>
      </c>
      <c r="C1759" s="81" t="s">
        <v>482</v>
      </c>
      <c r="D1759" s="81" t="s">
        <v>14</v>
      </c>
      <c r="E1759" s="81" t="s">
        <v>489</v>
      </c>
      <c r="F1759" s="105">
        <v>75.43285667022019</v>
      </c>
      <c r="G1759" s="105">
        <v>18.858214167555047</v>
      </c>
      <c r="H1759" s="81" t="s">
        <v>37</v>
      </c>
    </row>
    <row r="1760" spans="1:8" hidden="1" x14ac:dyDescent="0.25">
      <c r="A1760" s="81" t="s">
        <v>465</v>
      </c>
      <c r="B1760" s="81" t="s">
        <v>115</v>
      </c>
      <c r="C1760" s="81" t="s">
        <v>482</v>
      </c>
      <c r="D1760" s="81" t="s">
        <v>14</v>
      </c>
      <c r="E1760" s="81" t="s">
        <v>489</v>
      </c>
      <c r="F1760" s="105">
        <v>22.828364518619267</v>
      </c>
      <c r="G1760" s="105">
        <v>5.7070911296548168</v>
      </c>
      <c r="H1760" s="81" t="s">
        <v>38</v>
      </c>
    </row>
    <row r="1761" spans="1:8" hidden="1" x14ac:dyDescent="0.25">
      <c r="A1761" s="81" t="s">
        <v>465</v>
      </c>
      <c r="B1761" s="81" t="s">
        <v>115</v>
      </c>
      <c r="C1761" s="81" t="s">
        <v>482</v>
      </c>
      <c r="D1761" s="81" t="s">
        <v>14</v>
      </c>
      <c r="E1761" s="81" t="s">
        <v>489</v>
      </c>
      <c r="F1761" s="105">
        <v>43.671653861706432</v>
      </c>
      <c r="G1761" s="105">
        <v>10.917913465426608</v>
      </c>
      <c r="H1761" s="81" t="s">
        <v>39</v>
      </c>
    </row>
    <row r="1762" spans="1:8" hidden="1" x14ac:dyDescent="0.25">
      <c r="A1762" s="81" t="s">
        <v>465</v>
      </c>
      <c r="B1762" s="81" t="s">
        <v>115</v>
      </c>
      <c r="C1762" s="81" t="s">
        <v>482</v>
      </c>
      <c r="D1762" s="81" t="s">
        <v>14</v>
      </c>
      <c r="E1762" s="81" t="s">
        <v>489</v>
      </c>
      <c r="F1762" s="105">
        <v>116.12689776862845</v>
      </c>
      <c r="G1762" s="105">
        <v>29.031724442157113</v>
      </c>
      <c r="H1762" s="81" t="s">
        <v>40</v>
      </c>
    </row>
    <row r="1763" spans="1:8" hidden="1" x14ac:dyDescent="0.25">
      <c r="A1763" s="81" t="s">
        <v>465</v>
      </c>
      <c r="B1763" s="81" t="s">
        <v>115</v>
      </c>
      <c r="C1763" s="81" t="s">
        <v>482</v>
      </c>
      <c r="D1763" s="81" t="s">
        <v>14</v>
      </c>
      <c r="E1763" s="81" t="s">
        <v>489</v>
      </c>
      <c r="F1763" s="105">
        <v>59.552255265963311</v>
      </c>
      <c r="G1763" s="105">
        <v>14.888063816490828</v>
      </c>
      <c r="H1763" s="81" t="s">
        <v>41</v>
      </c>
    </row>
    <row r="1764" spans="1:8" hidden="1" x14ac:dyDescent="0.25">
      <c r="A1764" s="81" t="s">
        <v>465</v>
      </c>
      <c r="B1764" s="81" t="s">
        <v>115</v>
      </c>
      <c r="C1764" s="81" t="s">
        <v>482</v>
      </c>
      <c r="D1764" s="81" t="s">
        <v>14</v>
      </c>
      <c r="E1764" s="81" t="s">
        <v>489</v>
      </c>
      <c r="F1764" s="105">
        <v>565.74642502665142</v>
      </c>
      <c r="G1764" s="105">
        <v>141.43660625666286</v>
      </c>
      <c r="H1764" s="81" t="s">
        <v>42</v>
      </c>
    </row>
    <row r="1765" spans="1:8" hidden="1" x14ac:dyDescent="0.25">
      <c r="A1765" s="81" t="s">
        <v>465</v>
      </c>
      <c r="B1765" s="81" t="s">
        <v>115</v>
      </c>
      <c r="C1765" s="81" t="s">
        <v>482</v>
      </c>
      <c r="D1765" s="81" t="s">
        <v>14</v>
      </c>
      <c r="E1765" s="81" t="s">
        <v>489</v>
      </c>
      <c r="F1765" s="105">
        <v>57.567180090431208</v>
      </c>
      <c r="G1765" s="105">
        <v>14.391795022607802</v>
      </c>
      <c r="H1765" s="81" t="s">
        <v>44</v>
      </c>
    </row>
    <row r="1766" spans="1:8" hidden="1" x14ac:dyDescent="0.25">
      <c r="A1766" s="81" t="s">
        <v>465</v>
      </c>
      <c r="B1766" s="81" t="s">
        <v>115</v>
      </c>
      <c r="C1766" s="81" t="s">
        <v>482</v>
      </c>
      <c r="D1766" s="81" t="s">
        <v>14</v>
      </c>
      <c r="E1766" s="81" t="s">
        <v>489</v>
      </c>
      <c r="F1766" s="105">
        <v>14.888063816490828</v>
      </c>
      <c r="G1766" s="105">
        <v>3.7220159541227069</v>
      </c>
      <c r="H1766" s="81" t="s">
        <v>45</v>
      </c>
    </row>
    <row r="1767" spans="1:8" hidden="1" x14ac:dyDescent="0.25">
      <c r="A1767" s="81" t="s">
        <v>465</v>
      </c>
      <c r="B1767" s="81" t="s">
        <v>115</v>
      </c>
      <c r="C1767" s="81" t="s">
        <v>482</v>
      </c>
      <c r="D1767" s="81" t="s">
        <v>14</v>
      </c>
      <c r="E1767" s="81" t="s">
        <v>489</v>
      </c>
      <c r="F1767" s="105">
        <v>7.9403007021284404</v>
      </c>
      <c r="G1767" s="105">
        <v>1.9850751755321101</v>
      </c>
      <c r="H1767" s="81" t="s">
        <v>46</v>
      </c>
    </row>
    <row r="1768" spans="1:8" hidden="1" x14ac:dyDescent="0.25">
      <c r="A1768" s="81" t="s">
        <v>465</v>
      </c>
      <c r="B1768" s="81" t="s">
        <v>115</v>
      </c>
      <c r="C1768" s="81" t="s">
        <v>482</v>
      </c>
      <c r="D1768" s="81" t="s">
        <v>14</v>
      </c>
      <c r="E1768" s="81" t="s">
        <v>489</v>
      </c>
      <c r="F1768" s="105">
        <v>60.544792853729362</v>
      </c>
      <c r="G1768" s="105">
        <v>15.136198213432341</v>
      </c>
      <c r="H1768" s="81" t="s">
        <v>47</v>
      </c>
    </row>
    <row r="1769" spans="1:8" hidden="1" x14ac:dyDescent="0.25">
      <c r="A1769" s="81" t="s">
        <v>465</v>
      </c>
      <c r="B1769" s="81" t="s">
        <v>115</v>
      </c>
      <c r="C1769" s="81" t="s">
        <v>482</v>
      </c>
      <c r="D1769" s="81" t="s">
        <v>14</v>
      </c>
      <c r="E1769" s="81" t="s">
        <v>489</v>
      </c>
      <c r="F1769" s="105">
        <v>81.388082196816512</v>
      </c>
      <c r="G1769" s="105">
        <v>20.347020549204128</v>
      </c>
      <c r="H1769" s="81" t="s">
        <v>63</v>
      </c>
    </row>
    <row r="1770" spans="1:8" hidden="1" x14ac:dyDescent="0.25">
      <c r="A1770" s="81" t="s">
        <v>465</v>
      </c>
      <c r="B1770" s="81" t="s">
        <v>115</v>
      </c>
      <c r="C1770" s="81" t="s">
        <v>482</v>
      </c>
      <c r="D1770" s="81" t="s">
        <v>14</v>
      </c>
      <c r="E1770" s="81" t="s">
        <v>489</v>
      </c>
      <c r="F1770" s="105">
        <v>45.656729037238534</v>
      </c>
      <c r="G1770" s="105">
        <v>11.414182259309634</v>
      </c>
      <c r="H1770" s="81" t="s">
        <v>48</v>
      </c>
    </row>
    <row r="1771" spans="1:8" hidden="1" x14ac:dyDescent="0.25">
      <c r="A1771" s="81" t="s">
        <v>465</v>
      </c>
      <c r="B1771" s="81" t="s">
        <v>115</v>
      </c>
      <c r="C1771" s="81" t="s">
        <v>482</v>
      </c>
      <c r="D1771" s="81" t="s">
        <v>14</v>
      </c>
      <c r="E1771" s="81" t="s">
        <v>489</v>
      </c>
      <c r="F1771" s="105">
        <v>6.9477631143623864</v>
      </c>
      <c r="G1771" s="105">
        <v>1.7369407785905966</v>
      </c>
      <c r="H1771" s="81" t="s">
        <v>68</v>
      </c>
    </row>
    <row r="1772" spans="1:8" hidden="1" x14ac:dyDescent="0.25">
      <c r="A1772" s="81" t="s">
        <v>465</v>
      </c>
      <c r="B1772" s="81" t="s">
        <v>115</v>
      </c>
      <c r="C1772" s="81" t="s">
        <v>482</v>
      </c>
      <c r="D1772" s="81" t="s">
        <v>14</v>
      </c>
      <c r="E1772" s="81" t="s">
        <v>489</v>
      </c>
      <c r="F1772" s="105">
        <v>4.9626879388302756</v>
      </c>
      <c r="G1772" s="105">
        <v>1.2406719847075689</v>
      </c>
      <c r="H1772" s="81" t="s">
        <v>49</v>
      </c>
    </row>
    <row r="1773" spans="1:8" hidden="1" x14ac:dyDescent="0.25">
      <c r="A1773" s="81" t="s">
        <v>465</v>
      </c>
      <c r="B1773" s="81" t="s">
        <v>115</v>
      </c>
      <c r="C1773" s="81" t="s">
        <v>482</v>
      </c>
      <c r="D1773" s="81" t="s">
        <v>14</v>
      </c>
      <c r="E1773" s="81" t="s">
        <v>489</v>
      </c>
      <c r="F1773" s="105">
        <v>56.574642502665142</v>
      </c>
      <c r="G1773" s="105">
        <v>14.143660625666286</v>
      </c>
      <c r="H1773" s="81" t="s">
        <v>50</v>
      </c>
    </row>
    <row r="1774" spans="1:8" hidden="1" x14ac:dyDescent="0.25">
      <c r="A1774" s="81" t="s">
        <v>465</v>
      </c>
      <c r="B1774" s="81" t="s">
        <v>115</v>
      </c>
      <c r="C1774" s="81" t="s">
        <v>482</v>
      </c>
      <c r="D1774" s="81" t="s">
        <v>14</v>
      </c>
      <c r="E1774" s="81" t="s">
        <v>489</v>
      </c>
      <c r="F1774" s="105">
        <v>32.753740396279824</v>
      </c>
      <c r="G1774" s="105">
        <v>8.1884350990699559</v>
      </c>
      <c r="H1774" s="81" t="s">
        <v>51</v>
      </c>
    </row>
    <row r="1775" spans="1:8" hidden="1" x14ac:dyDescent="0.25">
      <c r="A1775" s="81" t="s">
        <v>465</v>
      </c>
      <c r="B1775" s="81" t="s">
        <v>115</v>
      </c>
      <c r="C1775" s="81" t="s">
        <v>482</v>
      </c>
      <c r="D1775" s="81" t="s">
        <v>14</v>
      </c>
      <c r="E1775" s="81" t="s">
        <v>489</v>
      </c>
      <c r="F1775" s="105">
        <v>139.35227732235415</v>
      </c>
      <c r="G1775" s="105">
        <v>34.838069330588539</v>
      </c>
      <c r="H1775" s="81" t="s">
        <v>52</v>
      </c>
    </row>
    <row r="1776" spans="1:8" hidden="1" x14ac:dyDescent="0.25">
      <c r="A1776" s="81" t="s">
        <v>465</v>
      </c>
      <c r="B1776" s="81" t="s">
        <v>115</v>
      </c>
      <c r="C1776" s="81" t="s">
        <v>482</v>
      </c>
      <c r="D1776" s="81" t="s">
        <v>14</v>
      </c>
      <c r="E1776" s="81" t="s">
        <v>489</v>
      </c>
      <c r="F1776" s="105">
        <v>8.9328382898944962</v>
      </c>
      <c r="G1776" s="105">
        <v>2.2332095724736241</v>
      </c>
      <c r="H1776" s="81" t="s">
        <v>55</v>
      </c>
    </row>
    <row r="1777" spans="1:8" hidden="1" x14ac:dyDescent="0.25">
      <c r="A1777" s="81" t="s">
        <v>465</v>
      </c>
      <c r="B1777" s="81" t="s">
        <v>115</v>
      </c>
      <c r="C1777" s="81" t="s">
        <v>482</v>
      </c>
      <c r="D1777" s="81" t="s">
        <v>14</v>
      </c>
      <c r="E1777" s="81" t="s">
        <v>489</v>
      </c>
      <c r="F1777" s="105">
        <v>187.58960408778444</v>
      </c>
      <c r="G1777" s="105">
        <v>46.897401021946109</v>
      </c>
      <c r="H1777" s="81" t="s">
        <v>56</v>
      </c>
    </row>
    <row r="1778" spans="1:8" hidden="1" x14ac:dyDescent="0.25">
      <c r="A1778" s="81" t="s">
        <v>465</v>
      </c>
      <c r="B1778" s="81" t="s">
        <v>115</v>
      </c>
      <c r="C1778" s="81" t="s">
        <v>482</v>
      </c>
      <c r="D1778" s="81" t="s">
        <v>14</v>
      </c>
      <c r="E1778" s="81" t="s">
        <v>489</v>
      </c>
      <c r="F1778" s="105">
        <v>5.9552255265963314</v>
      </c>
      <c r="G1778" s="105">
        <v>1.4888063816490829</v>
      </c>
      <c r="H1778" s="81" t="s">
        <v>57</v>
      </c>
    </row>
    <row r="1779" spans="1:8" hidden="1" x14ac:dyDescent="0.25">
      <c r="A1779" s="81" t="s">
        <v>465</v>
      </c>
      <c r="B1779" s="81" t="s">
        <v>115</v>
      </c>
      <c r="C1779" s="81" t="s">
        <v>482</v>
      </c>
      <c r="D1779" s="81" t="s">
        <v>14</v>
      </c>
      <c r="E1779" s="81" t="s">
        <v>489</v>
      </c>
      <c r="F1779" s="105">
        <v>20.843289343087157</v>
      </c>
      <c r="G1779" s="105">
        <v>5.2108223357717893</v>
      </c>
      <c r="H1779" s="81" t="s">
        <v>65</v>
      </c>
    </row>
    <row r="1780" spans="1:8" hidden="1" x14ac:dyDescent="0.25">
      <c r="A1780" s="81" t="s">
        <v>465</v>
      </c>
      <c r="B1780" s="81" t="s">
        <v>115</v>
      </c>
      <c r="C1780" s="81" t="s">
        <v>482</v>
      </c>
      <c r="D1780" s="81" t="s">
        <v>14</v>
      </c>
      <c r="E1780" s="81" t="s">
        <v>489</v>
      </c>
      <c r="F1780" s="105">
        <v>261.03738558247244</v>
      </c>
      <c r="G1780" s="105">
        <v>65.25934639561811</v>
      </c>
      <c r="H1780" s="81" t="s">
        <v>18</v>
      </c>
    </row>
    <row r="1781" spans="1:8" hidden="1" x14ac:dyDescent="0.25">
      <c r="A1781" s="81" t="s">
        <v>465</v>
      </c>
      <c r="B1781" s="81" t="s">
        <v>115</v>
      </c>
      <c r="C1781" s="81" t="s">
        <v>482</v>
      </c>
      <c r="D1781" s="81" t="s">
        <v>14</v>
      </c>
      <c r="E1781" s="81" t="s">
        <v>489</v>
      </c>
      <c r="F1781" s="105">
        <v>383.11950887769729</v>
      </c>
      <c r="G1781" s="105">
        <v>95.779877219424321</v>
      </c>
      <c r="H1781" s="81" t="s">
        <v>20</v>
      </c>
    </row>
    <row r="1782" spans="1:8" hidden="1" x14ac:dyDescent="0.25">
      <c r="A1782" s="81" t="s">
        <v>465</v>
      </c>
      <c r="B1782" s="81" t="s">
        <v>115</v>
      </c>
      <c r="C1782" s="81" t="s">
        <v>482</v>
      </c>
      <c r="D1782" s="81" t="s">
        <v>14</v>
      </c>
      <c r="E1782" s="81" t="s">
        <v>489</v>
      </c>
      <c r="F1782" s="105">
        <v>321.5821784362019</v>
      </c>
      <c r="G1782" s="105">
        <v>80.395544609050475</v>
      </c>
      <c r="H1782" s="81" t="s">
        <v>22</v>
      </c>
    </row>
    <row r="1783" spans="1:8" hidden="1" x14ac:dyDescent="0.25">
      <c r="A1783" s="81" t="s">
        <v>465</v>
      </c>
      <c r="B1783" s="81" t="s">
        <v>115</v>
      </c>
      <c r="C1783" s="81" t="s">
        <v>482</v>
      </c>
      <c r="D1783" s="81" t="s">
        <v>14</v>
      </c>
      <c r="E1783" s="81" t="s">
        <v>489</v>
      </c>
      <c r="F1783" s="105">
        <v>331.5075543138625</v>
      </c>
      <c r="G1783" s="105">
        <v>82.876888578465625</v>
      </c>
      <c r="H1783" s="81" t="s">
        <v>23</v>
      </c>
    </row>
    <row r="1784" spans="1:8" hidden="1" x14ac:dyDescent="0.25">
      <c r="A1784" s="81" t="s">
        <v>465</v>
      </c>
      <c r="B1784" s="81" t="s">
        <v>115</v>
      </c>
      <c r="C1784" s="81" t="s">
        <v>482</v>
      </c>
      <c r="D1784" s="81" t="s">
        <v>14</v>
      </c>
      <c r="E1784" s="81" t="s">
        <v>489</v>
      </c>
      <c r="F1784" s="105">
        <v>235.23140830055507</v>
      </c>
      <c r="G1784" s="105">
        <v>58.807852075138769</v>
      </c>
      <c r="H1784" s="81" t="s">
        <v>25</v>
      </c>
    </row>
    <row r="1785" spans="1:8" hidden="1" x14ac:dyDescent="0.25">
      <c r="A1785" s="81" t="s">
        <v>465</v>
      </c>
      <c r="B1785" s="81" t="s">
        <v>115</v>
      </c>
      <c r="C1785" s="81" t="s">
        <v>482</v>
      </c>
      <c r="D1785" s="81" t="s">
        <v>14</v>
      </c>
      <c r="E1785" s="81" t="s">
        <v>489</v>
      </c>
      <c r="F1785" s="105">
        <v>9.9253758776605512</v>
      </c>
      <c r="G1785" s="105">
        <v>2.4813439694151378</v>
      </c>
      <c r="H1785" s="81" t="s">
        <v>27</v>
      </c>
    </row>
    <row r="1786" spans="1:8" hidden="1" x14ac:dyDescent="0.25">
      <c r="A1786" s="81" t="s">
        <v>465</v>
      </c>
      <c r="B1786" s="81" t="s">
        <v>115</v>
      </c>
      <c r="C1786" s="81" t="s">
        <v>482</v>
      </c>
      <c r="D1786" s="81" t="s">
        <v>14</v>
      </c>
      <c r="E1786" s="81" t="s">
        <v>489</v>
      </c>
      <c r="F1786" s="105">
        <v>14.888063816490828</v>
      </c>
      <c r="G1786" s="105">
        <v>3.7220159541227069</v>
      </c>
      <c r="H1786" s="81" t="s">
        <v>28</v>
      </c>
    </row>
    <row r="1787" spans="1:8" hidden="1" x14ac:dyDescent="0.25">
      <c r="A1787" s="81" t="s">
        <v>465</v>
      </c>
      <c r="B1787" s="81" t="s">
        <v>115</v>
      </c>
      <c r="C1787" s="81" t="s">
        <v>482</v>
      </c>
      <c r="D1787" s="81" t="s">
        <v>14</v>
      </c>
      <c r="E1787" s="81" t="s">
        <v>489</v>
      </c>
      <c r="F1787" s="105">
        <v>1.9850751755321101</v>
      </c>
      <c r="G1787" s="105">
        <v>0.49626879388302753</v>
      </c>
      <c r="H1787" s="81" t="s">
        <v>29</v>
      </c>
    </row>
    <row r="1788" spans="1:8" hidden="1" x14ac:dyDescent="0.25">
      <c r="A1788" s="81" t="s">
        <v>465</v>
      </c>
      <c r="B1788" s="81" t="s">
        <v>115</v>
      </c>
      <c r="C1788" s="81" t="s">
        <v>482</v>
      </c>
      <c r="D1788" s="81" t="s">
        <v>14</v>
      </c>
      <c r="E1788" s="81" t="s">
        <v>489</v>
      </c>
      <c r="F1788" s="105">
        <v>29.776127632981655</v>
      </c>
      <c r="G1788" s="105">
        <v>7.4440319082454138</v>
      </c>
      <c r="H1788" s="81" t="s">
        <v>30</v>
      </c>
    </row>
    <row r="1789" spans="1:8" hidden="1" x14ac:dyDescent="0.25">
      <c r="A1789" s="81" t="s">
        <v>465</v>
      </c>
      <c r="B1789" s="81" t="s">
        <v>115</v>
      </c>
      <c r="C1789" s="81" t="s">
        <v>482</v>
      </c>
      <c r="D1789" s="81" t="s">
        <v>14</v>
      </c>
      <c r="E1789" s="81" t="s">
        <v>489</v>
      </c>
      <c r="F1789" s="105">
        <v>131.01496158511929</v>
      </c>
      <c r="G1789" s="105">
        <v>32.753740396279824</v>
      </c>
      <c r="H1789" s="81" t="s">
        <v>32</v>
      </c>
    </row>
    <row r="1790" spans="1:8" hidden="1" x14ac:dyDescent="0.25">
      <c r="A1790" s="81" t="s">
        <v>465</v>
      </c>
      <c r="B1790" s="81" t="s">
        <v>115</v>
      </c>
      <c r="C1790" s="81" t="s">
        <v>482</v>
      </c>
      <c r="D1790" s="81" t="s">
        <v>14</v>
      </c>
      <c r="E1790" s="81" t="s">
        <v>489</v>
      </c>
      <c r="F1790" s="105">
        <v>9.9253758776605512</v>
      </c>
      <c r="G1790" s="105">
        <v>2.4813439694151378</v>
      </c>
      <c r="H1790" s="81" t="s">
        <v>62</v>
      </c>
    </row>
    <row r="1791" spans="1:8" hidden="1" x14ac:dyDescent="0.25">
      <c r="A1791" s="81" t="s">
        <v>465</v>
      </c>
      <c r="B1791" s="81" t="s">
        <v>115</v>
      </c>
      <c r="C1791" s="81" t="s">
        <v>482</v>
      </c>
      <c r="D1791" s="81" t="s">
        <v>14</v>
      </c>
      <c r="E1791" s="81" t="s">
        <v>489</v>
      </c>
      <c r="F1791" s="105">
        <v>51.611954563834864</v>
      </c>
      <c r="G1791" s="105">
        <v>12.902988640958716</v>
      </c>
      <c r="H1791" s="81" t="s">
        <v>34</v>
      </c>
    </row>
    <row r="1792" spans="1:8" hidden="1" x14ac:dyDescent="0.25">
      <c r="A1792" s="81" t="s">
        <v>465</v>
      </c>
      <c r="B1792" s="81" t="s">
        <v>115</v>
      </c>
      <c r="C1792" s="81" t="s">
        <v>482</v>
      </c>
      <c r="D1792" s="81" t="s">
        <v>14</v>
      </c>
      <c r="E1792" s="81" t="s">
        <v>489</v>
      </c>
      <c r="F1792" s="105">
        <v>146.89556298937615</v>
      </c>
      <c r="G1792" s="105">
        <v>36.723890747344036</v>
      </c>
      <c r="H1792" s="81" t="s">
        <v>35</v>
      </c>
    </row>
    <row r="1793" spans="1:8" hidden="1" x14ac:dyDescent="0.25">
      <c r="A1793" s="81" t="s">
        <v>465</v>
      </c>
      <c r="B1793" s="81" t="s">
        <v>115</v>
      </c>
      <c r="C1793" s="81" t="s">
        <v>482</v>
      </c>
      <c r="D1793" s="81" t="s">
        <v>14</v>
      </c>
      <c r="E1793" s="81" t="s">
        <v>489</v>
      </c>
      <c r="F1793" s="105">
        <v>138.95526228724771</v>
      </c>
      <c r="G1793" s="105">
        <v>34.738815571811926</v>
      </c>
      <c r="H1793" s="81" t="s">
        <v>36</v>
      </c>
    </row>
    <row r="1794" spans="1:8" hidden="1" x14ac:dyDescent="0.25">
      <c r="A1794" s="81" t="s">
        <v>465</v>
      </c>
      <c r="B1794" s="81" t="s">
        <v>115</v>
      </c>
      <c r="C1794" s="81" t="s">
        <v>482</v>
      </c>
      <c r="D1794" s="81" t="s">
        <v>14</v>
      </c>
      <c r="E1794" s="81" t="s">
        <v>489</v>
      </c>
      <c r="F1794" s="105">
        <v>151.85825092820642</v>
      </c>
      <c r="G1794" s="105">
        <v>37.964562732051604</v>
      </c>
      <c r="H1794" s="81" t="s">
        <v>37</v>
      </c>
    </row>
    <row r="1795" spans="1:8" hidden="1" x14ac:dyDescent="0.25">
      <c r="A1795" s="81" t="s">
        <v>465</v>
      </c>
      <c r="B1795" s="81" t="s">
        <v>115</v>
      </c>
      <c r="C1795" s="81" t="s">
        <v>482</v>
      </c>
      <c r="D1795" s="81" t="s">
        <v>14</v>
      </c>
      <c r="E1795" s="81" t="s">
        <v>489</v>
      </c>
      <c r="F1795" s="105">
        <v>26.798514869683487</v>
      </c>
      <c r="G1795" s="105">
        <v>6.6996287174208717</v>
      </c>
      <c r="H1795" s="81" t="s">
        <v>38</v>
      </c>
    </row>
    <row r="1796" spans="1:8" hidden="1" x14ac:dyDescent="0.25">
      <c r="A1796" s="81" t="s">
        <v>465</v>
      </c>
      <c r="B1796" s="81" t="s">
        <v>115</v>
      </c>
      <c r="C1796" s="81" t="s">
        <v>482</v>
      </c>
      <c r="D1796" s="81" t="s">
        <v>14</v>
      </c>
      <c r="E1796" s="81" t="s">
        <v>489</v>
      </c>
      <c r="F1796" s="105">
        <v>19.850751755321102</v>
      </c>
      <c r="G1796" s="105">
        <v>4.9626879388302756</v>
      </c>
      <c r="H1796" s="81" t="s">
        <v>39</v>
      </c>
    </row>
    <row r="1797" spans="1:8" hidden="1" x14ac:dyDescent="0.25">
      <c r="A1797" s="81" t="s">
        <v>465</v>
      </c>
      <c r="B1797" s="81" t="s">
        <v>115</v>
      </c>
      <c r="C1797" s="81" t="s">
        <v>482</v>
      </c>
      <c r="D1797" s="81" t="s">
        <v>14</v>
      </c>
      <c r="E1797" s="81" t="s">
        <v>489</v>
      </c>
      <c r="F1797" s="105">
        <v>145.40675660772709</v>
      </c>
      <c r="G1797" s="105">
        <v>36.351689151931772</v>
      </c>
      <c r="H1797" s="81" t="s">
        <v>40</v>
      </c>
    </row>
    <row r="1798" spans="1:8" hidden="1" x14ac:dyDescent="0.25">
      <c r="A1798" s="81" t="s">
        <v>465</v>
      </c>
      <c r="B1798" s="81" t="s">
        <v>115</v>
      </c>
      <c r="C1798" s="81" t="s">
        <v>482</v>
      </c>
      <c r="D1798" s="81" t="s">
        <v>14</v>
      </c>
      <c r="E1798" s="81" t="s">
        <v>489</v>
      </c>
      <c r="F1798" s="105">
        <v>787.08230709848192</v>
      </c>
      <c r="G1798" s="105">
        <v>196.77057677462048</v>
      </c>
      <c r="H1798" s="81" t="s">
        <v>41</v>
      </c>
    </row>
    <row r="1799" spans="1:8" hidden="1" x14ac:dyDescent="0.25">
      <c r="A1799" s="81" t="s">
        <v>465</v>
      </c>
      <c r="B1799" s="81" t="s">
        <v>115</v>
      </c>
      <c r="C1799" s="81" t="s">
        <v>482</v>
      </c>
      <c r="D1799" s="81" t="s">
        <v>14</v>
      </c>
      <c r="E1799" s="81" t="s">
        <v>489</v>
      </c>
      <c r="F1799" s="105">
        <v>397.01503510642203</v>
      </c>
      <c r="G1799" s="105">
        <v>99.253758776605508</v>
      </c>
      <c r="H1799" s="81" t="s">
        <v>42</v>
      </c>
    </row>
    <row r="1800" spans="1:8" hidden="1" x14ac:dyDescent="0.25">
      <c r="A1800" s="81" t="s">
        <v>465</v>
      </c>
      <c r="B1800" s="81" t="s">
        <v>115</v>
      </c>
      <c r="C1800" s="81" t="s">
        <v>482</v>
      </c>
      <c r="D1800" s="81" t="s">
        <v>14</v>
      </c>
      <c r="E1800" s="81" t="s">
        <v>489</v>
      </c>
      <c r="F1800" s="105">
        <v>25.805977281917432</v>
      </c>
      <c r="G1800" s="105">
        <v>6.451494320479358</v>
      </c>
      <c r="H1800" s="81" t="s">
        <v>43</v>
      </c>
    </row>
    <row r="1801" spans="1:8" hidden="1" x14ac:dyDescent="0.25">
      <c r="A1801" s="81" t="s">
        <v>465</v>
      </c>
      <c r="B1801" s="81" t="s">
        <v>115</v>
      </c>
      <c r="C1801" s="81" t="s">
        <v>482</v>
      </c>
      <c r="D1801" s="81" t="s">
        <v>14</v>
      </c>
      <c r="E1801" s="81" t="s">
        <v>489</v>
      </c>
      <c r="F1801" s="105">
        <v>59.552255265963311</v>
      </c>
      <c r="G1801" s="105">
        <v>14.888063816490828</v>
      </c>
      <c r="H1801" s="81" t="s">
        <v>44</v>
      </c>
    </row>
    <row r="1802" spans="1:8" hidden="1" x14ac:dyDescent="0.25">
      <c r="A1802" s="81" t="s">
        <v>465</v>
      </c>
      <c r="B1802" s="81" t="s">
        <v>115</v>
      </c>
      <c r="C1802" s="81" t="s">
        <v>482</v>
      </c>
      <c r="D1802" s="81" t="s">
        <v>14</v>
      </c>
      <c r="E1802" s="81" t="s">
        <v>489</v>
      </c>
      <c r="F1802" s="105">
        <v>185.60452891225233</v>
      </c>
      <c r="G1802" s="105">
        <v>46.401132228063084</v>
      </c>
      <c r="H1802" s="81" t="s">
        <v>45</v>
      </c>
    </row>
    <row r="1803" spans="1:8" hidden="1" x14ac:dyDescent="0.25">
      <c r="A1803" s="81" t="s">
        <v>465</v>
      </c>
      <c r="B1803" s="81" t="s">
        <v>115</v>
      </c>
      <c r="C1803" s="81" t="s">
        <v>482</v>
      </c>
      <c r="D1803" s="81" t="s">
        <v>14</v>
      </c>
      <c r="E1803" s="81" t="s">
        <v>489</v>
      </c>
      <c r="F1803" s="105">
        <v>4.9626879388302756</v>
      </c>
      <c r="G1803" s="105">
        <v>1.2406719847075689</v>
      </c>
      <c r="H1803" s="81" t="s">
        <v>46</v>
      </c>
    </row>
    <row r="1804" spans="1:8" hidden="1" x14ac:dyDescent="0.25">
      <c r="A1804" s="81" t="s">
        <v>465</v>
      </c>
      <c r="B1804" s="81" t="s">
        <v>115</v>
      </c>
      <c r="C1804" s="81" t="s">
        <v>482</v>
      </c>
      <c r="D1804" s="81" t="s">
        <v>14</v>
      </c>
      <c r="E1804" s="81" t="s">
        <v>489</v>
      </c>
      <c r="F1804" s="105">
        <v>117.1194353563945</v>
      </c>
      <c r="G1804" s="105">
        <v>29.279858839098626</v>
      </c>
      <c r="H1804" s="81" t="s">
        <v>47</v>
      </c>
    </row>
    <row r="1805" spans="1:8" hidden="1" x14ac:dyDescent="0.25">
      <c r="A1805" s="81" t="s">
        <v>465</v>
      </c>
      <c r="B1805" s="81" t="s">
        <v>115</v>
      </c>
      <c r="C1805" s="81" t="s">
        <v>482</v>
      </c>
      <c r="D1805" s="81" t="s">
        <v>14</v>
      </c>
      <c r="E1805" s="81" t="s">
        <v>489</v>
      </c>
      <c r="F1805" s="105">
        <v>101.23883395213763</v>
      </c>
      <c r="G1805" s="105">
        <v>25.309708488034406</v>
      </c>
      <c r="H1805" s="81" t="s">
        <v>63</v>
      </c>
    </row>
    <row r="1806" spans="1:8" hidden="1" x14ac:dyDescent="0.25">
      <c r="A1806" s="81" t="s">
        <v>465</v>
      </c>
      <c r="B1806" s="81" t="s">
        <v>115</v>
      </c>
      <c r="C1806" s="81" t="s">
        <v>482</v>
      </c>
      <c r="D1806" s="81" t="s">
        <v>14</v>
      </c>
      <c r="E1806" s="81" t="s">
        <v>489</v>
      </c>
      <c r="F1806" s="105">
        <v>41.686578686174315</v>
      </c>
      <c r="G1806" s="105">
        <v>10.421644671543579</v>
      </c>
      <c r="H1806" s="81" t="s">
        <v>48</v>
      </c>
    </row>
    <row r="1807" spans="1:8" hidden="1" x14ac:dyDescent="0.25">
      <c r="A1807" s="81" t="s">
        <v>465</v>
      </c>
      <c r="B1807" s="81" t="s">
        <v>115</v>
      </c>
      <c r="C1807" s="81" t="s">
        <v>482</v>
      </c>
      <c r="D1807" s="81" t="s">
        <v>14</v>
      </c>
      <c r="E1807" s="81" t="s">
        <v>489</v>
      </c>
      <c r="F1807" s="105">
        <v>40.694041098408256</v>
      </c>
      <c r="G1807" s="105">
        <v>10.173510274602064</v>
      </c>
      <c r="H1807" s="81" t="s">
        <v>49</v>
      </c>
    </row>
    <row r="1808" spans="1:8" hidden="1" x14ac:dyDescent="0.25">
      <c r="A1808" s="81" t="s">
        <v>465</v>
      </c>
      <c r="B1808" s="81" t="s">
        <v>115</v>
      </c>
      <c r="C1808" s="81" t="s">
        <v>482</v>
      </c>
      <c r="D1808" s="81" t="s">
        <v>14</v>
      </c>
      <c r="E1808" s="81" t="s">
        <v>489</v>
      </c>
      <c r="F1808" s="105">
        <v>53.597029739366974</v>
      </c>
      <c r="G1808" s="105">
        <v>13.399257434841743</v>
      </c>
      <c r="H1808" s="81" t="s">
        <v>50</v>
      </c>
    </row>
    <row r="1809" spans="1:8" hidden="1" x14ac:dyDescent="0.25">
      <c r="A1809" s="81" t="s">
        <v>465</v>
      </c>
      <c r="B1809" s="81" t="s">
        <v>115</v>
      </c>
      <c r="C1809" s="81" t="s">
        <v>482</v>
      </c>
      <c r="D1809" s="81" t="s">
        <v>14</v>
      </c>
      <c r="E1809" s="81" t="s">
        <v>489</v>
      </c>
      <c r="F1809" s="105">
        <v>163.76870198139909</v>
      </c>
      <c r="G1809" s="105">
        <v>40.942175495349773</v>
      </c>
      <c r="H1809" s="81" t="s">
        <v>51</v>
      </c>
    </row>
    <row r="1810" spans="1:8" hidden="1" x14ac:dyDescent="0.25">
      <c r="A1810" s="81" t="s">
        <v>465</v>
      </c>
      <c r="B1810" s="81" t="s">
        <v>115</v>
      </c>
      <c r="C1810" s="81" t="s">
        <v>482</v>
      </c>
      <c r="D1810" s="81" t="s">
        <v>14</v>
      </c>
      <c r="E1810" s="81" t="s">
        <v>489</v>
      </c>
      <c r="F1810" s="105">
        <v>146.30004043671653</v>
      </c>
      <c r="G1810" s="105">
        <v>36.575010109179132</v>
      </c>
      <c r="H1810" s="81" t="s">
        <v>52</v>
      </c>
    </row>
    <row r="1811" spans="1:8" hidden="1" x14ac:dyDescent="0.25">
      <c r="A1811" s="81" t="s">
        <v>465</v>
      </c>
      <c r="B1811" s="81" t="s">
        <v>115</v>
      </c>
      <c r="C1811" s="81" t="s">
        <v>482</v>
      </c>
      <c r="D1811" s="81" t="s">
        <v>14</v>
      </c>
      <c r="E1811" s="81" t="s">
        <v>489</v>
      </c>
      <c r="F1811" s="105">
        <v>22.828364518619267</v>
      </c>
      <c r="G1811" s="105">
        <v>5.7070911296548168</v>
      </c>
      <c r="H1811" s="81" t="s">
        <v>55</v>
      </c>
    </row>
    <row r="1812" spans="1:8" hidden="1" x14ac:dyDescent="0.25">
      <c r="A1812" s="81" t="s">
        <v>465</v>
      </c>
      <c r="B1812" s="81" t="s">
        <v>115</v>
      </c>
      <c r="C1812" s="81" t="s">
        <v>482</v>
      </c>
      <c r="D1812" s="81" t="s">
        <v>14</v>
      </c>
      <c r="E1812" s="81" t="s">
        <v>489</v>
      </c>
      <c r="F1812" s="105">
        <v>225.30603242289448</v>
      </c>
      <c r="G1812" s="105">
        <v>56.326508105723619</v>
      </c>
      <c r="H1812" s="81" t="s">
        <v>56</v>
      </c>
    </row>
    <row r="1813" spans="1:8" hidden="1" x14ac:dyDescent="0.25">
      <c r="A1813" s="81" t="s">
        <v>465</v>
      </c>
      <c r="B1813" s="81" t="s">
        <v>115</v>
      </c>
      <c r="C1813" s="81" t="s">
        <v>482</v>
      </c>
      <c r="D1813" s="81" t="s">
        <v>14</v>
      </c>
      <c r="E1813" s="81" t="s">
        <v>489</v>
      </c>
      <c r="F1813" s="105">
        <v>106.20152189096792</v>
      </c>
      <c r="G1813" s="105">
        <v>26.550380472741981</v>
      </c>
      <c r="H1813" s="81" t="s">
        <v>65</v>
      </c>
    </row>
    <row r="1814" spans="1:8" hidden="1" x14ac:dyDescent="0.25">
      <c r="A1814" s="81" t="s">
        <v>465</v>
      </c>
      <c r="B1814" s="81" t="s">
        <v>115</v>
      </c>
      <c r="C1814" s="81" t="s">
        <v>482</v>
      </c>
      <c r="D1814" s="81" t="s">
        <v>14</v>
      </c>
      <c r="E1814" s="81" t="s">
        <v>489</v>
      </c>
      <c r="F1814" s="105">
        <v>3.9701503510642202</v>
      </c>
      <c r="G1814" s="105">
        <v>0.99253758776605505</v>
      </c>
      <c r="H1814" s="81" t="s">
        <v>30</v>
      </c>
    </row>
    <row r="1815" spans="1:8" hidden="1" x14ac:dyDescent="0.25">
      <c r="A1815" s="81" t="s">
        <v>465</v>
      </c>
      <c r="B1815" s="81" t="s">
        <v>115</v>
      </c>
      <c r="C1815" s="81" t="s">
        <v>482</v>
      </c>
      <c r="D1815" s="81" t="s">
        <v>14</v>
      </c>
      <c r="E1815" s="81" t="s">
        <v>489</v>
      </c>
      <c r="F1815" s="105">
        <v>52.60449215160093</v>
      </c>
      <c r="G1815" s="105">
        <v>13.151123037900232</v>
      </c>
      <c r="H1815" s="81" t="s">
        <v>31</v>
      </c>
    </row>
    <row r="1816" spans="1:8" hidden="1" x14ac:dyDescent="0.25">
      <c r="A1816" s="81" t="s">
        <v>465</v>
      </c>
      <c r="B1816" s="81" t="s">
        <v>115</v>
      </c>
      <c r="C1816" s="81" t="s">
        <v>482</v>
      </c>
      <c r="D1816" s="81" t="s">
        <v>14</v>
      </c>
      <c r="E1816" s="81" t="s">
        <v>489</v>
      </c>
      <c r="F1816" s="105">
        <v>18.858214167555047</v>
      </c>
      <c r="G1816" s="105">
        <v>4.7145535418887619</v>
      </c>
      <c r="H1816" s="81" t="s">
        <v>36</v>
      </c>
    </row>
    <row r="1817" spans="1:8" hidden="1" x14ac:dyDescent="0.25">
      <c r="A1817" s="81" t="s">
        <v>465</v>
      </c>
      <c r="B1817" s="81" t="s">
        <v>115</v>
      </c>
      <c r="C1817" s="81" t="s">
        <v>482</v>
      </c>
      <c r="D1817" s="81" t="s">
        <v>14</v>
      </c>
      <c r="E1817" s="81" t="s">
        <v>489</v>
      </c>
      <c r="F1817" s="105">
        <v>6.9477631143623864</v>
      </c>
      <c r="G1817" s="105">
        <v>1.7369407785905966</v>
      </c>
      <c r="H1817" s="81" t="s">
        <v>40</v>
      </c>
    </row>
    <row r="1818" spans="1:8" hidden="1" x14ac:dyDescent="0.25">
      <c r="A1818" s="81" t="s">
        <v>465</v>
      </c>
      <c r="B1818" s="81" t="s">
        <v>115</v>
      </c>
      <c r="C1818" s="81" t="s">
        <v>482</v>
      </c>
      <c r="D1818" s="81" t="s">
        <v>14</v>
      </c>
      <c r="E1818" s="81" t="s">
        <v>489</v>
      </c>
      <c r="F1818" s="105">
        <v>7.9403007021284404</v>
      </c>
      <c r="G1818" s="105">
        <v>1.9850751755321101</v>
      </c>
      <c r="H1818" s="81" t="s">
        <v>43</v>
      </c>
    </row>
    <row r="1819" spans="1:8" hidden="1" x14ac:dyDescent="0.25">
      <c r="A1819" s="81" t="s">
        <v>465</v>
      </c>
      <c r="B1819" s="81" t="s">
        <v>115</v>
      </c>
      <c r="C1819" s="81" t="s">
        <v>482</v>
      </c>
      <c r="D1819" s="81" t="s">
        <v>14</v>
      </c>
      <c r="E1819" s="81" t="s">
        <v>489</v>
      </c>
      <c r="F1819" s="105">
        <v>42.679116273940366</v>
      </c>
      <c r="G1819" s="105">
        <v>10.669779068485091</v>
      </c>
      <c r="H1819" s="81" t="s">
        <v>46</v>
      </c>
    </row>
    <row r="1820" spans="1:8" hidden="1" x14ac:dyDescent="0.25">
      <c r="A1820" s="81" t="s">
        <v>465</v>
      </c>
      <c r="B1820" s="81" t="s">
        <v>115</v>
      </c>
      <c r="C1820" s="81" t="s">
        <v>482</v>
      </c>
      <c r="D1820" s="81" t="s">
        <v>14</v>
      </c>
      <c r="E1820" s="81" t="s">
        <v>489</v>
      </c>
      <c r="F1820" s="105">
        <v>48.435834282983485</v>
      </c>
      <c r="G1820" s="105">
        <v>12.108958570745871</v>
      </c>
      <c r="H1820" s="81" t="s">
        <v>52</v>
      </c>
    </row>
    <row r="1821" spans="1:8" hidden="1" x14ac:dyDescent="0.25">
      <c r="A1821" s="81" t="s">
        <v>465</v>
      </c>
      <c r="B1821" s="81" t="s">
        <v>115</v>
      </c>
      <c r="C1821" s="81" t="s">
        <v>482</v>
      </c>
      <c r="D1821" s="81" t="s">
        <v>14</v>
      </c>
      <c r="E1821" s="81" t="s">
        <v>489</v>
      </c>
      <c r="F1821" s="105">
        <v>23.324633312502296</v>
      </c>
      <c r="G1821" s="105">
        <v>5.8311583281255741</v>
      </c>
      <c r="H1821" s="81" t="s">
        <v>53</v>
      </c>
    </row>
    <row r="1822" spans="1:8" hidden="1" x14ac:dyDescent="0.25">
      <c r="A1822" s="81"/>
      <c r="B1822" s="81"/>
      <c r="C1822" s="81"/>
      <c r="D1822" s="81"/>
      <c r="E1822" s="81"/>
      <c r="F1822" s="106">
        <v>8099.9999999999991</v>
      </c>
      <c r="G1822" s="106">
        <v>2024.9999999999998</v>
      </c>
      <c r="H1822" s="87"/>
    </row>
    <row r="1823" spans="1:8" hidden="1" x14ac:dyDescent="0.25">
      <c r="A1823" s="81" t="s">
        <v>465</v>
      </c>
      <c r="B1823" s="81" t="s">
        <v>115</v>
      </c>
      <c r="C1823" s="81" t="s">
        <v>480</v>
      </c>
      <c r="D1823" s="81" t="s">
        <v>14</v>
      </c>
      <c r="E1823" s="81" t="s">
        <v>489</v>
      </c>
      <c r="F1823" s="105">
        <v>5.3163996160378053</v>
      </c>
      <c r="G1823" s="105">
        <v>1.3290999040094513</v>
      </c>
      <c r="H1823" s="81" t="s">
        <v>40</v>
      </c>
    </row>
    <row r="1824" spans="1:8" hidden="1" x14ac:dyDescent="0.25">
      <c r="A1824" s="81" t="s">
        <v>465</v>
      </c>
      <c r="B1824" s="81" t="s">
        <v>115</v>
      </c>
      <c r="C1824" s="81" t="s">
        <v>480</v>
      </c>
      <c r="D1824" s="81" t="s">
        <v>14</v>
      </c>
      <c r="E1824" s="81" t="s">
        <v>489</v>
      </c>
      <c r="F1824" s="105">
        <v>37.214797312264636</v>
      </c>
      <c r="G1824" s="105">
        <v>9.3036993280661591</v>
      </c>
      <c r="H1824" s="81" t="s">
        <v>46</v>
      </c>
    </row>
    <row r="1825" spans="1:8" hidden="1" x14ac:dyDescent="0.25">
      <c r="A1825" s="81" t="s">
        <v>465</v>
      </c>
      <c r="B1825" s="81" t="s">
        <v>115</v>
      </c>
      <c r="C1825" s="81" t="s">
        <v>480</v>
      </c>
      <c r="D1825" s="81" t="s">
        <v>14</v>
      </c>
      <c r="E1825" s="81" t="s">
        <v>489</v>
      </c>
      <c r="F1825" s="105">
        <v>0.88606660267296755</v>
      </c>
      <c r="G1825" s="105">
        <v>0.22151665066824189</v>
      </c>
      <c r="H1825" s="81" t="s">
        <v>51</v>
      </c>
    </row>
    <row r="1826" spans="1:8" hidden="1" x14ac:dyDescent="0.25">
      <c r="A1826" s="81" t="s">
        <v>465</v>
      </c>
      <c r="B1826" s="81" t="s">
        <v>115</v>
      </c>
      <c r="C1826" s="81" t="s">
        <v>480</v>
      </c>
      <c r="D1826" s="81" t="s">
        <v>14</v>
      </c>
      <c r="E1826" s="81" t="s">
        <v>489</v>
      </c>
      <c r="F1826" s="105">
        <v>119.26456471978143</v>
      </c>
      <c r="G1826" s="105">
        <v>29.816141179945358</v>
      </c>
      <c r="H1826" s="81" t="s">
        <v>53</v>
      </c>
    </row>
    <row r="1827" spans="1:8" hidden="1" x14ac:dyDescent="0.25">
      <c r="A1827" s="81" t="s">
        <v>465</v>
      </c>
      <c r="B1827" s="81" t="s">
        <v>115</v>
      </c>
      <c r="C1827" s="81" t="s">
        <v>480</v>
      </c>
      <c r="D1827" s="81" t="s">
        <v>14</v>
      </c>
      <c r="E1827" s="81" t="s">
        <v>489</v>
      </c>
      <c r="F1827" s="105">
        <v>5.3163996160378053</v>
      </c>
      <c r="G1827" s="105">
        <v>1.3290999040094513</v>
      </c>
      <c r="H1827" s="81" t="s">
        <v>55</v>
      </c>
    </row>
    <row r="1828" spans="1:8" hidden="1" x14ac:dyDescent="0.25">
      <c r="A1828" s="81" t="s">
        <v>465</v>
      </c>
      <c r="B1828" s="81" t="s">
        <v>115</v>
      </c>
      <c r="C1828" s="81" t="s">
        <v>480</v>
      </c>
      <c r="D1828" s="81" t="s">
        <v>14</v>
      </c>
      <c r="E1828" s="81" t="s">
        <v>489</v>
      </c>
      <c r="F1828" s="105">
        <v>1.7721332053459351</v>
      </c>
      <c r="G1828" s="105">
        <v>0.44303330133648378</v>
      </c>
      <c r="H1828" s="81" t="s">
        <v>57</v>
      </c>
    </row>
    <row r="1829" spans="1:8" hidden="1" x14ac:dyDescent="0.25">
      <c r="A1829" s="81" t="s">
        <v>465</v>
      </c>
      <c r="B1829" s="81" t="s">
        <v>115</v>
      </c>
      <c r="C1829" s="81" t="s">
        <v>480</v>
      </c>
      <c r="D1829" s="81" t="s">
        <v>14</v>
      </c>
      <c r="E1829" s="81" t="s">
        <v>489</v>
      </c>
      <c r="F1829" s="105">
        <v>0.88606660267296755</v>
      </c>
      <c r="G1829" s="105">
        <v>0.22151665066824189</v>
      </c>
      <c r="H1829" s="81" t="s">
        <v>44</v>
      </c>
    </row>
    <row r="1830" spans="1:8" hidden="1" x14ac:dyDescent="0.25">
      <c r="A1830" s="81" t="s">
        <v>465</v>
      </c>
      <c r="B1830" s="81" t="s">
        <v>115</v>
      </c>
      <c r="C1830" s="81" t="s">
        <v>480</v>
      </c>
      <c r="D1830" s="81" t="s">
        <v>14</v>
      </c>
      <c r="E1830" s="81" t="s">
        <v>489</v>
      </c>
      <c r="F1830" s="105">
        <v>36.328730709591667</v>
      </c>
      <c r="G1830" s="105">
        <v>9.0821826773979168</v>
      </c>
      <c r="H1830" s="81" t="s">
        <v>46</v>
      </c>
    </row>
    <row r="1831" spans="1:8" hidden="1" x14ac:dyDescent="0.25">
      <c r="A1831" s="81" t="s">
        <v>465</v>
      </c>
      <c r="B1831" s="81" t="s">
        <v>115</v>
      </c>
      <c r="C1831" s="81" t="s">
        <v>480</v>
      </c>
      <c r="D1831" s="81" t="s">
        <v>14</v>
      </c>
      <c r="E1831" s="81" t="s">
        <v>489</v>
      </c>
      <c r="F1831" s="105">
        <v>25.695931477516062</v>
      </c>
      <c r="G1831" s="105">
        <v>6.4239828693790155</v>
      </c>
      <c r="H1831" s="81" t="s">
        <v>68</v>
      </c>
    </row>
    <row r="1832" spans="1:8" hidden="1" x14ac:dyDescent="0.25">
      <c r="A1832" s="81" t="s">
        <v>465</v>
      </c>
      <c r="B1832" s="81" t="s">
        <v>115</v>
      </c>
      <c r="C1832" s="81" t="s">
        <v>480</v>
      </c>
      <c r="D1832" s="81" t="s">
        <v>14</v>
      </c>
      <c r="E1832" s="81" t="s">
        <v>489</v>
      </c>
      <c r="F1832" s="105">
        <v>27.999704644465773</v>
      </c>
      <c r="G1832" s="105">
        <v>6.9999261611164432</v>
      </c>
      <c r="H1832" s="81" t="s">
        <v>53</v>
      </c>
    </row>
    <row r="1833" spans="1:8" hidden="1" x14ac:dyDescent="0.25">
      <c r="A1833" s="81" t="s">
        <v>465</v>
      </c>
      <c r="B1833" s="81" t="s">
        <v>115</v>
      </c>
      <c r="C1833" s="81" t="s">
        <v>480</v>
      </c>
      <c r="D1833" s="81" t="s">
        <v>14</v>
      </c>
      <c r="E1833" s="81" t="s">
        <v>489</v>
      </c>
      <c r="F1833" s="105">
        <v>27.468064682861993</v>
      </c>
      <c r="G1833" s="105">
        <v>6.8670161707154982</v>
      </c>
      <c r="H1833" s="81" t="s">
        <v>18</v>
      </c>
    </row>
    <row r="1834" spans="1:8" hidden="1" x14ac:dyDescent="0.25">
      <c r="A1834" s="81" t="s">
        <v>465</v>
      </c>
      <c r="B1834" s="81" t="s">
        <v>115</v>
      </c>
      <c r="C1834" s="81" t="s">
        <v>480</v>
      </c>
      <c r="D1834" s="81" t="s">
        <v>14</v>
      </c>
      <c r="E1834" s="81" t="s">
        <v>489</v>
      </c>
      <c r="F1834" s="105">
        <v>77.973861035221148</v>
      </c>
      <c r="G1834" s="105">
        <v>19.493465258805287</v>
      </c>
      <c r="H1834" s="81" t="s">
        <v>20</v>
      </c>
    </row>
    <row r="1835" spans="1:8" hidden="1" x14ac:dyDescent="0.25">
      <c r="A1835" s="81" t="s">
        <v>465</v>
      </c>
      <c r="B1835" s="81" t="s">
        <v>115</v>
      </c>
      <c r="C1835" s="81" t="s">
        <v>480</v>
      </c>
      <c r="D1835" s="81" t="s">
        <v>14</v>
      </c>
      <c r="E1835" s="81" t="s">
        <v>489</v>
      </c>
      <c r="F1835" s="105">
        <v>189.61825297201509</v>
      </c>
      <c r="G1835" s="105">
        <v>47.404563243003771</v>
      </c>
      <c r="H1835" s="81" t="s">
        <v>22</v>
      </c>
    </row>
    <row r="1836" spans="1:8" hidden="1" x14ac:dyDescent="0.25">
      <c r="A1836" s="81" t="s">
        <v>465</v>
      </c>
      <c r="B1836" s="81" t="s">
        <v>115</v>
      </c>
      <c r="C1836" s="81" t="s">
        <v>480</v>
      </c>
      <c r="D1836" s="81" t="s">
        <v>14</v>
      </c>
      <c r="E1836" s="81" t="s">
        <v>489</v>
      </c>
      <c r="F1836" s="105">
        <v>228.6051834896256</v>
      </c>
      <c r="G1836" s="105">
        <v>57.151295872406401</v>
      </c>
      <c r="H1836" s="81" t="s">
        <v>23</v>
      </c>
    </row>
    <row r="1837" spans="1:8" hidden="1" x14ac:dyDescent="0.25">
      <c r="A1837" s="81" t="s">
        <v>465</v>
      </c>
      <c r="B1837" s="81" t="s">
        <v>115</v>
      </c>
      <c r="C1837" s="81" t="s">
        <v>480</v>
      </c>
      <c r="D1837" s="81" t="s">
        <v>14</v>
      </c>
      <c r="E1837" s="81" t="s">
        <v>489</v>
      </c>
      <c r="F1837" s="105">
        <v>68.22712840581849</v>
      </c>
      <c r="G1837" s="105">
        <v>17.056782101454623</v>
      </c>
      <c r="H1837" s="81" t="s">
        <v>25</v>
      </c>
    </row>
    <row r="1838" spans="1:8" hidden="1" x14ac:dyDescent="0.25">
      <c r="A1838" s="81" t="s">
        <v>465</v>
      </c>
      <c r="B1838" s="81" t="s">
        <v>115</v>
      </c>
      <c r="C1838" s="81" t="s">
        <v>480</v>
      </c>
      <c r="D1838" s="81" t="s">
        <v>14</v>
      </c>
      <c r="E1838" s="81" t="s">
        <v>489</v>
      </c>
      <c r="F1838" s="105">
        <v>12.404932437421547</v>
      </c>
      <c r="G1838" s="105">
        <v>3.1012331093553867</v>
      </c>
      <c r="H1838" s="81" t="s">
        <v>28</v>
      </c>
    </row>
    <row r="1839" spans="1:8" hidden="1" x14ac:dyDescent="0.25">
      <c r="A1839" s="81" t="s">
        <v>465</v>
      </c>
      <c r="B1839" s="81" t="s">
        <v>115</v>
      </c>
      <c r="C1839" s="81" t="s">
        <v>480</v>
      </c>
      <c r="D1839" s="81" t="s">
        <v>14</v>
      </c>
      <c r="E1839" s="81" t="s">
        <v>489</v>
      </c>
      <c r="F1839" s="105">
        <v>21.265598464151221</v>
      </c>
      <c r="G1839" s="105">
        <v>5.3163996160378053</v>
      </c>
      <c r="H1839" s="81" t="s">
        <v>30</v>
      </c>
    </row>
    <row r="1840" spans="1:8" hidden="1" x14ac:dyDescent="0.25">
      <c r="A1840" s="81" t="s">
        <v>465</v>
      </c>
      <c r="B1840" s="81" t="s">
        <v>115</v>
      </c>
      <c r="C1840" s="81" t="s">
        <v>480</v>
      </c>
      <c r="D1840" s="81" t="s">
        <v>14</v>
      </c>
      <c r="E1840" s="81" t="s">
        <v>489</v>
      </c>
      <c r="F1840" s="105">
        <v>36.328730709591667</v>
      </c>
      <c r="G1840" s="105">
        <v>9.0821826773979168</v>
      </c>
      <c r="H1840" s="81" t="s">
        <v>31</v>
      </c>
    </row>
    <row r="1841" spans="1:8" hidden="1" x14ac:dyDescent="0.25">
      <c r="A1841" s="81" t="s">
        <v>465</v>
      </c>
      <c r="B1841" s="81" t="s">
        <v>115</v>
      </c>
      <c r="C1841" s="81" t="s">
        <v>480</v>
      </c>
      <c r="D1841" s="81" t="s">
        <v>14</v>
      </c>
      <c r="E1841" s="81" t="s">
        <v>489</v>
      </c>
      <c r="F1841" s="105">
        <v>14.177065642767481</v>
      </c>
      <c r="G1841" s="105">
        <v>3.5442664106918702</v>
      </c>
      <c r="H1841" s="81" t="s">
        <v>62</v>
      </c>
    </row>
    <row r="1842" spans="1:8" hidden="1" x14ac:dyDescent="0.25">
      <c r="A1842" s="81" t="s">
        <v>465</v>
      </c>
      <c r="B1842" s="81" t="s">
        <v>115</v>
      </c>
      <c r="C1842" s="81" t="s">
        <v>480</v>
      </c>
      <c r="D1842" s="81" t="s">
        <v>14</v>
      </c>
      <c r="E1842" s="81" t="s">
        <v>489</v>
      </c>
      <c r="F1842" s="105">
        <v>70.885328213837411</v>
      </c>
      <c r="G1842" s="105">
        <v>17.721332053459353</v>
      </c>
      <c r="H1842" s="81" t="s">
        <v>34</v>
      </c>
    </row>
    <row r="1843" spans="1:8" hidden="1" x14ac:dyDescent="0.25">
      <c r="A1843" s="81" t="s">
        <v>465</v>
      </c>
      <c r="B1843" s="81" t="s">
        <v>115</v>
      </c>
      <c r="C1843" s="81" t="s">
        <v>480</v>
      </c>
      <c r="D1843" s="81" t="s">
        <v>14</v>
      </c>
      <c r="E1843" s="81" t="s">
        <v>489</v>
      </c>
      <c r="F1843" s="105">
        <v>66.454995200472567</v>
      </c>
      <c r="G1843" s="105">
        <v>16.613748800118142</v>
      </c>
      <c r="H1843" s="81" t="s">
        <v>35</v>
      </c>
    </row>
    <row r="1844" spans="1:8" hidden="1" x14ac:dyDescent="0.25">
      <c r="A1844" s="81" t="s">
        <v>465</v>
      </c>
      <c r="B1844" s="81" t="s">
        <v>115</v>
      </c>
      <c r="C1844" s="81" t="s">
        <v>480</v>
      </c>
      <c r="D1844" s="81" t="s">
        <v>14</v>
      </c>
      <c r="E1844" s="81" t="s">
        <v>489</v>
      </c>
      <c r="F1844" s="105">
        <v>88.606660267296732</v>
      </c>
      <c r="G1844" s="105">
        <v>22.151665066824183</v>
      </c>
      <c r="H1844" s="81" t="s">
        <v>36</v>
      </c>
    </row>
    <row r="1845" spans="1:8" hidden="1" x14ac:dyDescent="0.25">
      <c r="A1845" s="81" t="s">
        <v>465</v>
      </c>
      <c r="B1845" s="81" t="s">
        <v>115</v>
      </c>
      <c r="C1845" s="81" t="s">
        <v>480</v>
      </c>
      <c r="D1845" s="81" t="s">
        <v>14</v>
      </c>
      <c r="E1845" s="81" t="s">
        <v>489</v>
      </c>
      <c r="F1845" s="105">
        <v>19.493465258805287</v>
      </c>
      <c r="G1845" s="105">
        <v>4.8733663147013218</v>
      </c>
      <c r="H1845" s="81" t="s">
        <v>37</v>
      </c>
    </row>
    <row r="1846" spans="1:8" hidden="1" x14ac:dyDescent="0.25">
      <c r="A1846" s="81" t="s">
        <v>465</v>
      </c>
      <c r="B1846" s="81" t="s">
        <v>115</v>
      </c>
      <c r="C1846" s="81" t="s">
        <v>480</v>
      </c>
      <c r="D1846" s="81" t="s">
        <v>14</v>
      </c>
      <c r="E1846" s="81" t="s">
        <v>489</v>
      </c>
      <c r="F1846" s="105">
        <v>18.607398656132318</v>
      </c>
      <c r="G1846" s="105">
        <v>4.6518496640330795</v>
      </c>
      <c r="H1846" s="81" t="s">
        <v>38</v>
      </c>
    </row>
    <row r="1847" spans="1:8" hidden="1" x14ac:dyDescent="0.25">
      <c r="A1847" s="81" t="s">
        <v>465</v>
      </c>
      <c r="B1847" s="81" t="s">
        <v>115</v>
      </c>
      <c r="C1847" s="81" t="s">
        <v>480</v>
      </c>
      <c r="D1847" s="81" t="s">
        <v>14</v>
      </c>
      <c r="E1847" s="81" t="s">
        <v>489</v>
      </c>
      <c r="F1847" s="105">
        <v>48.73366314701321</v>
      </c>
      <c r="G1847" s="105">
        <v>12.183415786753303</v>
      </c>
      <c r="H1847" s="81" t="s">
        <v>39</v>
      </c>
    </row>
    <row r="1848" spans="1:8" hidden="1" x14ac:dyDescent="0.25">
      <c r="A1848" s="81" t="s">
        <v>465</v>
      </c>
      <c r="B1848" s="81" t="s">
        <v>115</v>
      </c>
      <c r="C1848" s="81" t="s">
        <v>480</v>
      </c>
      <c r="D1848" s="81" t="s">
        <v>14</v>
      </c>
      <c r="E1848" s="81" t="s">
        <v>489</v>
      </c>
      <c r="F1848" s="105">
        <v>54.050062763051017</v>
      </c>
      <c r="G1848" s="105">
        <v>13.512515690762754</v>
      </c>
      <c r="H1848" s="81" t="s">
        <v>40</v>
      </c>
    </row>
    <row r="1849" spans="1:8" hidden="1" x14ac:dyDescent="0.25">
      <c r="A1849" s="81" t="s">
        <v>465</v>
      </c>
      <c r="B1849" s="81" t="s">
        <v>115</v>
      </c>
      <c r="C1849" s="81" t="s">
        <v>480</v>
      </c>
      <c r="D1849" s="81" t="s">
        <v>14</v>
      </c>
      <c r="E1849" s="81" t="s">
        <v>489</v>
      </c>
      <c r="F1849" s="105">
        <v>106.3279923207561</v>
      </c>
      <c r="G1849" s="105">
        <v>26.581998080189024</v>
      </c>
      <c r="H1849" s="81" t="s">
        <v>41</v>
      </c>
    </row>
    <row r="1850" spans="1:8" hidden="1" x14ac:dyDescent="0.25">
      <c r="A1850" s="81" t="s">
        <v>465</v>
      </c>
      <c r="B1850" s="81" t="s">
        <v>115</v>
      </c>
      <c r="C1850" s="81" t="s">
        <v>480</v>
      </c>
      <c r="D1850" s="81" t="s">
        <v>14</v>
      </c>
      <c r="E1850" s="81" t="s">
        <v>489</v>
      </c>
      <c r="F1850" s="105">
        <v>761.13121169607905</v>
      </c>
      <c r="G1850" s="105">
        <v>190.28280292401976</v>
      </c>
      <c r="H1850" s="81" t="s">
        <v>42</v>
      </c>
    </row>
    <row r="1851" spans="1:8" hidden="1" x14ac:dyDescent="0.25">
      <c r="A1851" s="81" t="s">
        <v>465</v>
      </c>
      <c r="B1851" s="81" t="s">
        <v>115</v>
      </c>
      <c r="C1851" s="81" t="s">
        <v>480</v>
      </c>
      <c r="D1851" s="81" t="s">
        <v>14</v>
      </c>
      <c r="E1851" s="81" t="s">
        <v>489</v>
      </c>
      <c r="F1851" s="105">
        <v>1.7721332053459351</v>
      </c>
      <c r="G1851" s="105">
        <v>0.44303330133648378</v>
      </c>
      <c r="H1851" s="81" t="s">
        <v>44</v>
      </c>
    </row>
    <row r="1852" spans="1:8" hidden="1" x14ac:dyDescent="0.25">
      <c r="A1852" s="81" t="s">
        <v>465</v>
      </c>
      <c r="B1852" s="81" t="s">
        <v>115</v>
      </c>
      <c r="C1852" s="81" t="s">
        <v>480</v>
      </c>
      <c r="D1852" s="81" t="s">
        <v>14</v>
      </c>
      <c r="E1852" s="81" t="s">
        <v>489</v>
      </c>
      <c r="F1852" s="105">
        <v>14.177065642767481</v>
      </c>
      <c r="G1852" s="105">
        <v>3.5442664106918702</v>
      </c>
      <c r="H1852" s="81" t="s">
        <v>45</v>
      </c>
    </row>
    <row r="1853" spans="1:8" hidden="1" x14ac:dyDescent="0.25">
      <c r="A1853" s="81" t="s">
        <v>465</v>
      </c>
      <c r="B1853" s="81" t="s">
        <v>115</v>
      </c>
      <c r="C1853" s="81" t="s">
        <v>480</v>
      </c>
      <c r="D1853" s="81" t="s">
        <v>14</v>
      </c>
      <c r="E1853" s="81" t="s">
        <v>489</v>
      </c>
      <c r="F1853" s="105">
        <v>14.177065642767481</v>
      </c>
      <c r="G1853" s="105">
        <v>3.5442664106918702</v>
      </c>
      <c r="H1853" s="81" t="s">
        <v>46</v>
      </c>
    </row>
    <row r="1854" spans="1:8" hidden="1" x14ac:dyDescent="0.25">
      <c r="A1854" s="81" t="s">
        <v>465</v>
      </c>
      <c r="B1854" s="81" t="s">
        <v>115</v>
      </c>
      <c r="C1854" s="81" t="s">
        <v>480</v>
      </c>
      <c r="D1854" s="81" t="s">
        <v>14</v>
      </c>
      <c r="E1854" s="81" t="s">
        <v>489</v>
      </c>
      <c r="F1854" s="105">
        <v>10.632799232075611</v>
      </c>
      <c r="G1854" s="105">
        <v>2.6581998080189027</v>
      </c>
      <c r="H1854" s="81" t="s">
        <v>47</v>
      </c>
    </row>
    <row r="1855" spans="1:8" hidden="1" x14ac:dyDescent="0.25">
      <c r="A1855" s="81" t="s">
        <v>465</v>
      </c>
      <c r="B1855" s="81" t="s">
        <v>115</v>
      </c>
      <c r="C1855" s="81" t="s">
        <v>480</v>
      </c>
      <c r="D1855" s="81" t="s">
        <v>14</v>
      </c>
      <c r="E1855" s="81" t="s">
        <v>489</v>
      </c>
      <c r="F1855" s="105">
        <v>39.872997120283536</v>
      </c>
      <c r="G1855" s="105">
        <v>9.968249280070884</v>
      </c>
      <c r="H1855" s="81" t="s">
        <v>63</v>
      </c>
    </row>
    <row r="1856" spans="1:8" hidden="1" x14ac:dyDescent="0.25">
      <c r="A1856" s="81" t="s">
        <v>465</v>
      </c>
      <c r="B1856" s="81" t="s">
        <v>115</v>
      </c>
      <c r="C1856" s="81" t="s">
        <v>480</v>
      </c>
      <c r="D1856" s="81" t="s">
        <v>14</v>
      </c>
      <c r="E1856" s="81" t="s">
        <v>489</v>
      </c>
      <c r="F1856" s="105">
        <v>20.379531861478252</v>
      </c>
      <c r="G1856" s="105">
        <v>5.0948829653695631</v>
      </c>
      <c r="H1856" s="81" t="s">
        <v>48</v>
      </c>
    </row>
    <row r="1857" spans="1:8" hidden="1" x14ac:dyDescent="0.25">
      <c r="A1857" s="81" t="s">
        <v>465</v>
      </c>
      <c r="B1857" s="81" t="s">
        <v>115</v>
      </c>
      <c r="C1857" s="81" t="s">
        <v>480</v>
      </c>
      <c r="D1857" s="81" t="s">
        <v>14</v>
      </c>
      <c r="E1857" s="81" t="s">
        <v>489</v>
      </c>
      <c r="F1857" s="105">
        <v>23.037731669497155</v>
      </c>
      <c r="G1857" s="105">
        <v>5.7594329173742889</v>
      </c>
      <c r="H1857" s="81" t="s">
        <v>68</v>
      </c>
    </row>
    <row r="1858" spans="1:8" hidden="1" x14ac:dyDescent="0.25">
      <c r="A1858" s="81" t="s">
        <v>465</v>
      </c>
      <c r="B1858" s="81" t="s">
        <v>115</v>
      </c>
      <c r="C1858" s="81" t="s">
        <v>480</v>
      </c>
      <c r="D1858" s="81" t="s">
        <v>14</v>
      </c>
      <c r="E1858" s="81" t="s">
        <v>489</v>
      </c>
      <c r="F1858" s="105">
        <v>54.936129365723986</v>
      </c>
      <c r="G1858" s="105">
        <v>13.734032341430996</v>
      </c>
      <c r="H1858" s="81" t="s">
        <v>49</v>
      </c>
    </row>
    <row r="1859" spans="1:8" hidden="1" x14ac:dyDescent="0.25">
      <c r="A1859" s="81" t="s">
        <v>465</v>
      </c>
      <c r="B1859" s="81" t="s">
        <v>115</v>
      </c>
      <c r="C1859" s="81" t="s">
        <v>480</v>
      </c>
      <c r="D1859" s="81" t="s">
        <v>14</v>
      </c>
      <c r="E1859" s="81" t="s">
        <v>489</v>
      </c>
      <c r="F1859" s="105">
        <v>46.075463338994311</v>
      </c>
      <c r="G1859" s="105">
        <v>11.518865834748578</v>
      </c>
      <c r="H1859" s="81" t="s">
        <v>50</v>
      </c>
    </row>
    <row r="1860" spans="1:8" hidden="1" x14ac:dyDescent="0.25">
      <c r="A1860" s="81" t="s">
        <v>465</v>
      </c>
      <c r="B1860" s="81" t="s">
        <v>115</v>
      </c>
      <c r="C1860" s="81" t="s">
        <v>480</v>
      </c>
      <c r="D1860" s="81" t="s">
        <v>14</v>
      </c>
      <c r="E1860" s="81" t="s">
        <v>489</v>
      </c>
      <c r="F1860" s="105">
        <v>16.835265450786384</v>
      </c>
      <c r="G1860" s="105">
        <v>4.208816362696596</v>
      </c>
      <c r="H1860" s="81" t="s">
        <v>51</v>
      </c>
    </row>
    <row r="1861" spans="1:8" hidden="1" x14ac:dyDescent="0.25">
      <c r="A1861" s="81" t="s">
        <v>465</v>
      </c>
      <c r="B1861" s="81" t="s">
        <v>115</v>
      </c>
      <c r="C1861" s="81" t="s">
        <v>480</v>
      </c>
      <c r="D1861" s="81" t="s">
        <v>14</v>
      </c>
      <c r="E1861" s="81" t="s">
        <v>489</v>
      </c>
      <c r="F1861" s="105">
        <v>91.619286716384849</v>
      </c>
      <c r="G1861" s="105">
        <v>22.904821679096212</v>
      </c>
      <c r="H1861" s="81" t="s">
        <v>52</v>
      </c>
    </row>
    <row r="1862" spans="1:8" hidden="1" x14ac:dyDescent="0.25">
      <c r="A1862" s="81" t="s">
        <v>465</v>
      </c>
      <c r="B1862" s="81" t="s">
        <v>115</v>
      </c>
      <c r="C1862" s="81" t="s">
        <v>480</v>
      </c>
      <c r="D1862" s="81" t="s">
        <v>14</v>
      </c>
      <c r="E1862" s="81" t="s">
        <v>489</v>
      </c>
      <c r="F1862" s="105">
        <v>34.379384183711139</v>
      </c>
      <c r="G1862" s="105">
        <v>8.5948460459277847</v>
      </c>
      <c r="H1862" s="81" t="s">
        <v>53</v>
      </c>
    </row>
    <row r="1863" spans="1:8" hidden="1" x14ac:dyDescent="0.25">
      <c r="A1863" s="81" t="s">
        <v>465</v>
      </c>
      <c r="B1863" s="81" t="s">
        <v>115</v>
      </c>
      <c r="C1863" s="81" t="s">
        <v>480</v>
      </c>
      <c r="D1863" s="81" t="s">
        <v>14</v>
      </c>
      <c r="E1863" s="81" t="s">
        <v>489</v>
      </c>
      <c r="F1863" s="105">
        <v>7.9745994240567075</v>
      </c>
      <c r="G1863" s="105">
        <v>1.9936498560141769</v>
      </c>
      <c r="H1863" s="81" t="s">
        <v>55</v>
      </c>
    </row>
    <row r="1864" spans="1:8" hidden="1" x14ac:dyDescent="0.25">
      <c r="A1864" s="81" t="s">
        <v>465</v>
      </c>
      <c r="B1864" s="81" t="s">
        <v>115</v>
      </c>
      <c r="C1864" s="81" t="s">
        <v>480</v>
      </c>
      <c r="D1864" s="81" t="s">
        <v>14</v>
      </c>
      <c r="E1864" s="81" t="s">
        <v>489</v>
      </c>
      <c r="F1864" s="105">
        <v>26.581998080189024</v>
      </c>
      <c r="G1864" s="105">
        <v>6.645499520047256</v>
      </c>
      <c r="H1864" s="81" t="s">
        <v>56</v>
      </c>
    </row>
    <row r="1865" spans="1:8" hidden="1" x14ac:dyDescent="0.25">
      <c r="A1865" s="81" t="s">
        <v>465</v>
      </c>
      <c r="B1865" s="81" t="s">
        <v>115</v>
      </c>
      <c r="C1865" s="81" t="s">
        <v>480</v>
      </c>
      <c r="D1865" s="81" t="s">
        <v>14</v>
      </c>
      <c r="E1865" s="81" t="s">
        <v>489</v>
      </c>
      <c r="F1865" s="105">
        <v>101.89765930739127</v>
      </c>
      <c r="G1865" s="105">
        <v>25.474414826847816</v>
      </c>
      <c r="H1865" s="81" t="s">
        <v>57</v>
      </c>
    </row>
    <row r="1866" spans="1:8" hidden="1" x14ac:dyDescent="0.25">
      <c r="A1866" s="81" t="s">
        <v>465</v>
      </c>
      <c r="B1866" s="81" t="s">
        <v>115</v>
      </c>
      <c r="C1866" s="81" t="s">
        <v>480</v>
      </c>
      <c r="D1866" s="81" t="s">
        <v>14</v>
      </c>
      <c r="E1866" s="81" t="s">
        <v>489</v>
      </c>
      <c r="F1866" s="105">
        <v>11.518865834748578</v>
      </c>
      <c r="G1866" s="105">
        <v>2.8797164586871444</v>
      </c>
      <c r="H1866" s="81" t="s">
        <v>65</v>
      </c>
    </row>
    <row r="1867" spans="1:8" hidden="1" x14ac:dyDescent="0.25">
      <c r="A1867" s="81" t="s">
        <v>465</v>
      </c>
      <c r="B1867" s="81" t="s">
        <v>115</v>
      </c>
      <c r="C1867" s="81" t="s">
        <v>480</v>
      </c>
      <c r="D1867" s="81" t="s">
        <v>14</v>
      </c>
      <c r="E1867" s="81" t="s">
        <v>489</v>
      </c>
      <c r="F1867" s="105">
        <v>293.28804548475227</v>
      </c>
      <c r="G1867" s="105">
        <v>73.322011371188069</v>
      </c>
      <c r="H1867" s="81" t="s">
        <v>18</v>
      </c>
    </row>
    <row r="1868" spans="1:8" hidden="1" x14ac:dyDescent="0.25">
      <c r="A1868" s="81" t="s">
        <v>465</v>
      </c>
      <c r="B1868" s="81" t="s">
        <v>115</v>
      </c>
      <c r="C1868" s="81" t="s">
        <v>480</v>
      </c>
      <c r="D1868" s="81" t="s">
        <v>14</v>
      </c>
      <c r="E1868" s="81" t="s">
        <v>489</v>
      </c>
      <c r="F1868" s="105">
        <v>133.7960570036181</v>
      </c>
      <c r="G1868" s="105">
        <v>33.449014250904526</v>
      </c>
      <c r="H1868" s="81" t="s">
        <v>20</v>
      </c>
    </row>
    <row r="1869" spans="1:8" hidden="1" x14ac:dyDescent="0.25">
      <c r="A1869" s="81" t="s">
        <v>465</v>
      </c>
      <c r="B1869" s="81" t="s">
        <v>115</v>
      </c>
      <c r="C1869" s="81" t="s">
        <v>480</v>
      </c>
      <c r="D1869" s="81" t="s">
        <v>14</v>
      </c>
      <c r="E1869" s="81" t="s">
        <v>489</v>
      </c>
      <c r="F1869" s="105">
        <v>281.76917965000371</v>
      </c>
      <c r="G1869" s="105">
        <v>70.442294912500927</v>
      </c>
      <c r="H1869" s="81" t="s">
        <v>22</v>
      </c>
    </row>
    <row r="1870" spans="1:8" hidden="1" x14ac:dyDescent="0.25">
      <c r="A1870" s="81" t="s">
        <v>465</v>
      </c>
      <c r="B1870" s="81" t="s">
        <v>115</v>
      </c>
      <c r="C1870" s="81" t="s">
        <v>480</v>
      </c>
      <c r="D1870" s="81" t="s">
        <v>14</v>
      </c>
      <c r="E1870" s="81" t="s">
        <v>489</v>
      </c>
      <c r="F1870" s="105">
        <v>155.9477220704423</v>
      </c>
      <c r="G1870" s="105">
        <v>38.986930517610574</v>
      </c>
      <c r="H1870" s="81" t="s">
        <v>23</v>
      </c>
    </row>
    <row r="1871" spans="1:8" hidden="1" x14ac:dyDescent="0.25">
      <c r="A1871" s="81" t="s">
        <v>465</v>
      </c>
      <c r="B1871" s="81" t="s">
        <v>115</v>
      </c>
      <c r="C1871" s="81" t="s">
        <v>480</v>
      </c>
      <c r="D1871" s="81" t="s">
        <v>14</v>
      </c>
      <c r="E1871" s="81" t="s">
        <v>489</v>
      </c>
      <c r="F1871" s="105">
        <v>450.12183415786745</v>
      </c>
      <c r="G1871" s="105">
        <v>112.53045853946686</v>
      </c>
      <c r="H1871" s="81" t="s">
        <v>25</v>
      </c>
    </row>
    <row r="1872" spans="1:8" hidden="1" x14ac:dyDescent="0.25">
      <c r="A1872" s="81" t="s">
        <v>465</v>
      </c>
      <c r="B1872" s="81" t="s">
        <v>115</v>
      </c>
      <c r="C1872" s="81" t="s">
        <v>480</v>
      </c>
      <c r="D1872" s="81" t="s">
        <v>14</v>
      </c>
      <c r="E1872" s="81" t="s">
        <v>489</v>
      </c>
      <c r="F1872" s="105">
        <v>51.458317950232598</v>
      </c>
      <c r="G1872" s="105">
        <v>12.864579487558149</v>
      </c>
      <c r="H1872" s="81" t="s">
        <v>28</v>
      </c>
    </row>
    <row r="1873" spans="1:8" hidden="1" x14ac:dyDescent="0.25">
      <c r="A1873" s="81" t="s">
        <v>465</v>
      </c>
      <c r="B1873" s="81" t="s">
        <v>115</v>
      </c>
      <c r="C1873" s="81" t="s">
        <v>480</v>
      </c>
      <c r="D1873" s="81" t="s">
        <v>14</v>
      </c>
      <c r="E1873" s="81" t="s">
        <v>489</v>
      </c>
      <c r="F1873" s="105">
        <v>17.721332053459353</v>
      </c>
      <c r="G1873" s="105">
        <v>4.4303330133648382</v>
      </c>
      <c r="H1873" s="81" t="s">
        <v>30</v>
      </c>
    </row>
    <row r="1874" spans="1:8" hidden="1" x14ac:dyDescent="0.25">
      <c r="A1874" s="81" t="s">
        <v>465</v>
      </c>
      <c r="B1874" s="81" t="s">
        <v>115</v>
      </c>
      <c r="C1874" s="81" t="s">
        <v>480</v>
      </c>
      <c r="D1874" s="81" t="s">
        <v>14</v>
      </c>
      <c r="E1874" s="81" t="s">
        <v>489</v>
      </c>
      <c r="F1874" s="105">
        <v>23.923798272170124</v>
      </c>
      <c r="G1874" s="105">
        <v>5.9809495680425311</v>
      </c>
      <c r="H1874" s="81" t="s">
        <v>31</v>
      </c>
    </row>
    <row r="1875" spans="1:8" hidden="1" x14ac:dyDescent="0.25">
      <c r="A1875" s="81" t="s">
        <v>465</v>
      </c>
      <c r="B1875" s="81" t="s">
        <v>115</v>
      </c>
      <c r="C1875" s="81" t="s">
        <v>480</v>
      </c>
      <c r="D1875" s="81" t="s">
        <v>14</v>
      </c>
      <c r="E1875" s="81" t="s">
        <v>489</v>
      </c>
      <c r="F1875" s="105">
        <v>26.581998080189024</v>
      </c>
      <c r="G1875" s="105">
        <v>6.645499520047256</v>
      </c>
      <c r="H1875" s="81" t="s">
        <v>34</v>
      </c>
    </row>
    <row r="1876" spans="1:8" hidden="1" x14ac:dyDescent="0.25">
      <c r="A1876" s="81" t="s">
        <v>465</v>
      </c>
      <c r="B1876" s="81" t="s">
        <v>115</v>
      </c>
      <c r="C1876" s="81" t="s">
        <v>480</v>
      </c>
      <c r="D1876" s="81" t="s">
        <v>14</v>
      </c>
      <c r="E1876" s="81" t="s">
        <v>489</v>
      </c>
      <c r="F1876" s="105">
        <v>39.872997120283536</v>
      </c>
      <c r="G1876" s="105">
        <v>9.968249280070884</v>
      </c>
      <c r="H1876" s="81" t="s">
        <v>35</v>
      </c>
    </row>
    <row r="1877" spans="1:8" hidden="1" x14ac:dyDescent="0.25">
      <c r="A1877" s="81" t="s">
        <v>465</v>
      </c>
      <c r="B1877" s="81" t="s">
        <v>115</v>
      </c>
      <c r="C1877" s="81" t="s">
        <v>480</v>
      </c>
      <c r="D1877" s="81" t="s">
        <v>14</v>
      </c>
      <c r="E1877" s="81" t="s">
        <v>489</v>
      </c>
      <c r="F1877" s="105">
        <v>48.73366314701321</v>
      </c>
      <c r="G1877" s="105">
        <v>12.183415786753303</v>
      </c>
      <c r="H1877" s="81" t="s">
        <v>36</v>
      </c>
    </row>
    <row r="1878" spans="1:8" hidden="1" x14ac:dyDescent="0.25">
      <c r="A1878" s="81" t="s">
        <v>465</v>
      </c>
      <c r="B1878" s="81" t="s">
        <v>115</v>
      </c>
      <c r="C1878" s="81" t="s">
        <v>480</v>
      </c>
      <c r="D1878" s="81" t="s">
        <v>14</v>
      </c>
      <c r="E1878" s="81" t="s">
        <v>489</v>
      </c>
      <c r="F1878" s="105">
        <v>151.51738905707745</v>
      </c>
      <c r="G1878" s="105">
        <v>37.879347264269363</v>
      </c>
      <c r="H1878" s="81" t="s">
        <v>37</v>
      </c>
    </row>
    <row r="1879" spans="1:8" hidden="1" x14ac:dyDescent="0.25">
      <c r="A1879" s="81" t="s">
        <v>465</v>
      </c>
      <c r="B1879" s="81" t="s">
        <v>115</v>
      </c>
      <c r="C1879" s="81" t="s">
        <v>480</v>
      </c>
      <c r="D1879" s="81" t="s">
        <v>14</v>
      </c>
      <c r="E1879" s="81" t="s">
        <v>489</v>
      </c>
      <c r="F1879" s="105">
        <v>23.037731669497155</v>
      </c>
      <c r="G1879" s="105">
        <v>5.7594329173742889</v>
      </c>
      <c r="H1879" s="81" t="s">
        <v>38</v>
      </c>
    </row>
    <row r="1880" spans="1:8" hidden="1" x14ac:dyDescent="0.25">
      <c r="A1880" s="81" t="s">
        <v>465</v>
      </c>
      <c r="B1880" s="81" t="s">
        <v>115</v>
      </c>
      <c r="C1880" s="81" t="s">
        <v>480</v>
      </c>
      <c r="D1880" s="81" t="s">
        <v>14</v>
      </c>
      <c r="E1880" s="81" t="s">
        <v>489</v>
      </c>
      <c r="F1880" s="105">
        <v>17.721332053459353</v>
      </c>
      <c r="G1880" s="105">
        <v>4.4303330133648382</v>
      </c>
      <c r="H1880" s="81" t="s">
        <v>39</v>
      </c>
    </row>
    <row r="1881" spans="1:8" hidden="1" x14ac:dyDescent="0.25">
      <c r="A1881" s="81" t="s">
        <v>465</v>
      </c>
      <c r="B1881" s="81" t="s">
        <v>115</v>
      </c>
      <c r="C1881" s="81" t="s">
        <v>480</v>
      </c>
      <c r="D1881" s="81" t="s">
        <v>14</v>
      </c>
      <c r="E1881" s="81" t="s">
        <v>489</v>
      </c>
      <c r="F1881" s="105">
        <v>99.682492800708843</v>
      </c>
      <c r="G1881" s="105">
        <v>24.920623200177211</v>
      </c>
      <c r="H1881" s="81" t="s">
        <v>40</v>
      </c>
    </row>
    <row r="1882" spans="1:8" hidden="1" x14ac:dyDescent="0.25">
      <c r="A1882" s="81" t="s">
        <v>465</v>
      </c>
      <c r="B1882" s="81" t="s">
        <v>115</v>
      </c>
      <c r="C1882" s="81" t="s">
        <v>480</v>
      </c>
      <c r="D1882" s="81" t="s">
        <v>14</v>
      </c>
      <c r="E1882" s="81" t="s">
        <v>489</v>
      </c>
      <c r="F1882" s="105">
        <v>324.30037657830616</v>
      </c>
      <c r="G1882" s="105">
        <v>81.075094144576539</v>
      </c>
      <c r="H1882" s="81" t="s">
        <v>41</v>
      </c>
    </row>
    <row r="1883" spans="1:8" hidden="1" x14ac:dyDescent="0.25">
      <c r="A1883" s="81" t="s">
        <v>465</v>
      </c>
      <c r="B1883" s="81" t="s">
        <v>115</v>
      </c>
      <c r="C1883" s="81" t="s">
        <v>480</v>
      </c>
      <c r="D1883" s="81" t="s">
        <v>14</v>
      </c>
      <c r="E1883" s="81" t="s">
        <v>489</v>
      </c>
      <c r="F1883" s="105">
        <v>429.74230229638925</v>
      </c>
      <c r="G1883" s="105">
        <v>107.43557557409731</v>
      </c>
      <c r="H1883" s="81" t="s">
        <v>42</v>
      </c>
    </row>
    <row r="1884" spans="1:8" hidden="1" x14ac:dyDescent="0.25">
      <c r="A1884" s="81" t="s">
        <v>465</v>
      </c>
      <c r="B1884" s="81" t="s">
        <v>115</v>
      </c>
      <c r="C1884" s="81" t="s">
        <v>480</v>
      </c>
      <c r="D1884" s="81" t="s">
        <v>14</v>
      </c>
      <c r="E1884" s="81" t="s">
        <v>489</v>
      </c>
      <c r="F1884" s="105">
        <v>13.290999040094512</v>
      </c>
      <c r="G1884" s="105">
        <v>3.322749760023628</v>
      </c>
      <c r="H1884" s="81" t="s">
        <v>43</v>
      </c>
    </row>
    <row r="1885" spans="1:8" hidden="1" x14ac:dyDescent="0.25">
      <c r="A1885" s="81" t="s">
        <v>465</v>
      </c>
      <c r="B1885" s="81" t="s">
        <v>115</v>
      </c>
      <c r="C1885" s="81" t="s">
        <v>480</v>
      </c>
      <c r="D1885" s="81" t="s">
        <v>14</v>
      </c>
      <c r="E1885" s="81" t="s">
        <v>489</v>
      </c>
      <c r="F1885" s="105">
        <v>39.872997120283536</v>
      </c>
      <c r="G1885" s="105">
        <v>9.968249280070884</v>
      </c>
      <c r="H1885" s="81" t="s">
        <v>44</v>
      </c>
    </row>
    <row r="1886" spans="1:8" hidden="1" x14ac:dyDescent="0.25">
      <c r="A1886" s="81" t="s">
        <v>465</v>
      </c>
      <c r="B1886" s="81" t="s">
        <v>115</v>
      </c>
      <c r="C1886" s="81" t="s">
        <v>480</v>
      </c>
      <c r="D1886" s="81" t="s">
        <v>14</v>
      </c>
      <c r="E1886" s="81" t="s">
        <v>489</v>
      </c>
      <c r="F1886" s="105">
        <v>139.99852322232888</v>
      </c>
      <c r="G1886" s="105">
        <v>34.999630805582221</v>
      </c>
      <c r="H1886" s="81" t="s">
        <v>45</v>
      </c>
    </row>
    <row r="1887" spans="1:8" hidden="1" x14ac:dyDescent="0.25">
      <c r="A1887" s="81" t="s">
        <v>465</v>
      </c>
      <c r="B1887" s="81" t="s">
        <v>115</v>
      </c>
      <c r="C1887" s="81" t="s">
        <v>480</v>
      </c>
      <c r="D1887" s="81" t="s">
        <v>14</v>
      </c>
      <c r="E1887" s="81" t="s">
        <v>489</v>
      </c>
      <c r="F1887" s="105">
        <v>101.01159270471831</v>
      </c>
      <c r="G1887" s="105">
        <v>25.252898176179578</v>
      </c>
      <c r="H1887" s="81" t="s">
        <v>47</v>
      </c>
    </row>
    <row r="1888" spans="1:8" hidden="1" x14ac:dyDescent="0.25">
      <c r="A1888" s="81" t="s">
        <v>465</v>
      </c>
      <c r="B1888" s="81" t="s">
        <v>115</v>
      </c>
      <c r="C1888" s="81" t="s">
        <v>480</v>
      </c>
      <c r="D1888" s="81" t="s">
        <v>14</v>
      </c>
      <c r="E1888" s="81" t="s">
        <v>489</v>
      </c>
      <c r="F1888" s="105">
        <v>24.809864874843093</v>
      </c>
      <c r="G1888" s="105">
        <v>6.2024662187107733</v>
      </c>
      <c r="H1888" s="81" t="s">
        <v>48</v>
      </c>
    </row>
    <row r="1889" spans="1:8" hidden="1" x14ac:dyDescent="0.25">
      <c r="A1889" s="81" t="s">
        <v>465</v>
      </c>
      <c r="B1889" s="81" t="s">
        <v>115</v>
      </c>
      <c r="C1889" s="81" t="s">
        <v>480</v>
      </c>
      <c r="D1889" s="81" t="s">
        <v>14</v>
      </c>
      <c r="E1889" s="81" t="s">
        <v>489</v>
      </c>
      <c r="F1889" s="105">
        <v>37.214797312264636</v>
      </c>
      <c r="G1889" s="105">
        <v>9.3036993280661591</v>
      </c>
      <c r="H1889" s="81" t="s">
        <v>68</v>
      </c>
    </row>
    <row r="1890" spans="1:8" hidden="1" x14ac:dyDescent="0.25">
      <c r="A1890" s="81" t="s">
        <v>465</v>
      </c>
      <c r="B1890" s="81" t="s">
        <v>115</v>
      </c>
      <c r="C1890" s="81" t="s">
        <v>480</v>
      </c>
      <c r="D1890" s="81" t="s">
        <v>14</v>
      </c>
      <c r="E1890" s="81" t="s">
        <v>489</v>
      </c>
      <c r="F1890" s="105">
        <v>44.303330133648366</v>
      </c>
      <c r="G1890" s="105">
        <v>11.075832533412092</v>
      </c>
      <c r="H1890" s="81" t="s">
        <v>49</v>
      </c>
    </row>
    <row r="1891" spans="1:8" hidden="1" x14ac:dyDescent="0.25">
      <c r="A1891" s="81" t="s">
        <v>465</v>
      </c>
      <c r="B1891" s="81" t="s">
        <v>115</v>
      </c>
      <c r="C1891" s="81" t="s">
        <v>480</v>
      </c>
      <c r="D1891" s="81" t="s">
        <v>14</v>
      </c>
      <c r="E1891" s="81" t="s">
        <v>489</v>
      </c>
      <c r="F1891" s="105">
        <v>54.936129365723986</v>
      </c>
      <c r="G1891" s="105">
        <v>13.734032341430996</v>
      </c>
      <c r="H1891" s="81" t="s">
        <v>50</v>
      </c>
    </row>
    <row r="1892" spans="1:8" hidden="1" x14ac:dyDescent="0.25">
      <c r="A1892" s="81" t="s">
        <v>465</v>
      </c>
      <c r="B1892" s="81" t="s">
        <v>115</v>
      </c>
      <c r="C1892" s="81" t="s">
        <v>480</v>
      </c>
      <c r="D1892" s="81" t="s">
        <v>14</v>
      </c>
      <c r="E1892" s="81" t="s">
        <v>489</v>
      </c>
      <c r="F1892" s="105">
        <v>88.606660267296732</v>
      </c>
      <c r="G1892" s="105">
        <v>22.151665066824183</v>
      </c>
      <c r="H1892" s="81" t="s">
        <v>51</v>
      </c>
    </row>
    <row r="1893" spans="1:8" hidden="1" x14ac:dyDescent="0.25">
      <c r="A1893" s="81" t="s">
        <v>465</v>
      </c>
      <c r="B1893" s="81" t="s">
        <v>115</v>
      </c>
      <c r="C1893" s="81" t="s">
        <v>480</v>
      </c>
      <c r="D1893" s="81" t="s">
        <v>14</v>
      </c>
      <c r="E1893" s="81" t="s">
        <v>489</v>
      </c>
      <c r="F1893" s="105">
        <v>76.290334490142499</v>
      </c>
      <c r="G1893" s="105">
        <v>19.072583622535625</v>
      </c>
      <c r="H1893" s="81" t="s">
        <v>52</v>
      </c>
    </row>
    <row r="1894" spans="1:8" hidden="1" x14ac:dyDescent="0.25">
      <c r="A1894" s="81" t="s">
        <v>465</v>
      </c>
      <c r="B1894" s="81" t="s">
        <v>115</v>
      </c>
      <c r="C1894" s="81" t="s">
        <v>480</v>
      </c>
      <c r="D1894" s="81" t="s">
        <v>14</v>
      </c>
      <c r="E1894" s="81" t="s">
        <v>489</v>
      </c>
      <c r="F1894" s="105">
        <v>101.01159270471831</v>
      </c>
      <c r="G1894" s="105">
        <v>25.252898176179578</v>
      </c>
      <c r="H1894" s="81" t="s">
        <v>55</v>
      </c>
    </row>
    <row r="1895" spans="1:8" hidden="1" x14ac:dyDescent="0.25">
      <c r="A1895" s="81" t="s">
        <v>465</v>
      </c>
      <c r="B1895" s="81" t="s">
        <v>115</v>
      </c>
      <c r="C1895" s="81" t="s">
        <v>480</v>
      </c>
      <c r="D1895" s="81" t="s">
        <v>14</v>
      </c>
      <c r="E1895" s="81" t="s">
        <v>489</v>
      </c>
      <c r="F1895" s="105">
        <v>202.90925201210956</v>
      </c>
      <c r="G1895" s="105">
        <v>50.72731300302739</v>
      </c>
      <c r="H1895" s="81" t="s">
        <v>56</v>
      </c>
    </row>
    <row r="1896" spans="1:8" hidden="1" x14ac:dyDescent="0.25">
      <c r="A1896" s="81" t="s">
        <v>465</v>
      </c>
      <c r="B1896" s="81" t="s">
        <v>115</v>
      </c>
      <c r="C1896" s="81" t="s">
        <v>480</v>
      </c>
      <c r="D1896" s="81" t="s">
        <v>14</v>
      </c>
      <c r="E1896" s="81" t="s">
        <v>489</v>
      </c>
      <c r="F1896" s="105">
        <v>119.61899136085061</v>
      </c>
      <c r="G1896" s="105">
        <v>29.904747840212654</v>
      </c>
      <c r="H1896" s="81" t="s">
        <v>65</v>
      </c>
    </row>
    <row r="1897" spans="1:8" hidden="1" x14ac:dyDescent="0.25">
      <c r="A1897" s="81"/>
      <c r="B1897" s="81"/>
      <c r="C1897" s="81"/>
      <c r="D1897" s="81"/>
      <c r="E1897" s="81"/>
      <c r="F1897" s="106">
        <v>6299.9999999999991</v>
      </c>
      <c r="G1897" s="106">
        <v>1574.9999999999998</v>
      </c>
      <c r="H1897" s="87"/>
    </row>
    <row r="1898" spans="1:8" x14ac:dyDescent="0.25">
      <c r="A1898" s="81" t="s">
        <v>466</v>
      </c>
      <c r="B1898" s="81" t="s">
        <v>427</v>
      </c>
      <c r="C1898" s="81" t="s">
        <v>480</v>
      </c>
      <c r="D1898" s="81" t="s">
        <v>526</v>
      </c>
      <c r="E1898" s="81" t="s">
        <v>537</v>
      </c>
      <c r="F1898" s="105">
        <v>95907.413824395073</v>
      </c>
      <c r="G1898" s="105">
        <v>23976.853456098768</v>
      </c>
      <c r="H1898" s="81" t="s">
        <v>22</v>
      </c>
    </row>
    <row r="1899" spans="1:8" x14ac:dyDescent="0.25">
      <c r="A1899" s="81" t="s">
        <v>466</v>
      </c>
      <c r="B1899" s="81" t="s">
        <v>427</v>
      </c>
      <c r="C1899" s="81" t="s">
        <v>480</v>
      </c>
      <c r="D1899" s="81" t="s">
        <v>526</v>
      </c>
      <c r="E1899" s="81" t="s">
        <v>537</v>
      </c>
      <c r="F1899" s="105">
        <v>335675.94838538277</v>
      </c>
      <c r="G1899" s="105">
        <v>83918.987096345692</v>
      </c>
      <c r="H1899" s="81" t="s">
        <v>42</v>
      </c>
    </row>
    <row r="1900" spans="1:8" x14ac:dyDescent="0.25">
      <c r="A1900" s="81" t="s">
        <v>466</v>
      </c>
      <c r="B1900" s="81" t="s">
        <v>427</v>
      </c>
      <c r="C1900" s="81" t="s">
        <v>480</v>
      </c>
      <c r="D1900" s="81" t="s">
        <v>526</v>
      </c>
      <c r="E1900" s="81" t="s">
        <v>537</v>
      </c>
      <c r="F1900" s="105">
        <v>5994.2133640246921</v>
      </c>
      <c r="G1900" s="105">
        <v>1498.553341006173</v>
      </c>
      <c r="H1900" s="81" t="s">
        <v>47</v>
      </c>
    </row>
    <row r="1901" spans="1:8" x14ac:dyDescent="0.25">
      <c r="A1901" s="81" t="s">
        <v>466</v>
      </c>
      <c r="B1901" s="81" t="s">
        <v>427</v>
      </c>
      <c r="C1901" s="81" t="s">
        <v>480</v>
      </c>
      <c r="D1901" s="81" t="s">
        <v>526</v>
      </c>
      <c r="E1901" s="81" t="s">
        <v>537</v>
      </c>
      <c r="F1901" s="105">
        <v>11988.426728049384</v>
      </c>
      <c r="G1901" s="105">
        <v>2997.106682012346</v>
      </c>
      <c r="H1901" s="81" t="s">
        <v>22</v>
      </c>
    </row>
    <row r="1902" spans="1:8" x14ac:dyDescent="0.25">
      <c r="A1902" s="81" t="s">
        <v>466</v>
      </c>
      <c r="B1902" s="81" t="s">
        <v>427</v>
      </c>
      <c r="C1902" s="81" t="s">
        <v>480</v>
      </c>
      <c r="D1902" s="81" t="s">
        <v>526</v>
      </c>
      <c r="E1902" s="81" t="s">
        <v>537</v>
      </c>
      <c r="F1902" s="105">
        <v>35965.280184148156</v>
      </c>
      <c r="G1902" s="105">
        <v>8991.320046037039</v>
      </c>
      <c r="H1902" s="81" t="s">
        <v>41</v>
      </c>
    </row>
    <row r="1903" spans="1:8" x14ac:dyDescent="0.25">
      <c r="A1903" s="81" t="s">
        <v>466</v>
      </c>
      <c r="B1903" s="81" t="s">
        <v>427</v>
      </c>
      <c r="C1903" s="81" t="s">
        <v>480</v>
      </c>
      <c r="D1903" s="81" t="s">
        <v>526</v>
      </c>
      <c r="E1903" s="81" t="s">
        <v>537</v>
      </c>
      <c r="F1903" s="105">
        <v>11988.426728049384</v>
      </c>
      <c r="G1903" s="105">
        <v>2997.106682012346</v>
      </c>
      <c r="H1903" s="81" t="s">
        <v>46</v>
      </c>
    </row>
    <row r="1904" spans="1:8" x14ac:dyDescent="0.25">
      <c r="A1904" s="81" t="s">
        <v>466</v>
      </c>
      <c r="B1904" s="81" t="s">
        <v>427</v>
      </c>
      <c r="C1904" s="81" t="s">
        <v>480</v>
      </c>
      <c r="D1904" s="81" t="s">
        <v>526</v>
      </c>
      <c r="E1904" s="81" t="s">
        <v>537</v>
      </c>
      <c r="F1904" s="105">
        <v>71930.560368296312</v>
      </c>
      <c r="G1904" s="105">
        <v>17982.640092074078</v>
      </c>
      <c r="H1904" s="81" t="s">
        <v>47</v>
      </c>
    </row>
    <row r="1905" spans="1:8" x14ac:dyDescent="0.25">
      <c r="A1905" s="81" t="s">
        <v>466</v>
      </c>
      <c r="B1905" s="81" t="s">
        <v>427</v>
      </c>
      <c r="C1905" s="81" t="s">
        <v>480</v>
      </c>
      <c r="D1905" s="81" t="s">
        <v>526</v>
      </c>
      <c r="E1905" s="81" t="s">
        <v>537</v>
      </c>
      <c r="F1905" s="105">
        <v>47953.706912197536</v>
      </c>
      <c r="G1905" s="105">
        <v>11988.426728049384</v>
      </c>
      <c r="H1905" s="81" t="s">
        <v>48</v>
      </c>
    </row>
    <row r="1906" spans="1:8" x14ac:dyDescent="0.25">
      <c r="A1906" s="81" t="s">
        <v>466</v>
      </c>
      <c r="B1906" s="81" t="s">
        <v>427</v>
      </c>
      <c r="C1906" s="81" t="s">
        <v>480</v>
      </c>
      <c r="D1906" s="81" t="s">
        <v>526</v>
      </c>
      <c r="E1906" s="81" t="s">
        <v>537</v>
      </c>
      <c r="F1906" s="105">
        <v>23976.853456098768</v>
      </c>
      <c r="G1906" s="105">
        <v>5994.2133640246921</v>
      </c>
      <c r="H1906" s="81" t="s">
        <v>52</v>
      </c>
    </row>
    <row r="1907" spans="1:8" x14ac:dyDescent="0.25">
      <c r="A1907" s="81" t="s">
        <v>466</v>
      </c>
      <c r="B1907" s="81" t="s">
        <v>427</v>
      </c>
      <c r="C1907" s="81" t="s">
        <v>480</v>
      </c>
      <c r="D1907" s="81" t="s">
        <v>526</v>
      </c>
      <c r="E1907" s="81" t="s">
        <v>537</v>
      </c>
      <c r="F1907" s="105">
        <v>264045.0986852877</v>
      </c>
      <c r="G1907" s="105">
        <v>66011.274671321924</v>
      </c>
      <c r="H1907" s="81" t="s">
        <v>57</v>
      </c>
    </row>
    <row r="1908" spans="1:8" x14ac:dyDescent="0.25">
      <c r="A1908" s="81" t="s">
        <v>466</v>
      </c>
      <c r="B1908" s="81" t="s">
        <v>427</v>
      </c>
      <c r="C1908" s="81" t="s">
        <v>480</v>
      </c>
      <c r="D1908" s="81" t="s">
        <v>526</v>
      </c>
      <c r="E1908" s="81" t="s">
        <v>537</v>
      </c>
      <c r="F1908" s="105">
        <v>305704.8815652593</v>
      </c>
      <c r="G1908" s="105">
        <v>76426.220391314826</v>
      </c>
      <c r="H1908" s="81" t="s">
        <v>15</v>
      </c>
    </row>
    <row r="1909" spans="1:8" x14ac:dyDescent="0.25">
      <c r="A1909" s="81" t="s">
        <v>466</v>
      </c>
      <c r="B1909" s="81" t="s">
        <v>427</v>
      </c>
      <c r="C1909" s="81" t="s">
        <v>480</v>
      </c>
      <c r="D1909" s="81" t="s">
        <v>526</v>
      </c>
      <c r="E1909" s="81" t="s">
        <v>537</v>
      </c>
      <c r="F1909" s="105">
        <v>35965.280184148156</v>
      </c>
      <c r="G1909" s="105">
        <v>8991.320046037039</v>
      </c>
      <c r="H1909" s="81" t="s">
        <v>17</v>
      </c>
    </row>
    <row r="1910" spans="1:8" x14ac:dyDescent="0.25">
      <c r="A1910" s="81" t="s">
        <v>466</v>
      </c>
      <c r="B1910" s="81" t="s">
        <v>427</v>
      </c>
      <c r="C1910" s="81" t="s">
        <v>480</v>
      </c>
      <c r="D1910" s="81" t="s">
        <v>526</v>
      </c>
      <c r="E1910" s="81" t="s">
        <v>537</v>
      </c>
      <c r="F1910" s="105">
        <v>113890.05391646916</v>
      </c>
      <c r="G1910" s="105">
        <v>28472.51347911729</v>
      </c>
      <c r="H1910" s="81" t="s">
        <v>18</v>
      </c>
    </row>
    <row r="1911" spans="1:8" x14ac:dyDescent="0.25">
      <c r="A1911" s="81" t="s">
        <v>466</v>
      </c>
      <c r="B1911" s="81" t="s">
        <v>427</v>
      </c>
      <c r="C1911" s="81" t="s">
        <v>480</v>
      </c>
      <c r="D1911" s="81" t="s">
        <v>526</v>
      </c>
      <c r="E1911" s="81" t="s">
        <v>537</v>
      </c>
      <c r="F1911" s="105">
        <v>383629.65529758029</v>
      </c>
      <c r="G1911" s="105">
        <v>95907.413824395073</v>
      </c>
      <c r="H1911" s="81" t="s">
        <v>24</v>
      </c>
    </row>
    <row r="1912" spans="1:8" x14ac:dyDescent="0.25">
      <c r="A1912" s="81" t="s">
        <v>466</v>
      </c>
      <c r="B1912" s="81" t="s">
        <v>427</v>
      </c>
      <c r="C1912" s="81" t="s">
        <v>480</v>
      </c>
      <c r="D1912" s="81" t="s">
        <v>526</v>
      </c>
      <c r="E1912" s="81" t="s">
        <v>537</v>
      </c>
      <c r="F1912" s="105">
        <v>8553842.3740193043</v>
      </c>
      <c r="G1912" s="105">
        <v>2138460.5935048261</v>
      </c>
      <c r="H1912" s="81" t="s">
        <v>25</v>
      </c>
    </row>
    <row r="1913" spans="1:8" x14ac:dyDescent="0.25">
      <c r="A1913" s="81" t="s">
        <v>466</v>
      </c>
      <c r="B1913" s="81" t="s">
        <v>427</v>
      </c>
      <c r="C1913" s="81" t="s">
        <v>480</v>
      </c>
      <c r="D1913" s="81" t="s">
        <v>526</v>
      </c>
      <c r="E1913" s="81" t="s">
        <v>537</v>
      </c>
      <c r="F1913" s="105">
        <v>135269.41491482389</v>
      </c>
      <c r="G1913" s="105">
        <v>33817.353728705973</v>
      </c>
      <c r="H1913" s="81" t="s">
        <v>26</v>
      </c>
    </row>
    <row r="1914" spans="1:8" x14ac:dyDescent="0.25">
      <c r="A1914" s="81" t="s">
        <v>466</v>
      </c>
      <c r="B1914" s="81" t="s">
        <v>427</v>
      </c>
      <c r="C1914" s="81" t="s">
        <v>480</v>
      </c>
      <c r="D1914" s="81" t="s">
        <v>526</v>
      </c>
      <c r="E1914" s="81" t="s">
        <v>537</v>
      </c>
      <c r="F1914" s="105">
        <v>80921.88041433334</v>
      </c>
      <c r="G1914" s="105">
        <v>20230.470103583335</v>
      </c>
      <c r="H1914" s="81" t="s">
        <v>27</v>
      </c>
    </row>
    <row r="1915" spans="1:8" x14ac:dyDescent="0.25">
      <c r="A1915" s="81" t="s">
        <v>466</v>
      </c>
      <c r="B1915" s="81" t="s">
        <v>427</v>
      </c>
      <c r="C1915" s="81" t="s">
        <v>480</v>
      </c>
      <c r="D1915" s="81" t="s">
        <v>526</v>
      </c>
      <c r="E1915" s="81" t="s">
        <v>537</v>
      </c>
      <c r="F1915" s="105">
        <v>71930.560368296312</v>
      </c>
      <c r="G1915" s="105">
        <v>17982.640092074078</v>
      </c>
      <c r="H1915" s="81" t="s">
        <v>28</v>
      </c>
    </row>
    <row r="1916" spans="1:8" x14ac:dyDescent="0.25">
      <c r="A1916" s="81" t="s">
        <v>466</v>
      </c>
      <c r="B1916" s="81" t="s">
        <v>427</v>
      </c>
      <c r="C1916" s="81" t="s">
        <v>480</v>
      </c>
      <c r="D1916" s="81" t="s">
        <v>526</v>
      </c>
      <c r="E1916" s="81" t="s">
        <v>537</v>
      </c>
      <c r="F1916" s="105">
        <v>114289.66814073746</v>
      </c>
      <c r="G1916" s="105">
        <v>28572.417035184364</v>
      </c>
      <c r="H1916" s="81" t="s">
        <v>30</v>
      </c>
    </row>
    <row r="1917" spans="1:8" x14ac:dyDescent="0.25">
      <c r="A1917" s="81" t="s">
        <v>466</v>
      </c>
      <c r="B1917" s="81" t="s">
        <v>427</v>
      </c>
      <c r="C1917" s="81" t="s">
        <v>480</v>
      </c>
      <c r="D1917" s="81" t="s">
        <v>526</v>
      </c>
      <c r="E1917" s="81" t="s">
        <v>537</v>
      </c>
      <c r="F1917" s="105">
        <v>287722.24147318525</v>
      </c>
      <c r="G1917" s="105">
        <v>71930.560368296312</v>
      </c>
      <c r="H1917" s="81" t="s">
        <v>33</v>
      </c>
    </row>
    <row r="1918" spans="1:8" x14ac:dyDescent="0.25">
      <c r="A1918" s="81" t="s">
        <v>466</v>
      </c>
      <c r="B1918" s="81" t="s">
        <v>427</v>
      </c>
      <c r="C1918" s="81" t="s">
        <v>480</v>
      </c>
      <c r="D1918" s="81" t="s">
        <v>526</v>
      </c>
      <c r="E1918" s="81" t="s">
        <v>537</v>
      </c>
      <c r="F1918" s="105">
        <v>165240.48173494736</v>
      </c>
      <c r="G1918" s="105">
        <v>41310.12043373684</v>
      </c>
      <c r="H1918" s="81" t="s">
        <v>34</v>
      </c>
    </row>
    <row r="1919" spans="1:8" x14ac:dyDescent="0.25">
      <c r="A1919" s="81" t="s">
        <v>466</v>
      </c>
      <c r="B1919" s="81" t="s">
        <v>427</v>
      </c>
      <c r="C1919" s="81" t="s">
        <v>480</v>
      </c>
      <c r="D1919" s="81" t="s">
        <v>526</v>
      </c>
      <c r="E1919" s="81" t="s">
        <v>537</v>
      </c>
      <c r="F1919" s="105">
        <v>239768.53456098773</v>
      </c>
      <c r="G1919" s="105">
        <v>59942.133640246931</v>
      </c>
      <c r="H1919" s="81" t="s">
        <v>35</v>
      </c>
    </row>
    <row r="1920" spans="1:8" x14ac:dyDescent="0.25">
      <c r="A1920" s="81" t="s">
        <v>466</v>
      </c>
      <c r="B1920" s="81" t="s">
        <v>427</v>
      </c>
      <c r="C1920" s="81" t="s">
        <v>480</v>
      </c>
      <c r="D1920" s="81" t="s">
        <v>526</v>
      </c>
      <c r="E1920" s="81" t="s">
        <v>537</v>
      </c>
      <c r="F1920" s="105">
        <v>299710.66820123466</v>
      </c>
      <c r="G1920" s="105">
        <v>74927.667050308664</v>
      </c>
      <c r="H1920" s="81" t="s">
        <v>36</v>
      </c>
    </row>
    <row r="1921" spans="1:8" x14ac:dyDescent="0.25">
      <c r="A1921" s="81" t="s">
        <v>466</v>
      </c>
      <c r="B1921" s="81" t="s">
        <v>427</v>
      </c>
      <c r="C1921" s="81" t="s">
        <v>480</v>
      </c>
      <c r="D1921" s="81" t="s">
        <v>526</v>
      </c>
      <c r="E1921" s="81" t="s">
        <v>537</v>
      </c>
      <c r="F1921" s="105">
        <v>215791.68110488894</v>
      </c>
      <c r="G1921" s="105">
        <v>53947.920276222234</v>
      </c>
      <c r="H1921" s="81" t="s">
        <v>37</v>
      </c>
    </row>
    <row r="1922" spans="1:8" x14ac:dyDescent="0.25">
      <c r="A1922" s="81" t="s">
        <v>466</v>
      </c>
      <c r="B1922" s="81" t="s">
        <v>427</v>
      </c>
      <c r="C1922" s="81" t="s">
        <v>480</v>
      </c>
      <c r="D1922" s="81" t="s">
        <v>526</v>
      </c>
      <c r="E1922" s="81" t="s">
        <v>537</v>
      </c>
      <c r="F1922" s="105">
        <v>95907.413824395073</v>
      </c>
      <c r="G1922" s="105">
        <v>23976.853456098768</v>
      </c>
      <c r="H1922" s="81" t="s">
        <v>38</v>
      </c>
    </row>
    <row r="1923" spans="1:8" x14ac:dyDescent="0.25">
      <c r="A1923" s="81" t="s">
        <v>466</v>
      </c>
      <c r="B1923" s="81" t="s">
        <v>427</v>
      </c>
      <c r="C1923" s="81" t="s">
        <v>480</v>
      </c>
      <c r="D1923" s="81" t="s">
        <v>526</v>
      </c>
      <c r="E1923" s="81" t="s">
        <v>537</v>
      </c>
      <c r="F1923" s="105">
        <v>11988.426728049384</v>
      </c>
      <c r="G1923" s="105">
        <v>2997.106682012346</v>
      </c>
      <c r="H1923" s="81" t="s">
        <v>41</v>
      </c>
    </row>
    <row r="1924" spans="1:8" x14ac:dyDescent="0.25">
      <c r="A1924" s="81" t="s">
        <v>466</v>
      </c>
      <c r="B1924" s="81" t="s">
        <v>427</v>
      </c>
      <c r="C1924" s="81" t="s">
        <v>480</v>
      </c>
      <c r="D1924" s="81" t="s">
        <v>526</v>
      </c>
      <c r="E1924" s="81" t="s">
        <v>537</v>
      </c>
      <c r="F1924" s="105">
        <v>221785.89446891361</v>
      </c>
      <c r="G1924" s="105">
        <v>55446.473617228403</v>
      </c>
      <c r="H1924" s="81" t="s">
        <v>42</v>
      </c>
    </row>
    <row r="1925" spans="1:8" x14ac:dyDescent="0.25">
      <c r="A1925" s="81" t="s">
        <v>466</v>
      </c>
      <c r="B1925" s="81" t="s">
        <v>427</v>
      </c>
      <c r="C1925" s="81" t="s">
        <v>480</v>
      </c>
      <c r="D1925" s="81" t="s">
        <v>526</v>
      </c>
      <c r="E1925" s="81" t="s">
        <v>537</v>
      </c>
      <c r="F1925" s="105">
        <v>11988.426728049384</v>
      </c>
      <c r="G1925" s="105">
        <v>2997.106682012346</v>
      </c>
      <c r="H1925" s="81" t="s">
        <v>45</v>
      </c>
    </row>
    <row r="1926" spans="1:8" x14ac:dyDescent="0.25">
      <c r="A1926" s="81" t="s">
        <v>466</v>
      </c>
      <c r="B1926" s="81" t="s">
        <v>427</v>
      </c>
      <c r="C1926" s="81" t="s">
        <v>480</v>
      </c>
      <c r="D1926" s="81" t="s">
        <v>526</v>
      </c>
      <c r="E1926" s="81" t="s">
        <v>537</v>
      </c>
      <c r="F1926" s="105">
        <v>440574.6822558149</v>
      </c>
      <c r="G1926" s="105">
        <v>110143.67056395372</v>
      </c>
      <c r="H1926" s="81" t="s">
        <v>46</v>
      </c>
    </row>
    <row r="1927" spans="1:8" x14ac:dyDescent="0.25">
      <c r="A1927" s="81" t="s">
        <v>466</v>
      </c>
      <c r="B1927" s="81" t="s">
        <v>427</v>
      </c>
      <c r="C1927" s="81" t="s">
        <v>480</v>
      </c>
      <c r="D1927" s="81" t="s">
        <v>526</v>
      </c>
      <c r="E1927" s="81" t="s">
        <v>537</v>
      </c>
      <c r="F1927" s="105">
        <v>1351695.113587568</v>
      </c>
      <c r="G1927" s="105">
        <v>337923.77839689201</v>
      </c>
      <c r="H1927" s="81" t="s">
        <v>47</v>
      </c>
    </row>
    <row r="1928" spans="1:8" x14ac:dyDescent="0.25">
      <c r="A1928" s="81" t="s">
        <v>466</v>
      </c>
      <c r="B1928" s="81" t="s">
        <v>427</v>
      </c>
      <c r="C1928" s="81" t="s">
        <v>480</v>
      </c>
      <c r="D1928" s="81" t="s">
        <v>526</v>
      </c>
      <c r="E1928" s="81" t="s">
        <v>537</v>
      </c>
      <c r="F1928" s="105">
        <v>35965.280184148156</v>
      </c>
      <c r="G1928" s="105">
        <v>8991.320046037039</v>
      </c>
      <c r="H1928" s="81" t="s">
        <v>48</v>
      </c>
    </row>
    <row r="1929" spans="1:8" x14ac:dyDescent="0.25">
      <c r="A1929" s="81" t="s">
        <v>466</v>
      </c>
      <c r="B1929" s="81" t="s">
        <v>427</v>
      </c>
      <c r="C1929" s="81" t="s">
        <v>480</v>
      </c>
      <c r="D1929" s="81" t="s">
        <v>526</v>
      </c>
      <c r="E1929" s="81" t="s">
        <v>537</v>
      </c>
      <c r="F1929" s="105">
        <v>38962.386866160501</v>
      </c>
      <c r="G1929" s="105">
        <v>9740.5967165401253</v>
      </c>
      <c r="H1929" s="81" t="s">
        <v>68</v>
      </c>
    </row>
    <row r="1930" spans="1:8" x14ac:dyDescent="0.25">
      <c r="A1930" s="81" t="s">
        <v>466</v>
      </c>
      <c r="B1930" s="81" t="s">
        <v>427</v>
      </c>
      <c r="C1930" s="81" t="s">
        <v>480</v>
      </c>
      <c r="D1930" s="81" t="s">
        <v>526</v>
      </c>
      <c r="E1930" s="81" t="s">
        <v>537</v>
      </c>
      <c r="F1930" s="105">
        <v>23976.853456098768</v>
      </c>
      <c r="G1930" s="105">
        <v>5994.2133640246921</v>
      </c>
      <c r="H1930" s="81" t="s">
        <v>49</v>
      </c>
    </row>
    <row r="1931" spans="1:8" x14ac:dyDescent="0.25">
      <c r="A1931" s="81" t="s">
        <v>466</v>
      </c>
      <c r="B1931" s="81" t="s">
        <v>427</v>
      </c>
      <c r="C1931" s="81" t="s">
        <v>480</v>
      </c>
      <c r="D1931" s="81" t="s">
        <v>526</v>
      </c>
      <c r="E1931" s="81" t="s">
        <v>537</v>
      </c>
      <c r="F1931" s="105">
        <v>62969.211389079384</v>
      </c>
      <c r="G1931" s="105">
        <v>15742.302847269846</v>
      </c>
      <c r="H1931" s="81" t="s">
        <v>52</v>
      </c>
    </row>
    <row r="1932" spans="1:8" x14ac:dyDescent="0.25">
      <c r="A1932" s="81" t="s">
        <v>466</v>
      </c>
      <c r="B1932" s="81" t="s">
        <v>427</v>
      </c>
      <c r="C1932" s="81" t="s">
        <v>480</v>
      </c>
      <c r="D1932" s="81" t="s">
        <v>526</v>
      </c>
      <c r="E1932" s="81" t="s">
        <v>537</v>
      </c>
      <c r="F1932" s="105">
        <v>84018.890652412781</v>
      </c>
      <c r="G1932" s="105">
        <v>21004.722663103195</v>
      </c>
      <c r="H1932" s="81" t="s">
        <v>54</v>
      </c>
    </row>
    <row r="1933" spans="1:8" x14ac:dyDescent="0.25">
      <c r="A1933" s="81" t="s">
        <v>466</v>
      </c>
      <c r="B1933" s="81" t="s">
        <v>427</v>
      </c>
      <c r="C1933" s="81" t="s">
        <v>480</v>
      </c>
      <c r="D1933" s="81" t="s">
        <v>526</v>
      </c>
      <c r="E1933" s="81" t="s">
        <v>537</v>
      </c>
      <c r="F1933" s="105">
        <v>71930.560368296312</v>
      </c>
      <c r="G1933" s="105">
        <v>17982.640092074078</v>
      </c>
      <c r="H1933" s="81" t="s">
        <v>144</v>
      </c>
    </row>
    <row r="1934" spans="1:8" x14ac:dyDescent="0.25">
      <c r="A1934" s="81" t="s">
        <v>466</v>
      </c>
      <c r="B1934" s="81" t="s">
        <v>427</v>
      </c>
      <c r="C1934" s="81" t="s">
        <v>480</v>
      </c>
      <c r="D1934" s="81" t="s">
        <v>526</v>
      </c>
      <c r="E1934" s="81" t="s">
        <v>537</v>
      </c>
      <c r="F1934" s="105">
        <v>143861.12073659262</v>
      </c>
      <c r="G1934" s="105">
        <v>35965.280184148156</v>
      </c>
      <c r="H1934" s="81" t="s">
        <v>56</v>
      </c>
    </row>
    <row r="1935" spans="1:8" x14ac:dyDescent="0.25">
      <c r="A1935" s="81" t="s">
        <v>466</v>
      </c>
      <c r="B1935" s="81" t="s">
        <v>427</v>
      </c>
      <c r="C1935" s="81" t="s">
        <v>480</v>
      </c>
      <c r="D1935" s="81" t="s">
        <v>526</v>
      </c>
      <c r="E1935" s="81" t="s">
        <v>537</v>
      </c>
      <c r="F1935" s="105">
        <v>2997.106682012346</v>
      </c>
      <c r="G1935" s="105">
        <v>749.27667050308651</v>
      </c>
      <c r="H1935" s="81" t="s">
        <v>57</v>
      </c>
    </row>
    <row r="1936" spans="1:8" x14ac:dyDescent="0.25">
      <c r="A1936" s="81" t="s">
        <v>466</v>
      </c>
      <c r="B1936" s="81" t="s">
        <v>427</v>
      </c>
      <c r="C1936" s="81" t="s">
        <v>525</v>
      </c>
      <c r="D1936" s="81" t="s">
        <v>526</v>
      </c>
      <c r="E1936" s="81" t="s">
        <v>537</v>
      </c>
      <c r="F1936" s="105">
        <v>107895.84055244447</v>
      </c>
      <c r="G1936" s="105">
        <v>26973.960138111117</v>
      </c>
      <c r="H1936" s="81" t="s">
        <v>216</v>
      </c>
    </row>
    <row r="1937" spans="1:8" x14ac:dyDescent="0.25">
      <c r="A1937" s="81" t="s">
        <v>466</v>
      </c>
      <c r="B1937" s="81" t="s">
        <v>427</v>
      </c>
      <c r="C1937" s="81" t="s">
        <v>525</v>
      </c>
      <c r="D1937" s="81" t="s">
        <v>526</v>
      </c>
      <c r="E1937" s="81" t="s">
        <v>537</v>
      </c>
      <c r="F1937" s="105">
        <v>2075196.6666253486</v>
      </c>
      <c r="G1937" s="105">
        <v>518799.16665633715</v>
      </c>
      <c r="H1937" s="81" t="s">
        <v>18</v>
      </c>
    </row>
    <row r="1938" spans="1:8" x14ac:dyDescent="0.25">
      <c r="A1938" s="81" t="s">
        <v>466</v>
      </c>
      <c r="B1938" s="81" t="s">
        <v>427</v>
      </c>
      <c r="C1938" s="81" t="s">
        <v>525</v>
      </c>
      <c r="D1938" s="81" t="s">
        <v>526</v>
      </c>
      <c r="E1938" s="81" t="s">
        <v>537</v>
      </c>
      <c r="F1938" s="105">
        <v>551467.62949027168</v>
      </c>
      <c r="G1938" s="105">
        <v>137866.90737256792</v>
      </c>
      <c r="H1938" s="81" t="s">
        <v>20</v>
      </c>
    </row>
    <row r="1939" spans="1:8" x14ac:dyDescent="0.25">
      <c r="A1939" s="81" t="s">
        <v>466</v>
      </c>
      <c r="B1939" s="81" t="s">
        <v>427</v>
      </c>
      <c r="C1939" s="81" t="s">
        <v>525</v>
      </c>
      <c r="D1939" s="81" t="s">
        <v>526</v>
      </c>
      <c r="E1939" s="81" t="s">
        <v>537</v>
      </c>
      <c r="F1939" s="105">
        <v>1054981.5520683457</v>
      </c>
      <c r="G1939" s="105">
        <v>263745.38801708643</v>
      </c>
      <c r="H1939" s="81" t="s">
        <v>21</v>
      </c>
    </row>
    <row r="1940" spans="1:8" x14ac:dyDescent="0.25">
      <c r="A1940" s="81" t="s">
        <v>466</v>
      </c>
      <c r="B1940" s="81" t="s">
        <v>427</v>
      </c>
      <c r="C1940" s="81" t="s">
        <v>525</v>
      </c>
      <c r="D1940" s="81" t="s">
        <v>526</v>
      </c>
      <c r="E1940" s="81" t="s">
        <v>537</v>
      </c>
      <c r="F1940" s="105">
        <v>2673419.1603550129</v>
      </c>
      <c r="G1940" s="105">
        <v>668354.79008875322</v>
      </c>
      <c r="H1940" s="81" t="s">
        <v>22</v>
      </c>
    </row>
    <row r="1941" spans="1:8" x14ac:dyDescent="0.25">
      <c r="A1941" s="81" t="s">
        <v>466</v>
      </c>
      <c r="B1941" s="81" t="s">
        <v>427</v>
      </c>
      <c r="C1941" s="81" t="s">
        <v>525</v>
      </c>
      <c r="D1941" s="81" t="s">
        <v>526</v>
      </c>
      <c r="E1941" s="81" t="s">
        <v>537</v>
      </c>
      <c r="F1941" s="105">
        <v>3786344.774942264</v>
      </c>
      <c r="G1941" s="105">
        <v>946586.19373556599</v>
      </c>
      <c r="H1941" s="81" t="s">
        <v>23</v>
      </c>
    </row>
    <row r="1942" spans="1:8" x14ac:dyDescent="0.25">
      <c r="A1942" s="81" t="s">
        <v>466</v>
      </c>
      <c r="B1942" s="81" t="s">
        <v>427</v>
      </c>
      <c r="C1942" s="81" t="s">
        <v>525</v>
      </c>
      <c r="D1942" s="81" t="s">
        <v>526</v>
      </c>
      <c r="E1942" s="81" t="s">
        <v>537</v>
      </c>
      <c r="F1942" s="105">
        <v>5766433.2561917547</v>
      </c>
      <c r="G1942" s="105">
        <v>1441608.3140479387</v>
      </c>
      <c r="H1942" s="81" t="s">
        <v>24</v>
      </c>
    </row>
    <row r="1943" spans="1:8" x14ac:dyDescent="0.25">
      <c r="A1943" s="81" t="s">
        <v>466</v>
      </c>
      <c r="B1943" s="81" t="s">
        <v>427</v>
      </c>
      <c r="C1943" s="81" t="s">
        <v>525</v>
      </c>
      <c r="D1943" s="81" t="s">
        <v>526</v>
      </c>
      <c r="E1943" s="81" t="s">
        <v>537</v>
      </c>
      <c r="F1943" s="105">
        <v>4331818.1910685105</v>
      </c>
      <c r="G1943" s="105">
        <v>1082954.5477671276</v>
      </c>
      <c r="H1943" s="81" t="s">
        <v>25</v>
      </c>
    </row>
    <row r="1944" spans="1:8" x14ac:dyDescent="0.25">
      <c r="A1944" s="81" t="s">
        <v>466</v>
      </c>
      <c r="B1944" s="81" t="s">
        <v>427</v>
      </c>
      <c r="C1944" s="81" t="s">
        <v>525</v>
      </c>
      <c r="D1944" s="81" t="s">
        <v>526</v>
      </c>
      <c r="E1944" s="81" t="s">
        <v>537</v>
      </c>
      <c r="F1944" s="105">
        <v>2050020.9704964447</v>
      </c>
      <c r="G1944" s="105">
        <v>512505.24262411118</v>
      </c>
      <c r="H1944" s="81" t="s">
        <v>28</v>
      </c>
    </row>
    <row r="1945" spans="1:8" x14ac:dyDescent="0.25">
      <c r="A1945" s="81" t="s">
        <v>466</v>
      </c>
      <c r="B1945" s="81" t="s">
        <v>427</v>
      </c>
      <c r="C1945" s="81" t="s">
        <v>525</v>
      </c>
      <c r="D1945" s="81" t="s">
        <v>526</v>
      </c>
      <c r="E1945" s="81" t="s">
        <v>537</v>
      </c>
      <c r="F1945" s="105">
        <v>71930.560368296312</v>
      </c>
      <c r="G1945" s="105">
        <v>17982.640092074078</v>
      </c>
      <c r="H1945" s="81" t="s">
        <v>29</v>
      </c>
    </row>
    <row r="1946" spans="1:8" x14ac:dyDescent="0.25">
      <c r="A1946" s="81" t="s">
        <v>466</v>
      </c>
      <c r="B1946" s="81" t="s">
        <v>427</v>
      </c>
      <c r="C1946" s="81" t="s">
        <v>525</v>
      </c>
      <c r="D1946" s="81" t="s">
        <v>526</v>
      </c>
      <c r="E1946" s="81" t="s">
        <v>537</v>
      </c>
      <c r="F1946" s="105">
        <v>306903.72423806426</v>
      </c>
      <c r="G1946" s="105">
        <v>76725.931059516064</v>
      </c>
      <c r="H1946" s="81" t="s">
        <v>30</v>
      </c>
    </row>
    <row r="1947" spans="1:8" x14ac:dyDescent="0.25">
      <c r="A1947" s="81" t="s">
        <v>466</v>
      </c>
      <c r="B1947" s="81" t="s">
        <v>427</v>
      </c>
      <c r="C1947" s="81" t="s">
        <v>525</v>
      </c>
      <c r="D1947" s="81" t="s">
        <v>526</v>
      </c>
      <c r="E1947" s="81" t="s">
        <v>537</v>
      </c>
      <c r="F1947" s="105">
        <v>1150888.965892741</v>
      </c>
      <c r="G1947" s="105">
        <v>287722.24147318525</v>
      </c>
      <c r="H1947" s="81" t="s">
        <v>31</v>
      </c>
    </row>
    <row r="1948" spans="1:8" x14ac:dyDescent="0.25">
      <c r="A1948" s="81" t="s">
        <v>466</v>
      </c>
      <c r="B1948" s="81" t="s">
        <v>427</v>
      </c>
      <c r="C1948" s="81" t="s">
        <v>525</v>
      </c>
      <c r="D1948" s="81" t="s">
        <v>526</v>
      </c>
      <c r="E1948" s="81" t="s">
        <v>537</v>
      </c>
      <c r="F1948" s="105">
        <v>348063.98933770048</v>
      </c>
      <c r="G1948" s="105">
        <v>87015.997334425119</v>
      </c>
      <c r="H1948" s="81" t="s">
        <v>32</v>
      </c>
    </row>
    <row r="1949" spans="1:8" x14ac:dyDescent="0.25">
      <c r="A1949" s="81" t="s">
        <v>466</v>
      </c>
      <c r="B1949" s="81" t="s">
        <v>427</v>
      </c>
      <c r="C1949" s="81" t="s">
        <v>525</v>
      </c>
      <c r="D1949" s="81" t="s">
        <v>526</v>
      </c>
      <c r="E1949" s="81" t="s">
        <v>537</v>
      </c>
      <c r="F1949" s="105">
        <v>215791.68110488894</v>
      </c>
      <c r="G1949" s="105">
        <v>53947.920276222234</v>
      </c>
      <c r="H1949" s="81" t="s">
        <v>62</v>
      </c>
    </row>
    <row r="1950" spans="1:8" x14ac:dyDescent="0.25">
      <c r="A1950" s="81" t="s">
        <v>466</v>
      </c>
      <c r="B1950" s="81" t="s">
        <v>427</v>
      </c>
      <c r="C1950" s="81" t="s">
        <v>525</v>
      </c>
      <c r="D1950" s="81" t="s">
        <v>526</v>
      </c>
      <c r="E1950" s="81" t="s">
        <v>537</v>
      </c>
      <c r="F1950" s="105">
        <v>498718.5518868544</v>
      </c>
      <c r="G1950" s="105">
        <v>124679.6379717136</v>
      </c>
      <c r="H1950" s="81" t="s">
        <v>33</v>
      </c>
    </row>
    <row r="1951" spans="1:8" x14ac:dyDescent="0.25">
      <c r="A1951" s="81" t="s">
        <v>466</v>
      </c>
      <c r="B1951" s="81" t="s">
        <v>427</v>
      </c>
      <c r="C1951" s="81" t="s">
        <v>525</v>
      </c>
      <c r="D1951" s="81" t="s">
        <v>526</v>
      </c>
      <c r="E1951" s="81" t="s">
        <v>537</v>
      </c>
      <c r="F1951" s="105">
        <v>479537.06912197545</v>
      </c>
      <c r="G1951" s="105">
        <v>119884.26728049386</v>
      </c>
      <c r="H1951" s="81" t="s">
        <v>34</v>
      </c>
    </row>
    <row r="1952" spans="1:8" x14ac:dyDescent="0.25">
      <c r="A1952" s="81" t="s">
        <v>466</v>
      </c>
      <c r="B1952" s="81" t="s">
        <v>427</v>
      </c>
      <c r="C1952" s="81" t="s">
        <v>525</v>
      </c>
      <c r="D1952" s="81" t="s">
        <v>526</v>
      </c>
      <c r="E1952" s="81" t="s">
        <v>537</v>
      </c>
      <c r="F1952" s="105">
        <v>743282.45713906188</v>
      </c>
      <c r="G1952" s="105">
        <v>185820.61428476547</v>
      </c>
      <c r="H1952" s="81" t="s">
        <v>35</v>
      </c>
    </row>
    <row r="1953" spans="1:8" x14ac:dyDescent="0.25">
      <c r="A1953" s="81" t="s">
        <v>466</v>
      </c>
      <c r="B1953" s="81" t="s">
        <v>427</v>
      </c>
      <c r="C1953" s="81" t="s">
        <v>525</v>
      </c>
      <c r="D1953" s="81" t="s">
        <v>526</v>
      </c>
      <c r="E1953" s="81" t="s">
        <v>537</v>
      </c>
      <c r="F1953" s="105">
        <v>407606.50875367911</v>
      </c>
      <c r="G1953" s="105">
        <v>101901.62718841978</v>
      </c>
      <c r="H1953" s="81" t="s">
        <v>36</v>
      </c>
    </row>
    <row r="1954" spans="1:8" x14ac:dyDescent="0.25">
      <c r="A1954" s="81" t="s">
        <v>466</v>
      </c>
      <c r="B1954" s="81" t="s">
        <v>427</v>
      </c>
      <c r="C1954" s="81" t="s">
        <v>525</v>
      </c>
      <c r="D1954" s="81" t="s">
        <v>526</v>
      </c>
      <c r="E1954" s="81" t="s">
        <v>537</v>
      </c>
      <c r="F1954" s="105">
        <v>695728.36445113271</v>
      </c>
      <c r="G1954" s="105">
        <v>173932.09111278318</v>
      </c>
      <c r="H1954" s="81" t="s">
        <v>37</v>
      </c>
    </row>
    <row r="1955" spans="1:8" x14ac:dyDescent="0.25">
      <c r="A1955" s="81" t="s">
        <v>466</v>
      </c>
      <c r="B1955" s="81" t="s">
        <v>427</v>
      </c>
      <c r="C1955" s="81" t="s">
        <v>525</v>
      </c>
      <c r="D1955" s="81" t="s">
        <v>526</v>
      </c>
      <c r="E1955" s="81" t="s">
        <v>537</v>
      </c>
      <c r="F1955" s="105">
        <v>36364.894408416469</v>
      </c>
      <c r="G1955" s="105">
        <v>9091.2236021041172</v>
      </c>
      <c r="H1955" s="81" t="s">
        <v>38</v>
      </c>
    </row>
    <row r="1956" spans="1:8" x14ac:dyDescent="0.25">
      <c r="A1956" s="81" t="s">
        <v>466</v>
      </c>
      <c r="B1956" s="81" t="s">
        <v>427</v>
      </c>
      <c r="C1956" s="81" t="s">
        <v>525</v>
      </c>
      <c r="D1956" s="81" t="s">
        <v>526</v>
      </c>
      <c r="E1956" s="81" t="s">
        <v>537</v>
      </c>
      <c r="F1956" s="105">
        <v>623398.18985856802</v>
      </c>
      <c r="G1956" s="105">
        <v>155849.547464642</v>
      </c>
      <c r="H1956" s="81" t="s">
        <v>39</v>
      </c>
    </row>
    <row r="1957" spans="1:8" x14ac:dyDescent="0.25">
      <c r="A1957" s="81" t="s">
        <v>466</v>
      </c>
      <c r="B1957" s="81" t="s">
        <v>427</v>
      </c>
      <c r="C1957" s="81" t="s">
        <v>525</v>
      </c>
      <c r="D1957" s="81" t="s">
        <v>526</v>
      </c>
      <c r="E1957" s="81" t="s">
        <v>537</v>
      </c>
      <c r="F1957" s="105">
        <v>911120.43133175327</v>
      </c>
      <c r="G1957" s="105">
        <v>227780.10783293832</v>
      </c>
      <c r="H1957" s="81" t="s">
        <v>40</v>
      </c>
    </row>
    <row r="1958" spans="1:8" x14ac:dyDescent="0.25">
      <c r="A1958" s="81" t="s">
        <v>466</v>
      </c>
      <c r="B1958" s="81" t="s">
        <v>427</v>
      </c>
      <c r="C1958" s="81" t="s">
        <v>525</v>
      </c>
      <c r="D1958" s="81" t="s">
        <v>526</v>
      </c>
      <c r="E1958" s="81" t="s">
        <v>537</v>
      </c>
      <c r="F1958" s="105">
        <v>1918148.2764879018</v>
      </c>
      <c r="G1958" s="105">
        <v>479537.06912197545</v>
      </c>
      <c r="H1958" s="81" t="s">
        <v>41</v>
      </c>
    </row>
    <row r="1959" spans="1:8" x14ac:dyDescent="0.25">
      <c r="A1959" s="81" t="s">
        <v>466</v>
      </c>
      <c r="B1959" s="81" t="s">
        <v>427</v>
      </c>
      <c r="C1959" s="81" t="s">
        <v>525</v>
      </c>
      <c r="D1959" s="81" t="s">
        <v>526</v>
      </c>
      <c r="E1959" s="81" t="s">
        <v>537</v>
      </c>
      <c r="F1959" s="105">
        <v>11988.426728049384</v>
      </c>
      <c r="G1959" s="105">
        <v>2997.106682012346</v>
      </c>
      <c r="H1959" s="81" t="s">
        <v>42</v>
      </c>
    </row>
    <row r="1960" spans="1:8" x14ac:dyDescent="0.25">
      <c r="A1960" s="81" t="s">
        <v>466</v>
      </c>
      <c r="B1960" s="81" t="s">
        <v>427</v>
      </c>
      <c r="C1960" s="81" t="s">
        <v>525</v>
      </c>
      <c r="D1960" s="81" t="s">
        <v>526</v>
      </c>
      <c r="E1960" s="81" t="s">
        <v>537</v>
      </c>
      <c r="F1960" s="105">
        <v>515901.96353039186</v>
      </c>
      <c r="G1960" s="105">
        <v>128975.49088259797</v>
      </c>
      <c r="H1960" s="81" t="s">
        <v>274</v>
      </c>
    </row>
    <row r="1961" spans="1:8" x14ac:dyDescent="0.25">
      <c r="A1961" s="81" t="s">
        <v>466</v>
      </c>
      <c r="B1961" s="81" t="s">
        <v>427</v>
      </c>
      <c r="C1961" s="81" t="s">
        <v>525</v>
      </c>
      <c r="D1961" s="81" t="s">
        <v>526</v>
      </c>
      <c r="E1961" s="81" t="s">
        <v>537</v>
      </c>
      <c r="F1961" s="105">
        <v>528689.61870697793</v>
      </c>
      <c r="G1961" s="105">
        <v>132172.40467674448</v>
      </c>
      <c r="H1961" s="81" t="s">
        <v>45</v>
      </c>
    </row>
    <row r="1962" spans="1:8" x14ac:dyDescent="0.25">
      <c r="A1962" s="81" t="s">
        <v>466</v>
      </c>
      <c r="B1962" s="81" t="s">
        <v>427</v>
      </c>
      <c r="C1962" s="81" t="s">
        <v>525</v>
      </c>
      <c r="D1962" s="81" t="s">
        <v>526</v>
      </c>
      <c r="E1962" s="81" t="s">
        <v>537</v>
      </c>
      <c r="F1962" s="105">
        <v>179826.40092074079</v>
      </c>
      <c r="G1962" s="105">
        <v>44956.600230185199</v>
      </c>
      <c r="H1962" s="81" t="s">
        <v>46</v>
      </c>
    </row>
    <row r="1963" spans="1:8" x14ac:dyDescent="0.25">
      <c r="A1963" s="81" t="s">
        <v>466</v>
      </c>
      <c r="B1963" s="81" t="s">
        <v>427</v>
      </c>
      <c r="C1963" s="81" t="s">
        <v>525</v>
      </c>
      <c r="D1963" s="81" t="s">
        <v>526</v>
      </c>
      <c r="E1963" s="81" t="s">
        <v>537</v>
      </c>
      <c r="F1963" s="105">
        <v>443571.78893782722</v>
      </c>
      <c r="G1963" s="105">
        <v>110892.94723445681</v>
      </c>
      <c r="H1963" s="81" t="s">
        <v>47</v>
      </c>
    </row>
    <row r="1964" spans="1:8" x14ac:dyDescent="0.25">
      <c r="A1964" s="81" t="s">
        <v>466</v>
      </c>
      <c r="B1964" s="81" t="s">
        <v>427</v>
      </c>
      <c r="C1964" s="81" t="s">
        <v>525</v>
      </c>
      <c r="D1964" s="81" t="s">
        <v>526</v>
      </c>
      <c r="E1964" s="81" t="s">
        <v>537</v>
      </c>
      <c r="F1964" s="105">
        <v>755270.88386711117</v>
      </c>
      <c r="G1964" s="105">
        <v>188817.72096677779</v>
      </c>
      <c r="H1964" s="81" t="s">
        <v>63</v>
      </c>
    </row>
    <row r="1965" spans="1:8" x14ac:dyDescent="0.25">
      <c r="A1965" s="81" t="s">
        <v>466</v>
      </c>
      <c r="B1965" s="81" t="s">
        <v>427</v>
      </c>
      <c r="C1965" s="81" t="s">
        <v>525</v>
      </c>
      <c r="D1965" s="81" t="s">
        <v>526</v>
      </c>
      <c r="E1965" s="81" t="s">
        <v>537</v>
      </c>
      <c r="F1965" s="105">
        <v>1246796.379717136</v>
      </c>
      <c r="G1965" s="105">
        <v>311699.09492928401</v>
      </c>
      <c r="H1965" s="81" t="s">
        <v>48</v>
      </c>
    </row>
    <row r="1966" spans="1:8" x14ac:dyDescent="0.25">
      <c r="A1966" s="81" t="s">
        <v>466</v>
      </c>
      <c r="B1966" s="81" t="s">
        <v>427</v>
      </c>
      <c r="C1966" s="81" t="s">
        <v>525</v>
      </c>
      <c r="D1966" s="81" t="s">
        <v>526</v>
      </c>
      <c r="E1966" s="81" t="s">
        <v>537</v>
      </c>
      <c r="F1966" s="105">
        <v>239768.53456098773</v>
      </c>
      <c r="G1966" s="105">
        <v>59942.133640246931</v>
      </c>
      <c r="H1966" s="81" t="s">
        <v>68</v>
      </c>
    </row>
    <row r="1967" spans="1:8" x14ac:dyDescent="0.25">
      <c r="A1967" s="81" t="s">
        <v>466</v>
      </c>
      <c r="B1967" s="81" t="s">
        <v>427</v>
      </c>
      <c r="C1967" s="81" t="s">
        <v>525</v>
      </c>
      <c r="D1967" s="81" t="s">
        <v>526</v>
      </c>
      <c r="E1967" s="81" t="s">
        <v>537</v>
      </c>
      <c r="F1967" s="105">
        <v>61940.204761588488</v>
      </c>
      <c r="G1967" s="105">
        <v>15485.051190397122</v>
      </c>
      <c r="H1967" s="81" t="s">
        <v>49</v>
      </c>
    </row>
    <row r="1968" spans="1:8" x14ac:dyDescent="0.25">
      <c r="A1968" s="81" t="s">
        <v>466</v>
      </c>
      <c r="B1968" s="81" t="s">
        <v>427</v>
      </c>
      <c r="C1968" s="81" t="s">
        <v>525</v>
      </c>
      <c r="D1968" s="81" t="s">
        <v>526</v>
      </c>
      <c r="E1968" s="81" t="s">
        <v>537</v>
      </c>
      <c r="F1968" s="105">
        <v>743282.45713906188</v>
      </c>
      <c r="G1968" s="105">
        <v>185820.61428476547</v>
      </c>
      <c r="H1968" s="81" t="s">
        <v>50</v>
      </c>
    </row>
    <row r="1969" spans="1:8" x14ac:dyDescent="0.25">
      <c r="A1969" s="81" t="s">
        <v>466</v>
      </c>
      <c r="B1969" s="81" t="s">
        <v>427</v>
      </c>
      <c r="C1969" s="81" t="s">
        <v>525</v>
      </c>
      <c r="D1969" s="81" t="s">
        <v>526</v>
      </c>
      <c r="E1969" s="81" t="s">
        <v>537</v>
      </c>
      <c r="F1969" s="105">
        <v>719305.60368296318</v>
      </c>
      <c r="G1969" s="105">
        <v>179826.40092074079</v>
      </c>
      <c r="H1969" s="81" t="s">
        <v>51</v>
      </c>
    </row>
    <row r="1970" spans="1:8" x14ac:dyDescent="0.25">
      <c r="A1970" s="81" t="s">
        <v>466</v>
      </c>
      <c r="B1970" s="81" t="s">
        <v>427</v>
      </c>
      <c r="C1970" s="81" t="s">
        <v>525</v>
      </c>
      <c r="D1970" s="81" t="s">
        <v>526</v>
      </c>
      <c r="E1970" s="81" t="s">
        <v>537</v>
      </c>
      <c r="F1970" s="105">
        <v>455560.21566587663</v>
      </c>
      <c r="G1970" s="105">
        <v>113890.05391646916</v>
      </c>
      <c r="H1970" s="81" t="s">
        <v>52</v>
      </c>
    </row>
    <row r="1971" spans="1:8" x14ac:dyDescent="0.25">
      <c r="A1971" s="81" t="s">
        <v>466</v>
      </c>
      <c r="B1971" s="81" t="s">
        <v>427</v>
      </c>
      <c r="C1971" s="81" t="s">
        <v>525</v>
      </c>
      <c r="D1971" s="81" t="s">
        <v>526</v>
      </c>
      <c r="E1971" s="81" t="s">
        <v>537</v>
      </c>
      <c r="F1971" s="105">
        <v>227780.10783293832</v>
      </c>
      <c r="G1971" s="105">
        <v>56945.026958234579</v>
      </c>
      <c r="H1971" s="81" t="s">
        <v>55</v>
      </c>
    </row>
    <row r="1972" spans="1:8" x14ac:dyDescent="0.25">
      <c r="A1972" s="81" t="s">
        <v>466</v>
      </c>
      <c r="B1972" s="81" t="s">
        <v>427</v>
      </c>
      <c r="C1972" s="81" t="s">
        <v>525</v>
      </c>
      <c r="D1972" s="81" t="s">
        <v>526</v>
      </c>
      <c r="E1972" s="81" t="s">
        <v>537</v>
      </c>
      <c r="F1972" s="105">
        <v>143861.12073659262</v>
      </c>
      <c r="G1972" s="105">
        <v>35965.280184148156</v>
      </c>
      <c r="H1972" s="81" t="s">
        <v>144</v>
      </c>
    </row>
    <row r="1973" spans="1:8" x14ac:dyDescent="0.25">
      <c r="A1973" s="81" t="s">
        <v>466</v>
      </c>
      <c r="B1973" s="81" t="s">
        <v>427</v>
      </c>
      <c r="C1973" s="81" t="s">
        <v>525</v>
      </c>
      <c r="D1973" s="81" t="s">
        <v>526</v>
      </c>
      <c r="E1973" s="81" t="s">
        <v>537</v>
      </c>
      <c r="F1973" s="105">
        <v>1513738.681528369</v>
      </c>
      <c r="G1973" s="105">
        <v>378434.67038209224</v>
      </c>
      <c r="H1973" s="81" t="s">
        <v>56</v>
      </c>
    </row>
    <row r="1974" spans="1:8" x14ac:dyDescent="0.25">
      <c r="A1974" s="81" t="s">
        <v>466</v>
      </c>
      <c r="B1974" s="81" t="s">
        <v>427</v>
      </c>
      <c r="C1974" s="81" t="s">
        <v>525</v>
      </c>
      <c r="D1974" s="81" t="s">
        <v>526</v>
      </c>
      <c r="E1974" s="81" t="s">
        <v>537</v>
      </c>
      <c r="F1974" s="105">
        <v>564255.2846668578</v>
      </c>
      <c r="G1974" s="105">
        <v>141063.82116671445</v>
      </c>
      <c r="H1974" s="81" t="s">
        <v>57</v>
      </c>
    </row>
    <row r="1975" spans="1:8" x14ac:dyDescent="0.25">
      <c r="A1975" s="81" t="s">
        <v>466</v>
      </c>
      <c r="B1975" s="81" t="s">
        <v>427</v>
      </c>
      <c r="C1975" s="81" t="s">
        <v>525</v>
      </c>
      <c r="D1975" s="81" t="s">
        <v>526</v>
      </c>
      <c r="E1975" s="81" t="s">
        <v>537</v>
      </c>
      <c r="F1975" s="105">
        <v>335675.94838538277</v>
      </c>
      <c r="G1975" s="105">
        <v>83918.987096345692</v>
      </c>
      <c r="H1975" s="81" t="s">
        <v>65</v>
      </c>
    </row>
    <row r="1976" spans="1:8" s="67" customFormat="1" hidden="1" x14ac:dyDescent="0.25">
      <c r="A1976" s="87"/>
      <c r="B1976" s="87"/>
      <c r="C1976" s="87"/>
      <c r="D1976" s="87"/>
      <c r="E1976" s="87"/>
      <c r="F1976" s="106">
        <v>54000000.000000007</v>
      </c>
      <c r="G1976" s="106">
        <v>13500000.000000002</v>
      </c>
      <c r="H1976" s="87"/>
    </row>
    <row r="1977" spans="1:8" hidden="1" x14ac:dyDescent="0.25">
      <c r="A1977" s="81" t="s">
        <v>467</v>
      </c>
      <c r="B1977" s="81" t="s">
        <v>361</v>
      </c>
      <c r="C1977" s="81" t="s">
        <v>521</v>
      </c>
      <c r="D1977" s="81" t="s">
        <v>14</v>
      </c>
      <c r="E1977" s="81" t="s">
        <v>489</v>
      </c>
      <c r="F1977" s="105">
        <v>1</v>
      </c>
      <c r="G1977" s="105">
        <v>0.25</v>
      </c>
      <c r="H1977" s="81" t="s">
        <v>47</v>
      </c>
    </row>
    <row r="1978" spans="1:8" hidden="1" x14ac:dyDescent="0.25">
      <c r="A1978" s="81" t="s">
        <v>467</v>
      </c>
      <c r="B1978" s="81" t="s">
        <v>361</v>
      </c>
      <c r="C1978" s="81" t="s">
        <v>521</v>
      </c>
      <c r="D1978" s="81" t="s">
        <v>14</v>
      </c>
      <c r="E1978" s="81" t="s">
        <v>489</v>
      </c>
      <c r="F1978" s="105">
        <v>9.7448662103298069</v>
      </c>
      <c r="G1978" s="105">
        <v>2.4362165525824517</v>
      </c>
      <c r="H1978" s="81" t="s">
        <v>20</v>
      </c>
    </row>
    <row r="1979" spans="1:8" hidden="1" x14ac:dyDescent="0.25">
      <c r="A1979" s="81" t="s">
        <v>467</v>
      </c>
      <c r="B1979" s="81" t="s">
        <v>361</v>
      </c>
      <c r="C1979" s="81" t="s">
        <v>521</v>
      </c>
      <c r="D1979" s="81" t="s">
        <v>14</v>
      </c>
      <c r="E1979" s="81" t="s">
        <v>489</v>
      </c>
      <c r="F1979" s="105">
        <v>24.530180460485379</v>
      </c>
      <c r="G1979" s="105">
        <v>6.1325451151213448</v>
      </c>
      <c r="H1979" s="81" t="s">
        <v>22</v>
      </c>
    </row>
    <row r="1980" spans="1:8" hidden="1" x14ac:dyDescent="0.25">
      <c r="A1980" s="81" t="s">
        <v>467</v>
      </c>
      <c r="B1980" s="81" t="s">
        <v>361</v>
      </c>
      <c r="C1980" s="81" t="s">
        <v>521</v>
      </c>
      <c r="D1980" s="81" t="s">
        <v>14</v>
      </c>
      <c r="E1980" s="81" t="s">
        <v>489</v>
      </c>
      <c r="F1980" s="105">
        <v>25.874299937772246</v>
      </c>
      <c r="G1980" s="105">
        <v>6.4685749844430616</v>
      </c>
      <c r="H1980" s="81" t="s">
        <v>23</v>
      </c>
    </row>
    <row r="1981" spans="1:8" hidden="1" x14ac:dyDescent="0.25">
      <c r="A1981" s="81" t="s">
        <v>467</v>
      </c>
      <c r="B1981" s="81" t="s">
        <v>361</v>
      </c>
      <c r="C1981" s="81" t="s">
        <v>521</v>
      </c>
      <c r="D1981" s="81" t="s">
        <v>14</v>
      </c>
      <c r="E1981" s="81" t="s">
        <v>489</v>
      </c>
      <c r="F1981" s="105">
        <v>1.6801493466085875</v>
      </c>
      <c r="G1981" s="105">
        <v>0.42003733665214688</v>
      </c>
      <c r="H1981" s="81" t="s">
        <v>30</v>
      </c>
    </row>
    <row r="1982" spans="1:8" hidden="1" x14ac:dyDescent="0.25">
      <c r="A1982" s="81" t="s">
        <v>467</v>
      </c>
      <c r="B1982" s="81" t="s">
        <v>361</v>
      </c>
      <c r="C1982" s="81" t="s">
        <v>521</v>
      </c>
      <c r="D1982" s="81" t="s">
        <v>14</v>
      </c>
      <c r="E1982" s="81" t="s">
        <v>489</v>
      </c>
      <c r="F1982" s="105">
        <v>1.3441194772868699</v>
      </c>
      <c r="G1982" s="105">
        <v>0.33602986932171747</v>
      </c>
      <c r="H1982" s="81" t="s">
        <v>62</v>
      </c>
    </row>
    <row r="1983" spans="1:8" hidden="1" x14ac:dyDescent="0.25">
      <c r="A1983" s="81" t="s">
        <v>467</v>
      </c>
      <c r="B1983" s="81" t="s">
        <v>361</v>
      </c>
      <c r="C1983" s="81" t="s">
        <v>521</v>
      </c>
      <c r="D1983" s="81" t="s">
        <v>14</v>
      </c>
      <c r="E1983" s="81" t="s">
        <v>489</v>
      </c>
      <c r="F1983" s="105">
        <v>5.0404480398257618</v>
      </c>
      <c r="G1983" s="105">
        <v>1.2601120099564405</v>
      </c>
      <c r="H1983" s="81" t="s">
        <v>42</v>
      </c>
    </row>
    <row r="1984" spans="1:8" hidden="1" x14ac:dyDescent="0.25">
      <c r="A1984" s="81" t="s">
        <v>467</v>
      </c>
      <c r="B1984" s="81" t="s">
        <v>361</v>
      </c>
      <c r="C1984" s="81" t="s">
        <v>521</v>
      </c>
      <c r="D1984" s="81" t="s">
        <v>14</v>
      </c>
      <c r="E1984" s="81" t="s">
        <v>489</v>
      </c>
      <c r="F1984" s="105">
        <v>52</v>
      </c>
      <c r="G1984" s="105">
        <v>13</v>
      </c>
      <c r="H1984" s="81" t="s">
        <v>45</v>
      </c>
    </row>
    <row r="1985" spans="1:8" hidden="1" x14ac:dyDescent="0.25">
      <c r="A1985" s="81" t="s">
        <v>467</v>
      </c>
      <c r="B1985" s="81" t="s">
        <v>361</v>
      </c>
      <c r="C1985" s="81" t="s">
        <v>521</v>
      </c>
      <c r="D1985" s="81" t="s">
        <v>14</v>
      </c>
      <c r="E1985" s="81" t="s">
        <v>489</v>
      </c>
      <c r="F1985" s="105">
        <v>51.412570006222779</v>
      </c>
      <c r="G1985" s="105">
        <v>12.853142501555695</v>
      </c>
      <c r="H1985" s="81" t="s">
        <v>47</v>
      </c>
    </row>
    <row r="1986" spans="1:8" hidden="1" x14ac:dyDescent="0.25">
      <c r="A1986" s="81" t="s">
        <v>467</v>
      </c>
      <c r="B1986" s="81" t="s">
        <v>361</v>
      </c>
      <c r="C1986" s="81" t="s">
        <v>521</v>
      </c>
      <c r="D1986" s="81" t="s">
        <v>14</v>
      </c>
      <c r="E1986" s="81" t="s">
        <v>489</v>
      </c>
      <c r="F1986" s="105">
        <v>12.769135034225265</v>
      </c>
      <c r="G1986" s="105">
        <v>3.1922837585563162</v>
      </c>
      <c r="H1986" s="81" t="s">
        <v>49</v>
      </c>
    </row>
    <row r="1987" spans="1:8" hidden="1" x14ac:dyDescent="0.25">
      <c r="A1987" s="81" t="s">
        <v>467</v>
      </c>
      <c r="B1987" s="81" t="s">
        <v>361</v>
      </c>
      <c r="C1987" s="81" t="s">
        <v>521</v>
      </c>
      <c r="D1987" s="81" t="s">
        <v>14</v>
      </c>
      <c r="E1987" s="81" t="s">
        <v>489</v>
      </c>
      <c r="F1987" s="105">
        <v>30.410703173615431</v>
      </c>
      <c r="G1987" s="105">
        <v>7.6026757934038578</v>
      </c>
      <c r="H1987" s="81" t="s">
        <v>52</v>
      </c>
    </row>
    <row r="1988" spans="1:8" hidden="1" x14ac:dyDescent="0.25">
      <c r="A1988" s="81" t="s">
        <v>467</v>
      </c>
      <c r="B1988" s="81" t="s">
        <v>361</v>
      </c>
      <c r="C1988" s="81" t="s">
        <v>521</v>
      </c>
      <c r="D1988" s="81" t="s">
        <v>14</v>
      </c>
      <c r="E1988" s="81" t="s">
        <v>489</v>
      </c>
      <c r="F1988" s="105">
        <v>24.530180460485379</v>
      </c>
      <c r="G1988" s="105">
        <v>6.1325451151213448</v>
      </c>
      <c r="H1988" s="81" t="s">
        <v>22</v>
      </c>
    </row>
    <row r="1989" spans="1:8" hidden="1" x14ac:dyDescent="0.25">
      <c r="A1989" s="81" t="s">
        <v>467</v>
      </c>
      <c r="B1989" s="81" t="s">
        <v>361</v>
      </c>
      <c r="C1989" s="81" t="s">
        <v>521</v>
      </c>
      <c r="D1989" s="81" t="s">
        <v>14</v>
      </c>
      <c r="E1989" s="81" t="s">
        <v>489</v>
      </c>
      <c r="F1989" s="105">
        <v>2.6882389545737397</v>
      </c>
      <c r="G1989" s="105">
        <v>0.67205973864343493</v>
      </c>
      <c r="H1989" s="81" t="s">
        <v>23</v>
      </c>
    </row>
    <row r="1990" spans="1:8" hidden="1" x14ac:dyDescent="0.25">
      <c r="A1990" s="81" t="s">
        <v>467</v>
      </c>
      <c r="B1990" s="81" t="s">
        <v>361</v>
      </c>
      <c r="C1990" s="81" t="s">
        <v>521</v>
      </c>
      <c r="D1990" s="81" t="s">
        <v>14</v>
      </c>
      <c r="E1990" s="81" t="s">
        <v>489</v>
      </c>
      <c r="F1990" s="105">
        <v>0.67205973864343493</v>
      </c>
      <c r="G1990" s="105">
        <v>0.16801493466085873</v>
      </c>
      <c r="H1990" s="81" t="s">
        <v>62</v>
      </c>
    </row>
    <row r="1991" spans="1:8" hidden="1" x14ac:dyDescent="0.25">
      <c r="A1991" s="81" t="s">
        <v>467</v>
      </c>
      <c r="B1991" s="81" t="s">
        <v>361</v>
      </c>
      <c r="C1991" s="81" t="s">
        <v>521</v>
      </c>
      <c r="D1991" s="81" t="s">
        <v>14</v>
      </c>
      <c r="E1991" s="81" t="s">
        <v>489</v>
      </c>
      <c r="F1991" s="105">
        <v>11.425015556938394</v>
      </c>
      <c r="G1991" s="105">
        <v>2.8562538892345986</v>
      </c>
      <c r="H1991" s="81" t="s">
        <v>47</v>
      </c>
    </row>
    <row r="1992" spans="1:8" hidden="1" x14ac:dyDescent="0.25">
      <c r="A1992" s="81" t="s">
        <v>467</v>
      </c>
      <c r="B1992" s="81" t="s">
        <v>361</v>
      </c>
      <c r="C1992" s="81" t="s">
        <v>521</v>
      </c>
      <c r="D1992" s="81" t="s">
        <v>14</v>
      </c>
      <c r="E1992" s="81" t="s">
        <v>489</v>
      </c>
      <c r="F1992" s="105">
        <v>15.121344119477286</v>
      </c>
      <c r="G1992" s="105">
        <v>3.7803360298693214</v>
      </c>
      <c r="H1992" s="81" t="s">
        <v>52</v>
      </c>
    </row>
    <row r="1993" spans="1:8" s="67" customFormat="1" hidden="1" x14ac:dyDescent="0.25">
      <c r="A1993" s="87"/>
      <c r="B1993" s="87"/>
      <c r="C1993" s="87"/>
      <c r="D1993" s="87"/>
      <c r="E1993" s="87"/>
      <c r="F1993" s="106">
        <v>270.24331051649034</v>
      </c>
      <c r="G1993" s="106">
        <v>67.560827629122585</v>
      </c>
      <c r="H1993" s="87"/>
    </row>
    <row r="1994" spans="1:8" hidden="1" x14ac:dyDescent="0.25">
      <c r="A1994" s="81" t="s">
        <v>467</v>
      </c>
      <c r="B1994" s="81" t="s">
        <v>361</v>
      </c>
      <c r="C1994" s="81" t="s">
        <v>480</v>
      </c>
      <c r="D1994" s="81" t="s">
        <v>14</v>
      </c>
      <c r="E1994" s="81" t="s">
        <v>489</v>
      </c>
      <c r="F1994" s="105">
        <v>0.91646334757585257</v>
      </c>
      <c r="G1994" s="105">
        <v>0.22911583689396314</v>
      </c>
      <c r="H1994" s="81" t="s">
        <v>68</v>
      </c>
    </row>
    <row r="1995" spans="1:8" hidden="1" x14ac:dyDescent="0.25">
      <c r="A1995" s="81" t="s">
        <v>467</v>
      </c>
      <c r="B1995" s="81" t="s">
        <v>361</v>
      </c>
      <c r="C1995" s="81" t="s">
        <v>480</v>
      </c>
      <c r="D1995" s="81" t="s">
        <v>14</v>
      </c>
      <c r="E1995" s="81" t="s">
        <v>489</v>
      </c>
      <c r="F1995" s="105">
        <v>229.11583689396315</v>
      </c>
      <c r="G1995" s="105">
        <v>57.278959223490787</v>
      </c>
      <c r="H1995" s="81" t="s">
        <v>18</v>
      </c>
    </row>
    <row r="1996" spans="1:8" hidden="1" x14ac:dyDescent="0.25">
      <c r="A1996" s="81" t="s">
        <v>467</v>
      </c>
      <c r="B1996" s="81" t="s">
        <v>361</v>
      </c>
      <c r="C1996" s="81" t="s">
        <v>480</v>
      </c>
      <c r="D1996" s="81" t="s">
        <v>14</v>
      </c>
      <c r="E1996" s="81" t="s">
        <v>489</v>
      </c>
      <c r="F1996" s="105">
        <v>341.84082864579301</v>
      </c>
      <c r="G1996" s="105">
        <v>85.460207161448253</v>
      </c>
      <c r="H1996" s="81" t="s">
        <v>20</v>
      </c>
    </row>
    <row r="1997" spans="1:8" hidden="1" x14ac:dyDescent="0.25">
      <c r="A1997" s="81" t="s">
        <v>467</v>
      </c>
      <c r="B1997" s="81" t="s">
        <v>361</v>
      </c>
      <c r="C1997" s="81" t="s">
        <v>480</v>
      </c>
      <c r="D1997" s="81" t="s">
        <v>14</v>
      </c>
      <c r="E1997" s="81" t="s">
        <v>489</v>
      </c>
      <c r="F1997" s="105">
        <v>246.52864049790435</v>
      </c>
      <c r="G1997" s="105">
        <v>61.632160124476087</v>
      </c>
      <c r="H1997" s="81" t="s">
        <v>22</v>
      </c>
    </row>
    <row r="1998" spans="1:8" hidden="1" x14ac:dyDescent="0.25">
      <c r="A1998" s="81" t="s">
        <v>467</v>
      </c>
      <c r="B1998" s="81" t="s">
        <v>361</v>
      </c>
      <c r="C1998" s="81" t="s">
        <v>480</v>
      </c>
      <c r="D1998" s="81" t="s">
        <v>14</v>
      </c>
      <c r="E1998" s="81" t="s">
        <v>489</v>
      </c>
      <c r="F1998" s="105">
        <v>377.58289920125122</v>
      </c>
      <c r="G1998" s="105">
        <v>94.395724800312806</v>
      </c>
      <c r="H1998" s="81" t="s">
        <v>23</v>
      </c>
    </row>
    <row r="1999" spans="1:8" hidden="1" x14ac:dyDescent="0.25">
      <c r="A1999" s="81" t="s">
        <v>467</v>
      </c>
      <c r="B1999" s="81" t="s">
        <v>361</v>
      </c>
      <c r="C1999" s="81" t="s">
        <v>480</v>
      </c>
      <c r="D1999" s="81" t="s">
        <v>14</v>
      </c>
      <c r="E1999" s="81" t="s">
        <v>489</v>
      </c>
      <c r="F1999" s="105">
        <v>307.01522143791061</v>
      </c>
      <c r="G1999" s="105">
        <v>76.753805359477653</v>
      </c>
      <c r="H1999" s="81" t="s">
        <v>25</v>
      </c>
    </row>
    <row r="2000" spans="1:8" hidden="1" x14ac:dyDescent="0.25">
      <c r="A2000" s="81" t="s">
        <v>467</v>
      </c>
      <c r="B2000" s="81" t="s">
        <v>361</v>
      </c>
      <c r="C2000" s="81" t="s">
        <v>480</v>
      </c>
      <c r="D2000" s="81" t="s">
        <v>14</v>
      </c>
      <c r="E2000" s="81" t="s">
        <v>489</v>
      </c>
      <c r="F2000" s="105">
        <v>10.997560170910232</v>
      </c>
      <c r="G2000" s="105">
        <v>2.7493900427275579</v>
      </c>
      <c r="H2000" s="81" t="s">
        <v>27</v>
      </c>
    </row>
    <row r="2001" spans="1:8" hidden="1" x14ac:dyDescent="0.25">
      <c r="A2001" s="81" t="s">
        <v>467</v>
      </c>
      <c r="B2001" s="81" t="s">
        <v>361</v>
      </c>
      <c r="C2001" s="81" t="s">
        <v>480</v>
      </c>
      <c r="D2001" s="81" t="s">
        <v>14</v>
      </c>
      <c r="E2001" s="81" t="s">
        <v>489</v>
      </c>
      <c r="F2001" s="105">
        <v>65.068897677885531</v>
      </c>
      <c r="G2001" s="105">
        <v>16.267224419471383</v>
      </c>
      <c r="H2001" s="81" t="s">
        <v>28</v>
      </c>
    </row>
    <row r="2002" spans="1:8" hidden="1" x14ac:dyDescent="0.25">
      <c r="A2002" s="81" t="s">
        <v>467</v>
      </c>
      <c r="B2002" s="81" t="s">
        <v>361</v>
      </c>
      <c r="C2002" s="81" t="s">
        <v>480</v>
      </c>
      <c r="D2002" s="81" t="s">
        <v>14</v>
      </c>
      <c r="E2002" s="81" t="s">
        <v>489</v>
      </c>
      <c r="F2002" s="105">
        <v>5.4987800854551159</v>
      </c>
      <c r="G2002" s="105">
        <v>1.374695021363779</v>
      </c>
      <c r="H2002" s="81" t="s">
        <v>30</v>
      </c>
    </row>
    <row r="2003" spans="1:8" hidden="1" x14ac:dyDescent="0.25">
      <c r="A2003" s="81" t="s">
        <v>467</v>
      </c>
      <c r="B2003" s="81" t="s">
        <v>361</v>
      </c>
      <c r="C2003" s="81" t="s">
        <v>480</v>
      </c>
      <c r="D2003" s="81" t="s">
        <v>14</v>
      </c>
      <c r="E2003" s="81" t="s">
        <v>489</v>
      </c>
      <c r="F2003" s="105">
        <v>175.04449938698784</v>
      </c>
      <c r="G2003" s="105">
        <v>43.761124846746959</v>
      </c>
      <c r="H2003" s="81" t="s">
        <v>31</v>
      </c>
    </row>
    <row r="2004" spans="1:8" hidden="1" x14ac:dyDescent="0.25">
      <c r="A2004" s="81" t="s">
        <v>467</v>
      </c>
      <c r="B2004" s="81" t="s">
        <v>361</v>
      </c>
      <c r="C2004" s="81" t="s">
        <v>480</v>
      </c>
      <c r="D2004" s="81" t="s">
        <v>14</v>
      </c>
      <c r="E2004" s="81" t="s">
        <v>489</v>
      </c>
      <c r="F2004" s="105">
        <v>74.233531153644066</v>
      </c>
      <c r="G2004" s="105">
        <v>18.558382788411016</v>
      </c>
      <c r="H2004" s="81" t="s">
        <v>32</v>
      </c>
    </row>
    <row r="2005" spans="1:8" hidden="1" x14ac:dyDescent="0.25">
      <c r="A2005" s="81" t="s">
        <v>467</v>
      </c>
      <c r="B2005" s="81" t="s">
        <v>361</v>
      </c>
      <c r="C2005" s="81" t="s">
        <v>480</v>
      </c>
      <c r="D2005" s="81" t="s">
        <v>14</v>
      </c>
      <c r="E2005" s="81" t="s">
        <v>489</v>
      </c>
      <c r="F2005" s="105">
        <v>5.4987800854551159</v>
      </c>
      <c r="G2005" s="105">
        <v>1.374695021363779</v>
      </c>
      <c r="H2005" s="81" t="s">
        <v>62</v>
      </c>
    </row>
    <row r="2006" spans="1:8" hidden="1" x14ac:dyDescent="0.25">
      <c r="A2006" s="81" t="s">
        <v>467</v>
      </c>
      <c r="B2006" s="81" t="s">
        <v>361</v>
      </c>
      <c r="C2006" s="81" t="s">
        <v>480</v>
      </c>
      <c r="D2006" s="81" t="s">
        <v>14</v>
      </c>
      <c r="E2006" s="81" t="s">
        <v>489</v>
      </c>
      <c r="F2006" s="105">
        <v>110.89206505667816</v>
      </c>
      <c r="G2006" s="105">
        <v>27.723016264169541</v>
      </c>
      <c r="H2006" s="81" t="s">
        <v>34</v>
      </c>
    </row>
    <row r="2007" spans="1:8" hidden="1" x14ac:dyDescent="0.25">
      <c r="A2007" s="81" t="s">
        <v>467</v>
      </c>
      <c r="B2007" s="81" t="s">
        <v>361</v>
      </c>
      <c r="C2007" s="81" t="s">
        <v>480</v>
      </c>
      <c r="D2007" s="81" t="s">
        <v>14</v>
      </c>
      <c r="E2007" s="81" t="s">
        <v>489</v>
      </c>
      <c r="F2007" s="105">
        <v>127.38840531304351</v>
      </c>
      <c r="G2007" s="105">
        <v>31.847101328260877</v>
      </c>
      <c r="H2007" s="81" t="s">
        <v>35</v>
      </c>
    </row>
    <row r="2008" spans="1:8" hidden="1" x14ac:dyDescent="0.25">
      <c r="A2008" s="81" t="s">
        <v>467</v>
      </c>
      <c r="B2008" s="81" t="s">
        <v>361</v>
      </c>
      <c r="C2008" s="81" t="s">
        <v>480</v>
      </c>
      <c r="D2008" s="81" t="s">
        <v>14</v>
      </c>
      <c r="E2008" s="81" t="s">
        <v>489</v>
      </c>
      <c r="F2008" s="105">
        <v>153.96584239274324</v>
      </c>
      <c r="G2008" s="105">
        <v>38.49146059818581</v>
      </c>
      <c r="H2008" s="81" t="s">
        <v>36</v>
      </c>
    </row>
    <row r="2009" spans="1:8" hidden="1" x14ac:dyDescent="0.25">
      <c r="A2009" s="81" t="s">
        <v>467</v>
      </c>
      <c r="B2009" s="81" t="s">
        <v>361</v>
      </c>
      <c r="C2009" s="81" t="s">
        <v>480</v>
      </c>
      <c r="D2009" s="81" t="s">
        <v>14</v>
      </c>
      <c r="E2009" s="81" t="s">
        <v>489</v>
      </c>
      <c r="F2009" s="105">
        <v>233.69815363184239</v>
      </c>
      <c r="G2009" s="105">
        <v>58.424538407960597</v>
      </c>
      <c r="H2009" s="81" t="s">
        <v>37</v>
      </c>
    </row>
    <row r="2010" spans="1:8" hidden="1" x14ac:dyDescent="0.25">
      <c r="A2010" s="81" t="s">
        <v>467</v>
      </c>
      <c r="B2010" s="81" t="s">
        <v>361</v>
      </c>
      <c r="C2010" s="81" t="s">
        <v>480</v>
      </c>
      <c r="D2010" s="81" t="s">
        <v>14</v>
      </c>
      <c r="E2010" s="81" t="s">
        <v>489</v>
      </c>
      <c r="F2010" s="105">
        <v>94.395724800312806</v>
      </c>
      <c r="G2010" s="105">
        <v>23.598931200078201</v>
      </c>
      <c r="H2010" s="81" t="s">
        <v>38</v>
      </c>
    </row>
    <row r="2011" spans="1:8" hidden="1" x14ac:dyDescent="0.25">
      <c r="A2011" s="81" t="s">
        <v>467</v>
      </c>
      <c r="B2011" s="81" t="s">
        <v>361</v>
      </c>
      <c r="C2011" s="81" t="s">
        <v>480</v>
      </c>
      <c r="D2011" s="81" t="s">
        <v>14</v>
      </c>
      <c r="E2011" s="81" t="s">
        <v>489</v>
      </c>
      <c r="F2011" s="105">
        <v>91.646334757585251</v>
      </c>
      <c r="G2011" s="105">
        <v>22.911583689396313</v>
      </c>
      <c r="H2011" s="81" t="s">
        <v>39</v>
      </c>
    </row>
    <row r="2012" spans="1:8" hidden="1" x14ac:dyDescent="0.25">
      <c r="A2012" s="81" t="s">
        <v>467</v>
      </c>
      <c r="B2012" s="81" t="s">
        <v>361</v>
      </c>
      <c r="C2012" s="81" t="s">
        <v>480</v>
      </c>
      <c r="D2012" s="81" t="s">
        <v>14</v>
      </c>
      <c r="E2012" s="81" t="s">
        <v>489</v>
      </c>
      <c r="F2012" s="105">
        <v>227.28291019881144</v>
      </c>
      <c r="G2012" s="105">
        <v>56.820727549702859</v>
      </c>
      <c r="H2012" s="81" t="s">
        <v>40</v>
      </c>
    </row>
    <row r="2013" spans="1:8" hidden="1" x14ac:dyDescent="0.25">
      <c r="A2013" s="81" t="s">
        <v>467</v>
      </c>
      <c r="B2013" s="81" t="s">
        <v>361</v>
      </c>
      <c r="C2013" s="81" t="s">
        <v>480</v>
      </c>
      <c r="D2013" s="81" t="s">
        <v>14</v>
      </c>
      <c r="E2013" s="81" t="s">
        <v>489</v>
      </c>
      <c r="F2013" s="105">
        <v>783.57616217735404</v>
      </c>
      <c r="G2013" s="105">
        <v>195.89404054433851</v>
      </c>
      <c r="H2013" s="81" t="s">
        <v>41</v>
      </c>
    </row>
    <row r="2014" spans="1:8" hidden="1" x14ac:dyDescent="0.25">
      <c r="A2014" s="81" t="s">
        <v>467</v>
      </c>
      <c r="B2014" s="81" t="s">
        <v>361</v>
      </c>
      <c r="C2014" s="81" t="s">
        <v>480</v>
      </c>
      <c r="D2014" s="81" t="s">
        <v>14</v>
      </c>
      <c r="E2014" s="81" t="s">
        <v>489</v>
      </c>
      <c r="F2014" s="105">
        <v>1335.2870974180171</v>
      </c>
      <c r="G2014" s="105">
        <v>333.82177435450427</v>
      </c>
      <c r="H2014" s="81" t="s">
        <v>42</v>
      </c>
    </row>
    <row r="2015" spans="1:8" hidden="1" x14ac:dyDescent="0.25">
      <c r="A2015" s="81" t="s">
        <v>467</v>
      </c>
      <c r="B2015" s="81" t="s">
        <v>361</v>
      </c>
      <c r="C2015" s="81" t="s">
        <v>480</v>
      </c>
      <c r="D2015" s="81" t="s">
        <v>14</v>
      </c>
      <c r="E2015" s="81" t="s">
        <v>489</v>
      </c>
      <c r="F2015" s="105">
        <v>5.4987800854551159</v>
      </c>
      <c r="G2015" s="105">
        <v>1.374695021363779</v>
      </c>
      <c r="H2015" s="81" t="s">
        <v>43</v>
      </c>
    </row>
    <row r="2016" spans="1:8" hidden="1" x14ac:dyDescent="0.25">
      <c r="A2016" s="81" t="s">
        <v>467</v>
      </c>
      <c r="B2016" s="81" t="s">
        <v>361</v>
      </c>
      <c r="C2016" s="81" t="s">
        <v>480</v>
      </c>
      <c r="D2016" s="81" t="s">
        <v>14</v>
      </c>
      <c r="E2016" s="81" t="s">
        <v>489</v>
      </c>
      <c r="F2016" s="105">
        <v>54.987800854551146</v>
      </c>
      <c r="G2016" s="105">
        <v>13.746950213637787</v>
      </c>
      <c r="H2016" s="81" t="s">
        <v>44</v>
      </c>
    </row>
    <row r="2017" spans="1:8" hidden="1" x14ac:dyDescent="0.25">
      <c r="A2017" s="81" t="s">
        <v>467</v>
      </c>
      <c r="B2017" s="81" t="s">
        <v>361</v>
      </c>
      <c r="C2017" s="81" t="s">
        <v>480</v>
      </c>
      <c r="D2017" s="81" t="s">
        <v>14</v>
      </c>
      <c r="E2017" s="81" t="s">
        <v>489</v>
      </c>
      <c r="F2017" s="105">
        <v>120.97316188001254</v>
      </c>
      <c r="G2017" s="105">
        <v>30.243290470003135</v>
      </c>
      <c r="H2017" s="81" t="s">
        <v>45</v>
      </c>
    </row>
    <row r="2018" spans="1:8" hidden="1" x14ac:dyDescent="0.25">
      <c r="A2018" s="81" t="s">
        <v>467</v>
      </c>
      <c r="B2018" s="81" t="s">
        <v>361</v>
      </c>
      <c r="C2018" s="81" t="s">
        <v>480</v>
      </c>
      <c r="D2018" s="81" t="s">
        <v>14</v>
      </c>
      <c r="E2018" s="81" t="s">
        <v>489</v>
      </c>
      <c r="F2018" s="105">
        <v>86.147554672130141</v>
      </c>
      <c r="G2018" s="105">
        <v>21.536888668032535</v>
      </c>
      <c r="H2018" s="81" t="s">
        <v>46</v>
      </c>
    </row>
    <row r="2019" spans="1:8" hidden="1" x14ac:dyDescent="0.25">
      <c r="A2019" s="81" t="s">
        <v>467</v>
      </c>
      <c r="B2019" s="81" t="s">
        <v>361</v>
      </c>
      <c r="C2019" s="81" t="s">
        <v>480</v>
      </c>
      <c r="D2019" s="81" t="s">
        <v>14</v>
      </c>
      <c r="E2019" s="81" t="s">
        <v>489</v>
      </c>
      <c r="F2019" s="105">
        <v>191.54083964335317</v>
      </c>
      <c r="G2019" s="105">
        <v>47.885209910838292</v>
      </c>
      <c r="H2019" s="81" t="s">
        <v>47</v>
      </c>
    </row>
    <row r="2020" spans="1:8" hidden="1" x14ac:dyDescent="0.25">
      <c r="A2020" s="81" t="s">
        <v>467</v>
      </c>
      <c r="B2020" s="81" t="s">
        <v>361</v>
      </c>
      <c r="C2020" s="81" t="s">
        <v>480</v>
      </c>
      <c r="D2020" s="81" t="s">
        <v>14</v>
      </c>
      <c r="E2020" s="81" t="s">
        <v>489</v>
      </c>
      <c r="F2020" s="105">
        <v>52.238410811823591</v>
      </c>
      <c r="G2020" s="105">
        <v>13.059602702955898</v>
      </c>
      <c r="H2020" s="81" t="s">
        <v>63</v>
      </c>
    </row>
    <row r="2021" spans="1:8" hidden="1" x14ac:dyDescent="0.25">
      <c r="A2021" s="81" t="s">
        <v>467</v>
      </c>
      <c r="B2021" s="81" t="s">
        <v>361</v>
      </c>
      <c r="C2021" s="81" t="s">
        <v>480</v>
      </c>
      <c r="D2021" s="81" t="s">
        <v>14</v>
      </c>
      <c r="E2021" s="81" t="s">
        <v>489</v>
      </c>
      <c r="F2021" s="105">
        <v>73.317067806068209</v>
      </c>
      <c r="G2021" s="105">
        <v>18.329266951517052</v>
      </c>
      <c r="H2021" s="81" t="s">
        <v>48</v>
      </c>
    </row>
    <row r="2022" spans="1:8" hidden="1" x14ac:dyDescent="0.25">
      <c r="A2022" s="81" t="s">
        <v>467</v>
      </c>
      <c r="B2022" s="81" t="s">
        <v>361</v>
      </c>
      <c r="C2022" s="81" t="s">
        <v>480</v>
      </c>
      <c r="D2022" s="81" t="s">
        <v>14</v>
      </c>
      <c r="E2022" s="81" t="s">
        <v>489</v>
      </c>
      <c r="F2022" s="105">
        <v>93.479261452736964</v>
      </c>
      <c r="G2022" s="105">
        <v>23.369815363184241</v>
      </c>
      <c r="H2022" s="81" t="s">
        <v>68</v>
      </c>
    </row>
    <row r="2023" spans="1:8" hidden="1" x14ac:dyDescent="0.25">
      <c r="A2023" s="81" t="s">
        <v>467</v>
      </c>
      <c r="B2023" s="81" t="s">
        <v>361</v>
      </c>
      <c r="C2023" s="81" t="s">
        <v>480</v>
      </c>
      <c r="D2023" s="81" t="s">
        <v>14</v>
      </c>
      <c r="E2023" s="81" t="s">
        <v>489</v>
      </c>
      <c r="F2023" s="105">
        <v>72.400604458492353</v>
      </c>
      <c r="G2023" s="105">
        <v>18.100151114623088</v>
      </c>
      <c r="H2023" s="81" t="s">
        <v>49</v>
      </c>
    </row>
    <row r="2024" spans="1:8" hidden="1" x14ac:dyDescent="0.25">
      <c r="A2024" s="81" t="s">
        <v>467</v>
      </c>
      <c r="B2024" s="81" t="s">
        <v>361</v>
      </c>
      <c r="C2024" s="81" t="s">
        <v>480</v>
      </c>
      <c r="D2024" s="81" t="s">
        <v>14</v>
      </c>
      <c r="E2024" s="81" t="s">
        <v>489</v>
      </c>
      <c r="F2024" s="105">
        <v>101.72743158091964</v>
      </c>
      <c r="G2024" s="105">
        <v>25.431857895229911</v>
      </c>
      <c r="H2024" s="81" t="s">
        <v>50</v>
      </c>
    </row>
    <row r="2025" spans="1:8" hidden="1" x14ac:dyDescent="0.25">
      <c r="A2025" s="81" t="s">
        <v>467</v>
      </c>
      <c r="B2025" s="81" t="s">
        <v>361</v>
      </c>
      <c r="C2025" s="81" t="s">
        <v>480</v>
      </c>
      <c r="D2025" s="81" t="s">
        <v>14</v>
      </c>
      <c r="E2025" s="81" t="s">
        <v>489</v>
      </c>
      <c r="F2025" s="105">
        <v>78.815847891523319</v>
      </c>
      <c r="G2025" s="105">
        <v>19.70396197288083</v>
      </c>
      <c r="H2025" s="81" t="s">
        <v>51</v>
      </c>
    </row>
    <row r="2026" spans="1:8" hidden="1" x14ac:dyDescent="0.25">
      <c r="A2026" s="81" t="s">
        <v>467</v>
      </c>
      <c r="B2026" s="81" t="s">
        <v>361</v>
      </c>
      <c r="C2026" s="81" t="s">
        <v>480</v>
      </c>
      <c r="D2026" s="81" t="s">
        <v>14</v>
      </c>
      <c r="E2026" s="81" t="s">
        <v>489</v>
      </c>
      <c r="F2026" s="105">
        <v>193.37376633850488</v>
      </c>
      <c r="G2026" s="105">
        <v>48.34344158462622</v>
      </c>
      <c r="H2026" s="81" t="s">
        <v>52</v>
      </c>
    </row>
    <row r="2027" spans="1:8" hidden="1" x14ac:dyDescent="0.25">
      <c r="A2027" s="81" t="s">
        <v>467</v>
      </c>
      <c r="B2027" s="81" t="s">
        <v>361</v>
      </c>
      <c r="C2027" s="81" t="s">
        <v>480</v>
      </c>
      <c r="D2027" s="81" t="s">
        <v>14</v>
      </c>
      <c r="E2027" s="81" t="s">
        <v>489</v>
      </c>
      <c r="F2027" s="105">
        <v>278.14662598927129</v>
      </c>
      <c r="G2027" s="105">
        <v>69.536656497317821</v>
      </c>
      <c r="H2027" s="81" t="s">
        <v>53</v>
      </c>
    </row>
    <row r="2028" spans="1:8" hidden="1" x14ac:dyDescent="0.25">
      <c r="A2028" s="81" t="s">
        <v>467</v>
      </c>
      <c r="B2028" s="81" t="s">
        <v>361</v>
      </c>
      <c r="C2028" s="81" t="s">
        <v>480</v>
      </c>
      <c r="D2028" s="81" t="s">
        <v>14</v>
      </c>
      <c r="E2028" s="81" t="s">
        <v>489</v>
      </c>
      <c r="F2028" s="105">
        <v>58.653654244854565</v>
      </c>
      <c r="G2028" s="105">
        <v>14.663413561213641</v>
      </c>
      <c r="H2028" s="81" t="s">
        <v>55</v>
      </c>
    </row>
    <row r="2029" spans="1:8" hidden="1" x14ac:dyDescent="0.25">
      <c r="A2029" s="81" t="s">
        <v>467</v>
      </c>
      <c r="B2029" s="81" t="s">
        <v>361</v>
      </c>
      <c r="C2029" s="81" t="s">
        <v>480</v>
      </c>
      <c r="D2029" s="81" t="s">
        <v>14</v>
      </c>
      <c r="E2029" s="81" t="s">
        <v>489</v>
      </c>
      <c r="F2029" s="105">
        <v>128.30486866061935</v>
      </c>
      <c r="G2029" s="105">
        <v>32.076217165154837</v>
      </c>
      <c r="H2029" s="81" t="s">
        <v>56</v>
      </c>
    </row>
    <row r="2030" spans="1:8" hidden="1" x14ac:dyDescent="0.25">
      <c r="A2030" s="81" t="s">
        <v>467</v>
      </c>
      <c r="B2030" s="81" t="s">
        <v>361</v>
      </c>
      <c r="C2030" s="81" t="s">
        <v>480</v>
      </c>
      <c r="D2030" s="81" t="s">
        <v>14</v>
      </c>
      <c r="E2030" s="81" t="s">
        <v>489</v>
      </c>
      <c r="F2030" s="105">
        <v>59.570117592430414</v>
      </c>
      <c r="G2030" s="105">
        <v>14.892529398107603</v>
      </c>
      <c r="H2030" s="81" t="s">
        <v>57</v>
      </c>
    </row>
    <row r="2031" spans="1:8" hidden="1" x14ac:dyDescent="0.25">
      <c r="A2031" s="81" t="s">
        <v>467</v>
      </c>
      <c r="B2031" s="81" t="s">
        <v>361</v>
      </c>
      <c r="C2031" s="81" t="s">
        <v>480</v>
      </c>
      <c r="D2031" s="81" t="s">
        <v>14</v>
      </c>
      <c r="E2031" s="81" t="s">
        <v>489</v>
      </c>
      <c r="F2031" s="105">
        <v>51.321947464247742</v>
      </c>
      <c r="G2031" s="105">
        <v>12.830486866061936</v>
      </c>
      <c r="H2031" s="81" t="s">
        <v>65</v>
      </c>
    </row>
    <row r="2032" spans="1:8" hidden="1" x14ac:dyDescent="0.25">
      <c r="A2032" s="81" t="s">
        <v>467</v>
      </c>
      <c r="B2032" s="81" t="s">
        <v>361</v>
      </c>
      <c r="C2032" s="81" t="s">
        <v>480</v>
      </c>
      <c r="D2032" s="81" t="s">
        <v>14</v>
      </c>
      <c r="E2032" s="81" t="s">
        <v>489</v>
      </c>
      <c r="F2032" s="105">
        <v>314.34692821851741</v>
      </c>
      <c r="G2032" s="105">
        <v>78.586732054629351</v>
      </c>
      <c r="H2032" s="81" t="s">
        <v>18</v>
      </c>
    </row>
    <row r="2033" spans="1:8" hidden="1" x14ac:dyDescent="0.25">
      <c r="A2033" s="81" t="s">
        <v>467</v>
      </c>
      <c r="B2033" s="81" t="s">
        <v>361</v>
      </c>
      <c r="C2033" s="81" t="s">
        <v>480</v>
      </c>
      <c r="D2033" s="81" t="s">
        <v>14</v>
      </c>
      <c r="E2033" s="81" t="s">
        <v>489</v>
      </c>
      <c r="F2033" s="105">
        <v>47.656094073944331</v>
      </c>
      <c r="G2033" s="105">
        <v>11.914023518486083</v>
      </c>
      <c r="H2033" s="81" t="s">
        <v>20</v>
      </c>
    </row>
    <row r="2034" spans="1:8" hidden="1" x14ac:dyDescent="0.25">
      <c r="A2034" s="81" t="s">
        <v>467</v>
      </c>
      <c r="B2034" s="81" t="s">
        <v>361</v>
      </c>
      <c r="C2034" s="81" t="s">
        <v>480</v>
      </c>
      <c r="D2034" s="81" t="s">
        <v>14</v>
      </c>
      <c r="E2034" s="81" t="s">
        <v>489</v>
      </c>
      <c r="F2034" s="105">
        <v>237.36400702214584</v>
      </c>
      <c r="G2034" s="105">
        <v>59.34100175553646</v>
      </c>
      <c r="H2034" s="81" t="s">
        <v>22</v>
      </c>
    </row>
    <row r="2035" spans="1:8" hidden="1" x14ac:dyDescent="0.25">
      <c r="A2035" s="81" t="s">
        <v>467</v>
      </c>
      <c r="B2035" s="81" t="s">
        <v>361</v>
      </c>
      <c r="C2035" s="81" t="s">
        <v>480</v>
      </c>
      <c r="D2035" s="81" t="s">
        <v>14</v>
      </c>
      <c r="E2035" s="81" t="s">
        <v>489</v>
      </c>
      <c r="F2035" s="105">
        <v>311.59753817578985</v>
      </c>
      <c r="G2035" s="105">
        <v>77.899384543947463</v>
      </c>
      <c r="H2035" s="81" t="s">
        <v>23</v>
      </c>
    </row>
    <row r="2036" spans="1:8" hidden="1" x14ac:dyDescent="0.25">
      <c r="A2036" s="81" t="s">
        <v>467</v>
      </c>
      <c r="B2036" s="81" t="s">
        <v>361</v>
      </c>
      <c r="C2036" s="81" t="s">
        <v>480</v>
      </c>
      <c r="D2036" s="81" t="s">
        <v>14</v>
      </c>
      <c r="E2036" s="81" t="s">
        <v>489</v>
      </c>
      <c r="F2036" s="105">
        <v>412.40850640913368</v>
      </c>
      <c r="G2036" s="105">
        <v>103.10212660228342</v>
      </c>
      <c r="H2036" s="81" t="s">
        <v>25</v>
      </c>
    </row>
    <row r="2037" spans="1:8" hidden="1" x14ac:dyDescent="0.25">
      <c r="A2037" s="81" t="s">
        <v>467</v>
      </c>
      <c r="B2037" s="81" t="s">
        <v>361</v>
      </c>
      <c r="C2037" s="81" t="s">
        <v>480</v>
      </c>
      <c r="D2037" s="81" t="s">
        <v>14</v>
      </c>
      <c r="E2037" s="81" t="s">
        <v>489</v>
      </c>
      <c r="F2037" s="105">
        <v>12.830486866061936</v>
      </c>
      <c r="G2037" s="105">
        <v>3.2076217165154839</v>
      </c>
      <c r="H2037" s="81" t="s">
        <v>27</v>
      </c>
    </row>
    <row r="2038" spans="1:8" hidden="1" x14ac:dyDescent="0.25">
      <c r="A2038" s="81" t="s">
        <v>467</v>
      </c>
      <c r="B2038" s="81" t="s">
        <v>361</v>
      </c>
      <c r="C2038" s="81" t="s">
        <v>480</v>
      </c>
      <c r="D2038" s="81" t="s">
        <v>14</v>
      </c>
      <c r="E2038" s="81" t="s">
        <v>489</v>
      </c>
      <c r="F2038" s="105">
        <v>54.48374601338444</v>
      </c>
      <c r="G2038" s="105">
        <v>13.62093650334611</v>
      </c>
      <c r="H2038" s="81" t="s">
        <v>28</v>
      </c>
    </row>
    <row r="2039" spans="1:8" hidden="1" x14ac:dyDescent="0.25">
      <c r="A2039" s="81" t="s">
        <v>467</v>
      </c>
      <c r="B2039" s="81" t="s">
        <v>361</v>
      </c>
      <c r="C2039" s="81" t="s">
        <v>480</v>
      </c>
      <c r="D2039" s="81" t="s">
        <v>14</v>
      </c>
      <c r="E2039" s="81" t="s">
        <v>489</v>
      </c>
      <c r="F2039" s="105">
        <v>4.5823167378792631</v>
      </c>
      <c r="G2039" s="105">
        <v>1.1455791844698158</v>
      </c>
      <c r="H2039" s="81" t="s">
        <v>30</v>
      </c>
    </row>
    <row r="2040" spans="1:8" hidden="1" x14ac:dyDescent="0.25">
      <c r="A2040" s="81" t="s">
        <v>467</v>
      </c>
      <c r="B2040" s="81" t="s">
        <v>361</v>
      </c>
      <c r="C2040" s="81" t="s">
        <v>480</v>
      </c>
      <c r="D2040" s="81" t="s">
        <v>14</v>
      </c>
      <c r="E2040" s="81" t="s">
        <v>489</v>
      </c>
      <c r="F2040" s="105">
        <v>2.7493900427275579</v>
      </c>
      <c r="G2040" s="105">
        <v>0.68734751068188948</v>
      </c>
      <c r="H2040" s="81" t="s">
        <v>31</v>
      </c>
    </row>
    <row r="2041" spans="1:8" hidden="1" x14ac:dyDescent="0.25">
      <c r="A2041" s="81" t="s">
        <v>467</v>
      </c>
      <c r="B2041" s="81" t="s">
        <v>361</v>
      </c>
      <c r="C2041" s="81" t="s">
        <v>480</v>
      </c>
      <c r="D2041" s="81" t="s">
        <v>14</v>
      </c>
      <c r="E2041" s="81" t="s">
        <v>489</v>
      </c>
      <c r="F2041" s="105">
        <v>3.6658533903034103</v>
      </c>
      <c r="G2041" s="105">
        <v>0.91646334757585257</v>
      </c>
      <c r="H2041" s="81" t="s">
        <v>32</v>
      </c>
    </row>
    <row r="2042" spans="1:8" hidden="1" x14ac:dyDescent="0.25">
      <c r="A2042" s="81" t="s">
        <v>467</v>
      </c>
      <c r="B2042" s="81" t="s">
        <v>361</v>
      </c>
      <c r="C2042" s="81" t="s">
        <v>480</v>
      </c>
      <c r="D2042" s="81" t="s">
        <v>14</v>
      </c>
      <c r="E2042" s="81" t="s">
        <v>489</v>
      </c>
      <c r="F2042" s="105">
        <v>5.4987800854551159</v>
      </c>
      <c r="G2042" s="105">
        <v>1.374695021363779</v>
      </c>
      <c r="H2042" s="81" t="s">
        <v>62</v>
      </c>
    </row>
    <row r="2043" spans="1:8" hidden="1" x14ac:dyDescent="0.25">
      <c r="A2043" s="81" t="s">
        <v>467</v>
      </c>
      <c r="B2043" s="81" t="s">
        <v>361</v>
      </c>
      <c r="C2043" s="81" t="s">
        <v>480</v>
      </c>
      <c r="D2043" s="81" t="s">
        <v>14</v>
      </c>
      <c r="E2043" s="81" t="s">
        <v>489</v>
      </c>
      <c r="F2043" s="105">
        <v>88.896944714857696</v>
      </c>
      <c r="G2043" s="105">
        <v>22.224236178714424</v>
      </c>
      <c r="H2043" s="81" t="s">
        <v>34</v>
      </c>
    </row>
    <row r="2044" spans="1:8" hidden="1" x14ac:dyDescent="0.25">
      <c r="A2044" s="81" t="s">
        <v>467</v>
      </c>
      <c r="B2044" s="81" t="s">
        <v>361</v>
      </c>
      <c r="C2044" s="81" t="s">
        <v>480</v>
      </c>
      <c r="D2044" s="81" t="s">
        <v>14</v>
      </c>
      <c r="E2044" s="81" t="s">
        <v>489</v>
      </c>
      <c r="F2044" s="105">
        <v>72.400604458492353</v>
      </c>
      <c r="G2044" s="105">
        <v>18.100151114623088</v>
      </c>
      <c r="H2044" s="81" t="s">
        <v>35</v>
      </c>
    </row>
    <row r="2045" spans="1:8" hidden="1" x14ac:dyDescent="0.25">
      <c r="A2045" s="81" t="s">
        <v>467</v>
      </c>
      <c r="B2045" s="81" t="s">
        <v>361</v>
      </c>
      <c r="C2045" s="81" t="s">
        <v>480</v>
      </c>
      <c r="D2045" s="81" t="s">
        <v>14</v>
      </c>
      <c r="E2045" s="81" t="s">
        <v>489</v>
      </c>
      <c r="F2045" s="105">
        <v>36.658533903034105</v>
      </c>
      <c r="G2045" s="105">
        <v>9.1646334757585262</v>
      </c>
      <c r="H2045" s="81" t="s">
        <v>36</v>
      </c>
    </row>
    <row r="2046" spans="1:8" hidden="1" x14ac:dyDescent="0.25">
      <c r="A2046" s="81" t="s">
        <v>467</v>
      </c>
      <c r="B2046" s="81" t="s">
        <v>361</v>
      </c>
      <c r="C2046" s="81" t="s">
        <v>480</v>
      </c>
      <c r="D2046" s="81" t="s">
        <v>14</v>
      </c>
      <c r="E2046" s="81" t="s">
        <v>489</v>
      </c>
      <c r="F2046" s="105">
        <v>197.0396197288083</v>
      </c>
      <c r="G2046" s="105">
        <v>49.259904932202076</v>
      </c>
      <c r="H2046" s="81" t="s">
        <v>37</v>
      </c>
    </row>
    <row r="2047" spans="1:8" hidden="1" x14ac:dyDescent="0.25">
      <c r="A2047" s="81" t="s">
        <v>467</v>
      </c>
      <c r="B2047" s="81" t="s">
        <v>361</v>
      </c>
      <c r="C2047" s="81" t="s">
        <v>480</v>
      </c>
      <c r="D2047" s="81" t="s">
        <v>14</v>
      </c>
      <c r="E2047" s="81" t="s">
        <v>489</v>
      </c>
      <c r="F2047" s="105">
        <v>82.48170128182673</v>
      </c>
      <c r="G2047" s="105">
        <v>20.620425320456683</v>
      </c>
      <c r="H2047" s="81" t="s">
        <v>38</v>
      </c>
    </row>
    <row r="2048" spans="1:8" hidden="1" x14ac:dyDescent="0.25">
      <c r="A2048" s="81" t="s">
        <v>467</v>
      </c>
      <c r="B2048" s="81" t="s">
        <v>361</v>
      </c>
      <c r="C2048" s="81" t="s">
        <v>480</v>
      </c>
      <c r="D2048" s="81" t="s">
        <v>14</v>
      </c>
      <c r="E2048" s="81" t="s">
        <v>489</v>
      </c>
      <c r="F2048" s="105">
        <v>8.2481701281826734</v>
      </c>
      <c r="G2048" s="105">
        <v>2.0620425320456683</v>
      </c>
      <c r="H2048" s="81" t="s">
        <v>39</v>
      </c>
    </row>
    <row r="2049" spans="1:8" hidden="1" x14ac:dyDescent="0.25">
      <c r="A2049" s="81" t="s">
        <v>467</v>
      </c>
      <c r="B2049" s="81" t="s">
        <v>361</v>
      </c>
      <c r="C2049" s="81" t="s">
        <v>480</v>
      </c>
      <c r="D2049" s="81" t="s">
        <v>14</v>
      </c>
      <c r="E2049" s="81" t="s">
        <v>489</v>
      </c>
      <c r="F2049" s="105">
        <v>203.45486316183928</v>
      </c>
      <c r="G2049" s="105">
        <v>50.863715790459821</v>
      </c>
      <c r="H2049" s="81" t="s">
        <v>40</v>
      </c>
    </row>
    <row r="2050" spans="1:8" hidden="1" x14ac:dyDescent="0.25">
      <c r="A2050" s="81" t="s">
        <v>467</v>
      </c>
      <c r="B2050" s="81" t="s">
        <v>361</v>
      </c>
      <c r="C2050" s="81" t="s">
        <v>480</v>
      </c>
      <c r="D2050" s="81" t="s">
        <v>14</v>
      </c>
      <c r="E2050" s="81" t="s">
        <v>489</v>
      </c>
      <c r="F2050" s="105">
        <v>502.22191447156723</v>
      </c>
      <c r="G2050" s="105">
        <v>125.55547861789181</v>
      </c>
      <c r="H2050" s="81" t="s">
        <v>41</v>
      </c>
    </row>
    <row r="2051" spans="1:8" hidden="1" x14ac:dyDescent="0.25">
      <c r="A2051" s="81" t="s">
        <v>467</v>
      </c>
      <c r="B2051" s="81" t="s">
        <v>361</v>
      </c>
      <c r="C2051" s="81" t="s">
        <v>480</v>
      </c>
      <c r="D2051" s="81" t="s">
        <v>14</v>
      </c>
      <c r="E2051" s="81" t="s">
        <v>489</v>
      </c>
      <c r="F2051" s="105">
        <v>658.0206835594621</v>
      </c>
      <c r="G2051" s="105">
        <v>164.50517088986552</v>
      </c>
      <c r="H2051" s="81" t="s">
        <v>42</v>
      </c>
    </row>
    <row r="2052" spans="1:8" hidden="1" x14ac:dyDescent="0.25">
      <c r="A2052" s="81" t="s">
        <v>467</v>
      </c>
      <c r="B2052" s="81" t="s">
        <v>361</v>
      </c>
      <c r="C2052" s="81" t="s">
        <v>480</v>
      </c>
      <c r="D2052" s="81" t="s">
        <v>14</v>
      </c>
      <c r="E2052" s="81" t="s">
        <v>489</v>
      </c>
      <c r="F2052" s="105">
        <v>27.493900427275573</v>
      </c>
      <c r="G2052" s="105">
        <v>6.8734751068188933</v>
      </c>
      <c r="H2052" s="81" t="s">
        <v>43</v>
      </c>
    </row>
    <row r="2053" spans="1:8" hidden="1" x14ac:dyDescent="0.25">
      <c r="A2053" s="81" t="s">
        <v>467</v>
      </c>
      <c r="B2053" s="81" t="s">
        <v>361</v>
      </c>
      <c r="C2053" s="81" t="s">
        <v>480</v>
      </c>
      <c r="D2053" s="81" t="s">
        <v>14</v>
      </c>
      <c r="E2053" s="81" t="s">
        <v>489</v>
      </c>
      <c r="F2053" s="105">
        <v>64.152434330309674</v>
      </c>
      <c r="G2053" s="105">
        <v>16.038108582577419</v>
      </c>
      <c r="H2053" s="81" t="s">
        <v>44</v>
      </c>
    </row>
    <row r="2054" spans="1:8" hidden="1" x14ac:dyDescent="0.25">
      <c r="A2054" s="81" t="s">
        <v>467</v>
      </c>
      <c r="B2054" s="81" t="s">
        <v>361</v>
      </c>
      <c r="C2054" s="81" t="s">
        <v>480</v>
      </c>
      <c r="D2054" s="81" t="s">
        <v>14</v>
      </c>
      <c r="E2054" s="81" t="s">
        <v>489</v>
      </c>
      <c r="F2054" s="105">
        <v>178.71035277729126</v>
      </c>
      <c r="G2054" s="105">
        <v>44.677588194322816</v>
      </c>
      <c r="H2054" s="81" t="s">
        <v>45</v>
      </c>
    </row>
    <row r="2055" spans="1:8" hidden="1" x14ac:dyDescent="0.25">
      <c r="A2055" s="81" t="s">
        <v>467</v>
      </c>
      <c r="B2055" s="81" t="s">
        <v>361</v>
      </c>
      <c r="C2055" s="81" t="s">
        <v>480</v>
      </c>
      <c r="D2055" s="81" t="s">
        <v>14</v>
      </c>
      <c r="E2055" s="81" t="s">
        <v>489</v>
      </c>
      <c r="F2055" s="105">
        <v>89.813408062433552</v>
      </c>
      <c r="G2055" s="105">
        <v>22.453352015608388</v>
      </c>
      <c r="H2055" s="81" t="s">
        <v>46</v>
      </c>
    </row>
    <row r="2056" spans="1:8" hidden="1" x14ac:dyDescent="0.25">
      <c r="A2056" s="81" t="s">
        <v>467</v>
      </c>
      <c r="B2056" s="81" t="s">
        <v>361</v>
      </c>
      <c r="C2056" s="81" t="s">
        <v>480</v>
      </c>
      <c r="D2056" s="81" t="s">
        <v>14</v>
      </c>
      <c r="E2056" s="81" t="s">
        <v>489</v>
      </c>
      <c r="F2056" s="105">
        <v>249.2780305406319</v>
      </c>
      <c r="G2056" s="105">
        <v>62.319507635157976</v>
      </c>
      <c r="H2056" s="81" t="s">
        <v>47</v>
      </c>
    </row>
    <row r="2057" spans="1:8" hidden="1" x14ac:dyDescent="0.25">
      <c r="A2057" s="81" t="s">
        <v>467</v>
      </c>
      <c r="B2057" s="81" t="s">
        <v>361</v>
      </c>
      <c r="C2057" s="81" t="s">
        <v>480</v>
      </c>
      <c r="D2057" s="81" t="s">
        <v>14</v>
      </c>
      <c r="E2057" s="81" t="s">
        <v>489</v>
      </c>
      <c r="F2057" s="105">
        <v>120.97316188001254</v>
      </c>
      <c r="G2057" s="105">
        <v>30.243290470003135</v>
      </c>
      <c r="H2057" s="81" t="s">
        <v>63</v>
      </c>
    </row>
    <row r="2058" spans="1:8" hidden="1" x14ac:dyDescent="0.25">
      <c r="A2058" s="81" t="s">
        <v>467</v>
      </c>
      <c r="B2058" s="81" t="s">
        <v>361</v>
      </c>
      <c r="C2058" s="81" t="s">
        <v>480</v>
      </c>
      <c r="D2058" s="81" t="s">
        <v>14</v>
      </c>
      <c r="E2058" s="81" t="s">
        <v>489</v>
      </c>
      <c r="F2058" s="105">
        <v>75.149994501219908</v>
      </c>
      <c r="G2058" s="105">
        <v>18.787498625304977</v>
      </c>
      <c r="H2058" s="81" t="s">
        <v>48</v>
      </c>
    </row>
    <row r="2059" spans="1:8" hidden="1" x14ac:dyDescent="0.25">
      <c r="A2059" s="81" t="s">
        <v>467</v>
      </c>
      <c r="B2059" s="81" t="s">
        <v>361</v>
      </c>
      <c r="C2059" s="81" t="s">
        <v>480</v>
      </c>
      <c r="D2059" s="81" t="s">
        <v>14</v>
      </c>
      <c r="E2059" s="81" t="s">
        <v>489</v>
      </c>
      <c r="F2059" s="105">
        <v>41.240850640913365</v>
      </c>
      <c r="G2059" s="105">
        <v>10.310212660228341</v>
      </c>
      <c r="H2059" s="81" t="s">
        <v>49</v>
      </c>
    </row>
    <row r="2060" spans="1:8" hidden="1" x14ac:dyDescent="0.25">
      <c r="A2060" s="81" t="s">
        <v>467</v>
      </c>
      <c r="B2060" s="81" t="s">
        <v>361</v>
      </c>
      <c r="C2060" s="81" t="s">
        <v>480</v>
      </c>
      <c r="D2060" s="81" t="s">
        <v>14</v>
      </c>
      <c r="E2060" s="81" t="s">
        <v>489</v>
      </c>
      <c r="F2060" s="105">
        <v>77.899384543947463</v>
      </c>
      <c r="G2060" s="105">
        <v>19.474846135986866</v>
      </c>
      <c r="H2060" s="81" t="s">
        <v>50</v>
      </c>
    </row>
    <row r="2061" spans="1:8" hidden="1" x14ac:dyDescent="0.25">
      <c r="A2061" s="81" t="s">
        <v>467</v>
      </c>
      <c r="B2061" s="81" t="s">
        <v>361</v>
      </c>
      <c r="C2061" s="81" t="s">
        <v>480</v>
      </c>
      <c r="D2061" s="81" t="s">
        <v>14</v>
      </c>
      <c r="E2061" s="81" t="s">
        <v>489</v>
      </c>
      <c r="F2061" s="105">
        <v>109.97560170910229</v>
      </c>
      <c r="G2061" s="105">
        <v>27.493900427275573</v>
      </c>
      <c r="H2061" s="81" t="s">
        <v>51</v>
      </c>
    </row>
    <row r="2062" spans="1:8" hidden="1" x14ac:dyDescent="0.25">
      <c r="A2062" s="81" t="s">
        <v>467</v>
      </c>
      <c r="B2062" s="81" t="s">
        <v>361</v>
      </c>
      <c r="C2062" s="81" t="s">
        <v>480</v>
      </c>
      <c r="D2062" s="81" t="s">
        <v>14</v>
      </c>
      <c r="E2062" s="81" t="s">
        <v>489</v>
      </c>
      <c r="F2062" s="105">
        <v>53.613105833187369</v>
      </c>
      <c r="G2062" s="105">
        <v>13.403276458296842</v>
      </c>
      <c r="H2062" s="81" t="s">
        <v>52</v>
      </c>
    </row>
    <row r="2063" spans="1:8" hidden="1" x14ac:dyDescent="0.25">
      <c r="A2063" s="81" t="s">
        <v>467</v>
      </c>
      <c r="B2063" s="81" t="s">
        <v>361</v>
      </c>
      <c r="C2063" s="81" t="s">
        <v>480</v>
      </c>
      <c r="D2063" s="81" t="s">
        <v>14</v>
      </c>
      <c r="E2063" s="81" t="s">
        <v>489</v>
      </c>
      <c r="F2063" s="105">
        <v>36.658533903034105</v>
      </c>
      <c r="G2063" s="105">
        <v>9.1646334757585262</v>
      </c>
      <c r="H2063" s="81" t="s">
        <v>55</v>
      </c>
    </row>
    <row r="2064" spans="1:8" hidden="1" x14ac:dyDescent="0.25">
      <c r="A2064" s="81" t="s">
        <v>467</v>
      </c>
      <c r="B2064" s="81" t="s">
        <v>361</v>
      </c>
      <c r="C2064" s="81" t="s">
        <v>480</v>
      </c>
      <c r="D2064" s="81" t="s">
        <v>14</v>
      </c>
      <c r="E2064" s="81" t="s">
        <v>489</v>
      </c>
      <c r="F2064" s="105">
        <v>103.56035827607134</v>
      </c>
      <c r="G2064" s="105">
        <v>25.890089569017835</v>
      </c>
      <c r="H2064" s="81" t="s">
        <v>56</v>
      </c>
    </row>
    <row r="2065" spans="1:8" hidden="1" x14ac:dyDescent="0.25">
      <c r="A2065" s="81" t="s">
        <v>467</v>
      </c>
      <c r="B2065" s="81" t="s">
        <v>361</v>
      </c>
      <c r="C2065" s="81" t="s">
        <v>480</v>
      </c>
      <c r="D2065" s="81" t="s">
        <v>14</v>
      </c>
      <c r="E2065" s="81" t="s">
        <v>489</v>
      </c>
      <c r="F2065" s="105">
        <v>62.319507635157976</v>
      </c>
      <c r="G2065" s="105">
        <v>15.579876908789494</v>
      </c>
      <c r="H2065" s="81" t="s">
        <v>65</v>
      </c>
    </row>
    <row r="2066" spans="1:8" hidden="1" x14ac:dyDescent="0.25">
      <c r="A2066" s="81" t="s">
        <v>467</v>
      </c>
      <c r="B2066" s="81" t="s">
        <v>361</v>
      </c>
      <c r="C2066" s="81" t="s">
        <v>480</v>
      </c>
      <c r="D2066" s="81" t="s">
        <v>14</v>
      </c>
      <c r="E2066" s="81" t="s">
        <v>489</v>
      </c>
      <c r="F2066" s="105">
        <v>0.91646334757585257</v>
      </c>
      <c r="G2066" s="105">
        <v>0.22911583689396314</v>
      </c>
      <c r="H2066" s="81" t="s">
        <v>36</v>
      </c>
    </row>
    <row r="2067" spans="1:8" hidden="1" x14ac:dyDescent="0.25">
      <c r="A2067" s="81" t="s">
        <v>467</v>
      </c>
      <c r="B2067" s="81" t="s">
        <v>361</v>
      </c>
      <c r="C2067" s="81" t="s">
        <v>480</v>
      </c>
      <c r="D2067" s="81" t="s">
        <v>14</v>
      </c>
      <c r="E2067" s="81" t="s">
        <v>489</v>
      </c>
      <c r="F2067" s="105">
        <v>3.6658533903034103</v>
      </c>
      <c r="G2067" s="105">
        <v>0.91646334757585257</v>
      </c>
      <c r="H2067" s="81" t="s">
        <v>56</v>
      </c>
    </row>
    <row r="2068" spans="1:8" s="67" customFormat="1" hidden="1" x14ac:dyDescent="0.25">
      <c r="A2068" s="87"/>
      <c r="B2068" s="87"/>
      <c r="C2068" s="87"/>
      <c r="D2068" s="87"/>
      <c r="E2068" s="87"/>
      <c r="F2068" s="106">
        <v>11249.999999999998</v>
      </c>
      <c r="G2068" s="106">
        <v>2812.4999999999995</v>
      </c>
      <c r="H2068" s="87"/>
    </row>
    <row r="2069" spans="1:8" hidden="1" x14ac:dyDescent="0.25">
      <c r="A2069" s="81" t="s">
        <v>468</v>
      </c>
      <c r="B2069" s="81" t="s">
        <v>393</v>
      </c>
      <c r="C2069" s="81" t="s">
        <v>451</v>
      </c>
      <c r="D2069" s="81" t="s">
        <v>14</v>
      </c>
      <c r="E2069" s="81" t="s">
        <v>489</v>
      </c>
      <c r="F2069" s="105">
        <v>186.77012709133564</v>
      </c>
      <c r="G2069" s="105">
        <v>46.69253177283391</v>
      </c>
      <c r="H2069" s="81" t="s">
        <v>18</v>
      </c>
    </row>
    <row r="2070" spans="1:8" hidden="1" x14ac:dyDescent="0.25">
      <c r="A2070" s="81" t="s">
        <v>468</v>
      </c>
      <c r="B2070" s="81" t="s">
        <v>393</v>
      </c>
      <c r="C2070" s="81" t="s">
        <v>451</v>
      </c>
      <c r="D2070" s="81" t="s">
        <v>14</v>
      </c>
      <c r="E2070" s="81" t="s">
        <v>489</v>
      </c>
      <c r="F2070" s="105">
        <v>48.722641849913643</v>
      </c>
      <c r="G2070" s="105">
        <v>12.180660462478411</v>
      </c>
      <c r="H2070" s="81" t="s">
        <v>19</v>
      </c>
    </row>
    <row r="2071" spans="1:8" hidden="1" x14ac:dyDescent="0.25">
      <c r="A2071" s="81" t="s">
        <v>468</v>
      </c>
      <c r="B2071" s="81" t="s">
        <v>393</v>
      </c>
      <c r="C2071" s="81" t="s">
        <v>451</v>
      </c>
      <c r="D2071" s="81" t="s">
        <v>14</v>
      </c>
      <c r="E2071" s="81" t="s">
        <v>489</v>
      </c>
      <c r="F2071" s="105">
        <v>57.713129334123899</v>
      </c>
      <c r="G2071" s="105">
        <v>14.428282333530975</v>
      </c>
      <c r="H2071" s="81" t="s">
        <v>20</v>
      </c>
    </row>
    <row r="2072" spans="1:8" hidden="1" x14ac:dyDescent="0.25">
      <c r="A2072" s="81" t="s">
        <v>468</v>
      </c>
      <c r="B2072" s="81" t="s">
        <v>393</v>
      </c>
      <c r="C2072" s="81" t="s">
        <v>451</v>
      </c>
      <c r="D2072" s="81" t="s">
        <v>14</v>
      </c>
      <c r="E2072" s="81" t="s">
        <v>489</v>
      </c>
      <c r="F2072" s="105">
        <v>116.58632156943621</v>
      </c>
      <c r="G2072" s="105">
        <v>29.146580392359052</v>
      </c>
      <c r="H2072" s="81" t="s">
        <v>21</v>
      </c>
    </row>
    <row r="2073" spans="1:8" hidden="1" x14ac:dyDescent="0.25">
      <c r="A2073" s="81" t="s">
        <v>468</v>
      </c>
      <c r="B2073" s="81" t="s">
        <v>393</v>
      </c>
      <c r="C2073" s="81" t="s">
        <v>451</v>
      </c>
      <c r="D2073" s="81" t="s">
        <v>14</v>
      </c>
      <c r="E2073" s="81" t="s">
        <v>489</v>
      </c>
      <c r="F2073" s="105">
        <v>59.163207960609419</v>
      </c>
      <c r="G2073" s="105">
        <v>14.790801990152355</v>
      </c>
      <c r="H2073" s="81" t="s">
        <v>22</v>
      </c>
    </row>
    <row r="2074" spans="1:8" hidden="1" x14ac:dyDescent="0.25">
      <c r="A2074" s="81" t="s">
        <v>468</v>
      </c>
      <c r="B2074" s="81" t="s">
        <v>393</v>
      </c>
      <c r="C2074" s="81" t="s">
        <v>451</v>
      </c>
      <c r="D2074" s="81" t="s">
        <v>14</v>
      </c>
      <c r="E2074" s="81" t="s">
        <v>489</v>
      </c>
      <c r="F2074" s="105">
        <v>133.69724936196542</v>
      </c>
      <c r="G2074" s="105">
        <v>33.424312340491355</v>
      </c>
      <c r="H2074" s="81" t="s">
        <v>23</v>
      </c>
    </row>
    <row r="2075" spans="1:8" hidden="1" x14ac:dyDescent="0.25">
      <c r="A2075" s="81" t="s">
        <v>468</v>
      </c>
      <c r="B2075" s="81" t="s">
        <v>393</v>
      </c>
      <c r="C2075" s="81" t="s">
        <v>451</v>
      </c>
      <c r="D2075" s="81" t="s">
        <v>14</v>
      </c>
      <c r="E2075" s="81" t="s">
        <v>489</v>
      </c>
      <c r="F2075" s="105">
        <v>346.56879173004052</v>
      </c>
      <c r="G2075" s="105">
        <v>86.642197932510129</v>
      </c>
      <c r="H2075" s="81" t="s">
        <v>24</v>
      </c>
    </row>
    <row r="2076" spans="1:8" hidden="1" x14ac:dyDescent="0.25">
      <c r="A2076" s="81" t="s">
        <v>468</v>
      </c>
      <c r="B2076" s="81" t="s">
        <v>393</v>
      </c>
      <c r="C2076" s="81" t="s">
        <v>451</v>
      </c>
      <c r="D2076" s="81" t="s">
        <v>14</v>
      </c>
      <c r="E2076" s="81" t="s">
        <v>489</v>
      </c>
      <c r="F2076" s="105">
        <v>775.35704158181022</v>
      </c>
      <c r="G2076" s="105">
        <v>193.83926039545256</v>
      </c>
      <c r="H2076" s="81" t="s">
        <v>25</v>
      </c>
    </row>
    <row r="2077" spans="1:8" hidden="1" x14ac:dyDescent="0.25">
      <c r="A2077" s="81" t="s">
        <v>468</v>
      </c>
      <c r="B2077" s="81" t="s">
        <v>393</v>
      </c>
      <c r="C2077" s="81" t="s">
        <v>451</v>
      </c>
      <c r="D2077" s="81" t="s">
        <v>14</v>
      </c>
      <c r="E2077" s="81" t="s">
        <v>489</v>
      </c>
      <c r="F2077" s="105">
        <v>23.114253306179268</v>
      </c>
      <c r="G2077" s="105">
        <v>5.7785633265448171</v>
      </c>
      <c r="H2077" s="81" t="s">
        <v>28</v>
      </c>
    </row>
    <row r="2078" spans="1:8" hidden="1" x14ac:dyDescent="0.25">
      <c r="A2078" s="81" t="s">
        <v>468</v>
      </c>
      <c r="B2078" s="81" t="s">
        <v>393</v>
      </c>
      <c r="C2078" s="81" t="s">
        <v>451</v>
      </c>
      <c r="D2078" s="81" t="s">
        <v>14</v>
      </c>
      <c r="E2078" s="81" t="s">
        <v>489</v>
      </c>
      <c r="F2078" s="105">
        <v>2.90015725297105</v>
      </c>
      <c r="G2078" s="105">
        <v>0.7250393132427625</v>
      </c>
      <c r="H2078" s="81" t="s">
        <v>30</v>
      </c>
    </row>
    <row r="2079" spans="1:8" hidden="1" x14ac:dyDescent="0.25">
      <c r="A2079" s="81" t="s">
        <v>468</v>
      </c>
      <c r="B2079" s="81" t="s">
        <v>393</v>
      </c>
      <c r="C2079" s="81" t="s">
        <v>451</v>
      </c>
      <c r="D2079" s="81" t="s">
        <v>14</v>
      </c>
      <c r="E2079" s="81" t="s">
        <v>489</v>
      </c>
      <c r="F2079" s="105">
        <v>34.221855585058393</v>
      </c>
      <c r="G2079" s="105">
        <v>8.5554638962645981</v>
      </c>
      <c r="H2079" s="81" t="s">
        <v>31</v>
      </c>
    </row>
    <row r="2080" spans="1:8" hidden="1" x14ac:dyDescent="0.25">
      <c r="A2080" s="81" t="s">
        <v>468</v>
      </c>
      <c r="B2080" s="81" t="s">
        <v>393</v>
      </c>
      <c r="C2080" s="81" t="s">
        <v>451</v>
      </c>
      <c r="D2080" s="81" t="s">
        <v>14</v>
      </c>
      <c r="E2080" s="81" t="s">
        <v>489</v>
      </c>
      <c r="F2080" s="105">
        <v>42.342295893377333</v>
      </c>
      <c r="G2080" s="105">
        <v>10.585573973344333</v>
      </c>
      <c r="H2080" s="81" t="s">
        <v>34</v>
      </c>
    </row>
    <row r="2081" spans="1:8" hidden="1" x14ac:dyDescent="0.25">
      <c r="A2081" s="81" t="s">
        <v>468</v>
      </c>
      <c r="B2081" s="81" t="s">
        <v>393</v>
      </c>
      <c r="C2081" s="81" t="s">
        <v>451</v>
      </c>
      <c r="D2081" s="81" t="s">
        <v>14</v>
      </c>
      <c r="E2081" s="81" t="s">
        <v>489</v>
      </c>
      <c r="F2081" s="105">
        <v>2.3201258023768401</v>
      </c>
      <c r="G2081" s="105">
        <v>0.58003145059421002</v>
      </c>
      <c r="H2081" s="81" t="s">
        <v>35</v>
      </c>
    </row>
    <row r="2082" spans="1:8" hidden="1" x14ac:dyDescent="0.25">
      <c r="A2082" s="81" t="s">
        <v>468</v>
      </c>
      <c r="B2082" s="81" t="s">
        <v>393</v>
      </c>
      <c r="C2082" s="81" t="s">
        <v>451</v>
      </c>
      <c r="D2082" s="81" t="s">
        <v>14</v>
      </c>
      <c r="E2082" s="81" t="s">
        <v>489</v>
      </c>
      <c r="F2082" s="105">
        <v>39.73215436570338</v>
      </c>
      <c r="G2082" s="105">
        <v>9.933038591425845</v>
      </c>
      <c r="H2082" s="81" t="s">
        <v>36</v>
      </c>
    </row>
    <row r="2083" spans="1:8" hidden="1" x14ac:dyDescent="0.25">
      <c r="A2083" s="81" t="s">
        <v>468</v>
      </c>
      <c r="B2083" s="81" t="s">
        <v>393</v>
      </c>
      <c r="C2083" s="81" t="s">
        <v>451</v>
      </c>
      <c r="D2083" s="81" t="s">
        <v>14</v>
      </c>
      <c r="E2083" s="81" t="s">
        <v>489</v>
      </c>
      <c r="F2083" s="105">
        <v>31.321698332087344</v>
      </c>
      <c r="G2083" s="105">
        <v>7.830424583021836</v>
      </c>
      <c r="H2083" s="81" t="s">
        <v>37</v>
      </c>
    </row>
    <row r="2084" spans="1:8" hidden="1" x14ac:dyDescent="0.25">
      <c r="A2084" s="81" t="s">
        <v>468</v>
      </c>
      <c r="B2084" s="81" t="s">
        <v>393</v>
      </c>
      <c r="C2084" s="81" t="s">
        <v>451</v>
      </c>
      <c r="D2084" s="81" t="s">
        <v>14</v>
      </c>
      <c r="E2084" s="81" t="s">
        <v>489</v>
      </c>
      <c r="F2084" s="105">
        <v>76.854167203732828</v>
      </c>
      <c r="G2084" s="105">
        <v>19.213541800933207</v>
      </c>
      <c r="H2084" s="81" t="s">
        <v>41</v>
      </c>
    </row>
    <row r="2085" spans="1:8" hidden="1" x14ac:dyDescent="0.25">
      <c r="A2085" s="81" t="s">
        <v>468</v>
      </c>
      <c r="B2085" s="81" t="s">
        <v>393</v>
      </c>
      <c r="C2085" s="81" t="s">
        <v>451</v>
      </c>
      <c r="D2085" s="81" t="s">
        <v>14</v>
      </c>
      <c r="E2085" s="81" t="s">
        <v>489</v>
      </c>
      <c r="F2085" s="105">
        <v>42.05228016808023</v>
      </c>
      <c r="G2085" s="105">
        <v>10.513070042020058</v>
      </c>
      <c r="H2085" s="81" t="s">
        <v>42</v>
      </c>
    </row>
    <row r="2086" spans="1:8" hidden="1" x14ac:dyDescent="0.25">
      <c r="A2086" s="81" t="s">
        <v>468</v>
      </c>
      <c r="B2086" s="81" t="s">
        <v>393</v>
      </c>
      <c r="C2086" s="81" t="s">
        <v>451</v>
      </c>
      <c r="D2086" s="81" t="s">
        <v>14</v>
      </c>
      <c r="E2086" s="81" t="s">
        <v>489</v>
      </c>
      <c r="F2086" s="105">
        <v>8.7004717589131495</v>
      </c>
      <c r="G2086" s="105">
        <v>2.1751179397282874</v>
      </c>
      <c r="H2086" s="81" t="s">
        <v>44</v>
      </c>
    </row>
    <row r="2087" spans="1:8" hidden="1" x14ac:dyDescent="0.25">
      <c r="A2087" s="81" t="s">
        <v>468</v>
      </c>
      <c r="B2087" s="81" t="s">
        <v>393</v>
      </c>
      <c r="C2087" s="81" t="s">
        <v>451</v>
      </c>
      <c r="D2087" s="81" t="s">
        <v>14</v>
      </c>
      <c r="E2087" s="81" t="s">
        <v>489</v>
      </c>
      <c r="F2087" s="105">
        <v>7.2503931324276252</v>
      </c>
      <c r="G2087" s="105">
        <v>1.8125982831069063</v>
      </c>
      <c r="H2087" s="81" t="s">
        <v>45</v>
      </c>
    </row>
    <row r="2088" spans="1:8" hidden="1" x14ac:dyDescent="0.25">
      <c r="A2088" s="81" t="s">
        <v>468</v>
      </c>
      <c r="B2088" s="81" t="s">
        <v>393</v>
      </c>
      <c r="C2088" s="81" t="s">
        <v>451</v>
      </c>
      <c r="D2088" s="81" t="s">
        <v>14</v>
      </c>
      <c r="E2088" s="81" t="s">
        <v>489</v>
      </c>
      <c r="F2088" s="105">
        <v>41.76226444278312</v>
      </c>
      <c r="G2088" s="105">
        <v>10.44056611069578</v>
      </c>
      <c r="H2088" s="81" t="s">
        <v>47</v>
      </c>
    </row>
    <row r="2089" spans="1:8" hidden="1" x14ac:dyDescent="0.25">
      <c r="A2089" s="81" t="s">
        <v>468</v>
      </c>
      <c r="B2089" s="81" t="s">
        <v>393</v>
      </c>
      <c r="C2089" s="81" t="s">
        <v>451</v>
      </c>
      <c r="D2089" s="81" t="s">
        <v>14</v>
      </c>
      <c r="E2089" s="81" t="s">
        <v>489</v>
      </c>
      <c r="F2089" s="105">
        <v>2.3201258023768401</v>
      </c>
      <c r="G2089" s="105">
        <v>0.58003145059421002</v>
      </c>
      <c r="H2089" s="81" t="s">
        <v>49</v>
      </c>
    </row>
    <row r="2090" spans="1:8" hidden="1" x14ac:dyDescent="0.25">
      <c r="A2090" s="81" t="s">
        <v>468</v>
      </c>
      <c r="B2090" s="81" t="s">
        <v>393</v>
      </c>
      <c r="C2090" s="81" t="s">
        <v>451</v>
      </c>
      <c r="D2090" s="81" t="s">
        <v>14</v>
      </c>
      <c r="E2090" s="81" t="s">
        <v>489</v>
      </c>
      <c r="F2090" s="105">
        <v>57.713129334123899</v>
      </c>
      <c r="G2090" s="105">
        <v>14.428282333530975</v>
      </c>
      <c r="H2090" s="81" t="s">
        <v>51</v>
      </c>
    </row>
    <row r="2091" spans="1:8" hidden="1" x14ac:dyDescent="0.25">
      <c r="A2091" s="81" t="s">
        <v>468</v>
      </c>
      <c r="B2091" s="81" t="s">
        <v>393</v>
      </c>
      <c r="C2091" s="81" t="s">
        <v>451</v>
      </c>
      <c r="D2091" s="81" t="s">
        <v>14</v>
      </c>
      <c r="E2091" s="81" t="s">
        <v>489</v>
      </c>
      <c r="F2091" s="105">
        <v>47.272563223428115</v>
      </c>
      <c r="G2091" s="105">
        <v>11.818140805857029</v>
      </c>
      <c r="H2091" s="81" t="s">
        <v>52</v>
      </c>
    </row>
    <row r="2092" spans="1:8" hidden="1" x14ac:dyDescent="0.25">
      <c r="A2092" s="81" t="s">
        <v>468</v>
      </c>
      <c r="B2092" s="81" t="s">
        <v>393</v>
      </c>
      <c r="C2092" s="81" t="s">
        <v>451</v>
      </c>
      <c r="D2092" s="81" t="s">
        <v>14</v>
      </c>
      <c r="E2092" s="81" t="s">
        <v>489</v>
      </c>
      <c r="F2092" s="105">
        <v>11.6006290118842</v>
      </c>
      <c r="G2092" s="105">
        <v>2.90015725297105</v>
      </c>
      <c r="H2092" s="81" t="s">
        <v>53</v>
      </c>
    </row>
    <row r="2093" spans="1:8" hidden="1" x14ac:dyDescent="0.25">
      <c r="A2093" s="81" t="s">
        <v>468</v>
      </c>
      <c r="B2093" s="81" t="s">
        <v>393</v>
      </c>
      <c r="C2093" s="81" t="s">
        <v>451</v>
      </c>
      <c r="D2093" s="81" t="s">
        <v>14</v>
      </c>
      <c r="E2093" s="81" t="s">
        <v>489</v>
      </c>
      <c r="F2093" s="105">
        <v>53.942924905261528</v>
      </c>
      <c r="G2093" s="105">
        <v>13.485731226315382</v>
      </c>
      <c r="H2093" s="81" t="s">
        <v>56</v>
      </c>
    </row>
    <row r="2094" spans="1:8" s="67" customFormat="1" hidden="1" x14ac:dyDescent="0.25">
      <c r="A2094" s="87"/>
      <c r="B2094" s="87"/>
      <c r="C2094" s="87"/>
      <c r="D2094" s="87"/>
      <c r="E2094" s="87"/>
      <c r="F2094" s="106">
        <v>2250.0000000000005</v>
      </c>
      <c r="G2094" s="106">
        <v>562.50000000000011</v>
      </c>
      <c r="H2094" s="87"/>
    </row>
    <row r="2095" spans="1:8" hidden="1" x14ac:dyDescent="0.25">
      <c r="A2095" s="81" t="s">
        <v>469</v>
      </c>
      <c r="B2095" s="81" t="s">
        <v>393</v>
      </c>
      <c r="C2095" s="81" t="s">
        <v>523</v>
      </c>
      <c r="D2095" s="81" t="s">
        <v>14</v>
      </c>
      <c r="E2095" s="81" t="s">
        <v>489</v>
      </c>
      <c r="F2095" s="105">
        <v>9.4783610334046386</v>
      </c>
      <c r="G2095" s="105">
        <v>2.3695902583511597</v>
      </c>
      <c r="H2095" s="81" t="s">
        <v>25</v>
      </c>
    </row>
    <row r="2096" spans="1:8" hidden="1" x14ac:dyDescent="0.25">
      <c r="A2096" s="81" t="s">
        <v>469</v>
      </c>
      <c r="B2096" s="81" t="s">
        <v>393</v>
      </c>
      <c r="C2096" s="81" t="s">
        <v>523</v>
      </c>
      <c r="D2096" s="81" t="s">
        <v>14</v>
      </c>
      <c r="E2096" s="81" t="s">
        <v>489</v>
      </c>
      <c r="F2096" s="105">
        <v>1.1847951291755798</v>
      </c>
      <c r="G2096" s="105">
        <v>0.29619878229389496</v>
      </c>
      <c r="H2096" s="81" t="s">
        <v>49</v>
      </c>
    </row>
    <row r="2097" spans="1:8" hidden="1" x14ac:dyDescent="0.25">
      <c r="A2097" s="81" t="s">
        <v>469</v>
      </c>
      <c r="B2097" s="81" t="s">
        <v>393</v>
      </c>
      <c r="C2097" s="81" t="s">
        <v>523</v>
      </c>
      <c r="D2097" s="81" t="s">
        <v>14</v>
      </c>
      <c r="E2097" s="81" t="s">
        <v>489</v>
      </c>
      <c r="F2097" s="105">
        <v>80.566068783939443</v>
      </c>
      <c r="G2097" s="105">
        <v>20.141517195984861</v>
      </c>
      <c r="H2097" s="81" t="s">
        <v>53</v>
      </c>
    </row>
    <row r="2098" spans="1:8" hidden="1" x14ac:dyDescent="0.25">
      <c r="A2098" s="81" t="s">
        <v>469</v>
      </c>
      <c r="B2098" s="81" t="s">
        <v>393</v>
      </c>
      <c r="C2098" s="81" t="s">
        <v>523</v>
      </c>
      <c r="D2098" s="81" t="s">
        <v>14</v>
      </c>
      <c r="E2098" s="81" t="s">
        <v>489</v>
      </c>
      <c r="F2098" s="105">
        <v>14.691459601777192</v>
      </c>
      <c r="G2098" s="105">
        <v>3.6728649004442979</v>
      </c>
      <c r="H2098" s="81" t="s">
        <v>21</v>
      </c>
    </row>
    <row r="2099" spans="1:8" hidden="1" x14ac:dyDescent="0.25">
      <c r="A2099" s="81" t="s">
        <v>469</v>
      </c>
      <c r="B2099" s="81" t="s">
        <v>393</v>
      </c>
      <c r="C2099" s="81" t="s">
        <v>523</v>
      </c>
      <c r="D2099" s="81" t="s">
        <v>14</v>
      </c>
      <c r="E2099" s="81" t="s">
        <v>489</v>
      </c>
      <c r="F2099" s="105">
        <v>103.07717623827546</v>
      </c>
      <c r="G2099" s="105">
        <v>25.769294059568864</v>
      </c>
      <c r="H2099" s="81" t="s">
        <v>22</v>
      </c>
    </row>
    <row r="2100" spans="1:8" hidden="1" x14ac:dyDescent="0.25">
      <c r="A2100" s="81" t="s">
        <v>469</v>
      </c>
      <c r="B2100" s="81" t="s">
        <v>393</v>
      </c>
      <c r="C2100" s="81" t="s">
        <v>523</v>
      </c>
      <c r="D2100" s="81" t="s">
        <v>14</v>
      </c>
      <c r="E2100" s="81" t="s">
        <v>489</v>
      </c>
      <c r="F2100" s="105">
        <v>90.044429817344081</v>
      </c>
      <c r="G2100" s="105">
        <v>22.51110745433602</v>
      </c>
      <c r="H2100" s="81" t="s">
        <v>23</v>
      </c>
    </row>
    <row r="2101" spans="1:8" hidden="1" x14ac:dyDescent="0.25">
      <c r="A2101" s="81" t="s">
        <v>469</v>
      </c>
      <c r="B2101" s="81" t="s">
        <v>393</v>
      </c>
      <c r="C2101" s="81" t="s">
        <v>523</v>
      </c>
      <c r="D2101" s="81" t="s">
        <v>14</v>
      </c>
      <c r="E2101" s="81" t="s">
        <v>489</v>
      </c>
      <c r="F2101" s="105">
        <v>31.989468487740659</v>
      </c>
      <c r="G2101" s="105">
        <v>7.9973671219351647</v>
      </c>
      <c r="H2101" s="81" t="s">
        <v>25</v>
      </c>
    </row>
    <row r="2102" spans="1:8" hidden="1" x14ac:dyDescent="0.25">
      <c r="A2102" s="81" t="s">
        <v>469</v>
      </c>
      <c r="B2102" s="81" t="s">
        <v>393</v>
      </c>
      <c r="C2102" s="81" t="s">
        <v>523</v>
      </c>
      <c r="D2102" s="81" t="s">
        <v>14</v>
      </c>
      <c r="E2102" s="81" t="s">
        <v>489</v>
      </c>
      <c r="F2102" s="105">
        <v>10.66315616258022</v>
      </c>
      <c r="G2102" s="105">
        <v>2.6657890406450551</v>
      </c>
      <c r="H2102" s="81" t="s">
        <v>35</v>
      </c>
    </row>
    <row r="2103" spans="1:8" hidden="1" x14ac:dyDescent="0.25">
      <c r="A2103" s="81" t="s">
        <v>469</v>
      </c>
      <c r="B2103" s="81" t="s">
        <v>393</v>
      </c>
      <c r="C2103" s="81" t="s">
        <v>523</v>
      </c>
      <c r="D2103" s="81" t="s">
        <v>14</v>
      </c>
      <c r="E2103" s="81" t="s">
        <v>489</v>
      </c>
      <c r="F2103" s="105">
        <v>23.6959025835116</v>
      </c>
      <c r="G2103" s="105">
        <v>5.9239756458779</v>
      </c>
      <c r="H2103" s="81" t="s">
        <v>41</v>
      </c>
    </row>
    <row r="2104" spans="1:8" hidden="1" x14ac:dyDescent="0.25">
      <c r="A2104" s="81" t="s">
        <v>469</v>
      </c>
      <c r="B2104" s="81" t="s">
        <v>393</v>
      </c>
      <c r="C2104" s="81" t="s">
        <v>523</v>
      </c>
      <c r="D2104" s="81" t="s">
        <v>14</v>
      </c>
      <c r="E2104" s="81" t="s">
        <v>489</v>
      </c>
      <c r="F2104" s="105">
        <v>31.989468487740659</v>
      </c>
      <c r="G2104" s="105">
        <v>7.9973671219351647</v>
      </c>
      <c r="H2104" s="81" t="s">
        <v>42</v>
      </c>
    </row>
    <row r="2105" spans="1:8" hidden="1" x14ac:dyDescent="0.25">
      <c r="A2105" s="81" t="s">
        <v>469</v>
      </c>
      <c r="B2105" s="81" t="s">
        <v>393</v>
      </c>
      <c r="C2105" s="81" t="s">
        <v>523</v>
      </c>
      <c r="D2105" s="81" t="s">
        <v>14</v>
      </c>
      <c r="E2105" s="81" t="s">
        <v>489</v>
      </c>
      <c r="F2105" s="105">
        <v>24.88069771268718</v>
      </c>
      <c r="G2105" s="105">
        <v>6.220174428171795</v>
      </c>
      <c r="H2105" s="81" t="s">
        <v>47</v>
      </c>
    </row>
    <row r="2106" spans="1:8" hidden="1" x14ac:dyDescent="0.25">
      <c r="A2106" s="81" t="s">
        <v>469</v>
      </c>
      <c r="B2106" s="81" t="s">
        <v>393</v>
      </c>
      <c r="C2106" s="81" t="s">
        <v>523</v>
      </c>
      <c r="D2106" s="81" t="s">
        <v>14</v>
      </c>
      <c r="E2106" s="81" t="s">
        <v>489</v>
      </c>
      <c r="F2106" s="105">
        <v>41.467829521145298</v>
      </c>
      <c r="G2106" s="105">
        <v>10.366957380286324</v>
      </c>
      <c r="H2106" s="81" t="s">
        <v>50</v>
      </c>
    </row>
    <row r="2107" spans="1:8" hidden="1" x14ac:dyDescent="0.25">
      <c r="A2107" s="81" t="s">
        <v>469</v>
      </c>
      <c r="B2107" s="81" t="s">
        <v>393</v>
      </c>
      <c r="C2107" s="81" t="s">
        <v>523</v>
      </c>
      <c r="D2107" s="81" t="s">
        <v>14</v>
      </c>
      <c r="E2107" s="81" t="s">
        <v>489</v>
      </c>
      <c r="F2107" s="105">
        <v>36.728649004442978</v>
      </c>
      <c r="G2107" s="105">
        <v>9.1821622511107446</v>
      </c>
      <c r="H2107" s="81" t="s">
        <v>52</v>
      </c>
    </row>
    <row r="2108" spans="1:8" hidden="1" x14ac:dyDescent="0.25">
      <c r="A2108" s="81" t="s">
        <v>469</v>
      </c>
      <c r="B2108" s="81" t="s">
        <v>393</v>
      </c>
      <c r="C2108" s="81" t="s">
        <v>523</v>
      </c>
      <c r="D2108" s="81" t="s">
        <v>14</v>
      </c>
      <c r="E2108" s="81" t="s">
        <v>489</v>
      </c>
      <c r="F2108" s="105">
        <v>3.5543853875267395</v>
      </c>
      <c r="G2108" s="105">
        <v>0.88859634688168487</v>
      </c>
      <c r="H2108" s="81" t="s">
        <v>55</v>
      </c>
    </row>
    <row r="2109" spans="1:8" hidden="1" x14ac:dyDescent="0.25">
      <c r="A2109" s="81" t="s">
        <v>469</v>
      </c>
      <c r="B2109" s="81" t="s">
        <v>393</v>
      </c>
      <c r="C2109" s="81" t="s">
        <v>523</v>
      </c>
      <c r="D2109" s="81" t="s">
        <v>14</v>
      </c>
      <c r="E2109" s="81" t="s">
        <v>489</v>
      </c>
      <c r="F2109" s="105">
        <v>10.66315616258022</v>
      </c>
      <c r="G2109" s="105">
        <v>2.6657890406450551</v>
      </c>
      <c r="H2109" s="81" t="s">
        <v>18</v>
      </c>
    </row>
    <row r="2110" spans="1:8" hidden="1" x14ac:dyDescent="0.25">
      <c r="A2110" s="81" t="s">
        <v>469</v>
      </c>
      <c r="B2110" s="81" t="s">
        <v>393</v>
      </c>
      <c r="C2110" s="81" t="s">
        <v>523</v>
      </c>
      <c r="D2110" s="81" t="s">
        <v>14</v>
      </c>
      <c r="E2110" s="81" t="s">
        <v>489</v>
      </c>
      <c r="F2110" s="105">
        <v>22.51110745433602</v>
      </c>
      <c r="G2110" s="105">
        <v>5.6277768635840051</v>
      </c>
      <c r="H2110" s="81" t="s">
        <v>20</v>
      </c>
    </row>
    <row r="2111" spans="1:8" hidden="1" x14ac:dyDescent="0.25">
      <c r="A2111" s="81" t="s">
        <v>469</v>
      </c>
      <c r="B2111" s="81" t="s">
        <v>393</v>
      </c>
      <c r="C2111" s="81" t="s">
        <v>523</v>
      </c>
      <c r="D2111" s="81" t="s">
        <v>14</v>
      </c>
      <c r="E2111" s="81" t="s">
        <v>489</v>
      </c>
      <c r="F2111" s="105">
        <v>13.03274642093138</v>
      </c>
      <c r="G2111" s="105">
        <v>3.258186605232845</v>
      </c>
      <c r="H2111" s="81" t="s">
        <v>21</v>
      </c>
    </row>
    <row r="2112" spans="1:8" hidden="1" x14ac:dyDescent="0.25">
      <c r="A2112" s="81" t="s">
        <v>469</v>
      </c>
      <c r="B2112" s="81" t="s">
        <v>393</v>
      </c>
      <c r="C2112" s="81" t="s">
        <v>523</v>
      </c>
      <c r="D2112" s="81" t="s">
        <v>14</v>
      </c>
      <c r="E2112" s="81" t="s">
        <v>489</v>
      </c>
      <c r="F2112" s="105">
        <v>188.38242553891723</v>
      </c>
      <c r="G2112" s="105">
        <v>47.095606384729308</v>
      </c>
      <c r="H2112" s="81" t="s">
        <v>22</v>
      </c>
    </row>
    <row r="2113" spans="1:8" hidden="1" x14ac:dyDescent="0.25">
      <c r="A2113" s="81" t="s">
        <v>469</v>
      </c>
      <c r="B2113" s="81" t="s">
        <v>393</v>
      </c>
      <c r="C2113" s="81" t="s">
        <v>523</v>
      </c>
      <c r="D2113" s="81" t="s">
        <v>14</v>
      </c>
      <c r="E2113" s="81" t="s">
        <v>489</v>
      </c>
      <c r="F2113" s="105">
        <v>171.79529373045909</v>
      </c>
      <c r="G2113" s="105">
        <v>42.948823432614773</v>
      </c>
      <c r="H2113" s="81" t="s">
        <v>23</v>
      </c>
    </row>
    <row r="2114" spans="1:8" hidden="1" x14ac:dyDescent="0.25">
      <c r="A2114" s="81" t="s">
        <v>469</v>
      </c>
      <c r="B2114" s="81" t="s">
        <v>393</v>
      </c>
      <c r="C2114" s="81" t="s">
        <v>523</v>
      </c>
      <c r="D2114" s="81" t="s">
        <v>14</v>
      </c>
      <c r="E2114" s="81" t="s">
        <v>489</v>
      </c>
      <c r="F2114" s="105">
        <v>24.88069771268718</v>
      </c>
      <c r="G2114" s="105">
        <v>6.220174428171795</v>
      </c>
      <c r="H2114" s="81" t="s">
        <v>24</v>
      </c>
    </row>
    <row r="2115" spans="1:8" hidden="1" x14ac:dyDescent="0.25">
      <c r="A2115" s="81" t="s">
        <v>469</v>
      </c>
      <c r="B2115" s="81" t="s">
        <v>393</v>
      </c>
      <c r="C2115" s="81" t="s">
        <v>523</v>
      </c>
      <c r="D2115" s="81" t="s">
        <v>14</v>
      </c>
      <c r="E2115" s="81" t="s">
        <v>489</v>
      </c>
      <c r="F2115" s="105">
        <v>176.53447424716143</v>
      </c>
      <c r="G2115" s="105">
        <v>44.133618561790357</v>
      </c>
      <c r="H2115" s="81" t="s">
        <v>25</v>
      </c>
    </row>
    <row r="2116" spans="1:8" hidden="1" x14ac:dyDescent="0.25">
      <c r="A2116" s="81" t="s">
        <v>469</v>
      </c>
      <c r="B2116" s="81" t="s">
        <v>393</v>
      </c>
      <c r="C2116" s="81" t="s">
        <v>523</v>
      </c>
      <c r="D2116" s="81" t="s">
        <v>14</v>
      </c>
      <c r="E2116" s="81" t="s">
        <v>489</v>
      </c>
      <c r="F2116" s="105">
        <v>8.2935659042290606</v>
      </c>
      <c r="G2116" s="105">
        <v>2.0733914760572651</v>
      </c>
      <c r="H2116" s="81" t="s">
        <v>35</v>
      </c>
    </row>
    <row r="2117" spans="1:8" hidden="1" x14ac:dyDescent="0.25">
      <c r="A2117" s="81" t="s">
        <v>469</v>
      </c>
      <c r="B2117" s="81" t="s">
        <v>393</v>
      </c>
      <c r="C2117" s="81" t="s">
        <v>523</v>
      </c>
      <c r="D2117" s="81" t="s">
        <v>14</v>
      </c>
      <c r="E2117" s="81" t="s">
        <v>489</v>
      </c>
      <c r="F2117" s="105">
        <v>193.12160605561951</v>
      </c>
      <c r="G2117" s="105">
        <v>48.280401513904877</v>
      </c>
      <c r="H2117" s="81" t="s">
        <v>41</v>
      </c>
    </row>
    <row r="2118" spans="1:8" hidden="1" x14ac:dyDescent="0.25">
      <c r="A2118" s="81" t="s">
        <v>469</v>
      </c>
      <c r="B2118" s="81" t="s">
        <v>393</v>
      </c>
      <c r="C2118" s="81" t="s">
        <v>523</v>
      </c>
      <c r="D2118" s="81" t="s">
        <v>14</v>
      </c>
      <c r="E2118" s="81" t="s">
        <v>489</v>
      </c>
      <c r="F2118" s="105">
        <v>37.913444133618555</v>
      </c>
      <c r="G2118" s="105">
        <v>9.4783610334046386</v>
      </c>
      <c r="H2118" s="81" t="s">
        <v>42</v>
      </c>
    </row>
    <row r="2119" spans="1:8" hidden="1" x14ac:dyDescent="0.25">
      <c r="A2119" s="81" t="s">
        <v>469</v>
      </c>
      <c r="B2119" s="81" t="s">
        <v>393</v>
      </c>
      <c r="C2119" s="81" t="s">
        <v>523</v>
      </c>
      <c r="D2119" s="81" t="s">
        <v>14</v>
      </c>
      <c r="E2119" s="81" t="s">
        <v>489</v>
      </c>
      <c r="F2119" s="105">
        <v>14.217541550106958</v>
      </c>
      <c r="G2119" s="105">
        <v>3.5543853875267395</v>
      </c>
      <c r="H2119" s="81" t="s">
        <v>47</v>
      </c>
    </row>
    <row r="2120" spans="1:8" hidden="1" x14ac:dyDescent="0.25">
      <c r="A2120" s="81" t="s">
        <v>469</v>
      </c>
      <c r="B2120" s="81" t="s">
        <v>393</v>
      </c>
      <c r="C2120" s="81" t="s">
        <v>523</v>
      </c>
      <c r="D2120" s="81" t="s">
        <v>14</v>
      </c>
      <c r="E2120" s="81" t="s">
        <v>489</v>
      </c>
      <c r="F2120" s="105">
        <v>5.9239756458779</v>
      </c>
      <c r="G2120" s="105">
        <v>1.480993911469475</v>
      </c>
      <c r="H2120" s="81" t="s">
        <v>48</v>
      </c>
    </row>
    <row r="2121" spans="1:8" hidden="1" x14ac:dyDescent="0.25">
      <c r="A2121" s="81" t="s">
        <v>469</v>
      </c>
      <c r="B2121" s="81" t="s">
        <v>393</v>
      </c>
      <c r="C2121" s="81" t="s">
        <v>523</v>
      </c>
      <c r="D2121" s="81" t="s">
        <v>14</v>
      </c>
      <c r="E2121" s="81" t="s">
        <v>489</v>
      </c>
      <c r="F2121" s="105">
        <v>3.5543853875267395</v>
      </c>
      <c r="G2121" s="105">
        <v>0.88859634688168487</v>
      </c>
      <c r="H2121" s="81" t="s">
        <v>49</v>
      </c>
    </row>
    <row r="2122" spans="1:8" hidden="1" x14ac:dyDescent="0.25">
      <c r="A2122" s="81" t="s">
        <v>469</v>
      </c>
      <c r="B2122" s="81" t="s">
        <v>393</v>
      </c>
      <c r="C2122" s="81" t="s">
        <v>523</v>
      </c>
      <c r="D2122" s="81" t="s">
        <v>14</v>
      </c>
      <c r="E2122" s="81" t="s">
        <v>489</v>
      </c>
      <c r="F2122" s="105">
        <v>16.587131808458121</v>
      </c>
      <c r="G2122" s="105">
        <v>4.1467829521145303</v>
      </c>
      <c r="H2122" s="81" t="s">
        <v>50</v>
      </c>
    </row>
    <row r="2123" spans="1:8" hidden="1" x14ac:dyDescent="0.25">
      <c r="A2123" s="81" t="s">
        <v>469</v>
      </c>
      <c r="B2123" s="81" t="s">
        <v>393</v>
      </c>
      <c r="C2123" s="81" t="s">
        <v>523</v>
      </c>
      <c r="D2123" s="81" t="s">
        <v>14</v>
      </c>
      <c r="E2123" s="81" t="s">
        <v>489</v>
      </c>
      <c r="F2123" s="105">
        <v>39.098239262794138</v>
      </c>
      <c r="G2123" s="105">
        <v>9.7745598156985345</v>
      </c>
      <c r="H2123" s="81" t="s">
        <v>52</v>
      </c>
    </row>
    <row r="2124" spans="1:8" hidden="1" x14ac:dyDescent="0.25">
      <c r="A2124" s="81" t="s">
        <v>469</v>
      </c>
      <c r="B2124" s="81" t="s">
        <v>393</v>
      </c>
      <c r="C2124" s="81" t="s">
        <v>523</v>
      </c>
      <c r="D2124" s="81" t="s">
        <v>14</v>
      </c>
      <c r="E2124" s="81" t="s">
        <v>489</v>
      </c>
      <c r="F2124" s="105">
        <v>4.7391805167023193</v>
      </c>
      <c r="G2124" s="105">
        <v>1.1847951291755798</v>
      </c>
      <c r="H2124" s="81" t="s">
        <v>55</v>
      </c>
    </row>
    <row r="2125" spans="1:8" hidden="1" x14ac:dyDescent="0.25">
      <c r="A2125" s="81" t="s">
        <v>469</v>
      </c>
      <c r="B2125" s="81" t="s">
        <v>393</v>
      </c>
      <c r="C2125" s="81" t="s">
        <v>523</v>
      </c>
      <c r="D2125" s="81" t="s">
        <v>14</v>
      </c>
      <c r="E2125" s="81" t="s">
        <v>489</v>
      </c>
      <c r="F2125" s="105">
        <v>4.7391805167023193</v>
      </c>
      <c r="G2125" s="105">
        <v>1.1847951291755798</v>
      </c>
      <c r="H2125" s="81" t="s">
        <v>56</v>
      </c>
    </row>
    <row r="2126" spans="1:8" s="67" customFormat="1" hidden="1" x14ac:dyDescent="0.25">
      <c r="A2126" s="87"/>
      <c r="B2126" s="87"/>
      <c r="C2126" s="87"/>
      <c r="D2126" s="87"/>
      <c r="E2126" s="87"/>
      <c r="F2126" s="106">
        <v>1440.0000000000002</v>
      </c>
      <c r="G2126" s="106">
        <v>360.00000000000006</v>
      </c>
      <c r="H2126" s="87"/>
    </row>
    <row r="2127" spans="1:8" hidden="1" x14ac:dyDescent="0.25">
      <c r="A2127" s="81" t="s">
        <v>470</v>
      </c>
      <c r="B2127" s="81" t="s">
        <v>507</v>
      </c>
      <c r="C2127" s="81" t="s">
        <v>508</v>
      </c>
      <c r="D2127" s="81" t="s">
        <v>184</v>
      </c>
      <c r="E2127" s="81" t="s">
        <v>489</v>
      </c>
      <c r="F2127" s="105">
        <v>0.97213220998055738</v>
      </c>
      <c r="G2127" s="105">
        <v>0.24303305249513935</v>
      </c>
      <c r="H2127" s="81" t="s">
        <v>300</v>
      </c>
    </row>
    <row r="2128" spans="1:8" hidden="1" x14ac:dyDescent="0.25">
      <c r="A2128" s="81" t="s">
        <v>470</v>
      </c>
      <c r="B2128" s="81" t="s">
        <v>507</v>
      </c>
      <c r="C2128" s="81" t="s">
        <v>508</v>
      </c>
      <c r="D2128" s="81" t="s">
        <v>184</v>
      </c>
      <c r="E2128" s="81" t="s">
        <v>489</v>
      </c>
      <c r="F2128" s="105">
        <v>34.996759559300067</v>
      </c>
      <c r="G2128" s="105">
        <v>8.7491898898250167</v>
      </c>
      <c r="H2128" s="81" t="s">
        <v>18</v>
      </c>
    </row>
    <row r="2129" spans="1:8" hidden="1" x14ac:dyDescent="0.25">
      <c r="A2129" s="81" t="s">
        <v>470</v>
      </c>
      <c r="B2129" s="81" t="s">
        <v>507</v>
      </c>
      <c r="C2129" s="81" t="s">
        <v>508</v>
      </c>
      <c r="D2129" s="81" t="s">
        <v>184</v>
      </c>
      <c r="E2129" s="81" t="s">
        <v>489</v>
      </c>
      <c r="F2129" s="105">
        <v>12.637718729747245</v>
      </c>
      <c r="G2129" s="105">
        <v>3.1594296824368113</v>
      </c>
      <c r="H2129" s="81" t="s">
        <v>22</v>
      </c>
    </row>
    <row r="2130" spans="1:8" hidden="1" x14ac:dyDescent="0.25">
      <c r="A2130" s="81" t="s">
        <v>470</v>
      </c>
      <c r="B2130" s="81" t="s">
        <v>507</v>
      </c>
      <c r="C2130" s="81" t="s">
        <v>508</v>
      </c>
      <c r="D2130" s="81" t="s">
        <v>184</v>
      </c>
      <c r="E2130" s="81" t="s">
        <v>489</v>
      </c>
      <c r="F2130" s="105">
        <v>24.303305249513933</v>
      </c>
      <c r="G2130" s="105">
        <v>6.0758263123784833</v>
      </c>
      <c r="H2130" s="81" t="s">
        <v>23</v>
      </c>
    </row>
    <row r="2131" spans="1:8" hidden="1" x14ac:dyDescent="0.25">
      <c r="A2131" s="81" t="s">
        <v>470</v>
      </c>
      <c r="B2131" s="81" t="s">
        <v>507</v>
      </c>
      <c r="C2131" s="81" t="s">
        <v>508</v>
      </c>
      <c r="D2131" s="81" t="s">
        <v>184</v>
      </c>
      <c r="E2131" s="81" t="s">
        <v>489</v>
      </c>
      <c r="F2131" s="105">
        <v>1</v>
      </c>
      <c r="G2131" s="105">
        <v>0.25</v>
      </c>
      <c r="H2131" s="81" t="s">
        <v>30</v>
      </c>
    </row>
    <row r="2132" spans="1:8" hidden="1" x14ac:dyDescent="0.25">
      <c r="A2132" s="81" t="s">
        <v>470</v>
      </c>
      <c r="B2132" s="81" t="s">
        <v>507</v>
      </c>
      <c r="C2132" s="81" t="s">
        <v>508</v>
      </c>
      <c r="D2132" s="81" t="s">
        <v>184</v>
      </c>
      <c r="E2132" s="81" t="s">
        <v>489</v>
      </c>
      <c r="F2132" s="105">
        <v>4.3745949449125083</v>
      </c>
      <c r="G2132" s="105">
        <v>1.0936487362281271</v>
      </c>
      <c r="H2132" s="81" t="s">
        <v>32</v>
      </c>
    </row>
    <row r="2133" spans="1:8" hidden="1" x14ac:dyDescent="0.25">
      <c r="A2133" s="81" t="s">
        <v>470</v>
      </c>
      <c r="B2133" s="81" t="s">
        <v>507</v>
      </c>
      <c r="C2133" s="81" t="s">
        <v>508</v>
      </c>
      <c r="D2133" s="81" t="s">
        <v>184</v>
      </c>
      <c r="E2133" s="81" t="s">
        <v>489</v>
      </c>
      <c r="F2133" s="105">
        <v>4.3745949449125083</v>
      </c>
      <c r="G2133" s="105">
        <v>1.0936487362281271</v>
      </c>
      <c r="H2133" s="81" t="s">
        <v>33</v>
      </c>
    </row>
    <row r="2134" spans="1:8" hidden="1" x14ac:dyDescent="0.25">
      <c r="A2134" s="81" t="s">
        <v>470</v>
      </c>
      <c r="B2134" s="81" t="s">
        <v>507</v>
      </c>
      <c r="C2134" s="81" t="s">
        <v>508</v>
      </c>
      <c r="D2134" s="81" t="s">
        <v>184</v>
      </c>
      <c r="E2134" s="81" t="s">
        <v>489</v>
      </c>
      <c r="F2134" s="105">
        <v>9.7213220998055743</v>
      </c>
      <c r="G2134" s="105">
        <v>2.4303305249513936</v>
      </c>
      <c r="H2134" s="81" t="s">
        <v>34</v>
      </c>
    </row>
    <row r="2135" spans="1:8" hidden="1" x14ac:dyDescent="0.25">
      <c r="A2135" s="81" t="s">
        <v>470</v>
      </c>
      <c r="B2135" s="81" t="s">
        <v>507</v>
      </c>
      <c r="C2135" s="81" t="s">
        <v>508</v>
      </c>
      <c r="D2135" s="81" t="s">
        <v>184</v>
      </c>
      <c r="E2135" s="81" t="s">
        <v>489</v>
      </c>
      <c r="F2135" s="105">
        <v>12.151652624756967</v>
      </c>
      <c r="G2135" s="105">
        <v>3.0379131561892416</v>
      </c>
      <c r="H2135" s="81" t="s">
        <v>35</v>
      </c>
    </row>
    <row r="2136" spans="1:8" hidden="1" x14ac:dyDescent="0.25">
      <c r="A2136" s="81" t="s">
        <v>470</v>
      </c>
      <c r="B2136" s="81" t="s">
        <v>507</v>
      </c>
      <c r="C2136" s="81" t="s">
        <v>508</v>
      </c>
      <c r="D2136" s="81" t="s">
        <v>184</v>
      </c>
      <c r="E2136" s="81" t="s">
        <v>489</v>
      </c>
      <c r="F2136" s="105">
        <v>20.900842514581985</v>
      </c>
      <c r="G2136" s="105">
        <v>5.2252106286454962</v>
      </c>
      <c r="H2136" s="81" t="s">
        <v>37</v>
      </c>
    </row>
    <row r="2137" spans="1:8" hidden="1" x14ac:dyDescent="0.25">
      <c r="A2137" s="81" t="s">
        <v>470</v>
      </c>
      <c r="B2137" s="81" t="s">
        <v>507</v>
      </c>
      <c r="C2137" s="81" t="s">
        <v>508</v>
      </c>
      <c r="D2137" s="81" t="s">
        <v>184</v>
      </c>
      <c r="E2137" s="81" t="s">
        <v>489</v>
      </c>
      <c r="F2137" s="105">
        <v>8.7491898898250167</v>
      </c>
      <c r="G2137" s="105">
        <v>2.1872974724562542</v>
      </c>
      <c r="H2137" s="81" t="s">
        <v>38</v>
      </c>
    </row>
    <row r="2138" spans="1:8" hidden="1" x14ac:dyDescent="0.25">
      <c r="A2138" s="81" t="s">
        <v>470</v>
      </c>
      <c r="B2138" s="81" t="s">
        <v>507</v>
      </c>
      <c r="C2138" s="81" t="s">
        <v>508</v>
      </c>
      <c r="D2138" s="81" t="s">
        <v>184</v>
      </c>
      <c r="E2138" s="81" t="s">
        <v>489</v>
      </c>
      <c r="F2138" s="105">
        <v>13.609850939727803</v>
      </c>
      <c r="G2138" s="105">
        <v>3.4024627349319507</v>
      </c>
      <c r="H2138" s="81" t="s">
        <v>39</v>
      </c>
    </row>
    <row r="2139" spans="1:8" hidden="1" x14ac:dyDescent="0.25">
      <c r="A2139" s="81" t="s">
        <v>470</v>
      </c>
      <c r="B2139" s="81" t="s">
        <v>507</v>
      </c>
      <c r="C2139" s="81" t="s">
        <v>508</v>
      </c>
      <c r="D2139" s="81" t="s">
        <v>184</v>
      </c>
      <c r="E2139" s="81" t="s">
        <v>489</v>
      </c>
      <c r="F2139" s="105">
        <v>20.900842514581985</v>
      </c>
      <c r="G2139" s="105">
        <v>5.2252106286454962</v>
      </c>
      <c r="H2139" s="81" t="s">
        <v>40</v>
      </c>
    </row>
    <row r="2140" spans="1:8" hidden="1" x14ac:dyDescent="0.25">
      <c r="A2140" s="81" t="s">
        <v>470</v>
      </c>
      <c r="B2140" s="81" t="s">
        <v>507</v>
      </c>
      <c r="C2140" s="81" t="s">
        <v>508</v>
      </c>
      <c r="D2140" s="81" t="s">
        <v>184</v>
      </c>
      <c r="E2140" s="81" t="s">
        <v>489</v>
      </c>
      <c r="F2140" s="105">
        <v>418</v>
      </c>
      <c r="G2140" s="105">
        <v>104.5</v>
      </c>
      <c r="H2140" s="81" t="s">
        <v>41</v>
      </c>
    </row>
    <row r="2141" spans="1:8" hidden="1" x14ac:dyDescent="0.25">
      <c r="A2141" s="81" t="s">
        <v>470</v>
      </c>
      <c r="B2141" s="81" t="s">
        <v>507</v>
      </c>
      <c r="C2141" s="81" t="s">
        <v>508</v>
      </c>
      <c r="D2141" s="81" t="s">
        <v>184</v>
      </c>
      <c r="E2141" s="81" t="s">
        <v>489</v>
      </c>
      <c r="F2141" s="105">
        <v>76.599999999999994</v>
      </c>
      <c r="G2141" s="105">
        <v>19.149999999999999</v>
      </c>
      <c r="H2141" s="81" t="s">
        <v>42</v>
      </c>
    </row>
    <row r="2142" spans="1:8" hidden="1" x14ac:dyDescent="0.25">
      <c r="A2142" s="81" t="s">
        <v>470</v>
      </c>
      <c r="B2142" s="81" t="s">
        <v>507</v>
      </c>
      <c r="C2142" s="81" t="s">
        <v>508</v>
      </c>
      <c r="D2142" s="81" t="s">
        <v>184</v>
      </c>
      <c r="E2142" s="81" t="s">
        <v>489</v>
      </c>
      <c r="F2142" s="105">
        <v>8.2631237848347361</v>
      </c>
      <c r="G2142" s="105">
        <v>2.065780946208684</v>
      </c>
      <c r="H2142" s="81" t="s">
        <v>43</v>
      </c>
    </row>
    <row r="2143" spans="1:8" hidden="1" x14ac:dyDescent="0.25">
      <c r="A2143" s="81" t="s">
        <v>470</v>
      </c>
      <c r="B2143" s="81" t="s">
        <v>507</v>
      </c>
      <c r="C2143" s="81" t="s">
        <v>508</v>
      </c>
      <c r="D2143" s="81" t="s">
        <v>184</v>
      </c>
      <c r="E2143" s="81" t="s">
        <v>489</v>
      </c>
      <c r="F2143" s="105">
        <v>1</v>
      </c>
      <c r="G2143" s="105">
        <v>0.25</v>
      </c>
      <c r="H2143" s="81" t="s">
        <v>45</v>
      </c>
    </row>
    <row r="2144" spans="1:8" hidden="1" x14ac:dyDescent="0.25">
      <c r="A2144" s="81" t="s">
        <v>470</v>
      </c>
      <c r="B2144" s="81" t="s">
        <v>507</v>
      </c>
      <c r="C2144" s="81" t="s">
        <v>508</v>
      </c>
      <c r="D2144" s="81" t="s">
        <v>184</v>
      </c>
      <c r="E2144" s="81" t="s">
        <v>489</v>
      </c>
      <c r="F2144" s="105">
        <v>29.650032404407</v>
      </c>
      <c r="G2144" s="105">
        <v>7.41250810110175</v>
      </c>
      <c r="H2144" s="81" t="s">
        <v>47</v>
      </c>
    </row>
    <row r="2145" spans="1:8" hidden="1" x14ac:dyDescent="0.25">
      <c r="A2145" s="81" t="s">
        <v>470</v>
      </c>
      <c r="B2145" s="81" t="s">
        <v>507</v>
      </c>
      <c r="C2145" s="81" t="s">
        <v>508</v>
      </c>
      <c r="D2145" s="81" t="s">
        <v>184</v>
      </c>
      <c r="E2145" s="81" t="s">
        <v>489</v>
      </c>
      <c r="F2145" s="105">
        <v>2.4303305249513936</v>
      </c>
      <c r="G2145" s="105">
        <v>0.60758263123784839</v>
      </c>
      <c r="H2145" s="81" t="s">
        <v>49</v>
      </c>
    </row>
    <row r="2146" spans="1:8" hidden="1" x14ac:dyDescent="0.25">
      <c r="A2146" s="81" t="s">
        <v>470</v>
      </c>
      <c r="B2146" s="81" t="s">
        <v>507</v>
      </c>
      <c r="C2146" s="81" t="s">
        <v>508</v>
      </c>
      <c r="D2146" s="81" t="s">
        <v>184</v>
      </c>
      <c r="E2146" s="81" t="s">
        <v>489</v>
      </c>
      <c r="F2146" s="105">
        <v>41.80168502916397</v>
      </c>
      <c r="G2146" s="105">
        <v>10.450421257290992</v>
      </c>
      <c r="H2146" s="81" t="s">
        <v>52</v>
      </c>
    </row>
    <row r="2147" spans="1:8" hidden="1" x14ac:dyDescent="0.25">
      <c r="A2147" s="81" t="s">
        <v>470</v>
      </c>
      <c r="B2147" s="81" t="s">
        <v>507</v>
      </c>
      <c r="C2147" s="81" t="s">
        <v>508</v>
      </c>
      <c r="D2147" s="81" t="s">
        <v>184</v>
      </c>
      <c r="E2147" s="81" t="s">
        <v>489</v>
      </c>
      <c r="F2147" s="105">
        <v>3.4024627349319507</v>
      </c>
      <c r="G2147" s="105">
        <v>0.85061568373298768</v>
      </c>
      <c r="H2147" s="81" t="s">
        <v>56</v>
      </c>
    </row>
    <row r="2148" spans="1:8" hidden="1" x14ac:dyDescent="0.25">
      <c r="A2148" s="87"/>
      <c r="B2148" s="87"/>
      <c r="C2148" s="87"/>
      <c r="D2148" s="87"/>
      <c r="E2148" s="87"/>
      <c r="F2148" s="106">
        <v>749.84044069993524</v>
      </c>
      <c r="G2148" s="106">
        <v>187.46011017498381</v>
      </c>
      <c r="H2148" s="87"/>
    </row>
    <row r="2149" spans="1:8" hidden="1" x14ac:dyDescent="0.25">
      <c r="A2149" s="81" t="s">
        <v>471</v>
      </c>
      <c r="B2149" s="81" t="s">
        <v>505</v>
      </c>
      <c r="C2149" s="81" t="s">
        <v>506</v>
      </c>
      <c r="D2149" s="81" t="s">
        <v>184</v>
      </c>
      <c r="E2149" s="81" t="s">
        <v>489</v>
      </c>
      <c r="F2149" s="105">
        <v>184.55098934550989</v>
      </c>
      <c r="G2149" s="105">
        <v>46.137747336377473</v>
      </c>
      <c r="H2149" s="81" t="s">
        <v>18</v>
      </c>
    </row>
    <row r="2150" spans="1:8" hidden="1" x14ac:dyDescent="0.25">
      <c r="A2150" s="81" t="s">
        <v>471</v>
      </c>
      <c r="B2150" s="81" t="s">
        <v>505</v>
      </c>
      <c r="C2150" s="81" t="s">
        <v>506</v>
      </c>
      <c r="D2150" s="81" t="s">
        <v>184</v>
      </c>
      <c r="E2150" s="81" t="s">
        <v>489</v>
      </c>
      <c r="F2150" s="105">
        <v>48.515981735159812</v>
      </c>
      <c r="G2150" s="105">
        <v>12.128995433789953</v>
      </c>
      <c r="H2150" s="81" t="s">
        <v>19</v>
      </c>
    </row>
    <row r="2151" spans="1:8" hidden="1" x14ac:dyDescent="0.25">
      <c r="A2151" s="81" t="s">
        <v>471</v>
      </c>
      <c r="B2151" s="81" t="s">
        <v>505</v>
      </c>
      <c r="C2151" s="81" t="s">
        <v>506</v>
      </c>
      <c r="D2151" s="81" t="s">
        <v>184</v>
      </c>
      <c r="E2151" s="81" t="s">
        <v>489</v>
      </c>
      <c r="F2151" s="105">
        <v>3.8051750380517504</v>
      </c>
      <c r="G2151" s="105">
        <v>0.9512937595129376</v>
      </c>
      <c r="H2151" s="81" t="s">
        <v>20</v>
      </c>
    </row>
    <row r="2152" spans="1:8" hidden="1" x14ac:dyDescent="0.25">
      <c r="A2152" s="81" t="s">
        <v>471</v>
      </c>
      <c r="B2152" s="81" t="s">
        <v>505</v>
      </c>
      <c r="C2152" s="81" t="s">
        <v>506</v>
      </c>
      <c r="D2152" s="81" t="s">
        <v>184</v>
      </c>
      <c r="E2152" s="81" t="s">
        <v>489</v>
      </c>
      <c r="F2152" s="105">
        <v>16.171993911719937</v>
      </c>
      <c r="G2152" s="105">
        <v>4.0429984779299843</v>
      </c>
      <c r="H2152" s="81" t="s">
        <v>21</v>
      </c>
    </row>
    <row r="2153" spans="1:8" hidden="1" x14ac:dyDescent="0.25">
      <c r="A2153" s="81" t="s">
        <v>471</v>
      </c>
      <c r="B2153" s="81" t="s">
        <v>505</v>
      </c>
      <c r="C2153" s="81" t="s">
        <v>506</v>
      </c>
      <c r="D2153" s="81" t="s">
        <v>184</v>
      </c>
      <c r="E2153" s="81" t="s">
        <v>489</v>
      </c>
      <c r="F2153" s="105">
        <v>25.684931506849313</v>
      </c>
      <c r="G2153" s="105">
        <v>6.4212328767123283</v>
      </c>
      <c r="H2153" s="81" t="s">
        <v>22</v>
      </c>
    </row>
    <row r="2154" spans="1:8" hidden="1" x14ac:dyDescent="0.25">
      <c r="A2154" s="81" t="s">
        <v>471</v>
      </c>
      <c r="B2154" s="81" t="s">
        <v>505</v>
      </c>
      <c r="C2154" s="81" t="s">
        <v>506</v>
      </c>
      <c r="D2154" s="81" t="s">
        <v>184</v>
      </c>
      <c r="E2154" s="81" t="s">
        <v>489</v>
      </c>
      <c r="F2154" s="105">
        <v>117.00913242009132</v>
      </c>
      <c r="G2154" s="105">
        <v>29.25228310502283</v>
      </c>
      <c r="H2154" s="81" t="s">
        <v>23</v>
      </c>
    </row>
    <row r="2155" spans="1:8" hidden="1" x14ac:dyDescent="0.25">
      <c r="A2155" s="81" t="s">
        <v>471</v>
      </c>
      <c r="B2155" s="81" t="s">
        <v>505</v>
      </c>
      <c r="C2155" s="81" t="s">
        <v>506</v>
      </c>
      <c r="D2155" s="81" t="s">
        <v>184</v>
      </c>
      <c r="E2155" s="81" t="s">
        <v>489</v>
      </c>
      <c r="F2155" s="105">
        <v>24.733637747336378</v>
      </c>
      <c r="G2155" s="105">
        <v>6.1834094368340944</v>
      </c>
      <c r="H2155" s="81" t="s">
        <v>24</v>
      </c>
    </row>
    <row r="2156" spans="1:8" hidden="1" x14ac:dyDescent="0.25">
      <c r="A2156" s="81" t="s">
        <v>471</v>
      </c>
      <c r="B2156" s="81" t="s">
        <v>505</v>
      </c>
      <c r="C2156" s="81" t="s">
        <v>506</v>
      </c>
      <c r="D2156" s="81" t="s">
        <v>184</v>
      </c>
      <c r="E2156" s="81" t="s">
        <v>489</v>
      </c>
      <c r="F2156" s="105">
        <v>156.01217656012176</v>
      </c>
      <c r="G2156" s="105">
        <v>39.00304414003044</v>
      </c>
      <c r="H2156" s="81" t="s">
        <v>25</v>
      </c>
    </row>
    <row r="2157" spans="1:8" hidden="1" x14ac:dyDescent="0.25">
      <c r="A2157" s="81" t="s">
        <v>471</v>
      </c>
      <c r="B2157" s="81" t="s">
        <v>505</v>
      </c>
      <c r="C2157" s="81" t="s">
        <v>506</v>
      </c>
      <c r="D2157" s="81" t="s">
        <v>184</v>
      </c>
      <c r="E2157" s="81" t="s">
        <v>489</v>
      </c>
      <c r="F2157" s="105">
        <v>16.171993911719937</v>
      </c>
      <c r="G2157" s="105">
        <v>4.0429984779299843</v>
      </c>
      <c r="H2157" s="81" t="s">
        <v>31</v>
      </c>
    </row>
    <row r="2158" spans="1:8" hidden="1" x14ac:dyDescent="0.25">
      <c r="A2158" s="81" t="s">
        <v>471</v>
      </c>
      <c r="B2158" s="81" t="s">
        <v>505</v>
      </c>
      <c r="C2158" s="81" t="s">
        <v>506</v>
      </c>
      <c r="D2158" s="81" t="s">
        <v>184</v>
      </c>
      <c r="E2158" s="81" t="s">
        <v>489</v>
      </c>
      <c r="F2158" s="105">
        <v>0.9512937595129376</v>
      </c>
      <c r="G2158" s="105">
        <v>0.2378234398782344</v>
      </c>
      <c r="H2158" s="81" t="s">
        <v>62</v>
      </c>
    </row>
    <row r="2159" spans="1:8" hidden="1" x14ac:dyDescent="0.25">
      <c r="A2159" s="81" t="s">
        <v>471</v>
      </c>
      <c r="B2159" s="81" t="s">
        <v>505</v>
      </c>
      <c r="C2159" s="81" t="s">
        <v>506</v>
      </c>
      <c r="D2159" s="81" t="s">
        <v>184</v>
      </c>
      <c r="E2159" s="81" t="s">
        <v>489</v>
      </c>
      <c r="F2159" s="105">
        <v>11.415525114155251</v>
      </c>
      <c r="G2159" s="105">
        <v>2.8538812785388128</v>
      </c>
      <c r="H2159" s="81" t="s">
        <v>34</v>
      </c>
    </row>
    <row r="2160" spans="1:8" hidden="1" x14ac:dyDescent="0.25">
      <c r="A2160" s="81" t="s">
        <v>471</v>
      </c>
      <c r="B2160" s="81" t="s">
        <v>505</v>
      </c>
      <c r="C2160" s="81" t="s">
        <v>506</v>
      </c>
      <c r="D2160" s="81" t="s">
        <v>184</v>
      </c>
      <c r="E2160" s="81" t="s">
        <v>489</v>
      </c>
      <c r="F2160" s="105">
        <v>9.512937595129376</v>
      </c>
      <c r="G2160" s="105">
        <v>2.378234398782344</v>
      </c>
      <c r="H2160" s="81" t="s">
        <v>35</v>
      </c>
    </row>
    <row r="2161" spans="1:8" hidden="1" x14ac:dyDescent="0.25">
      <c r="A2161" s="81" t="s">
        <v>471</v>
      </c>
      <c r="B2161" s="81" t="s">
        <v>505</v>
      </c>
      <c r="C2161" s="81" t="s">
        <v>506</v>
      </c>
      <c r="D2161" s="81" t="s">
        <v>184</v>
      </c>
      <c r="E2161" s="81" t="s">
        <v>489</v>
      </c>
      <c r="F2161" s="105">
        <v>8.5616438356164384</v>
      </c>
      <c r="G2161" s="105">
        <v>2.1404109589041096</v>
      </c>
      <c r="H2161" s="81" t="s">
        <v>37</v>
      </c>
    </row>
    <row r="2162" spans="1:8" hidden="1" x14ac:dyDescent="0.25">
      <c r="A2162" s="81" t="s">
        <v>471</v>
      </c>
      <c r="B2162" s="81" t="s">
        <v>505</v>
      </c>
      <c r="C2162" s="81" t="s">
        <v>506</v>
      </c>
      <c r="D2162" s="81" t="s">
        <v>184</v>
      </c>
      <c r="E2162" s="81" t="s">
        <v>489</v>
      </c>
      <c r="F2162" s="105">
        <v>5.7077625570776256</v>
      </c>
      <c r="G2162" s="105">
        <v>1.4269406392694064</v>
      </c>
      <c r="H2162" s="81" t="s">
        <v>38</v>
      </c>
    </row>
    <row r="2163" spans="1:8" hidden="1" x14ac:dyDescent="0.25">
      <c r="A2163" s="81" t="s">
        <v>471</v>
      </c>
      <c r="B2163" s="81" t="s">
        <v>505</v>
      </c>
      <c r="C2163" s="81" t="s">
        <v>506</v>
      </c>
      <c r="D2163" s="81" t="s">
        <v>184</v>
      </c>
      <c r="E2163" s="81" t="s">
        <v>489</v>
      </c>
      <c r="F2163" s="105">
        <v>47.564687975646876</v>
      </c>
      <c r="G2163" s="105">
        <v>11.891171993911719</v>
      </c>
      <c r="H2163" s="81" t="s">
        <v>40</v>
      </c>
    </row>
    <row r="2164" spans="1:8" hidden="1" x14ac:dyDescent="0.25">
      <c r="A2164" s="81" t="s">
        <v>471</v>
      </c>
      <c r="B2164" s="81" t="s">
        <v>505</v>
      </c>
      <c r="C2164" s="81" t="s">
        <v>506</v>
      </c>
      <c r="D2164" s="81" t="s">
        <v>184</v>
      </c>
      <c r="E2164" s="81" t="s">
        <v>489</v>
      </c>
      <c r="F2164" s="105">
        <v>272.07001522070016</v>
      </c>
      <c r="G2164" s="105">
        <v>68.017503805175039</v>
      </c>
      <c r="H2164" s="81" t="s">
        <v>41</v>
      </c>
    </row>
    <row r="2165" spans="1:8" hidden="1" x14ac:dyDescent="0.25">
      <c r="A2165" s="81" t="s">
        <v>471</v>
      </c>
      <c r="B2165" s="81" t="s">
        <v>505</v>
      </c>
      <c r="C2165" s="81" t="s">
        <v>506</v>
      </c>
      <c r="D2165" s="81" t="s">
        <v>184</v>
      </c>
      <c r="E2165" s="81" t="s">
        <v>489</v>
      </c>
      <c r="F2165" s="105">
        <v>75.152207001522072</v>
      </c>
      <c r="G2165" s="105">
        <v>18.788051750380518</v>
      </c>
      <c r="H2165" s="81" t="s">
        <v>42</v>
      </c>
    </row>
    <row r="2166" spans="1:8" hidden="1" x14ac:dyDescent="0.25">
      <c r="A2166" s="81" t="s">
        <v>471</v>
      </c>
      <c r="B2166" s="81" t="s">
        <v>505</v>
      </c>
      <c r="C2166" s="81" t="s">
        <v>506</v>
      </c>
      <c r="D2166" s="81" t="s">
        <v>184</v>
      </c>
      <c r="E2166" s="81" t="s">
        <v>489</v>
      </c>
      <c r="F2166" s="105">
        <v>1.9025875190258752</v>
      </c>
      <c r="G2166" s="105">
        <v>0.4756468797564688</v>
      </c>
      <c r="H2166" s="81" t="s">
        <v>44</v>
      </c>
    </row>
    <row r="2167" spans="1:8" hidden="1" x14ac:dyDescent="0.25">
      <c r="A2167" s="81" t="s">
        <v>471</v>
      </c>
      <c r="B2167" s="81" t="s">
        <v>505</v>
      </c>
      <c r="C2167" s="81" t="s">
        <v>506</v>
      </c>
      <c r="D2167" s="81" t="s">
        <v>184</v>
      </c>
      <c r="E2167" s="81" t="s">
        <v>489</v>
      </c>
      <c r="F2167" s="105">
        <v>58.980213089802128</v>
      </c>
      <c r="G2167" s="105">
        <v>14.745053272450532</v>
      </c>
      <c r="H2167" s="81" t="s">
        <v>45</v>
      </c>
    </row>
    <row r="2168" spans="1:8" hidden="1" x14ac:dyDescent="0.25">
      <c r="A2168" s="81" t="s">
        <v>471</v>
      </c>
      <c r="B2168" s="81" t="s">
        <v>505</v>
      </c>
      <c r="C2168" s="81" t="s">
        <v>506</v>
      </c>
      <c r="D2168" s="81" t="s">
        <v>184</v>
      </c>
      <c r="E2168" s="81" t="s">
        <v>489</v>
      </c>
      <c r="F2168" s="105">
        <v>10.464231354642314</v>
      </c>
      <c r="G2168" s="105">
        <v>2.6160578386605784</v>
      </c>
      <c r="H2168" s="81" t="s">
        <v>47</v>
      </c>
    </row>
    <row r="2169" spans="1:8" hidden="1" x14ac:dyDescent="0.25">
      <c r="A2169" s="81" t="s">
        <v>471</v>
      </c>
      <c r="B2169" s="81" t="s">
        <v>505</v>
      </c>
      <c r="C2169" s="81" t="s">
        <v>506</v>
      </c>
      <c r="D2169" s="81" t="s">
        <v>184</v>
      </c>
      <c r="E2169" s="81" t="s">
        <v>489</v>
      </c>
      <c r="F2169" s="105">
        <v>2.8538812785388128</v>
      </c>
      <c r="G2169" s="105">
        <v>0.7134703196347032</v>
      </c>
      <c r="H2169" s="81" t="s">
        <v>63</v>
      </c>
    </row>
    <row r="2170" spans="1:8" hidden="1" x14ac:dyDescent="0.25">
      <c r="A2170" s="81" t="s">
        <v>471</v>
      </c>
      <c r="B2170" s="81" t="s">
        <v>505</v>
      </c>
      <c r="C2170" s="81" t="s">
        <v>506</v>
      </c>
      <c r="D2170" s="81" t="s">
        <v>184</v>
      </c>
      <c r="E2170" s="81" t="s">
        <v>489</v>
      </c>
      <c r="F2170" s="105">
        <v>14.269406392694064</v>
      </c>
      <c r="G2170" s="105">
        <v>3.567351598173516</v>
      </c>
      <c r="H2170" s="81" t="s">
        <v>48</v>
      </c>
    </row>
    <row r="2171" spans="1:8" hidden="1" x14ac:dyDescent="0.25">
      <c r="A2171" s="81" t="s">
        <v>471</v>
      </c>
      <c r="B2171" s="81" t="s">
        <v>505</v>
      </c>
      <c r="C2171" s="81" t="s">
        <v>506</v>
      </c>
      <c r="D2171" s="81" t="s">
        <v>184</v>
      </c>
      <c r="E2171" s="81" t="s">
        <v>489</v>
      </c>
      <c r="F2171" s="105">
        <v>4.756468797564688</v>
      </c>
      <c r="G2171" s="105">
        <v>1.189117199391172</v>
      </c>
      <c r="H2171" s="81" t="s">
        <v>49</v>
      </c>
    </row>
    <row r="2172" spans="1:8" hidden="1" x14ac:dyDescent="0.25">
      <c r="A2172" s="81" t="s">
        <v>471</v>
      </c>
      <c r="B2172" s="81" t="s">
        <v>505</v>
      </c>
      <c r="C2172" s="81" t="s">
        <v>506</v>
      </c>
      <c r="D2172" s="81" t="s">
        <v>184</v>
      </c>
      <c r="E2172" s="81" t="s">
        <v>489</v>
      </c>
      <c r="F2172" s="105">
        <v>8.5616438356164384</v>
      </c>
      <c r="G2172" s="105">
        <v>2.1404109589041096</v>
      </c>
      <c r="H2172" s="81" t="s">
        <v>50</v>
      </c>
    </row>
    <row r="2173" spans="1:8" hidden="1" x14ac:dyDescent="0.25">
      <c r="A2173" s="81" t="s">
        <v>471</v>
      </c>
      <c r="B2173" s="81" t="s">
        <v>505</v>
      </c>
      <c r="C2173" s="81" t="s">
        <v>506</v>
      </c>
      <c r="D2173" s="81" t="s">
        <v>184</v>
      </c>
      <c r="E2173" s="81" t="s">
        <v>489</v>
      </c>
      <c r="F2173" s="105">
        <v>9.512937595129376</v>
      </c>
      <c r="G2173" s="105">
        <v>2.378234398782344</v>
      </c>
      <c r="H2173" s="81" t="s">
        <v>51</v>
      </c>
    </row>
    <row r="2174" spans="1:8" hidden="1" x14ac:dyDescent="0.25">
      <c r="A2174" s="81" t="s">
        <v>471</v>
      </c>
      <c r="B2174" s="81" t="s">
        <v>505</v>
      </c>
      <c r="C2174" s="81" t="s">
        <v>506</v>
      </c>
      <c r="D2174" s="81" t="s">
        <v>184</v>
      </c>
      <c r="E2174" s="81" t="s">
        <v>489</v>
      </c>
      <c r="F2174" s="105">
        <v>0.9512937595129376</v>
      </c>
      <c r="G2174" s="105">
        <v>0.2378234398782344</v>
      </c>
      <c r="H2174" s="81" t="s">
        <v>52</v>
      </c>
    </row>
    <row r="2175" spans="1:8" hidden="1" x14ac:dyDescent="0.25">
      <c r="A2175" s="81" t="s">
        <v>471</v>
      </c>
      <c r="B2175" s="81" t="s">
        <v>505</v>
      </c>
      <c r="C2175" s="81" t="s">
        <v>506</v>
      </c>
      <c r="D2175" s="81" t="s">
        <v>184</v>
      </c>
      <c r="E2175" s="81" t="s">
        <v>489</v>
      </c>
      <c r="F2175" s="105">
        <v>48.515981735159812</v>
      </c>
      <c r="G2175" s="105">
        <v>12.128995433789953</v>
      </c>
      <c r="H2175" s="81" t="s">
        <v>53</v>
      </c>
    </row>
    <row r="2176" spans="1:8" hidden="1" x14ac:dyDescent="0.25">
      <c r="A2176" s="81" t="s">
        <v>471</v>
      </c>
      <c r="B2176" s="81" t="s">
        <v>505</v>
      </c>
      <c r="C2176" s="81" t="s">
        <v>506</v>
      </c>
      <c r="D2176" s="81" t="s">
        <v>184</v>
      </c>
      <c r="E2176" s="81" t="s">
        <v>489</v>
      </c>
      <c r="F2176" s="105">
        <v>7.6103500761035008</v>
      </c>
      <c r="G2176" s="105">
        <v>1.9025875190258752</v>
      </c>
      <c r="H2176" s="81" t="s">
        <v>56</v>
      </c>
    </row>
    <row r="2177" spans="1:8" hidden="1" x14ac:dyDescent="0.25">
      <c r="A2177" s="81" t="s">
        <v>471</v>
      </c>
      <c r="B2177" s="81" t="s">
        <v>505</v>
      </c>
      <c r="C2177" s="81" t="s">
        <v>506</v>
      </c>
      <c r="D2177" s="81" t="s">
        <v>184</v>
      </c>
      <c r="E2177" s="81" t="s">
        <v>489</v>
      </c>
      <c r="F2177" s="105">
        <v>56.126331811263313</v>
      </c>
      <c r="G2177" s="105">
        <v>14.031582952815828</v>
      </c>
      <c r="H2177" s="81" t="s">
        <v>57</v>
      </c>
    </row>
    <row r="2178" spans="1:8" hidden="1" x14ac:dyDescent="0.25">
      <c r="A2178" s="81" t="s">
        <v>471</v>
      </c>
      <c r="B2178" s="81" t="s">
        <v>505</v>
      </c>
      <c r="C2178" s="81" t="s">
        <v>506</v>
      </c>
      <c r="D2178" s="81" t="s">
        <v>184</v>
      </c>
      <c r="E2178" s="81" t="s">
        <v>489</v>
      </c>
      <c r="F2178" s="105">
        <v>1.9025875190258752</v>
      </c>
      <c r="G2178" s="105">
        <v>0.4756468797564688</v>
      </c>
      <c r="H2178" s="81" t="s">
        <v>65</v>
      </c>
    </row>
    <row r="2179" spans="1:8" hidden="1" x14ac:dyDescent="0.25">
      <c r="A2179" s="87"/>
      <c r="B2179" s="87"/>
      <c r="C2179" s="87"/>
      <c r="D2179" s="87"/>
      <c r="E2179" s="87"/>
      <c r="F2179" s="106">
        <v>1250.0000000000002</v>
      </c>
      <c r="G2179" s="106">
        <v>312.50000000000006</v>
      </c>
      <c r="H2179" s="87"/>
    </row>
    <row r="2180" spans="1:8" hidden="1" x14ac:dyDescent="0.25">
      <c r="A2180" s="81" t="s">
        <v>472</v>
      </c>
      <c r="B2180" s="81" t="s">
        <v>511</v>
      </c>
      <c r="C2180" s="81" t="s">
        <v>512</v>
      </c>
      <c r="D2180" s="81" t="s">
        <v>184</v>
      </c>
      <c r="E2180" s="81" t="s">
        <v>489</v>
      </c>
      <c r="F2180" s="105">
        <v>5.7142857142857135</v>
      </c>
      <c r="G2180" s="105">
        <v>1.4285714285714284</v>
      </c>
      <c r="H2180" s="81" t="s">
        <v>25</v>
      </c>
    </row>
    <row r="2181" spans="1:8" hidden="1" x14ac:dyDescent="0.25">
      <c r="A2181" s="81" t="s">
        <v>472</v>
      </c>
      <c r="B2181" s="81" t="s">
        <v>511</v>
      </c>
      <c r="C2181" s="81" t="s">
        <v>512</v>
      </c>
      <c r="D2181" s="81" t="s">
        <v>184</v>
      </c>
      <c r="E2181" s="81" t="s">
        <v>489</v>
      </c>
      <c r="F2181" s="105">
        <v>1</v>
      </c>
      <c r="G2181" s="105">
        <v>0.25</v>
      </c>
      <c r="H2181" s="81" t="s">
        <v>29</v>
      </c>
    </row>
    <row r="2182" spans="1:8" hidden="1" x14ac:dyDescent="0.25">
      <c r="A2182" s="81" t="s">
        <v>472</v>
      </c>
      <c r="B2182" s="81" t="s">
        <v>511</v>
      </c>
      <c r="C2182" s="81" t="s">
        <v>512</v>
      </c>
      <c r="D2182" s="81" t="s">
        <v>184</v>
      </c>
      <c r="E2182" s="81" t="s">
        <v>489</v>
      </c>
      <c r="F2182" s="105">
        <v>3</v>
      </c>
      <c r="G2182" s="105">
        <v>0.75</v>
      </c>
      <c r="H2182" s="81" t="s">
        <v>33</v>
      </c>
    </row>
    <row r="2183" spans="1:8" s="67" customFormat="1" hidden="1" x14ac:dyDescent="0.25">
      <c r="A2183" s="87"/>
      <c r="B2183" s="87"/>
      <c r="C2183" s="87"/>
      <c r="D2183" s="87"/>
      <c r="E2183" s="87"/>
      <c r="F2183" s="106">
        <v>9.7142857142857135</v>
      </c>
      <c r="G2183" s="106">
        <v>2.4285714285714284</v>
      </c>
      <c r="H2183" s="87"/>
    </row>
    <row r="2184" spans="1:8" hidden="1" x14ac:dyDescent="0.25">
      <c r="A2184" s="81" t="s">
        <v>473</v>
      </c>
      <c r="B2184" s="81" t="s">
        <v>510</v>
      </c>
      <c r="C2184" s="81" t="s">
        <v>509</v>
      </c>
      <c r="D2184" s="81" t="s">
        <v>184</v>
      </c>
      <c r="E2184" s="81" t="s">
        <v>489</v>
      </c>
      <c r="F2184" s="105">
        <v>0.57754010695187163</v>
      </c>
      <c r="G2184" s="105">
        <v>0.14438502673796791</v>
      </c>
      <c r="H2184" s="81" t="s">
        <v>18</v>
      </c>
    </row>
    <row r="2185" spans="1:8" hidden="1" x14ac:dyDescent="0.25">
      <c r="A2185" s="81" t="s">
        <v>473</v>
      </c>
      <c r="B2185" s="81" t="s">
        <v>510</v>
      </c>
      <c r="C2185" s="81" t="s">
        <v>509</v>
      </c>
      <c r="D2185" s="81" t="s">
        <v>184</v>
      </c>
      <c r="E2185" s="81" t="s">
        <v>489</v>
      </c>
      <c r="F2185" s="105">
        <v>11.550802139037433</v>
      </c>
      <c r="G2185" s="105">
        <v>2.8877005347593583</v>
      </c>
      <c r="H2185" s="81" t="s">
        <v>19</v>
      </c>
    </row>
    <row r="2186" spans="1:8" hidden="1" x14ac:dyDescent="0.25">
      <c r="A2186" s="81" t="s">
        <v>473</v>
      </c>
      <c r="B2186" s="81" t="s">
        <v>510</v>
      </c>
      <c r="C2186" s="81" t="s">
        <v>509</v>
      </c>
      <c r="D2186" s="81" t="s">
        <v>184</v>
      </c>
      <c r="E2186" s="81" t="s">
        <v>489</v>
      </c>
      <c r="F2186" s="105">
        <v>4.0427807486631009</v>
      </c>
      <c r="G2186" s="105">
        <v>1.0106951871657752</v>
      </c>
      <c r="H2186" s="81" t="s">
        <v>21</v>
      </c>
    </row>
    <row r="2187" spans="1:8" hidden="1" x14ac:dyDescent="0.25">
      <c r="A2187" s="81" t="s">
        <v>473</v>
      </c>
      <c r="B2187" s="81" t="s">
        <v>510</v>
      </c>
      <c r="C2187" s="81" t="s">
        <v>509</v>
      </c>
      <c r="D2187" s="81" t="s">
        <v>184</v>
      </c>
      <c r="E2187" s="81" t="s">
        <v>489</v>
      </c>
      <c r="F2187" s="105">
        <v>3.1764705882352939</v>
      </c>
      <c r="G2187" s="105">
        <v>0.79411764705882348</v>
      </c>
      <c r="H2187" s="81" t="s">
        <v>23</v>
      </c>
    </row>
    <row r="2188" spans="1:8" hidden="1" x14ac:dyDescent="0.25">
      <c r="A2188" s="81" t="s">
        <v>473</v>
      </c>
      <c r="B2188" s="81" t="s">
        <v>510</v>
      </c>
      <c r="C2188" s="81" t="s">
        <v>509</v>
      </c>
      <c r="D2188" s="81" t="s">
        <v>184</v>
      </c>
      <c r="E2188" s="81" t="s">
        <v>489</v>
      </c>
      <c r="F2188" s="105">
        <v>9.8181818181818183</v>
      </c>
      <c r="G2188" s="105">
        <v>2.4545454545454546</v>
      </c>
      <c r="H2188" s="81" t="s">
        <v>24</v>
      </c>
    </row>
    <row r="2189" spans="1:8" hidden="1" x14ac:dyDescent="0.25">
      <c r="A2189" s="81" t="s">
        <v>473</v>
      </c>
      <c r="B2189" s="81" t="s">
        <v>510</v>
      </c>
      <c r="C2189" s="81" t="s">
        <v>509</v>
      </c>
      <c r="D2189" s="81" t="s">
        <v>184</v>
      </c>
      <c r="E2189" s="81" t="s">
        <v>489</v>
      </c>
      <c r="F2189" s="105">
        <v>20.213903743315509</v>
      </c>
      <c r="G2189" s="105">
        <v>5.0534759358288772</v>
      </c>
      <c r="H2189" s="81" t="s">
        <v>25</v>
      </c>
    </row>
    <row r="2190" spans="1:8" hidden="1" x14ac:dyDescent="0.25">
      <c r="A2190" s="81" t="s">
        <v>473</v>
      </c>
      <c r="B2190" s="81" t="s">
        <v>510</v>
      </c>
      <c r="C2190" s="81" t="s">
        <v>509</v>
      </c>
      <c r="D2190" s="81" t="s">
        <v>184</v>
      </c>
      <c r="E2190" s="81" t="s">
        <v>489</v>
      </c>
      <c r="F2190" s="105">
        <v>4.6203208556149731</v>
      </c>
      <c r="G2190" s="105">
        <v>1.1550802139037433</v>
      </c>
      <c r="H2190" s="81" t="s">
        <v>266</v>
      </c>
    </row>
    <row r="2191" spans="1:8" s="67" customFormat="1" hidden="1" x14ac:dyDescent="0.25">
      <c r="A2191" s="87"/>
      <c r="B2191" s="87"/>
      <c r="C2191" s="87"/>
      <c r="D2191" s="87"/>
      <c r="E2191" s="87"/>
      <c r="F2191" s="106">
        <v>53.999999999999993</v>
      </c>
      <c r="G2191" s="106">
        <v>13.499999999999998</v>
      </c>
      <c r="H2191" s="87"/>
    </row>
    <row r="2192" spans="1:8" hidden="1" x14ac:dyDescent="0.25">
      <c r="A2192" s="81" t="s">
        <v>474</v>
      </c>
      <c r="B2192" s="81" t="s">
        <v>334</v>
      </c>
      <c r="C2192" s="81" t="s">
        <v>513</v>
      </c>
      <c r="D2192" s="81" t="s">
        <v>184</v>
      </c>
      <c r="E2192" s="81" t="s">
        <v>489</v>
      </c>
      <c r="F2192" s="105">
        <v>61.555232558139529</v>
      </c>
      <c r="G2192" s="105">
        <v>15.388808139534882</v>
      </c>
      <c r="H2192" s="81" t="s">
        <v>300</v>
      </c>
    </row>
    <row r="2193" spans="1:8" hidden="1" x14ac:dyDescent="0.25">
      <c r="A2193" s="81" t="s">
        <v>474</v>
      </c>
      <c r="B2193" s="81" t="s">
        <v>334</v>
      </c>
      <c r="C2193" s="81" t="s">
        <v>513</v>
      </c>
      <c r="D2193" s="81" t="s">
        <v>184</v>
      </c>
      <c r="E2193" s="81" t="s">
        <v>489</v>
      </c>
      <c r="F2193" s="105">
        <v>199.05523255813955</v>
      </c>
      <c r="G2193" s="105">
        <v>49.763808139534888</v>
      </c>
      <c r="H2193" s="81" t="s">
        <v>18</v>
      </c>
    </row>
    <row r="2194" spans="1:8" hidden="1" x14ac:dyDescent="0.25">
      <c r="A2194" s="81" t="s">
        <v>474</v>
      </c>
      <c r="B2194" s="81" t="s">
        <v>334</v>
      </c>
      <c r="C2194" s="81" t="s">
        <v>513</v>
      </c>
      <c r="D2194" s="81" t="s">
        <v>184</v>
      </c>
      <c r="E2194" s="81" t="s">
        <v>489</v>
      </c>
      <c r="F2194" s="105">
        <v>10.392441860465116</v>
      </c>
      <c r="G2194" s="105">
        <v>2.598110465116279</v>
      </c>
      <c r="H2194" s="81" t="s">
        <v>20</v>
      </c>
    </row>
    <row r="2195" spans="1:8" hidden="1" x14ac:dyDescent="0.25">
      <c r="A2195" s="81" t="s">
        <v>474</v>
      </c>
      <c r="B2195" s="81" t="s">
        <v>334</v>
      </c>
      <c r="C2195" s="81" t="s">
        <v>513</v>
      </c>
      <c r="D2195" s="81" t="s">
        <v>184</v>
      </c>
      <c r="E2195" s="81" t="s">
        <v>489</v>
      </c>
      <c r="F2195" s="105">
        <v>209.44767441860466</v>
      </c>
      <c r="G2195" s="105">
        <v>52.361918604651166</v>
      </c>
      <c r="H2195" s="81" t="s">
        <v>22</v>
      </c>
    </row>
    <row r="2196" spans="1:8" hidden="1" x14ac:dyDescent="0.25">
      <c r="A2196" s="81" t="s">
        <v>474</v>
      </c>
      <c r="B2196" s="81" t="s">
        <v>334</v>
      </c>
      <c r="C2196" s="81" t="s">
        <v>513</v>
      </c>
      <c r="D2196" s="81" t="s">
        <v>184</v>
      </c>
      <c r="E2196" s="81" t="s">
        <v>489</v>
      </c>
      <c r="F2196" s="105">
        <v>139.09883720930233</v>
      </c>
      <c r="G2196" s="105">
        <v>34.774709302325583</v>
      </c>
      <c r="H2196" s="81" t="s">
        <v>23</v>
      </c>
    </row>
    <row r="2197" spans="1:8" hidden="1" x14ac:dyDescent="0.25">
      <c r="A2197" s="81" t="s">
        <v>474</v>
      </c>
      <c r="B2197" s="81" t="s">
        <v>334</v>
      </c>
      <c r="C2197" s="81" t="s">
        <v>513</v>
      </c>
      <c r="D2197" s="81" t="s">
        <v>184</v>
      </c>
      <c r="E2197" s="81" t="s">
        <v>489</v>
      </c>
      <c r="F2197" s="105">
        <v>113.51744186046511</v>
      </c>
      <c r="G2197" s="105">
        <v>28.379360465116278</v>
      </c>
      <c r="H2197" s="81" t="s">
        <v>25</v>
      </c>
    </row>
    <row r="2198" spans="1:8" hidden="1" x14ac:dyDescent="0.25">
      <c r="A2198" s="81" t="s">
        <v>474</v>
      </c>
      <c r="B2198" s="81" t="s">
        <v>334</v>
      </c>
      <c r="C2198" s="81" t="s">
        <v>513</v>
      </c>
      <c r="D2198" s="81" t="s">
        <v>184</v>
      </c>
      <c r="E2198" s="81" t="s">
        <v>489</v>
      </c>
      <c r="F2198" s="105">
        <v>13.590116279069768</v>
      </c>
      <c r="G2198" s="105">
        <v>3.3975290697674421</v>
      </c>
      <c r="H2198" s="81" t="s">
        <v>27</v>
      </c>
    </row>
    <row r="2199" spans="1:8" hidden="1" x14ac:dyDescent="0.25">
      <c r="A2199" s="81" t="s">
        <v>474</v>
      </c>
      <c r="B2199" s="81" t="s">
        <v>334</v>
      </c>
      <c r="C2199" s="81" t="s">
        <v>513</v>
      </c>
      <c r="D2199" s="81" t="s">
        <v>184</v>
      </c>
      <c r="E2199" s="81" t="s">
        <v>489</v>
      </c>
      <c r="F2199" s="105">
        <v>95.130813953488371</v>
      </c>
      <c r="G2199" s="105">
        <v>23.782703488372093</v>
      </c>
      <c r="H2199" s="81" t="s">
        <v>28</v>
      </c>
    </row>
    <row r="2200" spans="1:8" hidden="1" x14ac:dyDescent="0.25">
      <c r="A2200" s="81" t="s">
        <v>474</v>
      </c>
      <c r="B2200" s="81" t="s">
        <v>334</v>
      </c>
      <c r="C2200" s="81" t="s">
        <v>513</v>
      </c>
      <c r="D2200" s="81" t="s">
        <v>184</v>
      </c>
      <c r="E2200" s="81" t="s">
        <v>489</v>
      </c>
      <c r="F2200" s="105">
        <v>11.191860465116278</v>
      </c>
      <c r="G2200" s="105">
        <v>2.7979651162790695</v>
      </c>
      <c r="H2200" s="81" t="s">
        <v>29</v>
      </c>
    </row>
    <row r="2201" spans="1:8" hidden="1" x14ac:dyDescent="0.25">
      <c r="A2201" s="81" t="s">
        <v>474</v>
      </c>
      <c r="B2201" s="81" t="s">
        <v>334</v>
      </c>
      <c r="C2201" s="81" t="s">
        <v>513</v>
      </c>
      <c r="D2201" s="81" t="s">
        <v>184</v>
      </c>
      <c r="E2201" s="81" t="s">
        <v>489</v>
      </c>
      <c r="F2201" s="105">
        <v>70.348837209302332</v>
      </c>
      <c r="G2201" s="105">
        <v>17.587209302325583</v>
      </c>
      <c r="H2201" s="81" t="s">
        <v>30</v>
      </c>
    </row>
    <row r="2202" spans="1:8" hidden="1" x14ac:dyDescent="0.25">
      <c r="A2202" s="81" t="s">
        <v>474</v>
      </c>
      <c r="B2202" s="81" t="s">
        <v>334</v>
      </c>
      <c r="C2202" s="81" t="s">
        <v>513</v>
      </c>
      <c r="D2202" s="81" t="s">
        <v>184</v>
      </c>
      <c r="E2202" s="81" t="s">
        <v>489</v>
      </c>
      <c r="F2202" s="105">
        <v>56.758720930232556</v>
      </c>
      <c r="G2202" s="105">
        <v>14.189680232558139</v>
      </c>
      <c r="H2202" s="81" t="s">
        <v>31</v>
      </c>
    </row>
    <row r="2203" spans="1:8" hidden="1" x14ac:dyDescent="0.25">
      <c r="A2203" s="81" t="s">
        <v>474</v>
      </c>
      <c r="B2203" s="81" t="s">
        <v>334</v>
      </c>
      <c r="C2203" s="81" t="s">
        <v>513</v>
      </c>
      <c r="D2203" s="81" t="s">
        <v>184</v>
      </c>
      <c r="E2203" s="81" t="s">
        <v>489</v>
      </c>
      <c r="F2203" s="105">
        <v>94.331395348837205</v>
      </c>
      <c r="G2203" s="105">
        <v>23.582848837209301</v>
      </c>
      <c r="H2203" s="81" t="s">
        <v>32</v>
      </c>
    </row>
    <row r="2204" spans="1:8" hidden="1" x14ac:dyDescent="0.25">
      <c r="A2204" s="81" t="s">
        <v>474</v>
      </c>
      <c r="B2204" s="81" t="s">
        <v>334</v>
      </c>
      <c r="C2204" s="81" t="s">
        <v>513</v>
      </c>
      <c r="D2204" s="81" t="s">
        <v>184</v>
      </c>
      <c r="E2204" s="81" t="s">
        <v>489</v>
      </c>
      <c r="F2204" s="105">
        <v>16.787790697674421</v>
      </c>
      <c r="G2204" s="105">
        <v>4.1969476744186052</v>
      </c>
      <c r="H2204" s="81" t="s">
        <v>62</v>
      </c>
    </row>
    <row r="2205" spans="1:8" hidden="1" x14ac:dyDescent="0.25">
      <c r="A2205" s="81" t="s">
        <v>474</v>
      </c>
      <c r="B2205" s="81" t="s">
        <v>334</v>
      </c>
      <c r="C2205" s="81" t="s">
        <v>513</v>
      </c>
      <c r="D2205" s="81" t="s">
        <v>184</v>
      </c>
      <c r="E2205" s="81" t="s">
        <v>489</v>
      </c>
      <c r="F2205" s="105">
        <v>67.950581395348834</v>
      </c>
      <c r="G2205" s="105">
        <v>16.987645348837209</v>
      </c>
      <c r="H2205" s="81" t="s">
        <v>33</v>
      </c>
    </row>
    <row r="2206" spans="1:8" hidden="1" x14ac:dyDescent="0.25">
      <c r="A2206" s="81" t="s">
        <v>474</v>
      </c>
      <c r="B2206" s="81" t="s">
        <v>334</v>
      </c>
      <c r="C2206" s="81" t="s">
        <v>513</v>
      </c>
      <c r="D2206" s="81" t="s">
        <v>184</v>
      </c>
      <c r="E2206" s="81" t="s">
        <v>489</v>
      </c>
      <c r="F2206" s="105">
        <v>63.95348837209302</v>
      </c>
      <c r="G2206" s="105">
        <v>15.988372093023255</v>
      </c>
      <c r="H2206" s="81" t="s">
        <v>34</v>
      </c>
    </row>
    <row r="2207" spans="1:8" hidden="1" x14ac:dyDescent="0.25">
      <c r="A2207" s="81" t="s">
        <v>474</v>
      </c>
      <c r="B2207" s="81" t="s">
        <v>334</v>
      </c>
      <c r="C2207" s="81" t="s">
        <v>513</v>
      </c>
      <c r="D2207" s="81" t="s">
        <v>184</v>
      </c>
      <c r="E2207" s="81" t="s">
        <v>489</v>
      </c>
      <c r="F2207" s="105">
        <v>75.145348837209298</v>
      </c>
      <c r="G2207" s="105">
        <v>18.786337209302324</v>
      </c>
      <c r="H2207" s="81" t="s">
        <v>35</v>
      </c>
    </row>
    <row r="2208" spans="1:8" hidden="1" x14ac:dyDescent="0.25">
      <c r="A2208" s="81" t="s">
        <v>474</v>
      </c>
      <c r="B2208" s="81" t="s">
        <v>334</v>
      </c>
      <c r="C2208" s="81" t="s">
        <v>513</v>
      </c>
      <c r="D2208" s="81" t="s">
        <v>184</v>
      </c>
      <c r="E2208" s="81" t="s">
        <v>489</v>
      </c>
      <c r="F2208" s="105">
        <v>179.06976744186045</v>
      </c>
      <c r="G2208" s="105">
        <v>44.767441860465112</v>
      </c>
      <c r="H2208" s="81" t="s">
        <v>36</v>
      </c>
    </row>
    <row r="2209" spans="1:8" hidden="1" x14ac:dyDescent="0.25">
      <c r="A2209" s="81" t="s">
        <v>474</v>
      </c>
      <c r="B2209" s="81" t="s">
        <v>334</v>
      </c>
      <c r="C2209" s="81" t="s">
        <v>513</v>
      </c>
      <c r="D2209" s="81" t="s">
        <v>184</v>
      </c>
      <c r="E2209" s="81" t="s">
        <v>489</v>
      </c>
      <c r="F2209" s="105">
        <v>119.91279069767442</v>
      </c>
      <c r="G2209" s="105">
        <v>29.978197674418606</v>
      </c>
      <c r="H2209" s="81" t="s">
        <v>37</v>
      </c>
    </row>
    <row r="2210" spans="1:8" hidden="1" x14ac:dyDescent="0.25">
      <c r="A2210" s="81" t="s">
        <v>474</v>
      </c>
      <c r="B2210" s="81" t="s">
        <v>334</v>
      </c>
      <c r="C2210" s="81" t="s">
        <v>513</v>
      </c>
      <c r="D2210" s="81" t="s">
        <v>184</v>
      </c>
      <c r="E2210" s="81" t="s">
        <v>489</v>
      </c>
      <c r="F2210" s="105">
        <v>4.7965116279069768</v>
      </c>
      <c r="G2210" s="105">
        <v>1.1991279069767442</v>
      </c>
      <c r="H2210" s="81" t="s">
        <v>38</v>
      </c>
    </row>
    <row r="2211" spans="1:8" hidden="1" x14ac:dyDescent="0.25">
      <c r="A2211" s="81" t="s">
        <v>474</v>
      </c>
      <c r="B2211" s="81" t="s">
        <v>334</v>
      </c>
      <c r="C2211" s="81" t="s">
        <v>513</v>
      </c>
      <c r="D2211" s="81" t="s">
        <v>184</v>
      </c>
      <c r="E2211" s="81" t="s">
        <v>489</v>
      </c>
      <c r="F2211" s="105">
        <v>43.168604651162795</v>
      </c>
      <c r="G2211" s="105">
        <v>10.792151162790699</v>
      </c>
      <c r="H2211" s="81" t="s">
        <v>39</v>
      </c>
    </row>
    <row r="2212" spans="1:8" hidden="1" x14ac:dyDescent="0.25">
      <c r="A2212" s="81" t="s">
        <v>474</v>
      </c>
      <c r="B2212" s="81" t="s">
        <v>334</v>
      </c>
      <c r="C2212" s="81" t="s">
        <v>513</v>
      </c>
      <c r="D2212" s="81" t="s">
        <v>184</v>
      </c>
      <c r="E2212" s="81" t="s">
        <v>489</v>
      </c>
      <c r="F2212" s="105">
        <v>113.51744186046511</v>
      </c>
      <c r="G2212" s="105">
        <v>28.379360465116278</v>
      </c>
      <c r="H2212" s="81" t="s">
        <v>40</v>
      </c>
    </row>
    <row r="2213" spans="1:8" hidden="1" x14ac:dyDescent="0.25">
      <c r="A2213" s="81" t="s">
        <v>474</v>
      </c>
      <c r="B2213" s="81" t="s">
        <v>334</v>
      </c>
      <c r="C2213" s="81" t="s">
        <v>513</v>
      </c>
      <c r="D2213" s="81" t="s">
        <v>184</v>
      </c>
      <c r="E2213" s="81" t="s">
        <v>489</v>
      </c>
      <c r="F2213" s="105">
        <v>245.42151162790697</v>
      </c>
      <c r="G2213" s="105">
        <v>61.355377906976742</v>
      </c>
      <c r="H2213" s="81" t="s">
        <v>41</v>
      </c>
    </row>
    <row r="2214" spans="1:8" hidden="1" x14ac:dyDescent="0.25">
      <c r="A2214" s="81" t="s">
        <v>474</v>
      </c>
      <c r="B2214" s="81" t="s">
        <v>334</v>
      </c>
      <c r="C2214" s="81" t="s">
        <v>513</v>
      </c>
      <c r="D2214" s="81" t="s">
        <v>184</v>
      </c>
      <c r="E2214" s="81" t="s">
        <v>489</v>
      </c>
      <c r="F2214" s="105">
        <v>344.54941860465118</v>
      </c>
      <c r="G2214" s="105">
        <v>86.137354651162795</v>
      </c>
      <c r="H2214" s="81" t="s">
        <v>42</v>
      </c>
    </row>
    <row r="2215" spans="1:8" hidden="1" x14ac:dyDescent="0.25">
      <c r="A2215" s="81" t="s">
        <v>474</v>
      </c>
      <c r="B2215" s="81" t="s">
        <v>334</v>
      </c>
      <c r="C2215" s="81" t="s">
        <v>513</v>
      </c>
      <c r="D2215" s="81" t="s">
        <v>184</v>
      </c>
      <c r="E2215" s="81" t="s">
        <v>489</v>
      </c>
      <c r="F2215" s="105">
        <v>43.968023255813954</v>
      </c>
      <c r="G2215" s="105">
        <v>10.992005813953488</v>
      </c>
      <c r="H2215" s="81" t="s">
        <v>43</v>
      </c>
    </row>
    <row r="2216" spans="1:8" hidden="1" x14ac:dyDescent="0.25">
      <c r="A2216" s="81" t="s">
        <v>474</v>
      </c>
      <c r="B2216" s="81" t="s">
        <v>334</v>
      </c>
      <c r="C2216" s="81" t="s">
        <v>513</v>
      </c>
      <c r="D2216" s="81" t="s">
        <v>184</v>
      </c>
      <c r="E2216" s="81" t="s">
        <v>489</v>
      </c>
      <c r="F2216" s="105">
        <v>37.572674418604649</v>
      </c>
      <c r="G2216" s="105">
        <v>9.3931686046511622</v>
      </c>
      <c r="H2216" s="81" t="s">
        <v>44</v>
      </c>
    </row>
    <row r="2217" spans="1:8" hidden="1" x14ac:dyDescent="0.25">
      <c r="A2217" s="81" t="s">
        <v>474</v>
      </c>
      <c r="B2217" s="81" t="s">
        <v>334</v>
      </c>
      <c r="C2217" s="81" t="s">
        <v>513</v>
      </c>
      <c r="D2217" s="81" t="s">
        <v>184</v>
      </c>
      <c r="E2217" s="81" t="s">
        <v>489</v>
      </c>
      <c r="F2217" s="105">
        <v>81.540697674418595</v>
      </c>
      <c r="G2217" s="105">
        <v>20.385174418604649</v>
      </c>
      <c r="H2217" s="81" t="s">
        <v>45</v>
      </c>
    </row>
    <row r="2218" spans="1:8" hidden="1" x14ac:dyDescent="0.25">
      <c r="A2218" s="81" t="s">
        <v>474</v>
      </c>
      <c r="B2218" s="81" t="s">
        <v>334</v>
      </c>
      <c r="C2218" s="81" t="s">
        <v>513</v>
      </c>
      <c r="D2218" s="81" t="s">
        <v>184</v>
      </c>
      <c r="E2218" s="81" t="s">
        <v>489</v>
      </c>
      <c r="F2218" s="105">
        <v>77.543604651162795</v>
      </c>
      <c r="G2218" s="105">
        <v>19.385901162790699</v>
      </c>
      <c r="H2218" s="81" t="s">
        <v>46</v>
      </c>
    </row>
    <row r="2219" spans="1:8" hidden="1" x14ac:dyDescent="0.25">
      <c r="A2219" s="81" t="s">
        <v>474</v>
      </c>
      <c r="B2219" s="81" t="s">
        <v>334</v>
      </c>
      <c r="C2219" s="81" t="s">
        <v>513</v>
      </c>
      <c r="D2219" s="81" t="s">
        <v>184</v>
      </c>
      <c r="E2219" s="81" t="s">
        <v>489</v>
      </c>
      <c r="F2219" s="105">
        <v>79.142441860465127</v>
      </c>
      <c r="G2219" s="105">
        <v>19.785610465116282</v>
      </c>
      <c r="H2219" s="81" t="s">
        <v>47</v>
      </c>
    </row>
    <row r="2220" spans="1:8" hidden="1" x14ac:dyDescent="0.25">
      <c r="A2220" s="81" t="s">
        <v>474</v>
      </c>
      <c r="B2220" s="81" t="s">
        <v>334</v>
      </c>
      <c r="C2220" s="81" t="s">
        <v>513</v>
      </c>
      <c r="D2220" s="81" t="s">
        <v>184</v>
      </c>
      <c r="E2220" s="81" t="s">
        <v>489</v>
      </c>
      <c r="F2220" s="105">
        <v>27.979651162790695</v>
      </c>
      <c r="G2220" s="105">
        <v>6.9949127906976738</v>
      </c>
      <c r="H2220" s="81" t="s">
        <v>63</v>
      </c>
    </row>
    <row r="2221" spans="1:8" hidden="1" x14ac:dyDescent="0.25">
      <c r="A2221" s="81" t="s">
        <v>474</v>
      </c>
      <c r="B2221" s="81" t="s">
        <v>334</v>
      </c>
      <c r="C2221" s="81" t="s">
        <v>513</v>
      </c>
      <c r="D2221" s="81" t="s">
        <v>184</v>
      </c>
      <c r="E2221" s="81" t="s">
        <v>489</v>
      </c>
      <c r="F2221" s="105">
        <v>31.97674418604651</v>
      </c>
      <c r="G2221" s="105">
        <v>7.9941860465116275</v>
      </c>
      <c r="H2221" s="81" t="s">
        <v>48</v>
      </c>
    </row>
    <row r="2222" spans="1:8" hidden="1" x14ac:dyDescent="0.25">
      <c r="A2222" s="81" t="s">
        <v>474</v>
      </c>
      <c r="B2222" s="81" t="s">
        <v>334</v>
      </c>
      <c r="C2222" s="81" t="s">
        <v>513</v>
      </c>
      <c r="D2222" s="81" t="s">
        <v>184</v>
      </c>
      <c r="E2222" s="81" t="s">
        <v>489</v>
      </c>
      <c r="F2222" s="105">
        <v>35.973837209302324</v>
      </c>
      <c r="G2222" s="105">
        <v>8.9934593023255811</v>
      </c>
      <c r="H2222" s="81" t="s">
        <v>68</v>
      </c>
    </row>
    <row r="2223" spans="1:8" hidden="1" x14ac:dyDescent="0.25">
      <c r="A2223" s="81" t="s">
        <v>474</v>
      </c>
      <c r="B2223" s="81" t="s">
        <v>334</v>
      </c>
      <c r="C2223" s="81" t="s">
        <v>513</v>
      </c>
      <c r="D2223" s="81" t="s">
        <v>184</v>
      </c>
      <c r="E2223" s="81" t="s">
        <v>489</v>
      </c>
      <c r="F2223" s="105">
        <v>9.5930232558139537</v>
      </c>
      <c r="G2223" s="105">
        <v>2.3982558139534884</v>
      </c>
      <c r="H2223" s="81" t="s">
        <v>49</v>
      </c>
    </row>
    <row r="2224" spans="1:8" hidden="1" x14ac:dyDescent="0.25">
      <c r="A2224" s="81" t="s">
        <v>474</v>
      </c>
      <c r="B2224" s="81" t="s">
        <v>334</v>
      </c>
      <c r="C2224" s="81" t="s">
        <v>513</v>
      </c>
      <c r="D2224" s="81" t="s">
        <v>184</v>
      </c>
      <c r="E2224" s="81" t="s">
        <v>489</v>
      </c>
      <c r="F2224" s="105">
        <v>35.174418604651166</v>
      </c>
      <c r="G2224" s="105">
        <v>8.7936046511627914</v>
      </c>
      <c r="H2224" s="81" t="s">
        <v>50</v>
      </c>
    </row>
    <row r="2225" spans="1:8" hidden="1" x14ac:dyDescent="0.25">
      <c r="A2225" s="81" t="s">
        <v>474</v>
      </c>
      <c r="B2225" s="81" t="s">
        <v>334</v>
      </c>
      <c r="C2225" s="81" t="s">
        <v>513</v>
      </c>
      <c r="D2225" s="81" t="s">
        <v>184</v>
      </c>
      <c r="E2225" s="81" t="s">
        <v>489</v>
      </c>
      <c r="F2225" s="105">
        <v>226.23546511627907</v>
      </c>
      <c r="G2225" s="105">
        <v>56.558866279069768</v>
      </c>
      <c r="H2225" s="81" t="s">
        <v>51</v>
      </c>
    </row>
    <row r="2226" spans="1:8" hidden="1" x14ac:dyDescent="0.25">
      <c r="A2226" s="81" t="s">
        <v>474</v>
      </c>
      <c r="B2226" s="81" t="s">
        <v>334</v>
      </c>
      <c r="C2226" s="81" t="s">
        <v>513</v>
      </c>
      <c r="D2226" s="81" t="s">
        <v>184</v>
      </c>
      <c r="E2226" s="81" t="s">
        <v>489</v>
      </c>
      <c r="F2226" s="105">
        <v>16.787790697674421</v>
      </c>
      <c r="G2226" s="105">
        <v>4.1969476744186052</v>
      </c>
      <c r="H2226" s="81" t="s">
        <v>52</v>
      </c>
    </row>
    <row r="2227" spans="1:8" hidden="1" x14ac:dyDescent="0.25">
      <c r="A2227" s="81" t="s">
        <v>474</v>
      </c>
      <c r="B2227" s="81" t="s">
        <v>334</v>
      </c>
      <c r="C2227" s="81" t="s">
        <v>513</v>
      </c>
      <c r="D2227" s="81" t="s">
        <v>184</v>
      </c>
      <c r="E2227" s="81" t="s">
        <v>489</v>
      </c>
      <c r="F2227" s="105">
        <v>2.3982558139534884</v>
      </c>
      <c r="G2227" s="105">
        <v>0.5995639534883721</v>
      </c>
      <c r="H2227" s="81" t="s">
        <v>53</v>
      </c>
    </row>
    <row r="2228" spans="1:8" hidden="1" x14ac:dyDescent="0.25">
      <c r="A2228" s="81" t="s">
        <v>474</v>
      </c>
      <c r="B2228" s="81" t="s">
        <v>334</v>
      </c>
      <c r="C2228" s="81" t="s">
        <v>513</v>
      </c>
      <c r="D2228" s="81" t="s">
        <v>184</v>
      </c>
      <c r="E2228" s="81" t="s">
        <v>489</v>
      </c>
      <c r="F2228" s="105">
        <v>7.9941860465116275</v>
      </c>
      <c r="G2228" s="105">
        <v>1.9985465116279069</v>
      </c>
      <c r="H2228" s="81" t="s">
        <v>266</v>
      </c>
    </row>
    <row r="2229" spans="1:8" hidden="1" x14ac:dyDescent="0.25">
      <c r="A2229" s="81" t="s">
        <v>474</v>
      </c>
      <c r="B2229" s="81" t="s">
        <v>334</v>
      </c>
      <c r="C2229" s="81" t="s">
        <v>513</v>
      </c>
      <c r="D2229" s="81" t="s">
        <v>184</v>
      </c>
      <c r="E2229" s="81" t="s">
        <v>489</v>
      </c>
      <c r="F2229" s="105">
        <v>38.372093023255815</v>
      </c>
      <c r="G2229" s="105">
        <v>9.5930232558139537</v>
      </c>
      <c r="H2229" s="81" t="s">
        <v>54</v>
      </c>
    </row>
    <row r="2230" spans="1:8" hidden="1" x14ac:dyDescent="0.25">
      <c r="A2230" s="81" t="s">
        <v>474</v>
      </c>
      <c r="B2230" s="81" t="s">
        <v>334</v>
      </c>
      <c r="C2230" s="81" t="s">
        <v>513</v>
      </c>
      <c r="D2230" s="81" t="s">
        <v>184</v>
      </c>
      <c r="E2230" s="81" t="s">
        <v>489</v>
      </c>
      <c r="F2230" s="105">
        <v>11.991279069767442</v>
      </c>
      <c r="G2230" s="105">
        <v>2.9978197674418605</v>
      </c>
      <c r="H2230" s="81" t="s">
        <v>55</v>
      </c>
    </row>
    <row r="2231" spans="1:8" hidden="1" x14ac:dyDescent="0.25">
      <c r="A2231" s="81" t="s">
        <v>474</v>
      </c>
      <c r="B2231" s="81" t="s">
        <v>334</v>
      </c>
      <c r="C2231" s="81" t="s">
        <v>513</v>
      </c>
      <c r="D2231" s="81" t="s">
        <v>184</v>
      </c>
      <c r="E2231" s="81" t="s">
        <v>489</v>
      </c>
      <c r="F2231" s="105">
        <v>12.790697674418604</v>
      </c>
      <c r="G2231" s="105">
        <v>3.1976744186046511</v>
      </c>
      <c r="H2231" s="81" t="s">
        <v>144</v>
      </c>
    </row>
    <row r="2232" spans="1:8" hidden="1" x14ac:dyDescent="0.25">
      <c r="A2232" s="81" t="s">
        <v>474</v>
      </c>
      <c r="B2232" s="81" t="s">
        <v>334</v>
      </c>
      <c r="C2232" s="81" t="s">
        <v>513</v>
      </c>
      <c r="D2232" s="81" t="s">
        <v>184</v>
      </c>
      <c r="E2232" s="81" t="s">
        <v>489</v>
      </c>
      <c r="F2232" s="105">
        <v>3.9970930232558137</v>
      </c>
      <c r="G2232" s="105">
        <v>0.99927325581395343</v>
      </c>
      <c r="H2232" s="81" t="s">
        <v>335</v>
      </c>
    </row>
    <row r="2233" spans="1:8" hidden="1" x14ac:dyDescent="0.25">
      <c r="A2233" s="81" t="s">
        <v>474</v>
      </c>
      <c r="B2233" s="81" t="s">
        <v>334</v>
      </c>
      <c r="C2233" s="81" t="s">
        <v>513</v>
      </c>
      <c r="D2233" s="81" t="s">
        <v>184</v>
      </c>
      <c r="E2233" s="81" t="s">
        <v>489</v>
      </c>
      <c r="F2233" s="105">
        <v>125.50872093023256</v>
      </c>
      <c r="G2233" s="105">
        <v>31.377180232558139</v>
      </c>
      <c r="H2233" s="81" t="s">
        <v>56</v>
      </c>
    </row>
    <row r="2234" spans="1:8" hidden="1" x14ac:dyDescent="0.25">
      <c r="A2234" s="81" t="s">
        <v>474</v>
      </c>
      <c r="B2234" s="81" t="s">
        <v>334</v>
      </c>
      <c r="C2234" s="81" t="s">
        <v>513</v>
      </c>
      <c r="D2234" s="81" t="s">
        <v>184</v>
      </c>
      <c r="E2234" s="81" t="s">
        <v>489</v>
      </c>
      <c r="F2234" s="105">
        <v>3.9970930232558137</v>
      </c>
      <c r="G2234" s="105">
        <v>0.99927325581395343</v>
      </c>
      <c r="H2234" s="81" t="s">
        <v>57</v>
      </c>
    </row>
    <row r="2235" spans="1:8" hidden="1" x14ac:dyDescent="0.25">
      <c r="A2235" s="81" t="s">
        <v>474</v>
      </c>
      <c r="B2235" s="81" t="s">
        <v>334</v>
      </c>
      <c r="C2235" s="81" t="s">
        <v>513</v>
      </c>
      <c r="D2235" s="81" t="s">
        <v>184</v>
      </c>
      <c r="E2235" s="81" t="s">
        <v>489</v>
      </c>
      <c r="F2235" s="105">
        <v>40.770348837209298</v>
      </c>
      <c r="G2235" s="105">
        <v>10.192587209302324</v>
      </c>
      <c r="H2235" s="81" t="s">
        <v>65</v>
      </c>
    </row>
    <row r="2236" spans="1:8" s="67" customFormat="1" hidden="1" x14ac:dyDescent="0.25">
      <c r="A2236" s="87"/>
      <c r="B2236" s="87"/>
      <c r="C2236" s="87"/>
      <c r="D2236" s="87"/>
      <c r="E2236" s="87"/>
      <c r="F2236" s="106">
        <v>3299.9999999999995</v>
      </c>
      <c r="G2236" s="106">
        <v>824.99999999999989</v>
      </c>
      <c r="H2236" s="87"/>
    </row>
    <row r="2237" spans="1:8" hidden="1" x14ac:dyDescent="0.25">
      <c r="A2237" s="81" t="s">
        <v>474</v>
      </c>
      <c r="B2237" s="81" t="s">
        <v>334</v>
      </c>
      <c r="C2237" s="81" t="s">
        <v>514</v>
      </c>
      <c r="D2237" s="81" t="s">
        <v>184</v>
      </c>
      <c r="E2237" s="81" t="s">
        <v>489</v>
      </c>
      <c r="F2237" s="105">
        <v>30.348837209302324</v>
      </c>
      <c r="G2237" s="105">
        <v>7.5872093023255811</v>
      </c>
      <c r="H2237" s="81" t="s">
        <v>19</v>
      </c>
    </row>
    <row r="2238" spans="1:8" hidden="1" x14ac:dyDescent="0.25">
      <c r="A2238" s="81" t="s">
        <v>474</v>
      </c>
      <c r="B2238" s="81" t="s">
        <v>334</v>
      </c>
      <c r="C2238" s="81" t="s">
        <v>514</v>
      </c>
      <c r="D2238" s="81" t="s">
        <v>184</v>
      </c>
      <c r="E2238" s="81" t="s">
        <v>489</v>
      </c>
      <c r="F2238" s="105">
        <v>19.883720930232556</v>
      </c>
      <c r="G2238" s="105">
        <v>4.970930232558139</v>
      </c>
      <c r="H2238" s="81" t="s">
        <v>21</v>
      </c>
    </row>
    <row r="2239" spans="1:8" hidden="1" x14ac:dyDescent="0.25">
      <c r="A2239" s="81" t="s">
        <v>474</v>
      </c>
      <c r="B2239" s="81" t="s">
        <v>334</v>
      </c>
      <c r="C2239" s="81" t="s">
        <v>514</v>
      </c>
      <c r="D2239" s="81" t="s">
        <v>184</v>
      </c>
      <c r="E2239" s="81" t="s">
        <v>489</v>
      </c>
      <c r="F2239" s="105">
        <v>7.3255813953488369</v>
      </c>
      <c r="G2239" s="105">
        <v>1.8313953488372092</v>
      </c>
      <c r="H2239" s="81" t="s">
        <v>22</v>
      </c>
    </row>
    <row r="2240" spans="1:8" hidden="1" x14ac:dyDescent="0.25">
      <c r="A2240" s="81" t="s">
        <v>474</v>
      </c>
      <c r="B2240" s="81" t="s">
        <v>334</v>
      </c>
      <c r="C2240" s="81" t="s">
        <v>514</v>
      </c>
      <c r="D2240" s="81" t="s">
        <v>184</v>
      </c>
      <c r="E2240" s="81" t="s">
        <v>489</v>
      </c>
      <c r="F2240" s="105">
        <v>138.13953488372093</v>
      </c>
      <c r="G2240" s="105">
        <v>34.534883720930232</v>
      </c>
      <c r="H2240" s="81" t="s">
        <v>23</v>
      </c>
    </row>
    <row r="2241" spans="1:8" hidden="1" x14ac:dyDescent="0.25">
      <c r="A2241" s="81" t="s">
        <v>474</v>
      </c>
      <c r="B2241" s="81" t="s">
        <v>334</v>
      </c>
      <c r="C2241" s="81" t="s">
        <v>514</v>
      </c>
      <c r="D2241" s="81" t="s">
        <v>184</v>
      </c>
      <c r="E2241" s="81" t="s">
        <v>489</v>
      </c>
      <c r="F2241" s="105">
        <v>11.511627906976743</v>
      </c>
      <c r="G2241" s="105">
        <v>2.8779069767441858</v>
      </c>
      <c r="H2241" s="81" t="s">
        <v>24</v>
      </c>
    </row>
    <row r="2242" spans="1:8" hidden="1" x14ac:dyDescent="0.25">
      <c r="A2242" s="81" t="s">
        <v>474</v>
      </c>
      <c r="B2242" s="81" t="s">
        <v>334</v>
      </c>
      <c r="C2242" s="81" t="s">
        <v>514</v>
      </c>
      <c r="D2242" s="81" t="s">
        <v>184</v>
      </c>
      <c r="E2242" s="81" t="s">
        <v>489</v>
      </c>
      <c r="F2242" s="105">
        <v>38.720930232558139</v>
      </c>
      <c r="G2242" s="105">
        <v>9.6802325581395348</v>
      </c>
      <c r="H2242" s="81" t="s">
        <v>25</v>
      </c>
    </row>
    <row r="2243" spans="1:8" hidden="1" x14ac:dyDescent="0.25">
      <c r="A2243" s="81" t="s">
        <v>474</v>
      </c>
      <c r="B2243" s="81" t="s">
        <v>334</v>
      </c>
      <c r="C2243" s="81" t="s">
        <v>514</v>
      </c>
      <c r="D2243" s="81" t="s">
        <v>184</v>
      </c>
      <c r="E2243" s="81" t="s">
        <v>489</v>
      </c>
      <c r="F2243" s="105">
        <v>3.13953488372093</v>
      </c>
      <c r="G2243" s="105">
        <v>0.78488372093023251</v>
      </c>
      <c r="H2243" s="81" t="s">
        <v>29</v>
      </c>
    </row>
    <row r="2244" spans="1:8" hidden="1" x14ac:dyDescent="0.25">
      <c r="A2244" s="81" t="s">
        <v>474</v>
      </c>
      <c r="B2244" s="81" t="s">
        <v>334</v>
      </c>
      <c r="C2244" s="81" t="s">
        <v>514</v>
      </c>
      <c r="D2244" s="81" t="s">
        <v>184</v>
      </c>
      <c r="E2244" s="81" t="s">
        <v>489</v>
      </c>
      <c r="F2244" s="105">
        <v>9.4186046511627914</v>
      </c>
      <c r="G2244" s="105">
        <v>2.3546511627906979</v>
      </c>
      <c r="H2244" s="81" t="s">
        <v>30</v>
      </c>
    </row>
    <row r="2245" spans="1:8" hidden="1" x14ac:dyDescent="0.25">
      <c r="A2245" s="81" t="s">
        <v>474</v>
      </c>
      <c r="B2245" s="81" t="s">
        <v>334</v>
      </c>
      <c r="C2245" s="81" t="s">
        <v>514</v>
      </c>
      <c r="D2245" s="81" t="s">
        <v>184</v>
      </c>
      <c r="E2245" s="81" t="s">
        <v>489</v>
      </c>
      <c r="F2245" s="105">
        <v>11.511627906976743</v>
      </c>
      <c r="G2245" s="105">
        <v>2.8779069767441858</v>
      </c>
      <c r="H2245" s="81" t="s">
        <v>31</v>
      </c>
    </row>
    <row r="2246" spans="1:8" hidden="1" x14ac:dyDescent="0.25">
      <c r="A2246" s="81" t="s">
        <v>474</v>
      </c>
      <c r="B2246" s="81" t="s">
        <v>334</v>
      </c>
      <c r="C2246" s="81" t="s">
        <v>514</v>
      </c>
      <c r="D2246" s="81" t="s">
        <v>184</v>
      </c>
      <c r="E2246" s="81" t="s">
        <v>489</v>
      </c>
      <c r="F2246" s="105">
        <v>1.0465116279069768</v>
      </c>
      <c r="G2246" s="105">
        <v>0.26162790697674421</v>
      </c>
      <c r="H2246" s="81" t="s">
        <v>32</v>
      </c>
    </row>
    <row r="2247" spans="1:8" hidden="1" x14ac:dyDescent="0.25">
      <c r="A2247" s="81" t="s">
        <v>474</v>
      </c>
      <c r="B2247" s="81" t="s">
        <v>334</v>
      </c>
      <c r="C2247" s="81" t="s">
        <v>514</v>
      </c>
      <c r="D2247" s="81" t="s">
        <v>184</v>
      </c>
      <c r="E2247" s="81" t="s">
        <v>489</v>
      </c>
      <c r="F2247" s="105">
        <v>5.2325581395348841</v>
      </c>
      <c r="G2247" s="105">
        <v>1.308139534883721</v>
      </c>
      <c r="H2247" s="81" t="s">
        <v>34</v>
      </c>
    </row>
    <row r="2248" spans="1:8" hidden="1" x14ac:dyDescent="0.25">
      <c r="A2248" s="81" t="s">
        <v>474</v>
      </c>
      <c r="B2248" s="81" t="s">
        <v>334</v>
      </c>
      <c r="C2248" s="81" t="s">
        <v>514</v>
      </c>
      <c r="D2248" s="81" t="s">
        <v>184</v>
      </c>
      <c r="E2248" s="81" t="s">
        <v>489</v>
      </c>
      <c r="F2248" s="105">
        <v>9.4186046511627914</v>
      </c>
      <c r="G2248" s="105">
        <v>2.3546511627906979</v>
      </c>
      <c r="H2248" s="81" t="s">
        <v>36</v>
      </c>
    </row>
    <row r="2249" spans="1:8" hidden="1" x14ac:dyDescent="0.25">
      <c r="A2249" s="81" t="s">
        <v>474</v>
      </c>
      <c r="B2249" s="81" t="s">
        <v>334</v>
      </c>
      <c r="C2249" s="81" t="s">
        <v>514</v>
      </c>
      <c r="D2249" s="81" t="s">
        <v>184</v>
      </c>
      <c r="E2249" s="81" t="s">
        <v>489</v>
      </c>
      <c r="F2249" s="105">
        <v>10.465116279069768</v>
      </c>
      <c r="G2249" s="105">
        <v>2.6162790697674421</v>
      </c>
      <c r="H2249" s="81" t="s">
        <v>39</v>
      </c>
    </row>
    <row r="2250" spans="1:8" hidden="1" x14ac:dyDescent="0.25">
      <c r="A2250" s="81" t="s">
        <v>474</v>
      </c>
      <c r="B2250" s="81" t="s">
        <v>334</v>
      </c>
      <c r="C2250" s="81" t="s">
        <v>514</v>
      </c>
      <c r="D2250" s="81" t="s">
        <v>184</v>
      </c>
      <c r="E2250" s="81" t="s">
        <v>489</v>
      </c>
      <c r="F2250" s="105">
        <v>8.3720930232558146</v>
      </c>
      <c r="G2250" s="105">
        <v>2.0930232558139537</v>
      </c>
      <c r="H2250" s="81" t="s">
        <v>40</v>
      </c>
    </row>
    <row r="2251" spans="1:8" hidden="1" x14ac:dyDescent="0.25">
      <c r="A2251" s="81" t="s">
        <v>474</v>
      </c>
      <c r="B2251" s="81" t="s">
        <v>334</v>
      </c>
      <c r="C2251" s="81" t="s">
        <v>514</v>
      </c>
      <c r="D2251" s="81" t="s">
        <v>184</v>
      </c>
      <c r="E2251" s="81" t="s">
        <v>489</v>
      </c>
      <c r="F2251" s="105">
        <v>18.837209302325583</v>
      </c>
      <c r="G2251" s="105">
        <v>4.7093023255813957</v>
      </c>
      <c r="H2251" s="81" t="s">
        <v>41</v>
      </c>
    </row>
    <row r="2252" spans="1:8" hidden="1" x14ac:dyDescent="0.25">
      <c r="A2252" s="81" t="s">
        <v>474</v>
      </c>
      <c r="B2252" s="81" t="s">
        <v>334</v>
      </c>
      <c r="C2252" s="81" t="s">
        <v>514</v>
      </c>
      <c r="D2252" s="81" t="s">
        <v>184</v>
      </c>
      <c r="E2252" s="81" t="s">
        <v>489</v>
      </c>
      <c r="F2252" s="105">
        <v>27.209302325581394</v>
      </c>
      <c r="G2252" s="105">
        <v>6.8023255813953485</v>
      </c>
      <c r="H2252" s="81" t="s">
        <v>45</v>
      </c>
    </row>
    <row r="2253" spans="1:8" hidden="1" x14ac:dyDescent="0.25">
      <c r="A2253" s="81" t="s">
        <v>474</v>
      </c>
      <c r="B2253" s="81" t="s">
        <v>334</v>
      </c>
      <c r="C2253" s="81" t="s">
        <v>514</v>
      </c>
      <c r="D2253" s="81" t="s">
        <v>184</v>
      </c>
      <c r="E2253" s="81" t="s">
        <v>489</v>
      </c>
      <c r="F2253" s="105">
        <v>18.837209302325583</v>
      </c>
      <c r="G2253" s="105">
        <v>4.7093023255813957</v>
      </c>
      <c r="H2253" s="81" t="s">
        <v>47</v>
      </c>
    </row>
    <row r="2254" spans="1:8" hidden="1" x14ac:dyDescent="0.25">
      <c r="A2254" s="81" t="s">
        <v>474</v>
      </c>
      <c r="B2254" s="81" t="s">
        <v>334</v>
      </c>
      <c r="C2254" s="81" t="s">
        <v>514</v>
      </c>
      <c r="D2254" s="81" t="s">
        <v>184</v>
      </c>
      <c r="E2254" s="81" t="s">
        <v>489</v>
      </c>
      <c r="F2254" s="105">
        <v>12.55813953488372</v>
      </c>
      <c r="G2254" s="105">
        <v>3.13953488372093</v>
      </c>
      <c r="H2254" s="81" t="s">
        <v>63</v>
      </c>
    </row>
    <row r="2255" spans="1:8" hidden="1" x14ac:dyDescent="0.25">
      <c r="A2255" s="81" t="s">
        <v>474</v>
      </c>
      <c r="B2255" s="81" t="s">
        <v>334</v>
      </c>
      <c r="C2255" s="81" t="s">
        <v>514</v>
      </c>
      <c r="D2255" s="81" t="s">
        <v>184</v>
      </c>
      <c r="E2255" s="81" t="s">
        <v>489</v>
      </c>
      <c r="F2255" s="105">
        <v>3.13953488372093</v>
      </c>
      <c r="G2255" s="105">
        <v>0.78488372093023251</v>
      </c>
      <c r="H2255" s="81" t="s">
        <v>48</v>
      </c>
    </row>
    <row r="2256" spans="1:8" hidden="1" x14ac:dyDescent="0.25">
      <c r="A2256" s="81" t="s">
        <v>474</v>
      </c>
      <c r="B2256" s="81" t="s">
        <v>334</v>
      </c>
      <c r="C2256" s="81" t="s">
        <v>514</v>
      </c>
      <c r="D2256" s="81" t="s">
        <v>184</v>
      </c>
      <c r="E2256" s="81" t="s">
        <v>489</v>
      </c>
      <c r="F2256" s="105">
        <v>7.3255813953488369</v>
      </c>
      <c r="G2256" s="105">
        <v>1.8313953488372092</v>
      </c>
      <c r="H2256" s="81" t="s">
        <v>50</v>
      </c>
    </row>
    <row r="2257" spans="1:8" hidden="1" x14ac:dyDescent="0.25">
      <c r="A2257" s="81" t="s">
        <v>474</v>
      </c>
      <c r="B2257" s="81" t="s">
        <v>334</v>
      </c>
      <c r="C2257" s="81" t="s">
        <v>514</v>
      </c>
      <c r="D2257" s="81" t="s">
        <v>184</v>
      </c>
      <c r="E2257" s="81" t="s">
        <v>489</v>
      </c>
      <c r="F2257" s="105">
        <v>9.4186046511627914</v>
      </c>
      <c r="G2257" s="105">
        <v>2.3546511627906979</v>
      </c>
      <c r="H2257" s="81" t="s">
        <v>51</v>
      </c>
    </row>
    <row r="2258" spans="1:8" hidden="1" x14ac:dyDescent="0.25">
      <c r="A2258" s="81" t="s">
        <v>474</v>
      </c>
      <c r="B2258" s="81" t="s">
        <v>334</v>
      </c>
      <c r="C2258" s="81" t="s">
        <v>514</v>
      </c>
      <c r="D2258" s="81" t="s">
        <v>184</v>
      </c>
      <c r="E2258" s="81" t="s">
        <v>489</v>
      </c>
      <c r="F2258" s="105">
        <v>37.674418604651166</v>
      </c>
      <c r="G2258" s="105">
        <v>9.4186046511627914</v>
      </c>
      <c r="H2258" s="81" t="s">
        <v>53</v>
      </c>
    </row>
    <row r="2259" spans="1:8" hidden="1" x14ac:dyDescent="0.25">
      <c r="A2259" s="81" t="s">
        <v>474</v>
      </c>
      <c r="B2259" s="81" t="s">
        <v>334</v>
      </c>
      <c r="C2259" s="81" t="s">
        <v>514</v>
      </c>
      <c r="D2259" s="81" t="s">
        <v>184</v>
      </c>
      <c r="E2259" s="81" t="s">
        <v>489</v>
      </c>
      <c r="F2259" s="105">
        <v>49.186046511627907</v>
      </c>
      <c r="G2259" s="105">
        <v>12.296511627906977</v>
      </c>
      <c r="H2259" s="81" t="s">
        <v>56</v>
      </c>
    </row>
    <row r="2260" spans="1:8" hidden="1" x14ac:dyDescent="0.25">
      <c r="A2260" s="81" t="s">
        <v>474</v>
      </c>
      <c r="B2260" s="81" t="s">
        <v>334</v>
      </c>
      <c r="C2260" s="81" t="s">
        <v>514</v>
      </c>
      <c r="D2260" s="81" t="s">
        <v>184</v>
      </c>
      <c r="E2260" s="81" t="s">
        <v>489</v>
      </c>
      <c r="F2260" s="105">
        <v>6.2790697674418601</v>
      </c>
      <c r="G2260" s="105">
        <v>1.569767441860465</v>
      </c>
      <c r="H2260" s="81" t="s">
        <v>65</v>
      </c>
    </row>
    <row r="2261" spans="1:8" s="67" customFormat="1" hidden="1" x14ac:dyDescent="0.25">
      <c r="A2261" s="87"/>
      <c r="B2261" s="87"/>
      <c r="C2261" s="87"/>
      <c r="D2261" s="87"/>
      <c r="E2261" s="87"/>
      <c r="F2261" s="106">
        <v>495</v>
      </c>
      <c r="G2261" s="106">
        <v>123.75</v>
      </c>
      <c r="H2261" s="87"/>
    </row>
    <row r="2262" spans="1:8" x14ac:dyDescent="0.25">
      <c r="A2262" s="81" t="s">
        <v>475</v>
      </c>
      <c r="B2262" s="81" t="s">
        <v>515</v>
      </c>
      <c r="C2262" s="81" t="s">
        <v>516</v>
      </c>
      <c r="D2262" s="81" t="s">
        <v>14</v>
      </c>
      <c r="E2262" s="81" t="s">
        <v>538</v>
      </c>
      <c r="F2262" s="105">
        <v>997.24366041896371</v>
      </c>
      <c r="G2262" s="105">
        <v>249.31091510474093</v>
      </c>
      <c r="H2262" s="81" t="s">
        <v>300</v>
      </c>
    </row>
    <row r="2263" spans="1:8" x14ac:dyDescent="0.25">
      <c r="A2263" s="81" t="s">
        <v>475</v>
      </c>
      <c r="B2263" s="81" t="s">
        <v>515</v>
      </c>
      <c r="C2263" s="81" t="s">
        <v>516</v>
      </c>
      <c r="D2263" s="81" t="s">
        <v>14</v>
      </c>
      <c r="E2263" s="81" t="s">
        <v>538</v>
      </c>
      <c r="F2263" s="105">
        <v>1963.0650496141125</v>
      </c>
      <c r="G2263" s="105">
        <v>490.76626240352812</v>
      </c>
      <c r="H2263" s="81" t="s">
        <v>23</v>
      </c>
    </row>
    <row r="2264" spans="1:8" x14ac:dyDescent="0.25">
      <c r="A2264" s="81" t="s">
        <v>475</v>
      </c>
      <c r="B2264" s="81" t="s">
        <v>515</v>
      </c>
      <c r="C2264" s="81" t="s">
        <v>516</v>
      </c>
      <c r="D2264" s="81" t="s">
        <v>14</v>
      </c>
      <c r="E2264" s="81" t="s">
        <v>538</v>
      </c>
      <c r="F2264" s="105">
        <v>257.9933847850055</v>
      </c>
      <c r="G2264" s="105">
        <v>64.498346196251376</v>
      </c>
      <c r="H2264" s="81" t="s">
        <v>24</v>
      </c>
    </row>
    <row r="2265" spans="1:8" x14ac:dyDescent="0.25">
      <c r="A2265" s="81" t="s">
        <v>475</v>
      </c>
      <c r="B2265" s="81" t="s">
        <v>515</v>
      </c>
      <c r="C2265" s="81" t="s">
        <v>516</v>
      </c>
      <c r="D2265" s="81" t="s">
        <v>14</v>
      </c>
      <c r="E2265" s="81" t="s">
        <v>538</v>
      </c>
      <c r="F2265" s="105">
        <v>143.88092613009923</v>
      </c>
      <c r="G2265" s="105">
        <v>35.970231532524807</v>
      </c>
      <c r="H2265" s="81" t="s">
        <v>25</v>
      </c>
    </row>
    <row r="2266" spans="1:8" x14ac:dyDescent="0.25">
      <c r="A2266" s="81" t="s">
        <v>475</v>
      </c>
      <c r="B2266" s="81" t="s">
        <v>515</v>
      </c>
      <c r="C2266" s="81" t="s">
        <v>516</v>
      </c>
      <c r="D2266" s="81" t="s">
        <v>14</v>
      </c>
      <c r="E2266" s="81" t="s">
        <v>538</v>
      </c>
      <c r="F2266" s="105">
        <v>1137.8169790518191</v>
      </c>
      <c r="G2266" s="105">
        <v>284.45424476295477</v>
      </c>
      <c r="H2266" s="81" t="s">
        <v>52</v>
      </c>
    </row>
    <row r="2267" spans="1:8" s="67" customFormat="1" hidden="1" x14ac:dyDescent="0.25">
      <c r="A2267" s="87"/>
      <c r="B2267" s="87"/>
      <c r="C2267" s="87"/>
      <c r="D2267" s="87"/>
      <c r="E2267" s="87"/>
      <c r="F2267" s="106">
        <v>4500</v>
      </c>
      <c r="G2267" s="106">
        <v>1125</v>
      </c>
      <c r="H2267" s="87"/>
    </row>
    <row r="2268" spans="1:8" hidden="1" x14ac:dyDescent="0.25">
      <c r="A2268" s="81" t="s">
        <v>476</v>
      </c>
      <c r="B2268" s="81" t="s">
        <v>517</v>
      </c>
      <c r="C2268" s="81" t="s">
        <v>508</v>
      </c>
      <c r="D2268" s="81" t="s">
        <v>14</v>
      </c>
      <c r="E2268" s="81" t="s">
        <v>489</v>
      </c>
      <c r="F2268" s="105">
        <v>36.410788381742741</v>
      </c>
      <c r="G2268" s="105">
        <v>9.1026970954356852</v>
      </c>
      <c r="H2268" s="81" t="s">
        <v>15</v>
      </c>
    </row>
    <row r="2269" spans="1:8" hidden="1" x14ac:dyDescent="0.25">
      <c r="A2269" s="81" t="s">
        <v>476</v>
      </c>
      <c r="B2269" s="81" t="s">
        <v>517</v>
      </c>
      <c r="C2269" s="81" t="s">
        <v>508</v>
      </c>
      <c r="D2269" s="81" t="s">
        <v>14</v>
      </c>
      <c r="E2269" s="81" t="s">
        <v>489</v>
      </c>
      <c r="F2269" s="105">
        <v>214.73029045643153</v>
      </c>
      <c r="G2269" s="105">
        <v>53.682572614107883</v>
      </c>
      <c r="H2269" s="81" t="s">
        <v>300</v>
      </c>
    </row>
    <row r="2270" spans="1:8" hidden="1" x14ac:dyDescent="0.25">
      <c r="A2270" s="81" t="s">
        <v>476</v>
      </c>
      <c r="B2270" s="81" t="s">
        <v>517</v>
      </c>
      <c r="C2270" s="81" t="s">
        <v>508</v>
      </c>
      <c r="D2270" s="81" t="s">
        <v>14</v>
      </c>
      <c r="E2270" s="81" t="s">
        <v>489</v>
      </c>
      <c r="F2270" s="105">
        <v>96.161825726141075</v>
      </c>
      <c r="G2270" s="105">
        <v>24.040456431535269</v>
      </c>
      <c r="H2270" s="81" t="s">
        <v>18</v>
      </c>
    </row>
    <row r="2271" spans="1:8" hidden="1" x14ac:dyDescent="0.25">
      <c r="A2271" s="81" t="s">
        <v>476</v>
      </c>
      <c r="B2271" s="81" t="s">
        <v>517</v>
      </c>
      <c r="C2271" s="81" t="s">
        <v>508</v>
      </c>
      <c r="D2271" s="81" t="s">
        <v>14</v>
      </c>
      <c r="E2271" s="81" t="s">
        <v>489</v>
      </c>
      <c r="F2271" s="105">
        <v>31.742738589211619</v>
      </c>
      <c r="G2271" s="105">
        <v>7.9356846473029048</v>
      </c>
      <c r="H2271" s="81" t="s">
        <v>19</v>
      </c>
    </row>
    <row r="2272" spans="1:8" hidden="1" x14ac:dyDescent="0.25">
      <c r="A2272" s="81" t="s">
        <v>476</v>
      </c>
      <c r="B2272" s="81" t="s">
        <v>517</v>
      </c>
      <c r="C2272" s="81" t="s">
        <v>508</v>
      </c>
      <c r="D2272" s="81" t="s">
        <v>14</v>
      </c>
      <c r="E2272" s="81" t="s">
        <v>489</v>
      </c>
      <c r="F2272" s="105">
        <v>37.344398340248958</v>
      </c>
      <c r="G2272" s="105">
        <v>9.3360995850622395</v>
      </c>
      <c r="H2272" s="81" t="s">
        <v>21</v>
      </c>
    </row>
    <row r="2273" spans="1:8" hidden="1" x14ac:dyDescent="0.25">
      <c r="A2273" s="81" t="s">
        <v>476</v>
      </c>
      <c r="B2273" s="81" t="s">
        <v>517</v>
      </c>
      <c r="C2273" s="81" t="s">
        <v>508</v>
      </c>
      <c r="D2273" s="81" t="s">
        <v>14</v>
      </c>
      <c r="E2273" s="81" t="s">
        <v>489</v>
      </c>
      <c r="F2273" s="105">
        <v>896.2655601659751</v>
      </c>
      <c r="G2273" s="105">
        <v>224.06639004149378</v>
      </c>
      <c r="H2273" s="81" t="s">
        <v>22</v>
      </c>
    </row>
    <row r="2274" spans="1:8" hidden="1" x14ac:dyDescent="0.25">
      <c r="A2274" s="81" t="s">
        <v>476</v>
      </c>
      <c r="B2274" s="81" t="s">
        <v>517</v>
      </c>
      <c r="C2274" s="81" t="s">
        <v>508</v>
      </c>
      <c r="D2274" s="81" t="s">
        <v>14</v>
      </c>
      <c r="E2274" s="81" t="s">
        <v>489</v>
      </c>
      <c r="F2274" s="105">
        <v>164.31535269709542</v>
      </c>
      <c r="G2274" s="105">
        <v>41.078838174273855</v>
      </c>
      <c r="H2274" s="81" t="s">
        <v>23</v>
      </c>
    </row>
    <row r="2275" spans="1:8" hidden="1" x14ac:dyDescent="0.25">
      <c r="A2275" s="81" t="s">
        <v>476</v>
      </c>
      <c r="B2275" s="81" t="s">
        <v>517</v>
      </c>
      <c r="C2275" s="81" t="s">
        <v>508</v>
      </c>
      <c r="D2275" s="81" t="s">
        <v>14</v>
      </c>
      <c r="E2275" s="81" t="s">
        <v>489</v>
      </c>
      <c r="F2275" s="105">
        <v>23.340248962655604</v>
      </c>
      <c r="G2275" s="105">
        <v>5.835062240663901</v>
      </c>
      <c r="H2275" s="81" t="s">
        <v>25</v>
      </c>
    </row>
    <row r="2276" spans="1:8" hidden="1" x14ac:dyDescent="0.25">
      <c r="A2276" s="81" t="s">
        <v>476</v>
      </c>
      <c r="B2276" s="81" t="s">
        <v>517</v>
      </c>
      <c r="C2276" s="81" t="s">
        <v>508</v>
      </c>
      <c r="D2276" s="81" t="s">
        <v>14</v>
      </c>
      <c r="E2276" s="81" t="s">
        <v>489</v>
      </c>
      <c r="F2276" s="105">
        <v>54.149377593360995</v>
      </c>
      <c r="G2276" s="105">
        <v>13.537344398340249</v>
      </c>
      <c r="H2276" s="81" t="s">
        <v>26</v>
      </c>
    </row>
    <row r="2277" spans="1:8" hidden="1" x14ac:dyDescent="0.25">
      <c r="A2277" s="81" t="s">
        <v>476</v>
      </c>
      <c r="B2277" s="81" t="s">
        <v>517</v>
      </c>
      <c r="C2277" s="81" t="s">
        <v>508</v>
      </c>
      <c r="D2277" s="81" t="s">
        <v>14</v>
      </c>
      <c r="E2277" s="81" t="s">
        <v>489</v>
      </c>
      <c r="F2277" s="105">
        <v>28.008298755186722</v>
      </c>
      <c r="G2277" s="105">
        <v>7.0020746887966805</v>
      </c>
      <c r="H2277" s="81" t="s">
        <v>27</v>
      </c>
    </row>
    <row r="2278" spans="1:8" hidden="1" x14ac:dyDescent="0.25">
      <c r="A2278" s="81" t="s">
        <v>476</v>
      </c>
      <c r="B2278" s="81" t="s">
        <v>517</v>
      </c>
      <c r="C2278" s="81" t="s">
        <v>508</v>
      </c>
      <c r="D2278" s="81" t="s">
        <v>14</v>
      </c>
      <c r="E2278" s="81" t="s">
        <v>489</v>
      </c>
      <c r="F2278" s="105">
        <v>306.22406639004151</v>
      </c>
      <c r="G2278" s="105">
        <v>76.556016597510379</v>
      </c>
      <c r="H2278" s="81" t="s">
        <v>28</v>
      </c>
    </row>
    <row r="2279" spans="1:8" hidden="1" x14ac:dyDescent="0.25">
      <c r="A2279" s="81" t="s">
        <v>476</v>
      </c>
      <c r="B2279" s="81" t="s">
        <v>517</v>
      </c>
      <c r="C2279" s="81" t="s">
        <v>508</v>
      </c>
      <c r="D2279" s="81" t="s">
        <v>14</v>
      </c>
      <c r="E2279" s="81" t="s">
        <v>489</v>
      </c>
      <c r="F2279" s="105">
        <v>255.80912863070537</v>
      </c>
      <c r="G2279" s="105">
        <v>63.952282157676343</v>
      </c>
      <c r="H2279" s="81" t="s">
        <v>29</v>
      </c>
    </row>
    <row r="2280" spans="1:8" hidden="1" x14ac:dyDescent="0.25">
      <c r="A2280" s="81" t="s">
        <v>476</v>
      </c>
      <c r="B2280" s="81" t="s">
        <v>517</v>
      </c>
      <c r="C2280" s="81" t="s">
        <v>508</v>
      </c>
      <c r="D2280" s="81" t="s">
        <v>14</v>
      </c>
      <c r="E2280" s="81" t="s">
        <v>489</v>
      </c>
      <c r="F2280" s="105">
        <v>179.25311203319501</v>
      </c>
      <c r="G2280" s="105">
        <v>44.813278008298752</v>
      </c>
      <c r="H2280" s="81" t="s">
        <v>30</v>
      </c>
    </row>
    <row r="2281" spans="1:8" hidden="1" x14ac:dyDescent="0.25">
      <c r="A2281" s="81" t="s">
        <v>476</v>
      </c>
      <c r="B2281" s="81" t="s">
        <v>517</v>
      </c>
      <c r="C2281" s="81" t="s">
        <v>508</v>
      </c>
      <c r="D2281" s="81" t="s">
        <v>14</v>
      </c>
      <c r="E2281" s="81" t="s">
        <v>489</v>
      </c>
      <c r="F2281" s="105">
        <v>14.004149377593361</v>
      </c>
      <c r="G2281" s="105">
        <v>3.5010373443983402</v>
      </c>
      <c r="H2281" s="81" t="s">
        <v>31</v>
      </c>
    </row>
    <row r="2282" spans="1:8" hidden="1" x14ac:dyDescent="0.25">
      <c r="A2282" s="81" t="s">
        <v>476</v>
      </c>
      <c r="B2282" s="81" t="s">
        <v>517</v>
      </c>
      <c r="C2282" s="81" t="s">
        <v>508</v>
      </c>
      <c r="D2282" s="81" t="s">
        <v>14</v>
      </c>
      <c r="E2282" s="81" t="s">
        <v>489</v>
      </c>
      <c r="F2282" s="105">
        <v>144.70954356846474</v>
      </c>
      <c r="G2282" s="105">
        <v>36.177385892116185</v>
      </c>
      <c r="H2282" s="81" t="s">
        <v>32</v>
      </c>
    </row>
    <row r="2283" spans="1:8" hidden="1" x14ac:dyDescent="0.25">
      <c r="A2283" s="81" t="s">
        <v>476</v>
      </c>
      <c r="B2283" s="81" t="s">
        <v>517</v>
      </c>
      <c r="C2283" s="81" t="s">
        <v>508</v>
      </c>
      <c r="D2283" s="81" t="s">
        <v>14</v>
      </c>
      <c r="E2283" s="81" t="s">
        <v>489</v>
      </c>
      <c r="F2283" s="105">
        <v>32.676348547717843</v>
      </c>
      <c r="G2283" s="105">
        <v>8.1690871369294609</v>
      </c>
      <c r="H2283" s="81" t="s">
        <v>62</v>
      </c>
    </row>
    <row r="2284" spans="1:8" hidden="1" x14ac:dyDescent="0.25">
      <c r="A2284" s="81" t="s">
        <v>476</v>
      </c>
      <c r="B2284" s="81" t="s">
        <v>517</v>
      </c>
      <c r="C2284" s="81" t="s">
        <v>508</v>
      </c>
      <c r="D2284" s="81" t="s">
        <v>14</v>
      </c>
      <c r="E2284" s="81" t="s">
        <v>489</v>
      </c>
      <c r="F2284" s="105">
        <v>27.074688796680498</v>
      </c>
      <c r="G2284" s="105">
        <v>6.7686721991701244</v>
      </c>
      <c r="H2284" s="81" t="s">
        <v>33</v>
      </c>
    </row>
    <row r="2285" spans="1:8" hidden="1" x14ac:dyDescent="0.25">
      <c r="A2285" s="81" t="s">
        <v>476</v>
      </c>
      <c r="B2285" s="81" t="s">
        <v>517</v>
      </c>
      <c r="C2285" s="81" t="s">
        <v>508</v>
      </c>
      <c r="D2285" s="81" t="s">
        <v>14</v>
      </c>
      <c r="E2285" s="81" t="s">
        <v>489</v>
      </c>
      <c r="F2285" s="105">
        <v>7.4688796680497926</v>
      </c>
      <c r="G2285" s="105">
        <v>1.8672199170124482</v>
      </c>
      <c r="H2285" s="81" t="s">
        <v>34</v>
      </c>
    </row>
    <row r="2286" spans="1:8" hidden="1" x14ac:dyDescent="0.25">
      <c r="A2286" s="81" t="s">
        <v>476</v>
      </c>
      <c r="B2286" s="81" t="s">
        <v>517</v>
      </c>
      <c r="C2286" s="81" t="s">
        <v>508</v>
      </c>
      <c r="D2286" s="81" t="s">
        <v>14</v>
      </c>
      <c r="E2286" s="81" t="s">
        <v>489</v>
      </c>
      <c r="F2286" s="105">
        <v>56.950207468879668</v>
      </c>
      <c r="G2286" s="105">
        <v>14.237551867219917</v>
      </c>
      <c r="H2286" s="81" t="s">
        <v>35</v>
      </c>
    </row>
    <row r="2287" spans="1:8" hidden="1" x14ac:dyDescent="0.25">
      <c r="A2287" s="81" t="s">
        <v>476</v>
      </c>
      <c r="B2287" s="81" t="s">
        <v>517</v>
      </c>
      <c r="C2287" s="81" t="s">
        <v>508</v>
      </c>
      <c r="D2287" s="81" t="s">
        <v>14</v>
      </c>
      <c r="E2287" s="81" t="s">
        <v>489</v>
      </c>
      <c r="F2287" s="105">
        <v>28.008298755186722</v>
      </c>
      <c r="G2287" s="105">
        <v>7.0020746887966805</v>
      </c>
      <c r="H2287" s="81" t="s">
        <v>36</v>
      </c>
    </row>
    <row r="2288" spans="1:8" hidden="1" x14ac:dyDescent="0.25">
      <c r="A2288" s="81" t="s">
        <v>476</v>
      </c>
      <c r="B2288" s="81" t="s">
        <v>517</v>
      </c>
      <c r="C2288" s="81" t="s">
        <v>508</v>
      </c>
      <c r="D2288" s="81" t="s">
        <v>14</v>
      </c>
      <c r="E2288" s="81" t="s">
        <v>489</v>
      </c>
      <c r="F2288" s="105">
        <v>44.813278008298752</v>
      </c>
      <c r="G2288" s="105">
        <v>11.203319502074688</v>
      </c>
      <c r="H2288" s="81" t="s">
        <v>37</v>
      </c>
    </row>
    <row r="2289" spans="1:8" hidden="1" x14ac:dyDescent="0.25">
      <c r="A2289" s="81" t="s">
        <v>476</v>
      </c>
      <c r="B2289" s="81" t="s">
        <v>517</v>
      </c>
      <c r="C2289" s="81" t="s">
        <v>508</v>
      </c>
      <c r="D2289" s="81" t="s">
        <v>14</v>
      </c>
      <c r="E2289" s="81" t="s">
        <v>489</v>
      </c>
      <c r="F2289" s="105">
        <v>0.93360995850622408</v>
      </c>
      <c r="G2289" s="105">
        <v>0.23340248962655602</v>
      </c>
      <c r="H2289" s="81" t="s">
        <v>38</v>
      </c>
    </row>
    <row r="2290" spans="1:8" hidden="1" x14ac:dyDescent="0.25">
      <c r="A2290" s="81" t="s">
        <v>476</v>
      </c>
      <c r="B2290" s="81" t="s">
        <v>517</v>
      </c>
      <c r="C2290" s="81" t="s">
        <v>508</v>
      </c>
      <c r="D2290" s="81" t="s">
        <v>14</v>
      </c>
      <c r="E2290" s="81" t="s">
        <v>489</v>
      </c>
      <c r="F2290" s="105">
        <v>1.8672199170124482</v>
      </c>
      <c r="G2290" s="105">
        <v>0.46680497925311204</v>
      </c>
      <c r="H2290" s="81" t="s">
        <v>39</v>
      </c>
    </row>
    <row r="2291" spans="1:8" hidden="1" x14ac:dyDescent="0.25">
      <c r="A2291" s="81" t="s">
        <v>476</v>
      </c>
      <c r="B2291" s="81" t="s">
        <v>517</v>
      </c>
      <c r="C2291" s="81" t="s">
        <v>508</v>
      </c>
      <c r="D2291" s="81" t="s">
        <v>14</v>
      </c>
      <c r="E2291" s="81" t="s">
        <v>489</v>
      </c>
      <c r="F2291" s="105">
        <v>4.6680497925311197</v>
      </c>
      <c r="G2291" s="105">
        <v>1.1670124481327799</v>
      </c>
      <c r="H2291" s="81" t="s">
        <v>40</v>
      </c>
    </row>
    <row r="2292" spans="1:8" hidden="1" x14ac:dyDescent="0.25">
      <c r="A2292" s="81" t="s">
        <v>476</v>
      </c>
      <c r="B2292" s="81" t="s">
        <v>517</v>
      </c>
      <c r="C2292" s="81" t="s">
        <v>508</v>
      </c>
      <c r="D2292" s="81" t="s">
        <v>14</v>
      </c>
      <c r="E2292" s="81" t="s">
        <v>489</v>
      </c>
      <c r="F2292" s="105">
        <v>80.290456431535276</v>
      </c>
      <c r="G2292" s="105">
        <v>20.072614107883819</v>
      </c>
      <c r="H2292" s="81" t="s">
        <v>43</v>
      </c>
    </row>
    <row r="2293" spans="1:8" hidden="1" x14ac:dyDescent="0.25">
      <c r="A2293" s="81" t="s">
        <v>476</v>
      </c>
      <c r="B2293" s="81" t="s">
        <v>517</v>
      </c>
      <c r="C2293" s="81" t="s">
        <v>508</v>
      </c>
      <c r="D2293" s="81" t="s">
        <v>14</v>
      </c>
      <c r="E2293" s="81" t="s">
        <v>489</v>
      </c>
      <c r="F2293" s="105">
        <v>38.278008298755189</v>
      </c>
      <c r="G2293" s="105">
        <v>9.5695020746887973</v>
      </c>
      <c r="H2293" s="81" t="s">
        <v>45</v>
      </c>
    </row>
    <row r="2294" spans="1:8" hidden="1" x14ac:dyDescent="0.25">
      <c r="A2294" s="81" t="s">
        <v>476</v>
      </c>
      <c r="B2294" s="81" t="s">
        <v>517</v>
      </c>
      <c r="C2294" s="81" t="s">
        <v>508</v>
      </c>
      <c r="D2294" s="81" t="s">
        <v>14</v>
      </c>
      <c r="E2294" s="81" t="s">
        <v>489</v>
      </c>
      <c r="F2294" s="105">
        <v>13.070539419087137</v>
      </c>
      <c r="G2294" s="105">
        <v>3.2676348547717842</v>
      </c>
      <c r="H2294" s="81" t="s">
        <v>46</v>
      </c>
    </row>
    <row r="2295" spans="1:8" hidden="1" x14ac:dyDescent="0.25">
      <c r="A2295" s="81" t="s">
        <v>476</v>
      </c>
      <c r="B2295" s="81" t="s">
        <v>517</v>
      </c>
      <c r="C2295" s="81" t="s">
        <v>508</v>
      </c>
      <c r="D2295" s="81" t="s">
        <v>14</v>
      </c>
      <c r="E2295" s="81" t="s">
        <v>489</v>
      </c>
      <c r="F2295" s="105">
        <v>32.676348547717843</v>
      </c>
      <c r="G2295" s="105">
        <v>8.1690871369294609</v>
      </c>
      <c r="H2295" s="81" t="s">
        <v>47</v>
      </c>
    </row>
    <row r="2296" spans="1:8" hidden="1" x14ac:dyDescent="0.25">
      <c r="A2296" s="81" t="s">
        <v>476</v>
      </c>
      <c r="B2296" s="81" t="s">
        <v>517</v>
      </c>
      <c r="C2296" s="81" t="s">
        <v>508</v>
      </c>
      <c r="D2296" s="81" t="s">
        <v>14</v>
      </c>
      <c r="E2296" s="81" t="s">
        <v>489</v>
      </c>
      <c r="F2296" s="105">
        <v>9.3360995850622395</v>
      </c>
      <c r="G2296" s="105">
        <v>2.3340248962655599</v>
      </c>
      <c r="H2296" s="81" t="s">
        <v>344</v>
      </c>
    </row>
    <row r="2297" spans="1:8" hidden="1" x14ac:dyDescent="0.25">
      <c r="A2297" s="81" t="s">
        <v>476</v>
      </c>
      <c r="B2297" s="81" t="s">
        <v>517</v>
      </c>
      <c r="C2297" s="81" t="s">
        <v>508</v>
      </c>
      <c r="D2297" s="81" t="s">
        <v>14</v>
      </c>
      <c r="E2297" s="81" t="s">
        <v>489</v>
      </c>
      <c r="F2297" s="105">
        <v>4.6680497925311197</v>
      </c>
      <c r="G2297" s="105">
        <v>1.1670124481327799</v>
      </c>
      <c r="H2297" s="81" t="s">
        <v>63</v>
      </c>
    </row>
    <row r="2298" spans="1:8" hidden="1" x14ac:dyDescent="0.25">
      <c r="A2298" s="81" t="s">
        <v>476</v>
      </c>
      <c r="B2298" s="81" t="s">
        <v>517</v>
      </c>
      <c r="C2298" s="81" t="s">
        <v>508</v>
      </c>
      <c r="D2298" s="81" t="s">
        <v>14</v>
      </c>
      <c r="E2298" s="81" t="s">
        <v>489</v>
      </c>
      <c r="F2298" s="105">
        <v>70.954356846473033</v>
      </c>
      <c r="G2298" s="105">
        <v>17.738589211618258</v>
      </c>
      <c r="H2298" s="81" t="s">
        <v>48</v>
      </c>
    </row>
    <row r="2299" spans="1:8" hidden="1" x14ac:dyDescent="0.25">
      <c r="A2299" s="81" t="s">
        <v>476</v>
      </c>
      <c r="B2299" s="81" t="s">
        <v>517</v>
      </c>
      <c r="C2299" s="81" t="s">
        <v>508</v>
      </c>
      <c r="D2299" s="81" t="s">
        <v>14</v>
      </c>
      <c r="E2299" s="81" t="s">
        <v>489</v>
      </c>
      <c r="F2299" s="105">
        <v>10.269709543568464</v>
      </c>
      <c r="G2299" s="105">
        <v>2.5674273858921159</v>
      </c>
      <c r="H2299" s="81" t="s">
        <v>68</v>
      </c>
    </row>
    <row r="2300" spans="1:8" hidden="1" x14ac:dyDescent="0.25">
      <c r="A2300" s="81" t="s">
        <v>476</v>
      </c>
      <c r="B2300" s="81" t="s">
        <v>517</v>
      </c>
      <c r="C2300" s="81" t="s">
        <v>508</v>
      </c>
      <c r="D2300" s="81" t="s">
        <v>14</v>
      </c>
      <c r="E2300" s="81" t="s">
        <v>489</v>
      </c>
      <c r="F2300" s="105">
        <v>18.672199170124479</v>
      </c>
      <c r="G2300" s="105">
        <v>4.6680497925311197</v>
      </c>
      <c r="H2300" s="81" t="s">
        <v>49</v>
      </c>
    </row>
    <row r="2301" spans="1:8" hidden="1" x14ac:dyDescent="0.25">
      <c r="A2301" s="81" t="s">
        <v>476</v>
      </c>
      <c r="B2301" s="81" t="s">
        <v>517</v>
      </c>
      <c r="C2301" s="81" t="s">
        <v>508</v>
      </c>
      <c r="D2301" s="81" t="s">
        <v>14</v>
      </c>
      <c r="E2301" s="81" t="s">
        <v>489</v>
      </c>
      <c r="F2301" s="105">
        <v>10.269709543568464</v>
      </c>
      <c r="G2301" s="105">
        <v>2.5674273858921159</v>
      </c>
      <c r="H2301" s="81" t="s">
        <v>50</v>
      </c>
    </row>
    <row r="2302" spans="1:8" hidden="1" x14ac:dyDescent="0.25">
      <c r="A2302" s="81" t="s">
        <v>476</v>
      </c>
      <c r="B2302" s="81" t="s">
        <v>517</v>
      </c>
      <c r="C2302" s="81" t="s">
        <v>508</v>
      </c>
      <c r="D2302" s="81" t="s">
        <v>14</v>
      </c>
      <c r="E2302" s="81" t="s">
        <v>489</v>
      </c>
      <c r="F2302" s="105">
        <v>483.60995850622407</v>
      </c>
      <c r="G2302" s="105">
        <v>120.90248962655602</v>
      </c>
      <c r="H2302" s="81" t="s">
        <v>51</v>
      </c>
    </row>
    <row r="2303" spans="1:8" hidden="1" x14ac:dyDescent="0.25">
      <c r="A2303" s="81" t="s">
        <v>476</v>
      </c>
      <c r="B2303" s="81" t="s">
        <v>517</v>
      </c>
      <c r="C2303" s="81" t="s">
        <v>508</v>
      </c>
      <c r="D2303" s="81" t="s">
        <v>14</v>
      </c>
      <c r="E2303" s="81" t="s">
        <v>489</v>
      </c>
      <c r="F2303" s="105">
        <v>10.269709543568464</v>
      </c>
      <c r="G2303" s="105">
        <v>2.5674273858921159</v>
      </c>
      <c r="H2303" s="81" t="s">
        <v>52</v>
      </c>
    </row>
    <row r="2304" spans="1:8" hidden="1" x14ac:dyDescent="0.25">
      <c r="A2304" s="81" t="s">
        <v>476</v>
      </c>
      <c r="B2304" s="81" t="s">
        <v>517</v>
      </c>
      <c r="C2304" s="81" t="s">
        <v>508</v>
      </c>
      <c r="D2304" s="81" t="s">
        <v>14</v>
      </c>
      <c r="E2304" s="81" t="s">
        <v>489</v>
      </c>
      <c r="F2304" s="105">
        <v>42.012448132780086</v>
      </c>
      <c r="G2304" s="105">
        <v>10.503112033195022</v>
      </c>
      <c r="H2304" s="81" t="s">
        <v>266</v>
      </c>
    </row>
    <row r="2305" spans="1:8" hidden="1" x14ac:dyDescent="0.25">
      <c r="A2305" s="81" t="s">
        <v>476</v>
      </c>
      <c r="B2305" s="81" t="s">
        <v>517</v>
      </c>
      <c r="C2305" s="81" t="s">
        <v>508</v>
      </c>
      <c r="D2305" s="81" t="s">
        <v>14</v>
      </c>
      <c r="E2305" s="81" t="s">
        <v>489</v>
      </c>
      <c r="F2305" s="105">
        <v>4.6680497925311197</v>
      </c>
      <c r="G2305" s="105">
        <v>1.1670124481327799</v>
      </c>
      <c r="H2305" s="81" t="s">
        <v>54</v>
      </c>
    </row>
    <row r="2306" spans="1:8" hidden="1" x14ac:dyDescent="0.25">
      <c r="A2306" s="81" t="s">
        <v>476</v>
      </c>
      <c r="B2306" s="81" t="s">
        <v>517</v>
      </c>
      <c r="C2306" s="81" t="s">
        <v>508</v>
      </c>
      <c r="D2306" s="81" t="s">
        <v>14</v>
      </c>
      <c r="E2306" s="81" t="s">
        <v>489</v>
      </c>
      <c r="F2306" s="105">
        <v>10.269709543568464</v>
      </c>
      <c r="G2306" s="105">
        <v>2.5674273858921159</v>
      </c>
      <c r="H2306" s="81" t="s">
        <v>301</v>
      </c>
    </row>
    <row r="2307" spans="1:8" hidden="1" x14ac:dyDescent="0.25">
      <c r="A2307" s="81" t="s">
        <v>476</v>
      </c>
      <c r="B2307" s="81" t="s">
        <v>517</v>
      </c>
      <c r="C2307" s="81" t="s">
        <v>508</v>
      </c>
      <c r="D2307" s="81" t="s">
        <v>14</v>
      </c>
      <c r="E2307" s="81" t="s">
        <v>489</v>
      </c>
      <c r="F2307" s="105">
        <v>5.601659751037344</v>
      </c>
      <c r="G2307" s="105">
        <v>1.400414937759336</v>
      </c>
      <c r="H2307" s="81" t="s">
        <v>144</v>
      </c>
    </row>
    <row r="2308" spans="1:8" hidden="1" x14ac:dyDescent="0.25">
      <c r="A2308" s="81" t="s">
        <v>476</v>
      </c>
      <c r="B2308" s="81" t="s">
        <v>517</v>
      </c>
      <c r="C2308" s="81" t="s">
        <v>508</v>
      </c>
      <c r="D2308" s="81" t="s">
        <v>14</v>
      </c>
      <c r="E2308" s="81" t="s">
        <v>489</v>
      </c>
      <c r="F2308" s="105">
        <v>49.481327800829874</v>
      </c>
      <c r="G2308" s="105">
        <v>12.370331950207468</v>
      </c>
      <c r="H2308" s="81" t="s">
        <v>56</v>
      </c>
    </row>
    <row r="2309" spans="1:8" hidden="1" x14ac:dyDescent="0.25">
      <c r="A2309" s="81" t="s">
        <v>476</v>
      </c>
      <c r="B2309" s="81" t="s">
        <v>517</v>
      </c>
      <c r="C2309" s="81" t="s">
        <v>508</v>
      </c>
      <c r="D2309" s="81" t="s">
        <v>14</v>
      </c>
      <c r="E2309" s="81" t="s">
        <v>489</v>
      </c>
      <c r="F2309" s="105">
        <v>14.004149377593361</v>
      </c>
      <c r="G2309" s="105">
        <v>3.5010373443983402</v>
      </c>
      <c r="H2309" s="81" t="s">
        <v>57</v>
      </c>
    </row>
    <row r="2310" spans="1:8" hidden="1" x14ac:dyDescent="0.25">
      <c r="A2310" s="81" t="s">
        <v>476</v>
      </c>
      <c r="B2310" s="81" t="s">
        <v>517</v>
      </c>
      <c r="C2310" s="81" t="s">
        <v>508</v>
      </c>
      <c r="D2310" s="81" t="s">
        <v>14</v>
      </c>
      <c r="E2310" s="81" t="s">
        <v>489</v>
      </c>
      <c r="F2310" s="105">
        <v>4.6680497925311197</v>
      </c>
      <c r="G2310" s="105">
        <v>1.1670124481327799</v>
      </c>
      <c r="H2310" s="81" t="s">
        <v>65</v>
      </c>
    </row>
    <row r="2311" spans="1:8" s="67" customFormat="1" hidden="1" x14ac:dyDescent="0.25">
      <c r="A2311" s="87"/>
      <c r="B2311" s="87"/>
      <c r="C2311" s="87"/>
      <c r="D2311" s="87"/>
      <c r="E2311" s="87"/>
      <c r="F2311" s="106">
        <v>3600</v>
      </c>
      <c r="G2311" s="106">
        <v>900</v>
      </c>
      <c r="H2311" s="87"/>
    </row>
    <row r="2312" spans="1:8" hidden="1" x14ac:dyDescent="0.25">
      <c r="A2312" s="81" t="s">
        <v>477</v>
      </c>
      <c r="B2312" s="81" t="s">
        <v>518</v>
      </c>
      <c r="C2312" s="81" t="s">
        <v>506</v>
      </c>
      <c r="D2312" s="81" t="s">
        <v>14</v>
      </c>
      <c r="E2312" s="81" t="s">
        <v>489</v>
      </c>
      <c r="F2312" s="105">
        <v>35.61118916847618</v>
      </c>
      <c r="G2312" s="105">
        <v>8.902797292119045</v>
      </c>
      <c r="H2312" s="81" t="s">
        <v>15</v>
      </c>
    </row>
    <row r="2313" spans="1:8" hidden="1" x14ac:dyDescent="0.25">
      <c r="A2313" s="81" t="s">
        <v>477</v>
      </c>
      <c r="B2313" s="81" t="s">
        <v>518</v>
      </c>
      <c r="C2313" s="81" t="s">
        <v>506</v>
      </c>
      <c r="D2313" s="81" t="s">
        <v>14</v>
      </c>
      <c r="E2313" s="81" t="s">
        <v>489</v>
      </c>
      <c r="F2313" s="105">
        <v>6.9485247158002306</v>
      </c>
      <c r="G2313" s="105">
        <v>1.7371311789500576</v>
      </c>
      <c r="H2313" s="81" t="s">
        <v>17</v>
      </c>
    </row>
    <row r="2314" spans="1:8" hidden="1" x14ac:dyDescent="0.25">
      <c r="A2314" s="81" t="s">
        <v>477</v>
      </c>
      <c r="B2314" s="81" t="s">
        <v>518</v>
      </c>
      <c r="C2314" s="81" t="s">
        <v>506</v>
      </c>
      <c r="D2314" s="81" t="s">
        <v>14</v>
      </c>
      <c r="E2314" s="81" t="s">
        <v>489</v>
      </c>
      <c r="F2314" s="105">
        <v>160.68463405288031</v>
      </c>
      <c r="G2314" s="105">
        <v>40.171158513220078</v>
      </c>
      <c r="H2314" s="81" t="s">
        <v>18</v>
      </c>
    </row>
    <row r="2315" spans="1:8" hidden="1" x14ac:dyDescent="0.25">
      <c r="A2315" s="81" t="s">
        <v>477</v>
      </c>
      <c r="B2315" s="81" t="s">
        <v>518</v>
      </c>
      <c r="C2315" s="81" t="s">
        <v>506</v>
      </c>
      <c r="D2315" s="81" t="s">
        <v>14</v>
      </c>
      <c r="E2315" s="81" t="s">
        <v>489</v>
      </c>
      <c r="F2315" s="105">
        <v>44.296845063226463</v>
      </c>
      <c r="G2315" s="105">
        <v>11.074211265806616</v>
      </c>
      <c r="H2315" s="81" t="s">
        <v>19</v>
      </c>
    </row>
    <row r="2316" spans="1:8" hidden="1" x14ac:dyDescent="0.25">
      <c r="A2316" s="81" t="s">
        <v>477</v>
      </c>
      <c r="B2316" s="81" t="s">
        <v>518</v>
      </c>
      <c r="C2316" s="81" t="s">
        <v>506</v>
      </c>
      <c r="D2316" s="81" t="s">
        <v>14</v>
      </c>
      <c r="E2316" s="81" t="s">
        <v>489</v>
      </c>
      <c r="F2316" s="105">
        <v>109.43926427385361</v>
      </c>
      <c r="G2316" s="105">
        <v>27.359816068463402</v>
      </c>
      <c r="H2316" s="81" t="s">
        <v>20</v>
      </c>
    </row>
    <row r="2317" spans="1:8" hidden="1" x14ac:dyDescent="0.25">
      <c r="A2317" s="81" t="s">
        <v>477</v>
      </c>
      <c r="B2317" s="81" t="s">
        <v>518</v>
      </c>
      <c r="C2317" s="81" t="s">
        <v>506</v>
      </c>
      <c r="D2317" s="81" t="s">
        <v>14</v>
      </c>
      <c r="E2317" s="81" t="s">
        <v>489</v>
      </c>
      <c r="F2317" s="105">
        <v>10.422787073700345</v>
      </c>
      <c r="G2317" s="105">
        <v>2.6056967684250862</v>
      </c>
      <c r="H2317" s="81" t="s">
        <v>21</v>
      </c>
    </row>
    <row r="2318" spans="1:8" hidden="1" x14ac:dyDescent="0.25">
      <c r="A2318" s="81" t="s">
        <v>477</v>
      </c>
      <c r="B2318" s="81" t="s">
        <v>518</v>
      </c>
      <c r="C2318" s="81" t="s">
        <v>506</v>
      </c>
      <c r="D2318" s="81" t="s">
        <v>14</v>
      </c>
      <c r="E2318" s="81" t="s">
        <v>489</v>
      </c>
      <c r="F2318" s="105">
        <v>28.662664452675948</v>
      </c>
      <c r="G2318" s="105">
        <v>7.1656661131689869</v>
      </c>
      <c r="H2318" s="81" t="s">
        <v>22</v>
      </c>
    </row>
    <row r="2319" spans="1:8" hidden="1" x14ac:dyDescent="0.25">
      <c r="A2319" s="81" t="s">
        <v>477</v>
      </c>
      <c r="B2319" s="81" t="s">
        <v>518</v>
      </c>
      <c r="C2319" s="81" t="s">
        <v>506</v>
      </c>
      <c r="D2319" s="81" t="s">
        <v>14</v>
      </c>
      <c r="E2319" s="81" t="s">
        <v>489</v>
      </c>
      <c r="F2319" s="105">
        <v>105.96500191595351</v>
      </c>
      <c r="G2319" s="105">
        <v>26.491250478988377</v>
      </c>
      <c r="H2319" s="81" t="s">
        <v>23</v>
      </c>
    </row>
    <row r="2320" spans="1:8" hidden="1" x14ac:dyDescent="0.25">
      <c r="A2320" s="81" t="s">
        <v>477</v>
      </c>
      <c r="B2320" s="81" t="s">
        <v>518</v>
      </c>
      <c r="C2320" s="81" t="s">
        <v>506</v>
      </c>
      <c r="D2320" s="81" t="s">
        <v>14</v>
      </c>
      <c r="E2320" s="81" t="s">
        <v>489</v>
      </c>
      <c r="F2320" s="105">
        <v>341.3462766636863</v>
      </c>
      <c r="G2320" s="105">
        <v>85.336569165921574</v>
      </c>
      <c r="H2320" s="81" t="s">
        <v>24</v>
      </c>
    </row>
    <row r="2321" spans="1:8" hidden="1" x14ac:dyDescent="0.25">
      <c r="A2321" s="81" t="s">
        <v>477</v>
      </c>
      <c r="B2321" s="81" t="s">
        <v>518</v>
      </c>
      <c r="C2321" s="81" t="s">
        <v>506</v>
      </c>
      <c r="D2321" s="81" t="s">
        <v>14</v>
      </c>
      <c r="E2321" s="81" t="s">
        <v>489</v>
      </c>
      <c r="F2321" s="105">
        <v>139.83905990547962</v>
      </c>
      <c r="G2321" s="105">
        <v>34.959764976369904</v>
      </c>
      <c r="H2321" s="81" t="s">
        <v>25</v>
      </c>
    </row>
    <row r="2322" spans="1:8" hidden="1" x14ac:dyDescent="0.25">
      <c r="A2322" s="81" t="s">
        <v>477</v>
      </c>
      <c r="B2322" s="81" t="s">
        <v>518</v>
      </c>
      <c r="C2322" s="81" t="s">
        <v>506</v>
      </c>
      <c r="D2322" s="81" t="s">
        <v>14</v>
      </c>
      <c r="E2322" s="81" t="s">
        <v>489</v>
      </c>
      <c r="F2322" s="105">
        <v>115.0849406054413</v>
      </c>
      <c r="G2322" s="105">
        <v>28.771235151360326</v>
      </c>
      <c r="H2322" s="81" t="s">
        <v>26</v>
      </c>
    </row>
    <row r="2323" spans="1:8" hidden="1" x14ac:dyDescent="0.25">
      <c r="A2323" s="81" t="s">
        <v>477</v>
      </c>
      <c r="B2323" s="81" t="s">
        <v>518</v>
      </c>
      <c r="C2323" s="81" t="s">
        <v>506</v>
      </c>
      <c r="D2323" s="81" t="s">
        <v>14</v>
      </c>
      <c r="E2323" s="81" t="s">
        <v>489</v>
      </c>
      <c r="F2323" s="105">
        <v>27.794098863200922</v>
      </c>
      <c r="G2323" s="105">
        <v>6.9485247158002306</v>
      </c>
      <c r="H2323" s="81" t="s">
        <v>27</v>
      </c>
    </row>
    <row r="2324" spans="1:8" hidden="1" x14ac:dyDescent="0.25">
      <c r="A2324" s="81" t="s">
        <v>477</v>
      </c>
      <c r="B2324" s="81" t="s">
        <v>518</v>
      </c>
      <c r="C2324" s="81" t="s">
        <v>506</v>
      </c>
      <c r="D2324" s="81" t="s">
        <v>14</v>
      </c>
      <c r="E2324" s="81" t="s">
        <v>489</v>
      </c>
      <c r="F2324" s="105">
        <v>10.422787073700345</v>
      </c>
      <c r="G2324" s="105">
        <v>2.6056967684250862</v>
      </c>
      <c r="H2324" s="81" t="s">
        <v>28</v>
      </c>
    </row>
    <row r="2325" spans="1:8" hidden="1" x14ac:dyDescent="0.25">
      <c r="A2325" s="81" t="s">
        <v>477</v>
      </c>
      <c r="B2325" s="81" t="s">
        <v>518</v>
      </c>
      <c r="C2325" s="81" t="s">
        <v>506</v>
      </c>
      <c r="D2325" s="81" t="s">
        <v>14</v>
      </c>
      <c r="E2325" s="81" t="s">
        <v>489</v>
      </c>
      <c r="F2325" s="105">
        <v>51.245369779026696</v>
      </c>
      <c r="G2325" s="105">
        <v>12.811342444756674</v>
      </c>
      <c r="H2325" s="81" t="s">
        <v>29</v>
      </c>
    </row>
    <row r="2326" spans="1:8" hidden="1" x14ac:dyDescent="0.25">
      <c r="A2326" s="81" t="s">
        <v>477</v>
      </c>
      <c r="B2326" s="81" t="s">
        <v>518</v>
      </c>
      <c r="C2326" s="81" t="s">
        <v>506</v>
      </c>
      <c r="D2326" s="81" t="s">
        <v>14</v>
      </c>
      <c r="E2326" s="81" t="s">
        <v>489</v>
      </c>
      <c r="F2326" s="105">
        <v>33.005492400051089</v>
      </c>
      <c r="G2326" s="105">
        <v>8.2513731000127724</v>
      </c>
      <c r="H2326" s="81" t="s">
        <v>30</v>
      </c>
    </row>
    <row r="2327" spans="1:8" hidden="1" x14ac:dyDescent="0.25">
      <c r="A2327" s="81" t="s">
        <v>477</v>
      </c>
      <c r="B2327" s="81" t="s">
        <v>518</v>
      </c>
      <c r="C2327" s="81" t="s">
        <v>506</v>
      </c>
      <c r="D2327" s="81" t="s">
        <v>14</v>
      </c>
      <c r="E2327" s="81" t="s">
        <v>489</v>
      </c>
      <c r="F2327" s="105">
        <v>105.09643632647848</v>
      </c>
      <c r="G2327" s="105">
        <v>26.274109081619621</v>
      </c>
      <c r="H2327" s="81" t="s">
        <v>31</v>
      </c>
    </row>
    <row r="2328" spans="1:8" hidden="1" x14ac:dyDescent="0.25">
      <c r="A2328" s="81" t="s">
        <v>477</v>
      </c>
      <c r="B2328" s="81" t="s">
        <v>518</v>
      </c>
      <c r="C2328" s="81" t="s">
        <v>506</v>
      </c>
      <c r="D2328" s="81" t="s">
        <v>14</v>
      </c>
      <c r="E2328" s="81" t="s">
        <v>489</v>
      </c>
      <c r="F2328" s="105">
        <v>13.02848384212543</v>
      </c>
      <c r="G2328" s="105">
        <v>3.2571209605313576</v>
      </c>
      <c r="H2328" s="81" t="s">
        <v>347</v>
      </c>
    </row>
    <row r="2329" spans="1:8" hidden="1" x14ac:dyDescent="0.25">
      <c r="A2329" s="81" t="s">
        <v>477</v>
      </c>
      <c r="B2329" s="81" t="s">
        <v>518</v>
      </c>
      <c r="C2329" s="81" t="s">
        <v>506</v>
      </c>
      <c r="D2329" s="81" t="s">
        <v>14</v>
      </c>
      <c r="E2329" s="81" t="s">
        <v>489</v>
      </c>
      <c r="F2329" s="105">
        <v>16.502746200025545</v>
      </c>
      <c r="G2329" s="105">
        <v>4.1256865500063862</v>
      </c>
      <c r="H2329" s="81" t="s">
        <v>32</v>
      </c>
    </row>
    <row r="2330" spans="1:8" hidden="1" x14ac:dyDescent="0.25">
      <c r="A2330" s="81" t="s">
        <v>477</v>
      </c>
      <c r="B2330" s="81" t="s">
        <v>518</v>
      </c>
      <c r="C2330" s="81" t="s">
        <v>506</v>
      </c>
      <c r="D2330" s="81" t="s">
        <v>14</v>
      </c>
      <c r="E2330" s="81" t="s">
        <v>489</v>
      </c>
      <c r="F2330" s="105">
        <v>33.874057989526122</v>
      </c>
      <c r="G2330" s="105">
        <v>8.4685144973815305</v>
      </c>
      <c r="H2330" s="81" t="s">
        <v>33</v>
      </c>
    </row>
    <row r="2331" spans="1:8" hidden="1" x14ac:dyDescent="0.25">
      <c r="A2331" s="81" t="s">
        <v>477</v>
      </c>
      <c r="B2331" s="81" t="s">
        <v>518</v>
      </c>
      <c r="C2331" s="81" t="s">
        <v>506</v>
      </c>
      <c r="D2331" s="81" t="s">
        <v>14</v>
      </c>
      <c r="E2331" s="81" t="s">
        <v>489</v>
      </c>
      <c r="F2331" s="105">
        <v>136.36479754757951</v>
      </c>
      <c r="G2331" s="105">
        <v>34.091199386894878</v>
      </c>
      <c r="H2331" s="81" t="s">
        <v>34</v>
      </c>
    </row>
    <row r="2332" spans="1:8" hidden="1" x14ac:dyDescent="0.25">
      <c r="A2332" s="81" t="s">
        <v>477</v>
      </c>
      <c r="B2332" s="81" t="s">
        <v>518</v>
      </c>
      <c r="C2332" s="81" t="s">
        <v>506</v>
      </c>
      <c r="D2332" s="81" t="s">
        <v>14</v>
      </c>
      <c r="E2332" s="81" t="s">
        <v>489</v>
      </c>
      <c r="F2332" s="105">
        <v>125.94201047387918</v>
      </c>
      <c r="G2332" s="105">
        <v>31.485502618469795</v>
      </c>
      <c r="H2332" s="81" t="s">
        <v>35</v>
      </c>
    </row>
    <row r="2333" spans="1:8" hidden="1" x14ac:dyDescent="0.25">
      <c r="A2333" s="81" t="s">
        <v>477</v>
      </c>
      <c r="B2333" s="81" t="s">
        <v>518</v>
      </c>
      <c r="C2333" s="81" t="s">
        <v>506</v>
      </c>
      <c r="D2333" s="81" t="s">
        <v>14</v>
      </c>
      <c r="E2333" s="81" t="s">
        <v>489</v>
      </c>
      <c r="F2333" s="105">
        <v>59.931025673776986</v>
      </c>
      <c r="G2333" s="105">
        <v>14.982756418444247</v>
      </c>
      <c r="H2333" s="81" t="s">
        <v>36</v>
      </c>
    </row>
    <row r="2334" spans="1:8" hidden="1" x14ac:dyDescent="0.25">
      <c r="A2334" s="81" t="s">
        <v>477</v>
      </c>
      <c r="B2334" s="81" t="s">
        <v>518</v>
      </c>
      <c r="C2334" s="81" t="s">
        <v>506</v>
      </c>
      <c r="D2334" s="81" t="s">
        <v>14</v>
      </c>
      <c r="E2334" s="81" t="s">
        <v>489</v>
      </c>
      <c r="F2334" s="105">
        <v>61.668156852727037</v>
      </c>
      <c r="G2334" s="105">
        <v>15.417039213181759</v>
      </c>
      <c r="H2334" s="81" t="s">
        <v>37</v>
      </c>
    </row>
    <row r="2335" spans="1:8" hidden="1" x14ac:dyDescent="0.25">
      <c r="A2335" s="81" t="s">
        <v>477</v>
      </c>
      <c r="B2335" s="81" t="s">
        <v>518</v>
      </c>
      <c r="C2335" s="81" t="s">
        <v>506</v>
      </c>
      <c r="D2335" s="81" t="s">
        <v>14</v>
      </c>
      <c r="E2335" s="81" t="s">
        <v>489</v>
      </c>
      <c r="F2335" s="105">
        <v>72.090943926427386</v>
      </c>
      <c r="G2335" s="105">
        <v>18.022735981606846</v>
      </c>
      <c r="H2335" s="81" t="s">
        <v>38</v>
      </c>
    </row>
    <row r="2336" spans="1:8" hidden="1" x14ac:dyDescent="0.25">
      <c r="A2336" s="81" t="s">
        <v>477</v>
      </c>
      <c r="B2336" s="81" t="s">
        <v>518</v>
      </c>
      <c r="C2336" s="81" t="s">
        <v>506</v>
      </c>
      <c r="D2336" s="81" t="s">
        <v>14</v>
      </c>
      <c r="E2336" s="81" t="s">
        <v>489</v>
      </c>
      <c r="F2336" s="105">
        <v>66.010984800102179</v>
      </c>
      <c r="G2336" s="105">
        <v>16.502746200025545</v>
      </c>
      <c r="H2336" s="81" t="s">
        <v>39</v>
      </c>
    </row>
    <row r="2337" spans="1:8" hidden="1" x14ac:dyDescent="0.25">
      <c r="A2337" s="81" t="s">
        <v>477</v>
      </c>
      <c r="B2337" s="81" t="s">
        <v>518</v>
      </c>
      <c r="C2337" s="81" t="s">
        <v>506</v>
      </c>
      <c r="D2337" s="81" t="s">
        <v>14</v>
      </c>
      <c r="E2337" s="81" t="s">
        <v>489</v>
      </c>
      <c r="F2337" s="105">
        <v>120.730616937029</v>
      </c>
      <c r="G2337" s="105">
        <v>30.182654234257249</v>
      </c>
      <c r="H2337" s="81" t="s">
        <v>40</v>
      </c>
    </row>
    <row r="2338" spans="1:8" hidden="1" x14ac:dyDescent="0.25">
      <c r="A2338" s="81" t="s">
        <v>477</v>
      </c>
      <c r="B2338" s="81" t="s">
        <v>518</v>
      </c>
      <c r="C2338" s="81" t="s">
        <v>506</v>
      </c>
      <c r="D2338" s="81" t="s">
        <v>14</v>
      </c>
      <c r="E2338" s="81" t="s">
        <v>489</v>
      </c>
      <c r="F2338" s="105">
        <v>187.61016732660622</v>
      </c>
      <c r="G2338" s="105">
        <v>46.902541831651554</v>
      </c>
      <c r="H2338" s="81" t="s">
        <v>41</v>
      </c>
    </row>
    <row r="2339" spans="1:8" hidden="1" x14ac:dyDescent="0.25">
      <c r="A2339" s="81" t="s">
        <v>477</v>
      </c>
      <c r="B2339" s="81" t="s">
        <v>518</v>
      </c>
      <c r="C2339" s="81" t="s">
        <v>506</v>
      </c>
      <c r="D2339" s="81" t="s">
        <v>14</v>
      </c>
      <c r="E2339" s="81" t="s">
        <v>489</v>
      </c>
      <c r="F2339" s="105">
        <v>33.874057989526122</v>
      </c>
      <c r="G2339" s="105">
        <v>8.4685144973815305</v>
      </c>
      <c r="H2339" s="81" t="s">
        <v>274</v>
      </c>
    </row>
    <row r="2340" spans="1:8" hidden="1" x14ac:dyDescent="0.25">
      <c r="A2340" s="81" t="s">
        <v>477</v>
      </c>
      <c r="B2340" s="81" t="s">
        <v>518</v>
      </c>
      <c r="C2340" s="81" t="s">
        <v>506</v>
      </c>
      <c r="D2340" s="81" t="s">
        <v>14</v>
      </c>
      <c r="E2340" s="81" t="s">
        <v>489</v>
      </c>
      <c r="F2340" s="105">
        <v>15.634180610550516</v>
      </c>
      <c r="G2340" s="105">
        <v>3.9085451526376289</v>
      </c>
      <c r="H2340" s="81" t="s">
        <v>44</v>
      </c>
    </row>
    <row r="2341" spans="1:8" hidden="1" x14ac:dyDescent="0.25">
      <c r="A2341" s="81" t="s">
        <v>477</v>
      </c>
      <c r="B2341" s="81" t="s">
        <v>518</v>
      </c>
      <c r="C2341" s="81" t="s">
        <v>506</v>
      </c>
      <c r="D2341" s="81" t="s">
        <v>14</v>
      </c>
      <c r="E2341" s="81" t="s">
        <v>489</v>
      </c>
      <c r="F2341" s="105">
        <v>147.65615021075487</v>
      </c>
      <c r="G2341" s="105">
        <v>36.914037552688718</v>
      </c>
      <c r="H2341" s="81" t="s">
        <v>45</v>
      </c>
    </row>
    <row r="2342" spans="1:8" hidden="1" x14ac:dyDescent="0.25">
      <c r="A2342" s="81" t="s">
        <v>477</v>
      </c>
      <c r="B2342" s="81" t="s">
        <v>518</v>
      </c>
      <c r="C2342" s="81" t="s">
        <v>506</v>
      </c>
      <c r="D2342" s="81" t="s">
        <v>14</v>
      </c>
      <c r="E2342" s="81" t="s">
        <v>489</v>
      </c>
      <c r="F2342" s="105">
        <v>66.879550389577219</v>
      </c>
      <c r="G2342" s="105">
        <v>16.719887597394305</v>
      </c>
      <c r="H2342" s="81" t="s">
        <v>46</v>
      </c>
    </row>
    <row r="2343" spans="1:8" hidden="1" x14ac:dyDescent="0.25">
      <c r="A2343" s="81" t="s">
        <v>477</v>
      </c>
      <c r="B2343" s="81" t="s">
        <v>518</v>
      </c>
      <c r="C2343" s="81" t="s">
        <v>506</v>
      </c>
      <c r="D2343" s="81" t="s">
        <v>14</v>
      </c>
      <c r="E2343" s="81" t="s">
        <v>489</v>
      </c>
      <c r="F2343" s="105">
        <v>89.462255715927967</v>
      </c>
      <c r="G2343" s="105">
        <v>22.365563928981992</v>
      </c>
      <c r="H2343" s="81" t="s">
        <v>47</v>
      </c>
    </row>
    <row r="2344" spans="1:8" hidden="1" x14ac:dyDescent="0.25">
      <c r="A2344" s="81" t="s">
        <v>477</v>
      </c>
      <c r="B2344" s="81" t="s">
        <v>518</v>
      </c>
      <c r="C2344" s="81" t="s">
        <v>506</v>
      </c>
      <c r="D2344" s="81" t="s">
        <v>14</v>
      </c>
      <c r="E2344" s="81" t="s">
        <v>489</v>
      </c>
      <c r="F2344" s="105">
        <v>50.376804189551663</v>
      </c>
      <c r="G2344" s="105">
        <v>12.594201047387916</v>
      </c>
      <c r="H2344" s="81" t="s">
        <v>63</v>
      </c>
    </row>
    <row r="2345" spans="1:8" hidden="1" x14ac:dyDescent="0.25">
      <c r="A2345" s="81" t="s">
        <v>477</v>
      </c>
      <c r="B2345" s="81" t="s">
        <v>518</v>
      </c>
      <c r="C2345" s="81" t="s">
        <v>506</v>
      </c>
      <c r="D2345" s="81" t="s">
        <v>14</v>
      </c>
      <c r="E2345" s="81" t="s">
        <v>489</v>
      </c>
      <c r="F2345" s="105">
        <v>83.38229658960276</v>
      </c>
      <c r="G2345" s="105">
        <v>20.84557414740069</v>
      </c>
      <c r="H2345" s="81" t="s">
        <v>48</v>
      </c>
    </row>
    <row r="2346" spans="1:8" hidden="1" x14ac:dyDescent="0.25">
      <c r="A2346" s="81" t="s">
        <v>477</v>
      </c>
      <c r="B2346" s="81" t="s">
        <v>518</v>
      </c>
      <c r="C2346" s="81" t="s">
        <v>506</v>
      </c>
      <c r="D2346" s="81" t="s">
        <v>14</v>
      </c>
      <c r="E2346" s="81" t="s">
        <v>489</v>
      </c>
      <c r="F2346" s="105">
        <v>35.61118916847618</v>
      </c>
      <c r="G2346" s="105">
        <v>8.902797292119045</v>
      </c>
      <c r="H2346" s="81" t="s">
        <v>68</v>
      </c>
    </row>
    <row r="2347" spans="1:8" hidden="1" x14ac:dyDescent="0.25">
      <c r="A2347" s="81" t="s">
        <v>477</v>
      </c>
      <c r="B2347" s="81" t="s">
        <v>518</v>
      </c>
      <c r="C2347" s="81" t="s">
        <v>506</v>
      </c>
      <c r="D2347" s="81" t="s">
        <v>14</v>
      </c>
      <c r="E2347" s="81" t="s">
        <v>489</v>
      </c>
      <c r="F2347" s="105">
        <v>24.319836505300806</v>
      </c>
      <c r="G2347" s="105">
        <v>6.0799591263252015</v>
      </c>
      <c r="H2347" s="81" t="s">
        <v>49</v>
      </c>
    </row>
    <row r="2348" spans="1:8" hidden="1" x14ac:dyDescent="0.25">
      <c r="A2348" s="81" t="s">
        <v>477</v>
      </c>
      <c r="B2348" s="81" t="s">
        <v>518</v>
      </c>
      <c r="C2348" s="81" t="s">
        <v>506</v>
      </c>
      <c r="D2348" s="81" t="s">
        <v>14</v>
      </c>
      <c r="E2348" s="81" t="s">
        <v>489</v>
      </c>
      <c r="F2348" s="105">
        <v>61.668156852727037</v>
      </c>
      <c r="G2348" s="105">
        <v>15.417039213181759</v>
      </c>
      <c r="H2348" s="81" t="s">
        <v>50</v>
      </c>
    </row>
    <row r="2349" spans="1:8" hidden="1" x14ac:dyDescent="0.25">
      <c r="A2349" s="81" t="s">
        <v>477</v>
      </c>
      <c r="B2349" s="81" t="s">
        <v>518</v>
      </c>
      <c r="C2349" s="81" t="s">
        <v>506</v>
      </c>
      <c r="D2349" s="81" t="s">
        <v>14</v>
      </c>
      <c r="E2349" s="81" t="s">
        <v>489</v>
      </c>
      <c r="F2349" s="105">
        <v>14.76561502107549</v>
      </c>
      <c r="G2349" s="105">
        <v>3.6914037552688725</v>
      </c>
      <c r="H2349" s="81" t="s">
        <v>51</v>
      </c>
    </row>
    <row r="2350" spans="1:8" hidden="1" x14ac:dyDescent="0.25">
      <c r="A2350" s="81" t="s">
        <v>477</v>
      </c>
      <c r="B2350" s="81" t="s">
        <v>518</v>
      </c>
      <c r="C2350" s="81" t="s">
        <v>506</v>
      </c>
      <c r="D2350" s="81" t="s">
        <v>14</v>
      </c>
      <c r="E2350" s="81" t="s">
        <v>489</v>
      </c>
      <c r="F2350" s="105">
        <v>93.805083663303108</v>
      </c>
      <c r="G2350" s="105">
        <v>23.451270915825777</v>
      </c>
      <c r="H2350" s="81" t="s">
        <v>52</v>
      </c>
    </row>
    <row r="2351" spans="1:8" hidden="1" x14ac:dyDescent="0.25">
      <c r="A2351" s="81" t="s">
        <v>477</v>
      </c>
      <c r="B2351" s="81" t="s">
        <v>518</v>
      </c>
      <c r="C2351" s="81" t="s">
        <v>506</v>
      </c>
      <c r="D2351" s="81" t="s">
        <v>14</v>
      </c>
      <c r="E2351" s="81" t="s">
        <v>489</v>
      </c>
      <c r="F2351" s="105">
        <v>17.371311789500574</v>
      </c>
      <c r="G2351" s="105">
        <v>4.3428279473751434</v>
      </c>
      <c r="H2351" s="81" t="s">
        <v>53</v>
      </c>
    </row>
    <row r="2352" spans="1:8" hidden="1" x14ac:dyDescent="0.25">
      <c r="A2352" s="81" t="s">
        <v>477</v>
      </c>
      <c r="B2352" s="81" t="s">
        <v>518</v>
      </c>
      <c r="C2352" s="81" t="s">
        <v>506</v>
      </c>
      <c r="D2352" s="81" t="s">
        <v>14</v>
      </c>
      <c r="E2352" s="81" t="s">
        <v>489</v>
      </c>
      <c r="F2352" s="105">
        <v>26.92553327372589</v>
      </c>
      <c r="G2352" s="105">
        <v>6.7313833184314724</v>
      </c>
      <c r="H2352" s="81" t="s">
        <v>266</v>
      </c>
    </row>
    <row r="2353" spans="1:8" hidden="1" x14ac:dyDescent="0.25">
      <c r="A2353" s="81" t="s">
        <v>477</v>
      </c>
      <c r="B2353" s="81" t="s">
        <v>518</v>
      </c>
      <c r="C2353" s="81" t="s">
        <v>506</v>
      </c>
      <c r="D2353" s="81" t="s">
        <v>14</v>
      </c>
      <c r="E2353" s="81" t="s">
        <v>489</v>
      </c>
      <c r="F2353" s="105">
        <v>24.319836505300806</v>
      </c>
      <c r="G2353" s="105">
        <v>6.0799591263252015</v>
      </c>
      <c r="H2353" s="81" t="s">
        <v>54</v>
      </c>
    </row>
    <row r="2354" spans="1:8" hidden="1" x14ac:dyDescent="0.25">
      <c r="A2354" s="81" t="s">
        <v>477</v>
      </c>
      <c r="B2354" s="81" t="s">
        <v>518</v>
      </c>
      <c r="C2354" s="81" t="s">
        <v>506</v>
      </c>
      <c r="D2354" s="81" t="s">
        <v>14</v>
      </c>
      <c r="E2354" s="81" t="s">
        <v>489</v>
      </c>
      <c r="F2354" s="105">
        <v>23.451270915825777</v>
      </c>
      <c r="G2354" s="105">
        <v>5.8628177289564443</v>
      </c>
      <c r="H2354" s="81" t="s">
        <v>55</v>
      </c>
    </row>
    <row r="2355" spans="1:8" hidden="1" x14ac:dyDescent="0.25">
      <c r="A2355" s="81" t="s">
        <v>477</v>
      </c>
      <c r="B2355" s="81" t="s">
        <v>518</v>
      </c>
      <c r="C2355" s="81" t="s">
        <v>506</v>
      </c>
      <c r="D2355" s="81" t="s">
        <v>14</v>
      </c>
      <c r="E2355" s="81" t="s">
        <v>489</v>
      </c>
      <c r="F2355" s="105">
        <v>13.02848384212543</v>
      </c>
      <c r="G2355" s="105">
        <v>3.2571209605313576</v>
      </c>
      <c r="H2355" s="81" t="s">
        <v>144</v>
      </c>
    </row>
    <row r="2356" spans="1:8" hidden="1" x14ac:dyDescent="0.25">
      <c r="A2356" s="81" t="s">
        <v>477</v>
      </c>
      <c r="B2356" s="81" t="s">
        <v>518</v>
      </c>
      <c r="C2356" s="81" t="s">
        <v>506</v>
      </c>
      <c r="D2356" s="81" t="s">
        <v>14</v>
      </c>
      <c r="E2356" s="81" t="s">
        <v>489</v>
      </c>
      <c r="F2356" s="105">
        <v>181.53020820028101</v>
      </c>
      <c r="G2356" s="105">
        <v>45.382552050070252</v>
      </c>
      <c r="H2356" s="81" t="s">
        <v>56</v>
      </c>
    </row>
    <row r="2357" spans="1:8" hidden="1" x14ac:dyDescent="0.25">
      <c r="A2357" s="81" t="s">
        <v>477</v>
      </c>
      <c r="B2357" s="81" t="s">
        <v>518</v>
      </c>
      <c r="C2357" s="81" t="s">
        <v>506</v>
      </c>
      <c r="D2357" s="81" t="s">
        <v>14</v>
      </c>
      <c r="E2357" s="81" t="s">
        <v>489</v>
      </c>
      <c r="F2357" s="105">
        <v>105.96500191595351</v>
      </c>
      <c r="G2357" s="105">
        <v>26.491250478988377</v>
      </c>
      <c r="H2357" s="81" t="s">
        <v>57</v>
      </c>
    </row>
    <row r="2358" spans="1:8" hidden="1" x14ac:dyDescent="0.25">
      <c r="A2358" s="81" t="s">
        <v>477</v>
      </c>
      <c r="B2358" s="81" t="s">
        <v>518</v>
      </c>
      <c r="C2358" s="81" t="s">
        <v>506</v>
      </c>
      <c r="D2358" s="81" t="s">
        <v>14</v>
      </c>
      <c r="E2358" s="81" t="s">
        <v>489</v>
      </c>
      <c r="F2358" s="105">
        <v>70.35381274747732</v>
      </c>
      <c r="G2358" s="105">
        <v>17.58845318686933</v>
      </c>
      <c r="H2358" s="81" t="s">
        <v>65</v>
      </c>
    </row>
    <row r="2359" spans="1:8" s="67" customFormat="1" hidden="1" x14ac:dyDescent="0.25">
      <c r="A2359" s="87"/>
      <c r="B2359" s="87"/>
      <c r="C2359" s="87"/>
      <c r="D2359" s="87"/>
      <c r="E2359" s="87"/>
      <c r="F2359" s="106">
        <v>3399.9999999999995</v>
      </c>
      <c r="G2359" s="106">
        <v>849.99999999999989</v>
      </c>
      <c r="H2359" s="87"/>
    </row>
    <row r="2360" spans="1:8" hidden="1" x14ac:dyDescent="0.25">
      <c r="A2360" s="81" t="s">
        <v>478</v>
      </c>
      <c r="B2360" s="81" t="s">
        <v>519</v>
      </c>
      <c r="C2360" s="81" t="s">
        <v>512</v>
      </c>
      <c r="D2360" s="81" t="s">
        <v>14</v>
      </c>
      <c r="E2360" s="81" t="s">
        <v>489</v>
      </c>
      <c r="F2360" s="105">
        <v>0.89552238805970152</v>
      </c>
      <c r="G2360" s="105">
        <v>0.22388059701492538</v>
      </c>
      <c r="H2360" s="81" t="s">
        <v>18</v>
      </c>
    </row>
    <row r="2361" spans="1:8" hidden="1" x14ac:dyDescent="0.25">
      <c r="A2361" s="81" t="s">
        <v>478</v>
      </c>
      <c r="B2361" s="81" t="s">
        <v>519</v>
      </c>
      <c r="C2361" s="81" t="s">
        <v>512</v>
      </c>
      <c r="D2361" s="81" t="s">
        <v>14</v>
      </c>
      <c r="E2361" s="81" t="s">
        <v>489</v>
      </c>
      <c r="F2361" s="105">
        <v>1</v>
      </c>
      <c r="G2361" s="105">
        <v>0.25</v>
      </c>
      <c r="H2361" s="81" t="s">
        <v>22</v>
      </c>
    </row>
    <row r="2362" spans="1:8" hidden="1" x14ac:dyDescent="0.25">
      <c r="A2362" s="81" t="s">
        <v>478</v>
      </c>
      <c r="B2362" s="81" t="s">
        <v>519</v>
      </c>
      <c r="C2362" s="81" t="s">
        <v>512</v>
      </c>
      <c r="D2362" s="81" t="s">
        <v>14</v>
      </c>
      <c r="E2362" s="81" t="s">
        <v>489</v>
      </c>
      <c r="F2362" s="105">
        <v>8.0597014925373127</v>
      </c>
      <c r="G2362" s="105">
        <v>2.0149253731343282</v>
      </c>
      <c r="H2362" s="81" t="s">
        <v>23</v>
      </c>
    </row>
    <row r="2363" spans="1:8" hidden="1" x14ac:dyDescent="0.25">
      <c r="A2363" s="81" t="s">
        <v>478</v>
      </c>
      <c r="B2363" s="81" t="s">
        <v>519</v>
      </c>
      <c r="C2363" s="81" t="s">
        <v>512</v>
      </c>
      <c r="D2363" s="81" t="s">
        <v>14</v>
      </c>
      <c r="E2363" s="81" t="s">
        <v>489</v>
      </c>
      <c r="F2363" s="105">
        <v>29.552238805970148</v>
      </c>
      <c r="G2363" s="105">
        <v>7.3880597014925371</v>
      </c>
      <c r="H2363" s="81" t="s">
        <v>24</v>
      </c>
    </row>
    <row r="2364" spans="1:8" hidden="1" x14ac:dyDescent="0.25">
      <c r="A2364" s="81" t="s">
        <v>478</v>
      </c>
      <c r="B2364" s="81" t="s">
        <v>519</v>
      </c>
      <c r="C2364" s="81" t="s">
        <v>512</v>
      </c>
      <c r="D2364" s="81" t="s">
        <v>14</v>
      </c>
      <c r="E2364" s="81" t="s">
        <v>489</v>
      </c>
      <c r="F2364" s="105">
        <v>18.35820895522388</v>
      </c>
      <c r="G2364" s="105">
        <v>4.58955223880597</v>
      </c>
      <c r="H2364" s="81" t="s">
        <v>25</v>
      </c>
    </row>
    <row r="2365" spans="1:8" hidden="1" x14ac:dyDescent="0.25">
      <c r="A2365" s="81" t="s">
        <v>478</v>
      </c>
      <c r="B2365" s="81" t="s">
        <v>519</v>
      </c>
      <c r="C2365" s="81" t="s">
        <v>512</v>
      </c>
      <c r="D2365" s="81" t="s">
        <v>14</v>
      </c>
      <c r="E2365" s="81" t="s">
        <v>489</v>
      </c>
      <c r="F2365" s="105">
        <v>18.35820895522388</v>
      </c>
      <c r="G2365" s="105">
        <v>4.58955223880597</v>
      </c>
      <c r="H2365" s="81" t="s">
        <v>36</v>
      </c>
    </row>
    <row r="2366" spans="1:8" hidden="1" x14ac:dyDescent="0.25">
      <c r="A2366" s="81" t="s">
        <v>478</v>
      </c>
      <c r="B2366" s="81" t="s">
        <v>519</v>
      </c>
      <c r="C2366" s="81" t="s">
        <v>512</v>
      </c>
      <c r="D2366" s="81" t="s">
        <v>14</v>
      </c>
      <c r="E2366" s="81" t="s">
        <v>489</v>
      </c>
      <c r="F2366" s="105">
        <v>8.9552238805970159</v>
      </c>
      <c r="G2366" s="105">
        <v>2.238805970149254</v>
      </c>
      <c r="H2366" s="81" t="s">
        <v>37</v>
      </c>
    </row>
    <row r="2367" spans="1:8" hidden="1" x14ac:dyDescent="0.25">
      <c r="A2367" s="81" t="s">
        <v>478</v>
      </c>
      <c r="B2367" s="81" t="s">
        <v>519</v>
      </c>
      <c r="C2367" s="81" t="s">
        <v>512</v>
      </c>
      <c r="D2367" s="81" t="s">
        <v>14</v>
      </c>
      <c r="E2367" s="81" t="s">
        <v>489</v>
      </c>
      <c r="F2367" s="105">
        <v>1</v>
      </c>
      <c r="G2367" s="105">
        <v>0.25</v>
      </c>
      <c r="H2367" s="81" t="s">
        <v>40</v>
      </c>
    </row>
    <row r="2368" spans="1:8" hidden="1" x14ac:dyDescent="0.25">
      <c r="A2368" s="81" t="s">
        <v>478</v>
      </c>
      <c r="B2368" s="81" t="s">
        <v>519</v>
      </c>
      <c r="C2368" s="81" t="s">
        <v>512</v>
      </c>
      <c r="D2368" s="81" t="s">
        <v>14</v>
      </c>
      <c r="E2368" s="81" t="s">
        <v>489</v>
      </c>
      <c r="F2368" s="105">
        <v>15.671641791044777</v>
      </c>
      <c r="G2368" s="105">
        <v>3.9179104477611943</v>
      </c>
      <c r="H2368" s="81" t="s">
        <v>41</v>
      </c>
    </row>
    <row r="2369" spans="1:8" hidden="1" x14ac:dyDescent="0.25">
      <c r="A2369" s="81" t="s">
        <v>478</v>
      </c>
      <c r="B2369" s="81" t="s">
        <v>519</v>
      </c>
      <c r="C2369" s="81" t="s">
        <v>512</v>
      </c>
      <c r="D2369" s="81" t="s">
        <v>14</v>
      </c>
      <c r="E2369" s="81" t="s">
        <v>489</v>
      </c>
      <c r="F2369" s="105">
        <v>5.3731343283582085</v>
      </c>
      <c r="G2369" s="105">
        <v>1.3432835820895521</v>
      </c>
      <c r="H2369" s="81" t="s">
        <v>274</v>
      </c>
    </row>
    <row r="2370" spans="1:8" hidden="1" x14ac:dyDescent="0.25">
      <c r="A2370" s="81" t="s">
        <v>478</v>
      </c>
      <c r="B2370" s="81" t="s">
        <v>519</v>
      </c>
      <c r="C2370" s="81" t="s">
        <v>512</v>
      </c>
      <c r="D2370" s="81" t="s">
        <v>14</v>
      </c>
      <c r="E2370" s="81" t="s">
        <v>489</v>
      </c>
      <c r="F2370" s="105">
        <v>6.7164179104477606</v>
      </c>
      <c r="G2370" s="105">
        <v>1.6791044776119401</v>
      </c>
      <c r="H2370" s="81" t="s">
        <v>44</v>
      </c>
    </row>
    <row r="2371" spans="1:8" hidden="1" x14ac:dyDescent="0.25">
      <c r="A2371" s="81" t="s">
        <v>478</v>
      </c>
      <c r="B2371" s="81" t="s">
        <v>519</v>
      </c>
      <c r="C2371" s="81" t="s">
        <v>512</v>
      </c>
      <c r="D2371" s="81" t="s">
        <v>14</v>
      </c>
      <c r="E2371" s="81" t="s">
        <v>489</v>
      </c>
      <c r="F2371" s="105">
        <v>5.8208955223880592</v>
      </c>
      <c r="G2371" s="105">
        <v>1.4552238805970148</v>
      </c>
      <c r="H2371" s="81" t="s">
        <v>48</v>
      </c>
    </row>
    <row r="2372" spans="1:8" hidden="1" x14ac:dyDescent="0.25">
      <c r="A2372" s="81" t="s">
        <v>478</v>
      </c>
      <c r="B2372" s="81" t="s">
        <v>519</v>
      </c>
      <c r="C2372" s="81" t="s">
        <v>512</v>
      </c>
      <c r="D2372" s="81" t="s">
        <v>14</v>
      </c>
      <c r="E2372" s="81" t="s">
        <v>489</v>
      </c>
      <c r="F2372" s="105">
        <v>47</v>
      </c>
      <c r="G2372" s="105">
        <v>11.75</v>
      </c>
      <c r="H2372" s="81" t="s">
        <v>53</v>
      </c>
    </row>
    <row r="2373" spans="1:8" hidden="1" x14ac:dyDescent="0.25">
      <c r="A2373" s="81" t="s">
        <v>478</v>
      </c>
      <c r="B2373" s="81" t="s">
        <v>519</v>
      </c>
      <c r="C2373" s="81" t="s">
        <v>512</v>
      </c>
      <c r="D2373" s="81" t="s">
        <v>14</v>
      </c>
      <c r="E2373" s="81" t="s">
        <v>489</v>
      </c>
      <c r="F2373" s="105">
        <v>11.194029850746269</v>
      </c>
      <c r="G2373" s="105">
        <v>2.7985074626865671</v>
      </c>
      <c r="H2373" s="81" t="s">
        <v>56</v>
      </c>
    </row>
    <row r="2374" spans="1:8" hidden="1" x14ac:dyDescent="0.25">
      <c r="A2374" s="81" t="s">
        <v>478</v>
      </c>
      <c r="B2374" s="81" t="s">
        <v>519</v>
      </c>
      <c r="C2374" s="81" t="s">
        <v>512</v>
      </c>
      <c r="D2374" s="81" t="s">
        <v>14</v>
      </c>
      <c r="E2374" s="81" t="s">
        <v>489</v>
      </c>
      <c r="F2374" s="105">
        <v>0.89552238805970152</v>
      </c>
      <c r="G2374" s="105">
        <v>0.22388059701492538</v>
      </c>
      <c r="H2374" s="81" t="s">
        <v>57</v>
      </c>
    </row>
    <row r="2375" spans="1:8" hidden="1" x14ac:dyDescent="0.25">
      <c r="A2375" s="81" t="s">
        <v>478</v>
      </c>
      <c r="B2375" s="81" t="s">
        <v>519</v>
      </c>
      <c r="C2375" s="81" t="s">
        <v>512</v>
      </c>
      <c r="D2375" s="81" t="s">
        <v>14</v>
      </c>
      <c r="E2375" s="81" t="s">
        <v>489</v>
      </c>
      <c r="F2375" s="105">
        <v>1</v>
      </c>
      <c r="G2375" s="105">
        <v>0.25</v>
      </c>
      <c r="H2375" s="81" t="s">
        <v>65</v>
      </c>
    </row>
    <row r="2376" spans="1:8" s="67" customFormat="1" hidden="1" x14ac:dyDescent="0.25">
      <c r="A2376" s="87"/>
      <c r="B2376" s="87"/>
      <c r="C2376" s="87"/>
      <c r="D2376" s="87"/>
      <c r="E2376" s="87"/>
      <c r="F2376" s="106">
        <v>179.85074626865671</v>
      </c>
      <c r="G2376" s="106">
        <v>44.962686567164177</v>
      </c>
      <c r="H2376" s="87"/>
    </row>
    <row r="2377" spans="1:8" x14ac:dyDescent="0.25">
      <c r="A2377" s="81" t="s">
        <v>479</v>
      </c>
      <c r="B2377" s="81" t="s">
        <v>413</v>
      </c>
      <c r="C2377" s="81" t="s">
        <v>482</v>
      </c>
      <c r="D2377" s="81" t="s">
        <v>170</v>
      </c>
      <c r="E2377" s="81" t="s">
        <v>535</v>
      </c>
      <c r="F2377" s="105">
        <v>58.746826259198677</v>
      </c>
      <c r="G2377" s="105">
        <v>14.686706564799669</v>
      </c>
      <c r="H2377" s="81" t="s">
        <v>15</v>
      </c>
    </row>
    <row r="2378" spans="1:8" x14ac:dyDescent="0.25">
      <c r="A2378" s="81" t="s">
        <v>479</v>
      </c>
      <c r="B2378" s="81" t="s">
        <v>413</v>
      </c>
      <c r="C2378" s="81" t="s">
        <v>482</v>
      </c>
      <c r="D2378" s="81" t="s">
        <v>170</v>
      </c>
      <c r="E2378" s="81" t="s">
        <v>535</v>
      </c>
      <c r="F2378" s="105">
        <v>5.8746826259198679</v>
      </c>
      <c r="G2378" s="105">
        <v>1.468670656479967</v>
      </c>
      <c r="H2378" s="81" t="s">
        <v>300</v>
      </c>
    </row>
    <row r="2379" spans="1:8" x14ac:dyDescent="0.25">
      <c r="A2379" s="81" t="s">
        <v>479</v>
      </c>
      <c r="B2379" s="81" t="s">
        <v>413</v>
      </c>
      <c r="C2379" s="81" t="s">
        <v>482</v>
      </c>
      <c r="D2379" s="81" t="s">
        <v>170</v>
      </c>
      <c r="E2379" s="81" t="s">
        <v>535</v>
      </c>
      <c r="F2379" s="105">
        <v>43.472651431807023</v>
      </c>
      <c r="G2379" s="105">
        <v>10.868162857951756</v>
      </c>
      <c r="H2379" s="81" t="s">
        <v>17</v>
      </c>
    </row>
    <row r="2380" spans="1:8" x14ac:dyDescent="0.25">
      <c r="A2380" s="81" t="s">
        <v>479</v>
      </c>
      <c r="B2380" s="81" t="s">
        <v>413</v>
      </c>
      <c r="C2380" s="81" t="s">
        <v>482</v>
      </c>
      <c r="D2380" s="81" t="s">
        <v>170</v>
      </c>
      <c r="E2380" s="81" t="s">
        <v>535</v>
      </c>
      <c r="F2380" s="105">
        <v>3451.9635109905144</v>
      </c>
      <c r="G2380" s="105">
        <v>862.99087774762859</v>
      </c>
      <c r="H2380" s="81" t="s">
        <v>18</v>
      </c>
    </row>
    <row r="2381" spans="1:8" x14ac:dyDescent="0.25">
      <c r="A2381" s="81" t="s">
        <v>479</v>
      </c>
      <c r="B2381" s="81" t="s">
        <v>413</v>
      </c>
      <c r="C2381" s="81" t="s">
        <v>482</v>
      </c>
      <c r="D2381" s="81" t="s">
        <v>170</v>
      </c>
      <c r="E2381" s="81" t="s">
        <v>535</v>
      </c>
      <c r="F2381" s="105">
        <v>10225.472578676123</v>
      </c>
      <c r="G2381" s="105">
        <v>2556.3681446690307</v>
      </c>
      <c r="H2381" s="81" t="s">
        <v>20</v>
      </c>
    </row>
    <row r="2382" spans="1:8" x14ac:dyDescent="0.25">
      <c r="A2382" s="81" t="s">
        <v>479</v>
      </c>
      <c r="B2382" s="81" t="s">
        <v>413</v>
      </c>
      <c r="C2382" s="81" t="s">
        <v>482</v>
      </c>
      <c r="D2382" s="81" t="s">
        <v>170</v>
      </c>
      <c r="E2382" s="81" t="s">
        <v>535</v>
      </c>
      <c r="F2382" s="105">
        <v>9698.5370458616144</v>
      </c>
      <c r="G2382" s="105">
        <v>2424.6342614654036</v>
      </c>
      <c r="H2382" s="81" t="s">
        <v>22</v>
      </c>
    </row>
    <row r="2383" spans="1:8" x14ac:dyDescent="0.25">
      <c r="A2383" s="81" t="s">
        <v>479</v>
      </c>
      <c r="B2383" s="81" t="s">
        <v>413</v>
      </c>
      <c r="C2383" s="81" t="s">
        <v>482</v>
      </c>
      <c r="D2383" s="81" t="s">
        <v>170</v>
      </c>
      <c r="E2383" s="81" t="s">
        <v>535</v>
      </c>
      <c r="F2383" s="105">
        <v>8510.0652519075211</v>
      </c>
      <c r="G2383" s="105">
        <v>2127.5163129768803</v>
      </c>
      <c r="H2383" s="81" t="s">
        <v>23</v>
      </c>
    </row>
    <row r="2384" spans="1:8" x14ac:dyDescent="0.25">
      <c r="A2384" s="81" t="s">
        <v>479</v>
      </c>
      <c r="B2384" s="81" t="s">
        <v>413</v>
      </c>
      <c r="C2384" s="81" t="s">
        <v>482</v>
      </c>
      <c r="D2384" s="81" t="s">
        <v>170</v>
      </c>
      <c r="E2384" s="81" t="s">
        <v>535</v>
      </c>
      <c r="F2384" s="105">
        <v>199.73920928127549</v>
      </c>
      <c r="G2384" s="105">
        <v>49.934802320318873</v>
      </c>
      <c r="H2384" s="81" t="s">
        <v>24</v>
      </c>
    </row>
    <row r="2385" spans="1:8" x14ac:dyDescent="0.25">
      <c r="A2385" s="81" t="s">
        <v>479</v>
      </c>
      <c r="B2385" s="81" t="s">
        <v>413</v>
      </c>
      <c r="C2385" s="81" t="s">
        <v>482</v>
      </c>
      <c r="D2385" s="81" t="s">
        <v>170</v>
      </c>
      <c r="E2385" s="81" t="s">
        <v>535</v>
      </c>
      <c r="F2385" s="105">
        <v>6115.5446135825823</v>
      </c>
      <c r="G2385" s="105">
        <v>1528.8861533956456</v>
      </c>
      <c r="H2385" s="81" t="s">
        <v>25</v>
      </c>
    </row>
    <row r="2386" spans="1:8" x14ac:dyDescent="0.25">
      <c r="A2386" s="81" t="s">
        <v>479</v>
      </c>
      <c r="B2386" s="81" t="s">
        <v>413</v>
      </c>
      <c r="C2386" s="81" t="s">
        <v>482</v>
      </c>
      <c r="D2386" s="81" t="s">
        <v>170</v>
      </c>
      <c r="E2386" s="81" t="s">
        <v>535</v>
      </c>
      <c r="F2386" s="105">
        <v>105.56804678778002</v>
      </c>
      <c r="G2386" s="105">
        <v>26.392011696945005</v>
      </c>
      <c r="H2386" s="81" t="s">
        <v>26</v>
      </c>
    </row>
    <row r="2387" spans="1:8" x14ac:dyDescent="0.25">
      <c r="A2387" s="81" t="s">
        <v>479</v>
      </c>
      <c r="B2387" s="81" t="s">
        <v>413</v>
      </c>
      <c r="C2387" s="81" t="s">
        <v>482</v>
      </c>
      <c r="D2387" s="81" t="s">
        <v>170</v>
      </c>
      <c r="E2387" s="81" t="s">
        <v>535</v>
      </c>
      <c r="F2387" s="105">
        <v>46.997461007358943</v>
      </c>
      <c r="G2387" s="105">
        <v>11.749365251839736</v>
      </c>
      <c r="H2387" s="81" t="s">
        <v>27</v>
      </c>
    </row>
    <row r="2388" spans="1:8" x14ac:dyDescent="0.25">
      <c r="A2388" s="81" t="s">
        <v>479</v>
      </c>
      <c r="B2388" s="81" t="s">
        <v>413</v>
      </c>
      <c r="C2388" s="81" t="s">
        <v>482</v>
      </c>
      <c r="D2388" s="81" t="s">
        <v>170</v>
      </c>
      <c r="E2388" s="81" t="s">
        <v>535</v>
      </c>
      <c r="F2388" s="105">
        <v>1727.6971628220258</v>
      </c>
      <c r="G2388" s="105">
        <v>431.92429070550645</v>
      </c>
      <c r="H2388" s="81" t="s">
        <v>28</v>
      </c>
    </row>
    <row r="2389" spans="1:8" x14ac:dyDescent="0.25">
      <c r="A2389" s="81" t="s">
        <v>479</v>
      </c>
      <c r="B2389" s="81" t="s">
        <v>413</v>
      </c>
      <c r="C2389" s="81" t="s">
        <v>482</v>
      </c>
      <c r="D2389" s="81" t="s">
        <v>170</v>
      </c>
      <c r="E2389" s="81" t="s">
        <v>535</v>
      </c>
      <c r="F2389" s="105">
        <v>145.69212912281273</v>
      </c>
      <c r="G2389" s="105">
        <v>36.423032280703183</v>
      </c>
      <c r="H2389" s="81" t="s">
        <v>29</v>
      </c>
    </row>
    <row r="2390" spans="1:8" x14ac:dyDescent="0.25">
      <c r="A2390" s="81" t="s">
        <v>479</v>
      </c>
      <c r="B2390" s="81" t="s">
        <v>413</v>
      </c>
      <c r="C2390" s="81" t="s">
        <v>482</v>
      </c>
      <c r="D2390" s="81" t="s">
        <v>170</v>
      </c>
      <c r="E2390" s="81" t="s">
        <v>535</v>
      </c>
      <c r="F2390" s="105">
        <v>739.03507434071946</v>
      </c>
      <c r="G2390" s="105">
        <v>184.75876858517987</v>
      </c>
      <c r="H2390" s="81" t="s">
        <v>30</v>
      </c>
    </row>
    <row r="2391" spans="1:8" x14ac:dyDescent="0.25">
      <c r="A2391" s="81" t="s">
        <v>479</v>
      </c>
      <c r="B2391" s="81" t="s">
        <v>413</v>
      </c>
      <c r="C2391" s="81" t="s">
        <v>482</v>
      </c>
      <c r="D2391" s="81" t="s">
        <v>170</v>
      </c>
      <c r="E2391" s="81" t="s">
        <v>535</v>
      </c>
      <c r="F2391" s="105">
        <v>2967.8896626147171</v>
      </c>
      <c r="G2391" s="105">
        <v>741.97241565367926</v>
      </c>
      <c r="H2391" s="81" t="s">
        <v>31</v>
      </c>
    </row>
    <row r="2392" spans="1:8" x14ac:dyDescent="0.25">
      <c r="A2392" s="81" t="s">
        <v>479</v>
      </c>
      <c r="B2392" s="81" t="s">
        <v>413</v>
      </c>
      <c r="C2392" s="81" t="s">
        <v>482</v>
      </c>
      <c r="D2392" s="81" t="s">
        <v>170</v>
      </c>
      <c r="E2392" s="81" t="s">
        <v>535</v>
      </c>
      <c r="F2392" s="105">
        <v>892.95175913981984</v>
      </c>
      <c r="G2392" s="105">
        <v>223.23793978495496</v>
      </c>
      <c r="H2392" s="81" t="s">
        <v>32</v>
      </c>
    </row>
    <row r="2393" spans="1:8" x14ac:dyDescent="0.25">
      <c r="A2393" s="81" t="s">
        <v>479</v>
      </c>
      <c r="B2393" s="81" t="s">
        <v>413</v>
      </c>
      <c r="C2393" s="81" t="s">
        <v>482</v>
      </c>
      <c r="D2393" s="81" t="s">
        <v>170</v>
      </c>
      <c r="E2393" s="81" t="s">
        <v>535</v>
      </c>
      <c r="F2393" s="105">
        <v>381.85437068479143</v>
      </c>
      <c r="G2393" s="105">
        <v>95.463592671197858</v>
      </c>
      <c r="H2393" s="81" t="s">
        <v>62</v>
      </c>
    </row>
    <row r="2394" spans="1:8" x14ac:dyDescent="0.25">
      <c r="A2394" s="81" t="s">
        <v>479</v>
      </c>
      <c r="B2394" s="81" t="s">
        <v>413</v>
      </c>
      <c r="C2394" s="81" t="s">
        <v>482</v>
      </c>
      <c r="D2394" s="81" t="s">
        <v>170</v>
      </c>
      <c r="E2394" s="81" t="s">
        <v>535</v>
      </c>
      <c r="F2394" s="105">
        <v>215.01338410866717</v>
      </c>
      <c r="G2394" s="105">
        <v>53.753346027166792</v>
      </c>
      <c r="H2394" s="81" t="s">
        <v>33</v>
      </c>
    </row>
    <row r="2395" spans="1:8" x14ac:dyDescent="0.25">
      <c r="A2395" s="81" t="s">
        <v>479</v>
      </c>
      <c r="B2395" s="81" t="s">
        <v>413</v>
      </c>
      <c r="C2395" s="81" t="s">
        <v>482</v>
      </c>
      <c r="D2395" s="81" t="s">
        <v>170</v>
      </c>
      <c r="E2395" s="81" t="s">
        <v>535</v>
      </c>
      <c r="F2395" s="105">
        <v>4050.593670571749</v>
      </c>
      <c r="G2395" s="105">
        <v>1012.6484176429373</v>
      </c>
      <c r="H2395" s="81" t="s">
        <v>34</v>
      </c>
    </row>
    <row r="2396" spans="1:8" x14ac:dyDescent="0.25">
      <c r="A2396" s="81" t="s">
        <v>479</v>
      </c>
      <c r="B2396" s="81" t="s">
        <v>413</v>
      </c>
      <c r="C2396" s="81" t="s">
        <v>482</v>
      </c>
      <c r="D2396" s="81" t="s">
        <v>170</v>
      </c>
      <c r="E2396" s="81" t="s">
        <v>535</v>
      </c>
      <c r="F2396" s="105">
        <v>5130.9478054784131</v>
      </c>
      <c r="G2396" s="105">
        <v>1282.7369513696033</v>
      </c>
      <c r="H2396" s="81" t="s">
        <v>35</v>
      </c>
    </row>
    <row r="2397" spans="1:8" x14ac:dyDescent="0.25">
      <c r="A2397" s="81" t="s">
        <v>479</v>
      </c>
      <c r="B2397" s="81" t="s">
        <v>413</v>
      </c>
      <c r="C2397" s="81" t="s">
        <v>482</v>
      </c>
      <c r="D2397" s="81" t="s">
        <v>170</v>
      </c>
      <c r="E2397" s="81" t="s">
        <v>535</v>
      </c>
      <c r="F2397" s="105">
        <v>6679.5141456708898</v>
      </c>
      <c r="G2397" s="105">
        <v>1669.8785364177224</v>
      </c>
      <c r="H2397" s="81" t="s">
        <v>36</v>
      </c>
    </row>
    <row r="2398" spans="1:8" x14ac:dyDescent="0.25">
      <c r="A2398" s="81" t="s">
        <v>479</v>
      </c>
      <c r="B2398" s="81" t="s">
        <v>413</v>
      </c>
      <c r="C2398" s="81" t="s">
        <v>482</v>
      </c>
      <c r="D2398" s="81" t="s">
        <v>170</v>
      </c>
      <c r="E2398" s="81" t="s">
        <v>535</v>
      </c>
      <c r="F2398" s="105">
        <v>3261.6237939107109</v>
      </c>
      <c r="G2398" s="105">
        <v>815.40594847767773</v>
      </c>
      <c r="H2398" s="81" t="s">
        <v>37</v>
      </c>
    </row>
    <row r="2399" spans="1:8" x14ac:dyDescent="0.25">
      <c r="A2399" s="81" t="s">
        <v>479</v>
      </c>
      <c r="B2399" s="81" t="s">
        <v>413</v>
      </c>
      <c r="C2399" s="81" t="s">
        <v>482</v>
      </c>
      <c r="D2399" s="81" t="s">
        <v>170</v>
      </c>
      <c r="E2399" s="81" t="s">
        <v>535</v>
      </c>
      <c r="F2399" s="105">
        <v>2151.3087776118555</v>
      </c>
      <c r="G2399" s="105">
        <v>537.82719440296387</v>
      </c>
      <c r="H2399" s="81" t="s">
        <v>38</v>
      </c>
    </row>
    <row r="2400" spans="1:8" x14ac:dyDescent="0.25">
      <c r="A2400" s="81" t="s">
        <v>479</v>
      </c>
      <c r="B2400" s="81" t="s">
        <v>413</v>
      </c>
      <c r="C2400" s="81" t="s">
        <v>482</v>
      </c>
      <c r="D2400" s="81" t="s">
        <v>170</v>
      </c>
      <c r="E2400" s="81" t="s">
        <v>535</v>
      </c>
      <c r="F2400" s="105">
        <v>1737.7311207470968</v>
      </c>
      <c r="G2400" s="105">
        <v>434.43278018677421</v>
      </c>
      <c r="H2400" s="81" t="s">
        <v>39</v>
      </c>
    </row>
    <row r="2401" spans="1:8" x14ac:dyDescent="0.25">
      <c r="A2401" s="81" t="s">
        <v>479</v>
      </c>
      <c r="B2401" s="81" t="s">
        <v>413</v>
      </c>
      <c r="C2401" s="81" t="s">
        <v>482</v>
      </c>
      <c r="D2401" s="81" t="s">
        <v>170</v>
      </c>
      <c r="E2401" s="81" t="s">
        <v>535</v>
      </c>
      <c r="F2401" s="105">
        <v>6379.905331748977</v>
      </c>
      <c r="G2401" s="105">
        <v>1594.9763329372443</v>
      </c>
      <c r="H2401" s="81" t="s">
        <v>40</v>
      </c>
    </row>
    <row r="2402" spans="1:8" x14ac:dyDescent="0.25">
      <c r="A2402" s="81" t="s">
        <v>479</v>
      </c>
      <c r="B2402" s="81" t="s">
        <v>413</v>
      </c>
      <c r="C2402" s="81" t="s">
        <v>482</v>
      </c>
      <c r="D2402" s="81" t="s">
        <v>170</v>
      </c>
      <c r="E2402" s="81" t="s">
        <v>535</v>
      </c>
      <c r="F2402" s="105">
        <v>14575.087594907192</v>
      </c>
      <c r="G2402" s="105">
        <v>3643.7718987267981</v>
      </c>
      <c r="H2402" s="81" t="s">
        <v>41</v>
      </c>
    </row>
    <row r="2403" spans="1:8" x14ac:dyDescent="0.25">
      <c r="A2403" s="81" t="s">
        <v>479</v>
      </c>
      <c r="B2403" s="81" t="s">
        <v>413</v>
      </c>
      <c r="C2403" s="81" t="s">
        <v>482</v>
      </c>
      <c r="D2403" s="81" t="s">
        <v>170</v>
      </c>
      <c r="E2403" s="81" t="s">
        <v>535</v>
      </c>
      <c r="F2403" s="105">
        <v>31097.045012044226</v>
      </c>
      <c r="G2403" s="105">
        <v>7774.2612530110564</v>
      </c>
      <c r="H2403" s="81" t="s">
        <v>42</v>
      </c>
    </row>
    <row r="2404" spans="1:8" x14ac:dyDescent="0.25">
      <c r="A2404" s="81" t="s">
        <v>479</v>
      </c>
      <c r="B2404" s="81" t="s">
        <v>413</v>
      </c>
      <c r="C2404" s="81" t="s">
        <v>482</v>
      </c>
      <c r="D2404" s="81" t="s">
        <v>170</v>
      </c>
      <c r="E2404" s="81" t="s">
        <v>535</v>
      </c>
      <c r="F2404" s="105">
        <v>583.94345301643477</v>
      </c>
      <c r="G2404" s="105">
        <v>145.98586325410869</v>
      </c>
      <c r="H2404" s="81" t="s">
        <v>43</v>
      </c>
    </row>
    <row r="2405" spans="1:8" x14ac:dyDescent="0.25">
      <c r="A2405" s="81" t="s">
        <v>479</v>
      </c>
      <c r="B2405" s="81" t="s">
        <v>413</v>
      </c>
      <c r="C2405" s="81" t="s">
        <v>482</v>
      </c>
      <c r="D2405" s="81" t="s">
        <v>170</v>
      </c>
      <c r="E2405" s="81" t="s">
        <v>535</v>
      </c>
      <c r="F2405" s="105">
        <v>2251.1783822524935</v>
      </c>
      <c r="G2405" s="105">
        <v>562.79459556312338</v>
      </c>
      <c r="H2405" s="81" t="s">
        <v>44</v>
      </c>
    </row>
    <row r="2406" spans="1:8" x14ac:dyDescent="0.25">
      <c r="A2406" s="81" t="s">
        <v>479</v>
      </c>
      <c r="B2406" s="81" t="s">
        <v>413</v>
      </c>
      <c r="C2406" s="81" t="s">
        <v>482</v>
      </c>
      <c r="D2406" s="81" t="s">
        <v>170</v>
      </c>
      <c r="E2406" s="81" t="s">
        <v>535</v>
      </c>
      <c r="F2406" s="105">
        <v>1646.086071782747</v>
      </c>
      <c r="G2406" s="105">
        <v>411.52151794568675</v>
      </c>
      <c r="H2406" s="81" t="s">
        <v>45</v>
      </c>
    </row>
    <row r="2407" spans="1:8" x14ac:dyDescent="0.25">
      <c r="A2407" s="81" t="s">
        <v>479</v>
      </c>
      <c r="B2407" s="81" t="s">
        <v>413</v>
      </c>
      <c r="C2407" s="81" t="s">
        <v>482</v>
      </c>
      <c r="D2407" s="81" t="s">
        <v>170</v>
      </c>
      <c r="E2407" s="81" t="s">
        <v>535</v>
      </c>
      <c r="F2407" s="105">
        <v>1668.4098657612424</v>
      </c>
      <c r="G2407" s="105">
        <v>417.10246644031059</v>
      </c>
      <c r="H2407" s="81" t="s">
        <v>46</v>
      </c>
    </row>
    <row r="2408" spans="1:8" x14ac:dyDescent="0.25">
      <c r="A2408" s="81" t="s">
        <v>479</v>
      </c>
      <c r="B2408" s="81" t="s">
        <v>413</v>
      </c>
      <c r="C2408" s="81" t="s">
        <v>482</v>
      </c>
      <c r="D2408" s="81" t="s">
        <v>170</v>
      </c>
      <c r="E2408" s="81" t="s">
        <v>535</v>
      </c>
      <c r="F2408" s="105">
        <v>4248.5704750652485</v>
      </c>
      <c r="G2408" s="105">
        <v>1062.1426187663121</v>
      </c>
      <c r="H2408" s="81" t="s">
        <v>47</v>
      </c>
    </row>
    <row r="2409" spans="1:8" x14ac:dyDescent="0.25">
      <c r="A2409" s="81" t="s">
        <v>479</v>
      </c>
      <c r="B2409" s="81" t="s">
        <v>413</v>
      </c>
      <c r="C2409" s="81" t="s">
        <v>482</v>
      </c>
      <c r="D2409" s="81" t="s">
        <v>170</v>
      </c>
      <c r="E2409" s="81" t="s">
        <v>535</v>
      </c>
      <c r="F2409" s="105">
        <v>903.52618786647565</v>
      </c>
      <c r="G2409" s="105">
        <v>225.88154696661891</v>
      </c>
      <c r="H2409" s="81" t="s">
        <v>63</v>
      </c>
    </row>
    <row r="2410" spans="1:8" x14ac:dyDescent="0.25">
      <c r="A2410" s="81" t="s">
        <v>479</v>
      </c>
      <c r="B2410" s="81" t="s">
        <v>413</v>
      </c>
      <c r="C2410" s="81" t="s">
        <v>482</v>
      </c>
      <c r="D2410" s="81" t="s">
        <v>170</v>
      </c>
      <c r="E2410" s="81" t="s">
        <v>535</v>
      </c>
      <c r="F2410" s="105">
        <v>2343.9983677420273</v>
      </c>
      <c r="G2410" s="105">
        <v>585.99959193550683</v>
      </c>
      <c r="H2410" s="81" t="s">
        <v>48</v>
      </c>
    </row>
    <row r="2411" spans="1:8" x14ac:dyDescent="0.25">
      <c r="A2411" s="81" t="s">
        <v>479</v>
      </c>
      <c r="B2411" s="81" t="s">
        <v>413</v>
      </c>
      <c r="C2411" s="81" t="s">
        <v>482</v>
      </c>
      <c r="D2411" s="81" t="s">
        <v>170</v>
      </c>
      <c r="E2411" s="81" t="s">
        <v>535</v>
      </c>
      <c r="F2411" s="105">
        <v>828.33025025470135</v>
      </c>
      <c r="G2411" s="105">
        <v>207.08256256367534</v>
      </c>
      <c r="H2411" s="81" t="s">
        <v>68</v>
      </c>
    </row>
    <row r="2412" spans="1:8" x14ac:dyDescent="0.25">
      <c r="A2412" s="81" t="s">
        <v>479</v>
      </c>
      <c r="B2412" s="81" t="s">
        <v>413</v>
      </c>
      <c r="C2412" s="81" t="s">
        <v>482</v>
      </c>
      <c r="D2412" s="81" t="s">
        <v>170</v>
      </c>
      <c r="E2412" s="81" t="s">
        <v>535</v>
      </c>
      <c r="F2412" s="105">
        <v>2581.3355458291899</v>
      </c>
      <c r="G2412" s="105">
        <v>645.33388645729747</v>
      </c>
      <c r="H2412" s="81" t="s">
        <v>49</v>
      </c>
    </row>
    <row r="2413" spans="1:8" x14ac:dyDescent="0.25">
      <c r="A2413" s="81" t="s">
        <v>479</v>
      </c>
      <c r="B2413" s="81" t="s">
        <v>413</v>
      </c>
      <c r="C2413" s="81" t="s">
        <v>482</v>
      </c>
      <c r="D2413" s="81" t="s">
        <v>170</v>
      </c>
      <c r="E2413" s="81" t="s">
        <v>535</v>
      </c>
      <c r="F2413" s="105">
        <v>1116.1896989247748</v>
      </c>
      <c r="G2413" s="105">
        <v>279.0474247311937</v>
      </c>
      <c r="H2413" s="81" t="s">
        <v>50</v>
      </c>
    </row>
    <row r="2414" spans="1:8" x14ac:dyDescent="0.25">
      <c r="A2414" s="81" t="s">
        <v>479</v>
      </c>
      <c r="B2414" s="81" t="s">
        <v>413</v>
      </c>
      <c r="C2414" s="81" t="s">
        <v>482</v>
      </c>
      <c r="D2414" s="81" t="s">
        <v>170</v>
      </c>
      <c r="E2414" s="81" t="s">
        <v>535</v>
      </c>
      <c r="F2414" s="105">
        <v>504.04776930392461</v>
      </c>
      <c r="G2414" s="105">
        <v>126.01194232598115</v>
      </c>
      <c r="H2414" s="81" t="s">
        <v>51</v>
      </c>
    </row>
    <row r="2415" spans="1:8" x14ac:dyDescent="0.25">
      <c r="A2415" s="81" t="s">
        <v>479</v>
      </c>
      <c r="B2415" s="81" t="s">
        <v>413</v>
      </c>
      <c r="C2415" s="81" t="s">
        <v>482</v>
      </c>
      <c r="D2415" s="81" t="s">
        <v>170</v>
      </c>
      <c r="E2415" s="81" t="s">
        <v>535</v>
      </c>
      <c r="F2415" s="105">
        <v>4886.3260209351092</v>
      </c>
      <c r="G2415" s="105">
        <v>1221.5815052337773</v>
      </c>
      <c r="H2415" s="81" t="s">
        <v>52</v>
      </c>
    </row>
    <row r="2416" spans="1:8" x14ac:dyDescent="0.25">
      <c r="A2416" s="81" t="s">
        <v>479</v>
      </c>
      <c r="B2416" s="81" t="s">
        <v>413</v>
      </c>
      <c r="C2416" s="81" t="s">
        <v>482</v>
      </c>
      <c r="D2416" s="81" t="s">
        <v>170</v>
      </c>
      <c r="E2416" s="81" t="s">
        <v>535</v>
      </c>
      <c r="F2416" s="105">
        <v>3343.6343633685519</v>
      </c>
      <c r="G2416" s="105">
        <v>835.90859084213798</v>
      </c>
      <c r="H2416" s="81" t="s">
        <v>53</v>
      </c>
    </row>
    <row r="2417" spans="1:8" x14ac:dyDescent="0.25">
      <c r="A2417" s="81" t="s">
        <v>479</v>
      </c>
      <c r="B2417" s="81" t="s">
        <v>413</v>
      </c>
      <c r="C2417" s="81" t="s">
        <v>482</v>
      </c>
      <c r="D2417" s="81" t="s">
        <v>170</v>
      </c>
      <c r="E2417" s="81" t="s">
        <v>535</v>
      </c>
      <c r="F2417" s="105">
        <v>117.49365251839735</v>
      </c>
      <c r="G2417" s="105">
        <v>29.373413129599339</v>
      </c>
      <c r="H2417" s="81" t="s">
        <v>54</v>
      </c>
    </row>
    <row r="2418" spans="1:8" x14ac:dyDescent="0.25">
      <c r="A2418" s="81" t="s">
        <v>479</v>
      </c>
      <c r="B2418" s="81" t="s">
        <v>413</v>
      </c>
      <c r="C2418" s="81" t="s">
        <v>482</v>
      </c>
      <c r="D2418" s="81" t="s">
        <v>170</v>
      </c>
      <c r="E2418" s="81" t="s">
        <v>535</v>
      </c>
      <c r="F2418" s="105">
        <v>1809.6372360883561</v>
      </c>
      <c r="G2418" s="105">
        <v>452.40930902208902</v>
      </c>
      <c r="H2418" s="81" t="s">
        <v>55</v>
      </c>
    </row>
    <row r="2419" spans="1:8" x14ac:dyDescent="0.25">
      <c r="A2419" s="81" t="s">
        <v>479</v>
      </c>
      <c r="B2419" s="81" t="s">
        <v>413</v>
      </c>
      <c r="C2419" s="81" t="s">
        <v>482</v>
      </c>
      <c r="D2419" s="81" t="s">
        <v>170</v>
      </c>
      <c r="E2419" s="81" t="s">
        <v>535</v>
      </c>
      <c r="F2419" s="105">
        <v>2393.3457017997544</v>
      </c>
      <c r="G2419" s="105">
        <v>598.33642544993859</v>
      </c>
      <c r="H2419" s="81" t="s">
        <v>56</v>
      </c>
    </row>
    <row r="2420" spans="1:8" x14ac:dyDescent="0.25">
      <c r="A2420" s="81" t="s">
        <v>479</v>
      </c>
      <c r="B2420" s="81" t="s">
        <v>413</v>
      </c>
      <c r="C2420" s="81" t="s">
        <v>482</v>
      </c>
      <c r="D2420" s="81" t="s">
        <v>170</v>
      </c>
      <c r="E2420" s="81" t="s">
        <v>535</v>
      </c>
      <c r="F2420" s="105">
        <v>1681.3341675382662</v>
      </c>
      <c r="G2420" s="105">
        <v>420.33354188456656</v>
      </c>
      <c r="H2420" s="81" t="s">
        <v>57</v>
      </c>
    </row>
    <row r="2421" spans="1:8" x14ac:dyDescent="0.25">
      <c r="A2421" s="81" t="s">
        <v>479</v>
      </c>
      <c r="B2421" s="81" t="s">
        <v>413</v>
      </c>
      <c r="C2421" s="81" t="s">
        <v>482</v>
      </c>
      <c r="D2421" s="81" t="s">
        <v>170</v>
      </c>
      <c r="E2421" s="81" t="s">
        <v>535</v>
      </c>
      <c r="F2421" s="105">
        <v>2496.7401160159438</v>
      </c>
      <c r="G2421" s="105">
        <v>624.18502900398596</v>
      </c>
      <c r="H2421" s="81" t="s">
        <v>65</v>
      </c>
    </row>
    <row r="2422" spans="1:8" s="67" customFormat="1" hidden="1" x14ac:dyDescent="0.25">
      <c r="A2422" s="87"/>
      <c r="B2422" s="87"/>
      <c r="C2422" s="87"/>
      <c r="D2422" s="87"/>
      <c r="E2422" s="87"/>
      <c r="F2422" s="106">
        <v>156000.00000000003</v>
      </c>
      <c r="G2422" s="106">
        <v>39000.000000000007</v>
      </c>
      <c r="H2422" s="87"/>
    </row>
    <row r="2423" spans="1:8" hidden="1" x14ac:dyDescent="0.25"/>
    <row r="2424" spans="1:8" hidden="1" x14ac:dyDescent="0.25"/>
    <row r="2425" spans="1:8" hidden="1" x14ac:dyDescent="0.25"/>
    <row r="2426" spans="1:8" hidden="1" x14ac:dyDescent="0.25"/>
    <row r="2427" spans="1:8" hidden="1" x14ac:dyDescent="0.25"/>
    <row r="2428" spans="1:8" hidden="1" x14ac:dyDescent="0.25"/>
    <row r="2429" spans="1:8" hidden="1" x14ac:dyDescent="0.25"/>
    <row r="2430" spans="1:8" hidden="1" x14ac:dyDescent="0.25"/>
    <row r="2431" spans="1:8" hidden="1" x14ac:dyDescent="0.25"/>
    <row r="2432" spans="1:8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</sheetData>
  <autoFilter ref="A2:H2855" xr:uid="{00000000-0009-0000-0000-000004000000}">
    <filterColumn colId="4">
      <filters>
        <filter val="10"/>
        <filter val="120"/>
        <filter val="5"/>
        <filter val="7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13"/>
  <sheetViews>
    <sheetView tabSelected="1" zoomScale="110" zoomScaleNormal="110" workbookViewId="0">
      <pane ySplit="2" topLeftCell="A3" activePane="bottomLeft" state="frozen"/>
      <selection pane="bottomLeft" activeCell="M4" sqref="M4"/>
    </sheetView>
  </sheetViews>
  <sheetFormatPr defaultRowHeight="15" x14ac:dyDescent="0.25"/>
  <cols>
    <col min="1" max="1" width="10.28515625" style="131" customWidth="1"/>
    <col min="2" max="2" width="48.7109375" style="131" customWidth="1"/>
    <col min="3" max="3" width="10.7109375" style="131" customWidth="1"/>
    <col min="4" max="5" width="14.42578125" style="131" customWidth="1"/>
    <col min="6" max="6" width="12.7109375" style="117" customWidth="1"/>
    <col min="7" max="7" width="62" style="131" customWidth="1"/>
    <col min="8" max="8" width="26.85546875" style="131" customWidth="1"/>
    <col min="9" max="16384" width="9.140625" style="125"/>
  </cols>
  <sheetData>
    <row r="1" spans="1:8" x14ac:dyDescent="0.25">
      <c r="A1" s="142"/>
      <c r="B1" s="142"/>
      <c r="C1" s="142"/>
      <c r="D1" s="142"/>
      <c r="E1" s="142"/>
      <c r="G1" s="142"/>
      <c r="H1" s="142"/>
    </row>
    <row r="2" spans="1:8" ht="60" x14ac:dyDescent="0.25">
      <c r="A2" s="151" t="s">
        <v>454</v>
      </c>
      <c r="B2" s="151" t="s">
        <v>448</v>
      </c>
      <c r="C2" s="151" t="s">
        <v>450</v>
      </c>
      <c r="D2" s="151" t="s">
        <v>449</v>
      </c>
      <c r="E2" s="151" t="s">
        <v>534</v>
      </c>
      <c r="F2" s="152" t="s">
        <v>564</v>
      </c>
      <c r="G2" s="151" t="s">
        <v>452</v>
      </c>
      <c r="H2" s="151" t="s">
        <v>539</v>
      </c>
    </row>
    <row r="3" spans="1:8" ht="15" customHeight="1" x14ac:dyDescent="0.25">
      <c r="A3" s="91" t="s">
        <v>489</v>
      </c>
      <c r="B3" s="91" t="s">
        <v>133</v>
      </c>
      <c r="C3" s="91" t="s">
        <v>490</v>
      </c>
      <c r="D3" s="91" t="s">
        <v>14</v>
      </c>
      <c r="E3" s="91" t="s">
        <v>489</v>
      </c>
      <c r="F3" s="96">
        <v>61</v>
      </c>
      <c r="G3" s="91" t="s">
        <v>15</v>
      </c>
      <c r="H3" s="91" t="s">
        <v>541</v>
      </c>
    </row>
    <row r="4" spans="1:8" ht="15" customHeight="1" x14ac:dyDescent="0.25">
      <c r="A4" s="91" t="s">
        <v>489</v>
      </c>
      <c r="B4" s="91" t="s">
        <v>133</v>
      </c>
      <c r="C4" s="91" t="s">
        <v>490</v>
      </c>
      <c r="D4" s="91" t="s">
        <v>14</v>
      </c>
      <c r="E4" s="91" t="s">
        <v>489</v>
      </c>
      <c r="F4" s="96">
        <v>13</v>
      </c>
      <c r="G4" s="91" t="s">
        <v>16</v>
      </c>
      <c r="H4" s="91" t="s">
        <v>541</v>
      </c>
    </row>
    <row r="5" spans="1:8" ht="15" customHeight="1" x14ac:dyDescent="0.25">
      <c r="A5" s="91" t="s">
        <v>489</v>
      </c>
      <c r="B5" s="91" t="s">
        <v>133</v>
      </c>
      <c r="C5" s="91" t="s">
        <v>490</v>
      </c>
      <c r="D5" s="91" t="s">
        <v>14</v>
      </c>
      <c r="E5" s="91" t="s">
        <v>489</v>
      </c>
      <c r="F5" s="96">
        <v>28</v>
      </c>
      <c r="G5" s="91" t="s">
        <v>17</v>
      </c>
      <c r="H5" s="91" t="s">
        <v>541</v>
      </c>
    </row>
    <row r="6" spans="1:8" ht="15" customHeight="1" x14ac:dyDescent="0.25">
      <c r="A6" s="91" t="s">
        <v>489</v>
      </c>
      <c r="B6" s="91" t="s">
        <v>133</v>
      </c>
      <c r="C6" s="91" t="s">
        <v>490</v>
      </c>
      <c r="D6" s="91" t="s">
        <v>14</v>
      </c>
      <c r="E6" s="91" t="s">
        <v>489</v>
      </c>
      <c r="F6" s="96">
        <v>853</v>
      </c>
      <c r="G6" s="91" t="s">
        <v>18</v>
      </c>
      <c r="H6" s="91" t="s">
        <v>541</v>
      </c>
    </row>
    <row r="7" spans="1:8" ht="15" customHeight="1" x14ac:dyDescent="0.25">
      <c r="A7" s="91" t="s">
        <v>489</v>
      </c>
      <c r="B7" s="91" t="s">
        <v>133</v>
      </c>
      <c r="C7" s="91" t="s">
        <v>490</v>
      </c>
      <c r="D7" s="91" t="s">
        <v>14</v>
      </c>
      <c r="E7" s="91" t="s">
        <v>489</v>
      </c>
      <c r="F7" s="96">
        <v>202</v>
      </c>
      <c r="G7" s="91" t="s">
        <v>19</v>
      </c>
      <c r="H7" s="91" t="s">
        <v>541</v>
      </c>
    </row>
    <row r="8" spans="1:8" ht="15" customHeight="1" x14ac:dyDescent="0.25">
      <c r="A8" s="91" t="s">
        <v>489</v>
      </c>
      <c r="B8" s="91" t="s">
        <v>133</v>
      </c>
      <c r="C8" s="91" t="s">
        <v>490</v>
      </c>
      <c r="D8" s="91" t="s">
        <v>14</v>
      </c>
      <c r="E8" s="91" t="s">
        <v>489</v>
      </c>
      <c r="F8" s="96">
        <v>212</v>
      </c>
      <c r="G8" s="91" t="s">
        <v>20</v>
      </c>
      <c r="H8" s="91" t="s">
        <v>541</v>
      </c>
    </row>
    <row r="9" spans="1:8" ht="15" customHeight="1" x14ac:dyDescent="0.25">
      <c r="A9" s="91" t="s">
        <v>489</v>
      </c>
      <c r="B9" s="91" t="s">
        <v>133</v>
      </c>
      <c r="C9" s="91" t="s">
        <v>490</v>
      </c>
      <c r="D9" s="91" t="s">
        <v>14</v>
      </c>
      <c r="E9" s="91" t="s">
        <v>489</v>
      </c>
      <c r="F9" s="96">
        <v>200</v>
      </c>
      <c r="G9" s="91" t="s">
        <v>21</v>
      </c>
      <c r="H9" s="91" t="s">
        <v>541</v>
      </c>
    </row>
    <row r="10" spans="1:8" ht="15" customHeight="1" x14ac:dyDescent="0.25">
      <c r="A10" s="139">
        <v>5</v>
      </c>
      <c r="B10" s="139" t="s">
        <v>183</v>
      </c>
      <c r="C10" s="139" t="s">
        <v>490</v>
      </c>
      <c r="D10" s="139" t="s">
        <v>14</v>
      </c>
      <c r="E10" s="139">
        <v>1</v>
      </c>
      <c r="F10" s="96">
        <v>1</v>
      </c>
      <c r="G10" s="139" t="s">
        <v>221</v>
      </c>
      <c r="H10" s="139" t="s">
        <v>543</v>
      </c>
    </row>
    <row r="11" spans="1:8" ht="15" customHeight="1" x14ac:dyDescent="0.25">
      <c r="A11" s="91" t="s">
        <v>489</v>
      </c>
      <c r="B11" s="91" t="s">
        <v>133</v>
      </c>
      <c r="C11" s="91" t="s">
        <v>490</v>
      </c>
      <c r="D11" s="91" t="s">
        <v>14</v>
      </c>
      <c r="E11" s="91" t="s">
        <v>489</v>
      </c>
      <c r="F11" s="96">
        <v>649</v>
      </c>
      <c r="G11" s="91" t="s">
        <v>23</v>
      </c>
      <c r="H11" s="91" t="s">
        <v>541</v>
      </c>
    </row>
    <row r="12" spans="1:8" ht="15" customHeight="1" x14ac:dyDescent="0.25">
      <c r="A12" s="91" t="s">
        <v>489</v>
      </c>
      <c r="B12" s="91" t="s">
        <v>133</v>
      </c>
      <c r="C12" s="91" t="s">
        <v>490</v>
      </c>
      <c r="D12" s="91" t="s">
        <v>14</v>
      </c>
      <c r="E12" s="91" t="s">
        <v>489</v>
      </c>
      <c r="F12" s="96">
        <v>945</v>
      </c>
      <c r="G12" s="91" t="s">
        <v>24</v>
      </c>
      <c r="H12" s="91" t="s">
        <v>541</v>
      </c>
    </row>
    <row r="13" spans="1:8" ht="15" customHeight="1" x14ac:dyDescent="0.25">
      <c r="A13" s="91" t="s">
        <v>489</v>
      </c>
      <c r="B13" s="91" t="s">
        <v>133</v>
      </c>
      <c r="C13" s="91" t="s">
        <v>490</v>
      </c>
      <c r="D13" s="91" t="s">
        <v>14</v>
      </c>
      <c r="E13" s="91" t="s">
        <v>489</v>
      </c>
      <c r="F13" s="96">
        <v>1200</v>
      </c>
      <c r="G13" s="91" t="s">
        <v>25</v>
      </c>
      <c r="H13" s="91" t="s">
        <v>541</v>
      </c>
    </row>
    <row r="14" spans="1:8" ht="15" customHeight="1" x14ac:dyDescent="0.25">
      <c r="A14" s="91" t="s">
        <v>489</v>
      </c>
      <c r="B14" s="91" t="s">
        <v>133</v>
      </c>
      <c r="C14" s="91" t="s">
        <v>490</v>
      </c>
      <c r="D14" s="91" t="s">
        <v>14</v>
      </c>
      <c r="E14" s="91" t="s">
        <v>489</v>
      </c>
      <c r="F14" s="96">
        <v>205</v>
      </c>
      <c r="G14" s="91" t="s">
        <v>26</v>
      </c>
      <c r="H14" s="91" t="s">
        <v>541</v>
      </c>
    </row>
    <row r="15" spans="1:8" ht="15" customHeight="1" x14ac:dyDescent="0.25">
      <c r="A15" s="91" t="s">
        <v>489</v>
      </c>
      <c r="B15" s="91" t="s">
        <v>133</v>
      </c>
      <c r="C15" s="91" t="s">
        <v>490</v>
      </c>
      <c r="D15" s="91" t="s">
        <v>14</v>
      </c>
      <c r="E15" s="91" t="s">
        <v>489</v>
      </c>
      <c r="F15" s="96">
        <v>113</v>
      </c>
      <c r="G15" s="91" t="s">
        <v>27</v>
      </c>
      <c r="H15" s="91" t="s">
        <v>541</v>
      </c>
    </row>
    <row r="16" spans="1:8" ht="15" customHeight="1" x14ac:dyDescent="0.25">
      <c r="A16" s="91" t="s">
        <v>489</v>
      </c>
      <c r="B16" s="91" t="s">
        <v>133</v>
      </c>
      <c r="C16" s="91" t="s">
        <v>490</v>
      </c>
      <c r="D16" s="91" t="s">
        <v>14</v>
      </c>
      <c r="E16" s="91" t="s">
        <v>489</v>
      </c>
      <c r="F16" s="96">
        <v>154</v>
      </c>
      <c r="G16" s="91" t="s">
        <v>28</v>
      </c>
      <c r="H16" s="91" t="s">
        <v>541</v>
      </c>
    </row>
    <row r="17" spans="1:8" ht="15" customHeight="1" x14ac:dyDescent="0.25">
      <c r="A17" s="91" t="s">
        <v>489</v>
      </c>
      <c r="B17" s="91" t="s">
        <v>133</v>
      </c>
      <c r="C17" s="91" t="s">
        <v>490</v>
      </c>
      <c r="D17" s="91" t="s">
        <v>14</v>
      </c>
      <c r="E17" s="91" t="s">
        <v>489</v>
      </c>
      <c r="F17" s="96">
        <v>22</v>
      </c>
      <c r="G17" s="91" t="s">
        <v>29</v>
      </c>
      <c r="H17" s="91" t="s">
        <v>541</v>
      </c>
    </row>
    <row r="18" spans="1:8" ht="15" customHeight="1" x14ac:dyDescent="0.25">
      <c r="A18" s="91" t="s">
        <v>489</v>
      </c>
      <c r="B18" s="91" t="s">
        <v>133</v>
      </c>
      <c r="C18" s="91" t="s">
        <v>490</v>
      </c>
      <c r="D18" s="91" t="s">
        <v>14</v>
      </c>
      <c r="E18" s="91" t="s">
        <v>489</v>
      </c>
      <c r="F18" s="96">
        <v>55</v>
      </c>
      <c r="G18" s="91" t="s">
        <v>30</v>
      </c>
      <c r="H18" s="91" t="s">
        <v>541</v>
      </c>
    </row>
    <row r="19" spans="1:8" ht="15" customHeight="1" x14ac:dyDescent="0.25">
      <c r="A19" s="91" t="s">
        <v>489</v>
      </c>
      <c r="B19" s="91" t="s">
        <v>133</v>
      </c>
      <c r="C19" s="91" t="s">
        <v>490</v>
      </c>
      <c r="D19" s="91" t="s">
        <v>14</v>
      </c>
      <c r="E19" s="91" t="s">
        <v>489</v>
      </c>
      <c r="F19" s="96">
        <v>311</v>
      </c>
      <c r="G19" s="91" t="s">
        <v>31</v>
      </c>
      <c r="H19" s="91" t="s">
        <v>541</v>
      </c>
    </row>
    <row r="20" spans="1:8" ht="15" customHeight="1" x14ac:dyDescent="0.25">
      <c r="A20" s="91" t="s">
        <v>489</v>
      </c>
      <c r="B20" s="91" t="s">
        <v>133</v>
      </c>
      <c r="C20" s="91" t="s">
        <v>490</v>
      </c>
      <c r="D20" s="91" t="s">
        <v>14</v>
      </c>
      <c r="E20" s="91" t="s">
        <v>489</v>
      </c>
      <c r="F20" s="96">
        <v>120</v>
      </c>
      <c r="G20" s="91" t="s">
        <v>32</v>
      </c>
      <c r="H20" s="91" t="s">
        <v>541</v>
      </c>
    </row>
    <row r="21" spans="1:8" ht="15" customHeight="1" x14ac:dyDescent="0.25">
      <c r="A21" s="91" t="s">
        <v>489</v>
      </c>
      <c r="B21" s="91" t="s">
        <v>133</v>
      </c>
      <c r="C21" s="91" t="s">
        <v>490</v>
      </c>
      <c r="D21" s="91" t="s">
        <v>14</v>
      </c>
      <c r="E21" s="91" t="s">
        <v>489</v>
      </c>
      <c r="F21" s="96">
        <v>31</v>
      </c>
      <c r="G21" s="91" t="s">
        <v>62</v>
      </c>
      <c r="H21" s="91" t="s">
        <v>541</v>
      </c>
    </row>
    <row r="22" spans="1:8" ht="15" customHeight="1" x14ac:dyDescent="0.25">
      <c r="A22" s="91" t="s">
        <v>489</v>
      </c>
      <c r="B22" s="91" t="s">
        <v>133</v>
      </c>
      <c r="C22" s="91" t="s">
        <v>490</v>
      </c>
      <c r="D22" s="91" t="s">
        <v>14</v>
      </c>
      <c r="E22" s="91" t="s">
        <v>489</v>
      </c>
      <c r="F22" s="96">
        <v>41</v>
      </c>
      <c r="G22" s="91" t="s">
        <v>33</v>
      </c>
      <c r="H22" s="91" t="s">
        <v>541</v>
      </c>
    </row>
    <row r="23" spans="1:8" ht="15" customHeight="1" x14ac:dyDescent="0.25">
      <c r="A23" s="91" t="s">
        <v>489</v>
      </c>
      <c r="B23" s="91" t="s">
        <v>133</v>
      </c>
      <c r="C23" s="91" t="s">
        <v>490</v>
      </c>
      <c r="D23" s="91" t="s">
        <v>14</v>
      </c>
      <c r="E23" s="91" t="s">
        <v>489</v>
      </c>
      <c r="F23" s="96">
        <v>240</v>
      </c>
      <c r="G23" s="91" t="s">
        <v>34</v>
      </c>
      <c r="H23" s="91" t="s">
        <v>541</v>
      </c>
    </row>
    <row r="24" spans="1:8" ht="15" customHeight="1" x14ac:dyDescent="0.25">
      <c r="A24" s="91" t="s">
        <v>489</v>
      </c>
      <c r="B24" s="91" t="s">
        <v>133</v>
      </c>
      <c r="C24" s="91" t="s">
        <v>490</v>
      </c>
      <c r="D24" s="91" t="s">
        <v>14</v>
      </c>
      <c r="E24" s="91" t="s">
        <v>489</v>
      </c>
      <c r="F24" s="96">
        <v>30</v>
      </c>
      <c r="G24" s="91" t="s">
        <v>35</v>
      </c>
      <c r="H24" s="91" t="s">
        <v>541</v>
      </c>
    </row>
    <row r="25" spans="1:8" ht="15" customHeight="1" x14ac:dyDescent="0.25">
      <c r="A25" s="91" t="s">
        <v>489</v>
      </c>
      <c r="B25" s="91" t="s">
        <v>133</v>
      </c>
      <c r="C25" s="91" t="s">
        <v>490</v>
      </c>
      <c r="D25" s="91" t="s">
        <v>14</v>
      </c>
      <c r="E25" s="91" t="s">
        <v>489</v>
      </c>
      <c r="F25" s="96">
        <v>89</v>
      </c>
      <c r="G25" s="91" t="s">
        <v>36</v>
      </c>
      <c r="H25" s="91" t="s">
        <v>541</v>
      </c>
    </row>
    <row r="26" spans="1:8" ht="15" customHeight="1" x14ac:dyDescent="0.25">
      <c r="A26" s="91" t="s">
        <v>489</v>
      </c>
      <c r="B26" s="91" t="s">
        <v>133</v>
      </c>
      <c r="C26" s="91" t="s">
        <v>490</v>
      </c>
      <c r="D26" s="91" t="s">
        <v>14</v>
      </c>
      <c r="E26" s="91" t="s">
        <v>489</v>
      </c>
      <c r="F26" s="96">
        <v>73</v>
      </c>
      <c r="G26" s="91" t="s">
        <v>37</v>
      </c>
      <c r="H26" s="91" t="s">
        <v>541</v>
      </c>
    </row>
    <row r="27" spans="1:8" ht="15" customHeight="1" x14ac:dyDescent="0.25">
      <c r="A27" s="91" t="s">
        <v>489</v>
      </c>
      <c r="B27" s="91" t="s">
        <v>133</v>
      </c>
      <c r="C27" s="91" t="s">
        <v>490</v>
      </c>
      <c r="D27" s="91" t="s">
        <v>14</v>
      </c>
      <c r="E27" s="91" t="s">
        <v>489</v>
      </c>
      <c r="F27" s="96">
        <v>18</v>
      </c>
      <c r="G27" s="91" t="s">
        <v>38</v>
      </c>
      <c r="H27" s="91" t="s">
        <v>541</v>
      </c>
    </row>
    <row r="28" spans="1:8" ht="15" customHeight="1" x14ac:dyDescent="0.25">
      <c r="A28" s="91" t="s">
        <v>489</v>
      </c>
      <c r="B28" s="91" t="s">
        <v>133</v>
      </c>
      <c r="C28" s="91" t="s">
        <v>490</v>
      </c>
      <c r="D28" s="91" t="s">
        <v>14</v>
      </c>
      <c r="E28" s="91" t="s">
        <v>489</v>
      </c>
      <c r="F28" s="96">
        <v>85</v>
      </c>
      <c r="G28" s="91" t="s">
        <v>39</v>
      </c>
      <c r="H28" s="91" t="s">
        <v>541</v>
      </c>
    </row>
    <row r="29" spans="1:8" ht="15" customHeight="1" x14ac:dyDescent="0.25">
      <c r="A29" s="91" t="s">
        <v>489</v>
      </c>
      <c r="B29" s="91" t="s">
        <v>133</v>
      </c>
      <c r="C29" s="91" t="s">
        <v>490</v>
      </c>
      <c r="D29" s="91" t="s">
        <v>14</v>
      </c>
      <c r="E29" s="91" t="s">
        <v>489</v>
      </c>
      <c r="F29" s="96">
        <v>164</v>
      </c>
      <c r="G29" s="91" t="s">
        <v>40</v>
      </c>
      <c r="H29" s="91" t="s">
        <v>541</v>
      </c>
    </row>
    <row r="30" spans="1:8" ht="15" customHeight="1" x14ac:dyDescent="0.25">
      <c r="A30" s="91" t="s">
        <v>489</v>
      </c>
      <c r="B30" s="91" t="s">
        <v>133</v>
      </c>
      <c r="C30" s="91" t="s">
        <v>490</v>
      </c>
      <c r="D30" s="91" t="s">
        <v>14</v>
      </c>
      <c r="E30" s="91" t="s">
        <v>489</v>
      </c>
      <c r="F30" s="96">
        <v>446</v>
      </c>
      <c r="G30" s="91" t="s">
        <v>41</v>
      </c>
      <c r="H30" s="91" t="s">
        <v>541</v>
      </c>
    </row>
    <row r="31" spans="1:8" ht="15" customHeight="1" x14ac:dyDescent="0.25">
      <c r="A31" s="91" t="s">
        <v>489</v>
      </c>
      <c r="B31" s="91" t="s">
        <v>133</v>
      </c>
      <c r="C31" s="91" t="s">
        <v>490</v>
      </c>
      <c r="D31" s="91" t="s">
        <v>14</v>
      </c>
      <c r="E31" s="91" t="s">
        <v>489</v>
      </c>
      <c r="F31" s="96">
        <v>858</v>
      </c>
      <c r="G31" s="91" t="s">
        <v>42</v>
      </c>
      <c r="H31" s="91" t="s">
        <v>541</v>
      </c>
    </row>
    <row r="32" spans="1:8" ht="15" customHeight="1" x14ac:dyDescent="0.25">
      <c r="A32" s="91" t="s">
        <v>489</v>
      </c>
      <c r="B32" s="91" t="s">
        <v>133</v>
      </c>
      <c r="C32" s="91" t="s">
        <v>490</v>
      </c>
      <c r="D32" s="91" t="s">
        <v>14</v>
      </c>
      <c r="E32" s="91" t="s">
        <v>489</v>
      </c>
      <c r="F32" s="96">
        <v>64</v>
      </c>
      <c r="G32" s="91" t="s">
        <v>43</v>
      </c>
      <c r="H32" s="91" t="s">
        <v>541</v>
      </c>
    </row>
    <row r="33" spans="1:8" ht="15" customHeight="1" x14ac:dyDescent="0.25">
      <c r="A33" s="91" t="s">
        <v>489</v>
      </c>
      <c r="B33" s="91" t="s">
        <v>133</v>
      </c>
      <c r="C33" s="91" t="s">
        <v>490</v>
      </c>
      <c r="D33" s="91" t="s">
        <v>14</v>
      </c>
      <c r="E33" s="91" t="s">
        <v>489</v>
      </c>
      <c r="F33" s="96">
        <v>35</v>
      </c>
      <c r="G33" s="91" t="s">
        <v>44</v>
      </c>
      <c r="H33" s="91" t="s">
        <v>541</v>
      </c>
    </row>
    <row r="34" spans="1:8" ht="15" customHeight="1" x14ac:dyDescent="0.25">
      <c r="A34" s="91" t="s">
        <v>489</v>
      </c>
      <c r="B34" s="91" t="s">
        <v>133</v>
      </c>
      <c r="C34" s="91" t="s">
        <v>490</v>
      </c>
      <c r="D34" s="91" t="s">
        <v>14</v>
      </c>
      <c r="E34" s="91" t="s">
        <v>489</v>
      </c>
      <c r="F34" s="96">
        <v>129</v>
      </c>
      <c r="G34" s="91" t="s">
        <v>45</v>
      </c>
      <c r="H34" s="91" t="s">
        <v>541</v>
      </c>
    </row>
    <row r="35" spans="1:8" ht="15" customHeight="1" x14ac:dyDescent="0.25">
      <c r="A35" s="91" t="s">
        <v>489</v>
      </c>
      <c r="B35" s="91" t="s">
        <v>133</v>
      </c>
      <c r="C35" s="91" t="s">
        <v>490</v>
      </c>
      <c r="D35" s="91" t="s">
        <v>14</v>
      </c>
      <c r="E35" s="91" t="s">
        <v>489</v>
      </c>
      <c r="F35" s="96">
        <v>164</v>
      </c>
      <c r="G35" s="91" t="s">
        <v>46</v>
      </c>
      <c r="H35" s="91" t="s">
        <v>541</v>
      </c>
    </row>
    <row r="36" spans="1:8" ht="15" customHeight="1" x14ac:dyDescent="0.25">
      <c r="A36" s="91" t="s">
        <v>489</v>
      </c>
      <c r="B36" s="91" t="s">
        <v>133</v>
      </c>
      <c r="C36" s="91" t="s">
        <v>490</v>
      </c>
      <c r="D36" s="91" t="s">
        <v>14</v>
      </c>
      <c r="E36" s="91" t="s">
        <v>489</v>
      </c>
      <c r="F36" s="96">
        <v>109</v>
      </c>
      <c r="G36" s="91" t="s">
        <v>47</v>
      </c>
      <c r="H36" s="91" t="s">
        <v>541</v>
      </c>
    </row>
    <row r="37" spans="1:8" ht="15" customHeight="1" x14ac:dyDescent="0.25">
      <c r="A37" s="91" t="s">
        <v>489</v>
      </c>
      <c r="B37" s="91" t="s">
        <v>133</v>
      </c>
      <c r="C37" s="91" t="s">
        <v>490</v>
      </c>
      <c r="D37" s="91" t="s">
        <v>14</v>
      </c>
      <c r="E37" s="91" t="s">
        <v>489</v>
      </c>
      <c r="F37" s="96">
        <v>11</v>
      </c>
      <c r="G37" s="91" t="s">
        <v>63</v>
      </c>
      <c r="H37" s="91" t="s">
        <v>541</v>
      </c>
    </row>
    <row r="38" spans="1:8" ht="15" customHeight="1" x14ac:dyDescent="0.25">
      <c r="A38" s="91" t="s">
        <v>489</v>
      </c>
      <c r="B38" s="91" t="s">
        <v>133</v>
      </c>
      <c r="C38" s="91" t="s">
        <v>490</v>
      </c>
      <c r="D38" s="91" t="s">
        <v>14</v>
      </c>
      <c r="E38" s="91" t="s">
        <v>489</v>
      </c>
      <c r="F38" s="96">
        <v>53</v>
      </c>
      <c r="G38" s="91" t="s">
        <v>48</v>
      </c>
      <c r="H38" s="91" t="s">
        <v>541</v>
      </c>
    </row>
    <row r="39" spans="1:8" ht="15" customHeight="1" x14ac:dyDescent="0.25">
      <c r="A39" s="91" t="s">
        <v>489</v>
      </c>
      <c r="B39" s="91" t="s">
        <v>133</v>
      </c>
      <c r="C39" s="91" t="s">
        <v>490</v>
      </c>
      <c r="D39" s="91" t="s">
        <v>14</v>
      </c>
      <c r="E39" s="91" t="s">
        <v>489</v>
      </c>
      <c r="F39" s="96">
        <v>65</v>
      </c>
      <c r="G39" s="91" t="s">
        <v>68</v>
      </c>
      <c r="H39" s="91" t="s">
        <v>541</v>
      </c>
    </row>
    <row r="40" spans="1:8" ht="15" customHeight="1" x14ac:dyDescent="0.25">
      <c r="A40" s="91" t="s">
        <v>489</v>
      </c>
      <c r="B40" s="91" t="s">
        <v>133</v>
      </c>
      <c r="C40" s="91" t="s">
        <v>490</v>
      </c>
      <c r="D40" s="91" t="s">
        <v>14</v>
      </c>
      <c r="E40" s="91" t="s">
        <v>489</v>
      </c>
      <c r="F40" s="96">
        <v>51</v>
      </c>
      <c r="G40" s="91" t="s">
        <v>49</v>
      </c>
      <c r="H40" s="91" t="s">
        <v>541</v>
      </c>
    </row>
    <row r="41" spans="1:8" ht="15" customHeight="1" x14ac:dyDescent="0.25">
      <c r="A41" s="91" t="s">
        <v>489</v>
      </c>
      <c r="B41" s="91" t="s">
        <v>133</v>
      </c>
      <c r="C41" s="91" t="s">
        <v>490</v>
      </c>
      <c r="D41" s="91" t="s">
        <v>14</v>
      </c>
      <c r="E41" s="91" t="s">
        <v>489</v>
      </c>
      <c r="F41" s="96">
        <v>171</v>
      </c>
      <c r="G41" s="91" t="s">
        <v>50</v>
      </c>
      <c r="H41" s="91" t="s">
        <v>541</v>
      </c>
    </row>
    <row r="42" spans="1:8" ht="15" customHeight="1" x14ac:dyDescent="0.25">
      <c r="A42" s="91" t="s">
        <v>489</v>
      </c>
      <c r="B42" s="91" t="s">
        <v>133</v>
      </c>
      <c r="C42" s="91" t="s">
        <v>490</v>
      </c>
      <c r="D42" s="91" t="s">
        <v>14</v>
      </c>
      <c r="E42" s="91" t="s">
        <v>489</v>
      </c>
      <c r="F42" s="96">
        <v>159</v>
      </c>
      <c r="G42" s="91" t="s">
        <v>51</v>
      </c>
      <c r="H42" s="91" t="s">
        <v>541</v>
      </c>
    </row>
    <row r="43" spans="1:8" ht="15" customHeight="1" x14ac:dyDescent="0.25">
      <c r="A43" s="91" t="s">
        <v>489</v>
      </c>
      <c r="B43" s="91" t="s">
        <v>133</v>
      </c>
      <c r="C43" s="91" t="s">
        <v>490</v>
      </c>
      <c r="D43" s="91" t="s">
        <v>14</v>
      </c>
      <c r="E43" s="91" t="s">
        <v>489</v>
      </c>
      <c r="F43" s="96">
        <v>299</v>
      </c>
      <c r="G43" s="91" t="s">
        <v>52</v>
      </c>
      <c r="H43" s="91" t="s">
        <v>541</v>
      </c>
    </row>
    <row r="44" spans="1:8" ht="15" customHeight="1" x14ac:dyDescent="0.25">
      <c r="A44" s="91" t="s">
        <v>489</v>
      </c>
      <c r="B44" s="91" t="s">
        <v>133</v>
      </c>
      <c r="C44" s="91" t="s">
        <v>490</v>
      </c>
      <c r="D44" s="91" t="s">
        <v>14</v>
      </c>
      <c r="E44" s="91" t="s">
        <v>489</v>
      </c>
      <c r="F44" s="96">
        <v>166</v>
      </c>
      <c r="G44" s="91" t="s">
        <v>134</v>
      </c>
      <c r="H44" s="91" t="s">
        <v>541</v>
      </c>
    </row>
    <row r="45" spans="1:8" ht="15" customHeight="1" x14ac:dyDescent="0.25">
      <c r="A45" s="91" t="s">
        <v>489</v>
      </c>
      <c r="B45" s="91" t="s">
        <v>133</v>
      </c>
      <c r="C45" s="91" t="s">
        <v>490</v>
      </c>
      <c r="D45" s="91" t="s">
        <v>14</v>
      </c>
      <c r="E45" s="91" t="s">
        <v>489</v>
      </c>
      <c r="F45" s="96">
        <v>19</v>
      </c>
      <c r="G45" s="91" t="s">
        <v>135</v>
      </c>
      <c r="H45" s="91" t="s">
        <v>541</v>
      </c>
    </row>
    <row r="46" spans="1:8" ht="15" customHeight="1" x14ac:dyDescent="0.25">
      <c r="A46" s="91" t="s">
        <v>489</v>
      </c>
      <c r="B46" s="91" t="s">
        <v>133</v>
      </c>
      <c r="C46" s="91" t="s">
        <v>490</v>
      </c>
      <c r="D46" s="91" t="s">
        <v>14</v>
      </c>
      <c r="E46" s="91" t="s">
        <v>489</v>
      </c>
      <c r="F46" s="96">
        <v>180</v>
      </c>
      <c r="G46" s="91" t="s">
        <v>53</v>
      </c>
      <c r="H46" s="91" t="s">
        <v>541</v>
      </c>
    </row>
    <row r="47" spans="1:8" ht="15" customHeight="1" x14ac:dyDescent="0.25">
      <c r="A47" s="91" t="s">
        <v>489</v>
      </c>
      <c r="B47" s="91" t="s">
        <v>133</v>
      </c>
      <c r="C47" s="91" t="s">
        <v>490</v>
      </c>
      <c r="D47" s="91" t="s">
        <v>14</v>
      </c>
      <c r="E47" s="91" t="s">
        <v>489</v>
      </c>
      <c r="F47" s="96">
        <v>34</v>
      </c>
      <c r="G47" s="91" t="s">
        <v>54</v>
      </c>
      <c r="H47" s="91" t="s">
        <v>541</v>
      </c>
    </row>
    <row r="48" spans="1:8" ht="15" customHeight="1" x14ac:dyDescent="0.25">
      <c r="A48" s="91" t="s">
        <v>489</v>
      </c>
      <c r="B48" s="91" t="s">
        <v>133</v>
      </c>
      <c r="C48" s="91" t="s">
        <v>490</v>
      </c>
      <c r="D48" s="91" t="s">
        <v>14</v>
      </c>
      <c r="E48" s="91" t="s">
        <v>489</v>
      </c>
      <c r="F48" s="96">
        <v>208</v>
      </c>
      <c r="G48" s="91" t="s">
        <v>55</v>
      </c>
      <c r="H48" s="91" t="s">
        <v>541</v>
      </c>
    </row>
    <row r="49" spans="1:8" ht="15" customHeight="1" x14ac:dyDescent="0.25">
      <c r="A49" s="91" t="s">
        <v>489</v>
      </c>
      <c r="B49" s="91" t="s">
        <v>133</v>
      </c>
      <c r="C49" s="91" t="s">
        <v>490</v>
      </c>
      <c r="D49" s="91" t="s">
        <v>14</v>
      </c>
      <c r="E49" s="91" t="s">
        <v>489</v>
      </c>
      <c r="F49" s="96">
        <v>407</v>
      </c>
      <c r="G49" s="91" t="s">
        <v>56</v>
      </c>
      <c r="H49" s="91" t="s">
        <v>541</v>
      </c>
    </row>
    <row r="50" spans="1:8" ht="15" customHeight="1" x14ac:dyDescent="0.25">
      <c r="A50" s="91" t="s">
        <v>489</v>
      </c>
      <c r="B50" s="91" t="s">
        <v>133</v>
      </c>
      <c r="C50" s="91" t="s">
        <v>490</v>
      </c>
      <c r="D50" s="91" t="s">
        <v>14</v>
      </c>
      <c r="E50" s="91" t="s">
        <v>489</v>
      </c>
      <c r="F50" s="96">
        <v>230</v>
      </c>
      <c r="G50" s="91" t="s">
        <v>57</v>
      </c>
      <c r="H50" s="91" t="s">
        <v>541</v>
      </c>
    </row>
    <row r="51" spans="1:8" ht="15" customHeight="1" x14ac:dyDescent="0.25">
      <c r="A51" s="91" t="s">
        <v>489</v>
      </c>
      <c r="B51" s="91" t="s">
        <v>133</v>
      </c>
      <c r="C51" s="91" t="s">
        <v>490</v>
      </c>
      <c r="D51" s="91" t="s">
        <v>14</v>
      </c>
      <c r="E51" s="91" t="s">
        <v>489</v>
      </c>
      <c r="F51" s="96">
        <v>34</v>
      </c>
      <c r="G51" s="91" t="s">
        <v>65</v>
      </c>
      <c r="H51" s="91" t="s">
        <v>541</v>
      </c>
    </row>
    <row r="52" spans="1:8" ht="15" customHeight="1" x14ac:dyDescent="0.25">
      <c r="A52" s="91"/>
      <c r="B52" s="91"/>
      <c r="C52" s="91"/>
      <c r="D52" s="91"/>
      <c r="E52" s="91"/>
      <c r="F52" s="120">
        <f>SUM(F3:F51)</f>
        <v>10007</v>
      </c>
      <c r="G52" s="143"/>
      <c r="H52" s="91"/>
    </row>
    <row r="53" spans="1:8" ht="15" customHeight="1" x14ac:dyDescent="0.25">
      <c r="A53" s="91" t="s">
        <v>489</v>
      </c>
      <c r="B53" s="91" t="s">
        <v>133</v>
      </c>
      <c r="C53" s="91" t="s">
        <v>485</v>
      </c>
      <c r="D53" s="91" t="s">
        <v>14</v>
      </c>
      <c r="E53" s="91" t="s">
        <v>489</v>
      </c>
      <c r="F53" s="96">
        <v>154</v>
      </c>
      <c r="G53" s="91" t="s">
        <v>18</v>
      </c>
      <c r="H53" s="91" t="s">
        <v>541</v>
      </c>
    </row>
    <row r="54" spans="1:8" ht="15" customHeight="1" x14ac:dyDescent="0.25">
      <c r="A54" s="91" t="s">
        <v>489</v>
      </c>
      <c r="B54" s="91" t="s">
        <v>133</v>
      </c>
      <c r="C54" s="91" t="s">
        <v>485</v>
      </c>
      <c r="D54" s="91" t="s">
        <v>14</v>
      </c>
      <c r="E54" s="91" t="s">
        <v>489</v>
      </c>
      <c r="F54" s="96">
        <v>60</v>
      </c>
      <c r="G54" s="91" t="s">
        <v>21</v>
      </c>
      <c r="H54" s="91" t="s">
        <v>541</v>
      </c>
    </row>
    <row r="55" spans="1:8" ht="15" customHeight="1" x14ac:dyDescent="0.25">
      <c r="A55" s="91" t="s">
        <v>489</v>
      </c>
      <c r="B55" s="91" t="s">
        <v>133</v>
      </c>
      <c r="C55" s="91" t="s">
        <v>485</v>
      </c>
      <c r="D55" s="91" t="s">
        <v>14</v>
      </c>
      <c r="E55" s="91" t="s">
        <v>489</v>
      </c>
      <c r="F55" s="96">
        <v>110</v>
      </c>
      <c r="G55" s="91" t="s">
        <v>23</v>
      </c>
      <c r="H55" s="91" t="s">
        <v>541</v>
      </c>
    </row>
    <row r="56" spans="1:8" ht="15" customHeight="1" x14ac:dyDescent="0.25">
      <c r="A56" s="91" t="s">
        <v>489</v>
      </c>
      <c r="B56" s="91" t="s">
        <v>133</v>
      </c>
      <c r="C56" s="91" t="s">
        <v>485</v>
      </c>
      <c r="D56" s="91" t="s">
        <v>14</v>
      </c>
      <c r="E56" s="91" t="s">
        <v>489</v>
      </c>
      <c r="F56" s="96">
        <v>26</v>
      </c>
      <c r="G56" s="91" t="s">
        <v>24</v>
      </c>
      <c r="H56" s="91" t="s">
        <v>541</v>
      </c>
    </row>
    <row r="57" spans="1:8" ht="15" customHeight="1" x14ac:dyDescent="0.25">
      <c r="A57" s="91" t="s">
        <v>489</v>
      </c>
      <c r="B57" s="91" t="s">
        <v>133</v>
      </c>
      <c r="C57" s="91" t="s">
        <v>485</v>
      </c>
      <c r="D57" s="91" t="s">
        <v>14</v>
      </c>
      <c r="E57" s="91" t="s">
        <v>489</v>
      </c>
      <c r="F57" s="96">
        <v>16</v>
      </c>
      <c r="G57" s="91" t="s">
        <v>26</v>
      </c>
      <c r="H57" s="91" t="s">
        <v>541</v>
      </c>
    </row>
    <row r="58" spans="1:8" ht="15" customHeight="1" x14ac:dyDescent="0.25">
      <c r="A58" s="91" t="s">
        <v>489</v>
      </c>
      <c r="B58" s="91" t="s">
        <v>133</v>
      </c>
      <c r="C58" s="91" t="s">
        <v>485</v>
      </c>
      <c r="D58" s="91" t="s">
        <v>14</v>
      </c>
      <c r="E58" s="91" t="s">
        <v>489</v>
      </c>
      <c r="F58" s="96">
        <v>14</v>
      </c>
      <c r="G58" s="91" t="s">
        <v>30</v>
      </c>
      <c r="H58" s="91" t="s">
        <v>541</v>
      </c>
    </row>
    <row r="59" spans="1:8" ht="15" customHeight="1" x14ac:dyDescent="0.25">
      <c r="A59" s="91" t="s">
        <v>489</v>
      </c>
      <c r="B59" s="91" t="s">
        <v>133</v>
      </c>
      <c r="C59" s="91" t="s">
        <v>485</v>
      </c>
      <c r="D59" s="91" t="s">
        <v>14</v>
      </c>
      <c r="E59" s="91" t="s">
        <v>489</v>
      </c>
      <c r="F59" s="96">
        <v>60</v>
      </c>
      <c r="G59" s="91" t="s">
        <v>35</v>
      </c>
      <c r="H59" s="91" t="s">
        <v>541</v>
      </c>
    </row>
    <row r="60" spans="1:8" ht="15" customHeight="1" x14ac:dyDescent="0.25">
      <c r="A60" s="91" t="s">
        <v>489</v>
      </c>
      <c r="B60" s="91" t="s">
        <v>133</v>
      </c>
      <c r="C60" s="91" t="s">
        <v>485</v>
      </c>
      <c r="D60" s="91" t="s">
        <v>14</v>
      </c>
      <c r="E60" s="91" t="s">
        <v>489</v>
      </c>
      <c r="F60" s="96">
        <v>37</v>
      </c>
      <c r="G60" s="91" t="s">
        <v>36</v>
      </c>
      <c r="H60" s="91" t="s">
        <v>541</v>
      </c>
    </row>
    <row r="61" spans="1:8" ht="15" customHeight="1" x14ac:dyDescent="0.25">
      <c r="A61" s="91" t="s">
        <v>489</v>
      </c>
      <c r="B61" s="91" t="s">
        <v>133</v>
      </c>
      <c r="C61" s="91" t="s">
        <v>485</v>
      </c>
      <c r="D61" s="91" t="s">
        <v>14</v>
      </c>
      <c r="E61" s="91" t="s">
        <v>489</v>
      </c>
      <c r="F61" s="96">
        <v>52</v>
      </c>
      <c r="G61" s="91" t="s">
        <v>37</v>
      </c>
      <c r="H61" s="91" t="s">
        <v>541</v>
      </c>
    </row>
    <row r="62" spans="1:8" ht="15" customHeight="1" x14ac:dyDescent="0.25">
      <c r="A62" s="91" t="s">
        <v>489</v>
      </c>
      <c r="B62" s="91" t="s">
        <v>133</v>
      </c>
      <c r="C62" s="91" t="s">
        <v>485</v>
      </c>
      <c r="D62" s="91" t="s">
        <v>14</v>
      </c>
      <c r="E62" s="91" t="s">
        <v>489</v>
      </c>
      <c r="F62" s="96">
        <v>19</v>
      </c>
      <c r="G62" s="91" t="s">
        <v>38</v>
      </c>
      <c r="H62" s="91" t="s">
        <v>541</v>
      </c>
    </row>
    <row r="63" spans="1:8" ht="15" customHeight="1" x14ac:dyDescent="0.25">
      <c r="A63" s="91" t="s">
        <v>489</v>
      </c>
      <c r="B63" s="91" t="s">
        <v>133</v>
      </c>
      <c r="C63" s="91" t="s">
        <v>485</v>
      </c>
      <c r="D63" s="91" t="s">
        <v>14</v>
      </c>
      <c r="E63" s="91" t="s">
        <v>489</v>
      </c>
      <c r="F63" s="96">
        <v>390</v>
      </c>
      <c r="G63" s="91" t="s">
        <v>41</v>
      </c>
      <c r="H63" s="91" t="s">
        <v>541</v>
      </c>
    </row>
    <row r="64" spans="1:8" ht="15" customHeight="1" x14ac:dyDescent="0.25">
      <c r="A64" s="91" t="s">
        <v>489</v>
      </c>
      <c r="B64" s="91" t="s">
        <v>133</v>
      </c>
      <c r="C64" s="91" t="s">
        <v>485</v>
      </c>
      <c r="D64" s="91" t="s">
        <v>14</v>
      </c>
      <c r="E64" s="91" t="s">
        <v>489</v>
      </c>
      <c r="F64" s="96">
        <v>22</v>
      </c>
      <c r="G64" s="91" t="s">
        <v>44</v>
      </c>
      <c r="H64" s="91" t="s">
        <v>541</v>
      </c>
    </row>
    <row r="65" spans="1:8" ht="15" customHeight="1" x14ac:dyDescent="0.25">
      <c r="A65" s="91" t="s">
        <v>489</v>
      </c>
      <c r="B65" s="91" t="s">
        <v>133</v>
      </c>
      <c r="C65" s="91" t="s">
        <v>485</v>
      </c>
      <c r="D65" s="91" t="s">
        <v>14</v>
      </c>
      <c r="E65" s="91" t="s">
        <v>489</v>
      </c>
      <c r="F65" s="96">
        <v>61</v>
      </c>
      <c r="G65" s="91" t="s">
        <v>45</v>
      </c>
      <c r="H65" s="91" t="s">
        <v>541</v>
      </c>
    </row>
    <row r="66" spans="1:8" ht="15" customHeight="1" x14ac:dyDescent="0.25">
      <c r="A66" s="91" t="s">
        <v>489</v>
      </c>
      <c r="B66" s="91" t="s">
        <v>133</v>
      </c>
      <c r="C66" s="91" t="s">
        <v>485</v>
      </c>
      <c r="D66" s="91" t="s">
        <v>14</v>
      </c>
      <c r="E66" s="91" t="s">
        <v>489</v>
      </c>
      <c r="F66" s="96">
        <v>53</v>
      </c>
      <c r="G66" s="91" t="s">
        <v>47</v>
      </c>
      <c r="H66" s="91" t="s">
        <v>541</v>
      </c>
    </row>
    <row r="67" spans="1:8" ht="15" customHeight="1" x14ac:dyDescent="0.25">
      <c r="A67" s="91" t="s">
        <v>489</v>
      </c>
      <c r="B67" s="91" t="s">
        <v>133</v>
      </c>
      <c r="C67" s="91" t="s">
        <v>485</v>
      </c>
      <c r="D67" s="91" t="s">
        <v>14</v>
      </c>
      <c r="E67" s="91" t="s">
        <v>489</v>
      </c>
      <c r="F67" s="96">
        <v>11</v>
      </c>
      <c r="G67" s="91" t="s">
        <v>63</v>
      </c>
      <c r="H67" s="91" t="s">
        <v>541</v>
      </c>
    </row>
    <row r="68" spans="1:8" ht="15" customHeight="1" x14ac:dyDescent="0.25">
      <c r="A68" s="91" t="s">
        <v>489</v>
      </c>
      <c r="B68" s="91" t="s">
        <v>133</v>
      </c>
      <c r="C68" s="91" t="s">
        <v>485</v>
      </c>
      <c r="D68" s="91" t="s">
        <v>14</v>
      </c>
      <c r="E68" s="91" t="s">
        <v>489</v>
      </c>
      <c r="F68" s="96">
        <v>34</v>
      </c>
      <c r="G68" s="91" t="s">
        <v>48</v>
      </c>
      <c r="H68" s="91" t="s">
        <v>541</v>
      </c>
    </row>
    <row r="69" spans="1:8" ht="15" customHeight="1" x14ac:dyDescent="0.25">
      <c r="A69" s="91" t="s">
        <v>489</v>
      </c>
      <c r="B69" s="91" t="s">
        <v>133</v>
      </c>
      <c r="C69" s="91" t="s">
        <v>485</v>
      </c>
      <c r="D69" s="91" t="s">
        <v>14</v>
      </c>
      <c r="E69" s="91" t="s">
        <v>489</v>
      </c>
      <c r="F69" s="96">
        <v>30</v>
      </c>
      <c r="G69" s="91" t="s">
        <v>49</v>
      </c>
      <c r="H69" s="91" t="s">
        <v>541</v>
      </c>
    </row>
    <row r="70" spans="1:8" ht="15" customHeight="1" x14ac:dyDescent="0.25">
      <c r="A70" s="91" t="s">
        <v>489</v>
      </c>
      <c r="B70" s="91" t="s">
        <v>133</v>
      </c>
      <c r="C70" s="91" t="s">
        <v>485</v>
      </c>
      <c r="D70" s="91" t="s">
        <v>14</v>
      </c>
      <c r="E70" s="91" t="s">
        <v>489</v>
      </c>
      <c r="F70" s="96">
        <v>11</v>
      </c>
      <c r="G70" s="91" t="s">
        <v>53</v>
      </c>
      <c r="H70" s="91" t="s">
        <v>541</v>
      </c>
    </row>
    <row r="71" spans="1:8" ht="15" customHeight="1" x14ac:dyDescent="0.25">
      <c r="A71" s="91" t="s">
        <v>489</v>
      </c>
      <c r="B71" s="91" t="s">
        <v>133</v>
      </c>
      <c r="C71" s="91" t="s">
        <v>485</v>
      </c>
      <c r="D71" s="91" t="s">
        <v>14</v>
      </c>
      <c r="E71" s="91" t="s">
        <v>489</v>
      </c>
      <c r="F71" s="96">
        <v>2</v>
      </c>
      <c r="G71" s="91" t="s">
        <v>57</v>
      </c>
      <c r="H71" s="91" t="s">
        <v>541</v>
      </c>
    </row>
    <row r="72" spans="1:8" ht="15" customHeight="1" x14ac:dyDescent="0.25">
      <c r="A72" s="91" t="s">
        <v>489</v>
      </c>
      <c r="B72" s="91" t="s">
        <v>133</v>
      </c>
      <c r="C72" s="91" t="s">
        <v>485</v>
      </c>
      <c r="D72" s="91" t="s">
        <v>14</v>
      </c>
      <c r="E72" s="91" t="s">
        <v>489</v>
      </c>
      <c r="F72" s="96">
        <v>22</v>
      </c>
      <c r="G72" s="91" t="s">
        <v>65</v>
      </c>
      <c r="H72" s="91" t="s">
        <v>541</v>
      </c>
    </row>
    <row r="73" spans="1:8" ht="15" customHeight="1" x14ac:dyDescent="0.25">
      <c r="A73" s="91"/>
      <c r="B73" s="91"/>
      <c r="C73" s="91"/>
      <c r="D73" s="91"/>
      <c r="E73" s="91"/>
      <c r="F73" s="120">
        <f>SUM(F53:F72)</f>
        <v>1184</v>
      </c>
      <c r="G73" s="143"/>
      <c r="H73" s="143"/>
    </row>
    <row r="74" spans="1:8" ht="15" customHeight="1" x14ac:dyDescent="0.25">
      <c r="A74" s="91" t="s">
        <v>486</v>
      </c>
      <c r="B74" s="91" t="s">
        <v>100</v>
      </c>
      <c r="C74" s="91" t="s">
        <v>482</v>
      </c>
      <c r="D74" s="91" t="s">
        <v>14</v>
      </c>
      <c r="E74" s="91" t="s">
        <v>489</v>
      </c>
      <c r="F74" s="96">
        <v>6</v>
      </c>
      <c r="G74" s="91" t="s">
        <v>53</v>
      </c>
      <c r="H74" s="91" t="s">
        <v>540</v>
      </c>
    </row>
    <row r="75" spans="1:8" ht="15" customHeight="1" x14ac:dyDescent="0.25">
      <c r="A75" s="91" t="s">
        <v>486</v>
      </c>
      <c r="B75" s="91" t="s">
        <v>100</v>
      </c>
      <c r="C75" s="91" t="s">
        <v>482</v>
      </c>
      <c r="D75" s="91" t="s">
        <v>14</v>
      </c>
      <c r="E75" s="91" t="s">
        <v>489</v>
      </c>
      <c r="F75" s="96">
        <v>25</v>
      </c>
      <c r="G75" s="91" t="s">
        <v>24</v>
      </c>
      <c r="H75" s="91" t="s">
        <v>540</v>
      </c>
    </row>
    <row r="76" spans="1:8" ht="15" customHeight="1" x14ac:dyDescent="0.25">
      <c r="A76" s="91" t="s">
        <v>486</v>
      </c>
      <c r="B76" s="91" t="s">
        <v>100</v>
      </c>
      <c r="C76" s="91" t="s">
        <v>482</v>
      </c>
      <c r="D76" s="91" t="s">
        <v>14</v>
      </c>
      <c r="E76" s="91" t="s">
        <v>489</v>
      </c>
      <c r="F76" s="96">
        <v>100</v>
      </c>
      <c r="G76" s="91" t="s">
        <v>25</v>
      </c>
      <c r="H76" s="91" t="s">
        <v>540</v>
      </c>
    </row>
    <row r="77" spans="1:8" ht="15" customHeight="1" x14ac:dyDescent="0.25">
      <c r="A77" s="91" t="s">
        <v>486</v>
      </c>
      <c r="B77" s="91" t="s">
        <v>100</v>
      </c>
      <c r="C77" s="91" t="s">
        <v>482</v>
      </c>
      <c r="D77" s="91" t="s">
        <v>14</v>
      </c>
      <c r="E77" s="91" t="s">
        <v>489</v>
      </c>
      <c r="F77" s="96">
        <v>51</v>
      </c>
      <c r="G77" s="91" t="s">
        <v>41</v>
      </c>
      <c r="H77" s="91" t="s">
        <v>540</v>
      </c>
    </row>
    <row r="78" spans="1:8" ht="15" customHeight="1" x14ac:dyDescent="0.25">
      <c r="A78" s="91" t="s">
        <v>486</v>
      </c>
      <c r="B78" s="91" t="s">
        <v>100</v>
      </c>
      <c r="C78" s="91" t="s">
        <v>482</v>
      </c>
      <c r="D78" s="91" t="s">
        <v>14</v>
      </c>
      <c r="E78" s="91" t="s">
        <v>489</v>
      </c>
      <c r="F78" s="96">
        <v>6</v>
      </c>
      <c r="G78" s="91" t="s">
        <v>49</v>
      </c>
      <c r="H78" s="91" t="s">
        <v>540</v>
      </c>
    </row>
    <row r="79" spans="1:8" ht="15" customHeight="1" x14ac:dyDescent="0.25">
      <c r="A79" s="91" t="s">
        <v>486</v>
      </c>
      <c r="B79" s="91" t="s">
        <v>100</v>
      </c>
      <c r="C79" s="91" t="s">
        <v>482</v>
      </c>
      <c r="D79" s="91" t="s">
        <v>14</v>
      </c>
      <c r="E79" s="91" t="s">
        <v>489</v>
      </c>
      <c r="F79" s="96">
        <v>50</v>
      </c>
      <c r="G79" s="91" t="s">
        <v>42</v>
      </c>
      <c r="H79" s="91" t="s">
        <v>540</v>
      </c>
    </row>
    <row r="80" spans="1:8" ht="15" customHeight="1" x14ac:dyDescent="0.25">
      <c r="A80" s="139"/>
      <c r="B80" s="139"/>
      <c r="C80" s="139"/>
      <c r="D80" s="139"/>
      <c r="E80" s="139"/>
      <c r="F80" s="120">
        <f>SUM(F74:F79)</f>
        <v>238</v>
      </c>
      <c r="G80" s="144"/>
      <c r="H80" s="144"/>
    </row>
    <row r="81" spans="1:8" ht="15" customHeight="1" x14ac:dyDescent="0.25">
      <c r="A81" s="91" t="s">
        <v>484</v>
      </c>
      <c r="B81" s="91" t="s">
        <v>84</v>
      </c>
      <c r="C81" s="91" t="s">
        <v>485</v>
      </c>
      <c r="D81" s="91" t="s">
        <v>14</v>
      </c>
      <c r="E81" s="91" t="s">
        <v>489</v>
      </c>
      <c r="F81" s="122">
        <v>108</v>
      </c>
      <c r="G81" s="91" t="s">
        <v>15</v>
      </c>
      <c r="H81" s="91" t="s">
        <v>541</v>
      </c>
    </row>
    <row r="82" spans="1:8" ht="15" customHeight="1" x14ac:dyDescent="0.25">
      <c r="A82" s="91" t="s">
        <v>484</v>
      </c>
      <c r="B82" s="91" t="s">
        <v>84</v>
      </c>
      <c r="C82" s="91" t="s">
        <v>485</v>
      </c>
      <c r="D82" s="91" t="s">
        <v>14</v>
      </c>
      <c r="E82" s="91" t="s">
        <v>489</v>
      </c>
      <c r="F82" s="96">
        <v>24</v>
      </c>
      <c r="G82" s="91" t="s">
        <v>17</v>
      </c>
      <c r="H82" s="91" t="s">
        <v>541</v>
      </c>
    </row>
    <row r="83" spans="1:8" ht="15" customHeight="1" x14ac:dyDescent="0.25">
      <c r="A83" s="91" t="s">
        <v>484</v>
      </c>
      <c r="B83" s="91" t="s">
        <v>84</v>
      </c>
      <c r="C83" s="91" t="s">
        <v>485</v>
      </c>
      <c r="D83" s="91" t="s">
        <v>14</v>
      </c>
      <c r="E83" s="91" t="s">
        <v>489</v>
      </c>
      <c r="F83" s="96">
        <v>64</v>
      </c>
      <c r="G83" s="91" t="s">
        <v>18</v>
      </c>
      <c r="H83" s="91" t="s">
        <v>541</v>
      </c>
    </row>
    <row r="84" spans="1:8" ht="15" customHeight="1" x14ac:dyDescent="0.25">
      <c r="A84" s="91" t="s">
        <v>484</v>
      </c>
      <c r="B84" s="91" t="s">
        <v>84</v>
      </c>
      <c r="C84" s="91" t="s">
        <v>485</v>
      </c>
      <c r="D84" s="91" t="s">
        <v>14</v>
      </c>
      <c r="E84" s="91" t="s">
        <v>489</v>
      </c>
      <c r="F84" s="96">
        <v>40</v>
      </c>
      <c r="G84" s="91" t="s">
        <v>21</v>
      </c>
      <c r="H84" s="91" t="s">
        <v>541</v>
      </c>
    </row>
    <row r="85" spans="1:8" ht="15" customHeight="1" x14ac:dyDescent="0.25">
      <c r="A85" s="139" t="s">
        <v>558</v>
      </c>
      <c r="B85" s="140" t="s">
        <v>527</v>
      </c>
      <c r="C85" s="139" t="s">
        <v>528</v>
      </c>
      <c r="D85" s="139" t="s">
        <v>184</v>
      </c>
      <c r="E85" s="139">
        <v>1</v>
      </c>
      <c r="F85" s="96">
        <v>121</v>
      </c>
      <c r="G85" s="139" t="s">
        <v>221</v>
      </c>
      <c r="H85" s="139" t="s">
        <v>541</v>
      </c>
    </row>
    <row r="86" spans="1:8" ht="15" customHeight="1" x14ac:dyDescent="0.25">
      <c r="A86" s="91" t="s">
        <v>484</v>
      </c>
      <c r="B86" s="91" t="s">
        <v>84</v>
      </c>
      <c r="C86" s="91" t="s">
        <v>485</v>
      </c>
      <c r="D86" s="91" t="s">
        <v>14</v>
      </c>
      <c r="E86" s="91" t="s">
        <v>489</v>
      </c>
      <c r="F86" s="96">
        <v>295</v>
      </c>
      <c r="G86" s="91" t="s">
        <v>23</v>
      </c>
      <c r="H86" s="91" t="s">
        <v>541</v>
      </c>
    </row>
    <row r="87" spans="1:8" ht="15" customHeight="1" x14ac:dyDescent="0.25">
      <c r="A87" s="91" t="s">
        <v>484</v>
      </c>
      <c r="B87" s="91" t="s">
        <v>84</v>
      </c>
      <c r="C87" s="91" t="s">
        <v>485</v>
      </c>
      <c r="D87" s="91" t="s">
        <v>14</v>
      </c>
      <c r="E87" s="91" t="s">
        <v>489</v>
      </c>
      <c r="F87" s="96">
        <v>65</v>
      </c>
      <c r="G87" s="91" t="s">
        <v>24</v>
      </c>
      <c r="H87" s="91" t="s">
        <v>541</v>
      </c>
    </row>
    <row r="88" spans="1:8" ht="15" customHeight="1" x14ac:dyDescent="0.25">
      <c r="A88" s="91" t="s">
        <v>484</v>
      </c>
      <c r="B88" s="91" t="s">
        <v>84</v>
      </c>
      <c r="C88" s="91" t="s">
        <v>485</v>
      </c>
      <c r="D88" s="91" t="s">
        <v>14</v>
      </c>
      <c r="E88" s="91" t="s">
        <v>489</v>
      </c>
      <c r="F88" s="96">
        <v>80</v>
      </c>
      <c r="G88" s="91" t="s">
        <v>25</v>
      </c>
      <c r="H88" s="91" t="s">
        <v>541</v>
      </c>
    </row>
    <row r="89" spans="1:8" ht="15" customHeight="1" x14ac:dyDescent="0.25">
      <c r="A89" s="91" t="s">
        <v>484</v>
      </c>
      <c r="B89" s="91" t="s">
        <v>84</v>
      </c>
      <c r="C89" s="91" t="s">
        <v>485</v>
      </c>
      <c r="D89" s="91" t="s">
        <v>14</v>
      </c>
      <c r="E89" s="91" t="s">
        <v>489</v>
      </c>
      <c r="F89" s="96">
        <v>150</v>
      </c>
      <c r="G89" s="91" t="s">
        <v>26</v>
      </c>
      <c r="H89" s="91" t="s">
        <v>541</v>
      </c>
    </row>
    <row r="90" spans="1:8" ht="15" customHeight="1" x14ac:dyDescent="0.25">
      <c r="A90" s="91" t="s">
        <v>484</v>
      </c>
      <c r="B90" s="91" t="s">
        <v>84</v>
      </c>
      <c r="C90" s="91" t="s">
        <v>485</v>
      </c>
      <c r="D90" s="91" t="s">
        <v>14</v>
      </c>
      <c r="E90" s="91" t="s">
        <v>489</v>
      </c>
      <c r="F90" s="96">
        <v>105</v>
      </c>
      <c r="G90" s="91" t="s">
        <v>34</v>
      </c>
      <c r="H90" s="91" t="s">
        <v>541</v>
      </c>
    </row>
    <row r="91" spans="1:8" ht="15" customHeight="1" x14ac:dyDescent="0.25">
      <c r="A91" s="91" t="s">
        <v>484</v>
      </c>
      <c r="B91" s="91" t="s">
        <v>84</v>
      </c>
      <c r="C91" s="91" t="s">
        <v>485</v>
      </c>
      <c r="D91" s="91" t="s">
        <v>14</v>
      </c>
      <c r="E91" s="91" t="s">
        <v>489</v>
      </c>
      <c r="F91" s="96">
        <v>50</v>
      </c>
      <c r="G91" s="91" t="s">
        <v>35</v>
      </c>
      <c r="H91" s="91" t="s">
        <v>541</v>
      </c>
    </row>
    <row r="92" spans="1:8" ht="15" customHeight="1" x14ac:dyDescent="0.25">
      <c r="A92" s="91" t="s">
        <v>484</v>
      </c>
      <c r="B92" s="91" t="s">
        <v>84</v>
      </c>
      <c r="C92" s="91" t="s">
        <v>485</v>
      </c>
      <c r="D92" s="91" t="s">
        <v>14</v>
      </c>
      <c r="E92" s="91" t="s">
        <v>489</v>
      </c>
      <c r="F92" s="96">
        <v>97</v>
      </c>
      <c r="G92" s="91" t="s">
        <v>36</v>
      </c>
      <c r="H92" s="91" t="s">
        <v>541</v>
      </c>
    </row>
    <row r="93" spans="1:8" ht="15" customHeight="1" x14ac:dyDescent="0.25">
      <c r="A93" s="91" t="s">
        <v>484</v>
      </c>
      <c r="B93" s="91" t="s">
        <v>84</v>
      </c>
      <c r="C93" s="91" t="s">
        <v>485</v>
      </c>
      <c r="D93" s="91" t="s">
        <v>14</v>
      </c>
      <c r="E93" s="91" t="s">
        <v>489</v>
      </c>
      <c r="F93" s="96">
        <v>6</v>
      </c>
      <c r="G93" s="91" t="s">
        <v>38</v>
      </c>
      <c r="H93" s="91" t="s">
        <v>541</v>
      </c>
    </row>
    <row r="94" spans="1:8" ht="15" customHeight="1" x14ac:dyDescent="0.25">
      <c r="A94" s="91" t="s">
        <v>484</v>
      </c>
      <c r="B94" s="91" t="s">
        <v>84</v>
      </c>
      <c r="C94" s="91" t="s">
        <v>485</v>
      </c>
      <c r="D94" s="91" t="s">
        <v>14</v>
      </c>
      <c r="E94" s="91" t="s">
        <v>489</v>
      </c>
      <c r="F94" s="96">
        <v>119</v>
      </c>
      <c r="G94" s="91" t="s">
        <v>40</v>
      </c>
      <c r="H94" s="91" t="s">
        <v>541</v>
      </c>
    </row>
    <row r="95" spans="1:8" ht="15" customHeight="1" x14ac:dyDescent="0.25">
      <c r="A95" s="91" t="s">
        <v>484</v>
      </c>
      <c r="B95" s="91" t="s">
        <v>84</v>
      </c>
      <c r="C95" s="91" t="s">
        <v>485</v>
      </c>
      <c r="D95" s="91" t="s">
        <v>14</v>
      </c>
      <c r="E95" s="91" t="s">
        <v>489</v>
      </c>
      <c r="F95" s="96">
        <v>18</v>
      </c>
      <c r="G95" s="91" t="s">
        <v>37</v>
      </c>
      <c r="H95" s="91" t="s">
        <v>541</v>
      </c>
    </row>
    <row r="96" spans="1:8" ht="15" customHeight="1" x14ac:dyDescent="0.25">
      <c r="A96" s="91" t="s">
        <v>484</v>
      </c>
      <c r="B96" s="91" t="s">
        <v>84</v>
      </c>
      <c r="C96" s="91" t="s">
        <v>485</v>
      </c>
      <c r="D96" s="91" t="s">
        <v>14</v>
      </c>
      <c r="E96" s="91" t="s">
        <v>489</v>
      </c>
      <c r="F96" s="96">
        <v>25</v>
      </c>
      <c r="G96" s="91" t="s">
        <v>44</v>
      </c>
      <c r="H96" s="91" t="s">
        <v>541</v>
      </c>
    </row>
    <row r="97" spans="1:8" ht="15" customHeight="1" x14ac:dyDescent="0.25">
      <c r="A97" s="91" t="s">
        <v>484</v>
      </c>
      <c r="B97" s="91" t="s">
        <v>84</v>
      </c>
      <c r="C97" s="91" t="s">
        <v>485</v>
      </c>
      <c r="D97" s="91" t="s">
        <v>14</v>
      </c>
      <c r="E97" s="91" t="s">
        <v>489</v>
      </c>
      <c r="F97" s="96">
        <v>1360</v>
      </c>
      <c r="G97" s="91" t="s">
        <v>41</v>
      </c>
      <c r="H97" s="91" t="s">
        <v>541</v>
      </c>
    </row>
    <row r="98" spans="1:8" ht="15" customHeight="1" x14ac:dyDescent="0.25">
      <c r="A98" s="91" t="s">
        <v>484</v>
      </c>
      <c r="B98" s="91" t="s">
        <v>84</v>
      </c>
      <c r="C98" s="91" t="s">
        <v>485</v>
      </c>
      <c r="D98" s="91" t="s">
        <v>14</v>
      </c>
      <c r="E98" s="91" t="s">
        <v>489</v>
      </c>
      <c r="F98" s="96">
        <v>223</v>
      </c>
      <c r="G98" s="91" t="s">
        <v>42</v>
      </c>
      <c r="H98" s="91" t="s">
        <v>541</v>
      </c>
    </row>
    <row r="99" spans="1:8" ht="15" customHeight="1" x14ac:dyDescent="0.25">
      <c r="A99" s="91" t="s">
        <v>484</v>
      </c>
      <c r="B99" s="91" t="s">
        <v>84</v>
      </c>
      <c r="C99" s="91" t="s">
        <v>485</v>
      </c>
      <c r="D99" s="91" t="s">
        <v>14</v>
      </c>
      <c r="E99" s="91" t="s">
        <v>489</v>
      </c>
      <c r="F99" s="96">
        <v>25</v>
      </c>
      <c r="G99" s="91" t="s">
        <v>48</v>
      </c>
      <c r="H99" s="91" t="s">
        <v>541</v>
      </c>
    </row>
    <row r="100" spans="1:8" ht="15" customHeight="1" x14ac:dyDescent="0.25">
      <c r="A100" s="91" t="s">
        <v>484</v>
      </c>
      <c r="B100" s="91" t="s">
        <v>84</v>
      </c>
      <c r="C100" s="91" t="s">
        <v>485</v>
      </c>
      <c r="D100" s="91" t="s">
        <v>14</v>
      </c>
      <c r="E100" s="91" t="s">
        <v>489</v>
      </c>
      <c r="F100" s="96">
        <v>10</v>
      </c>
      <c r="G100" s="91" t="s">
        <v>49</v>
      </c>
      <c r="H100" s="91" t="s">
        <v>541</v>
      </c>
    </row>
    <row r="101" spans="1:8" ht="15" customHeight="1" x14ac:dyDescent="0.25">
      <c r="A101" s="91" t="s">
        <v>484</v>
      </c>
      <c r="B101" s="91" t="s">
        <v>84</v>
      </c>
      <c r="C101" s="91" t="s">
        <v>485</v>
      </c>
      <c r="D101" s="91" t="s">
        <v>14</v>
      </c>
      <c r="E101" s="91" t="s">
        <v>489</v>
      </c>
      <c r="F101" s="96">
        <v>60</v>
      </c>
      <c r="G101" s="91" t="s">
        <v>50</v>
      </c>
      <c r="H101" s="91" t="s">
        <v>541</v>
      </c>
    </row>
    <row r="102" spans="1:8" ht="15" customHeight="1" x14ac:dyDescent="0.25">
      <c r="A102" s="91" t="s">
        <v>484</v>
      </c>
      <c r="B102" s="91" t="s">
        <v>84</v>
      </c>
      <c r="C102" s="91" t="s">
        <v>485</v>
      </c>
      <c r="D102" s="91" t="s">
        <v>14</v>
      </c>
      <c r="E102" s="91" t="s">
        <v>489</v>
      </c>
      <c r="F102" s="96">
        <v>100</v>
      </c>
      <c r="G102" s="91" t="s">
        <v>51</v>
      </c>
      <c r="H102" s="91" t="s">
        <v>541</v>
      </c>
    </row>
    <row r="103" spans="1:8" ht="15" customHeight="1" x14ac:dyDescent="0.25">
      <c r="A103" s="91" t="s">
        <v>484</v>
      </c>
      <c r="B103" s="91" t="s">
        <v>84</v>
      </c>
      <c r="C103" s="91" t="s">
        <v>485</v>
      </c>
      <c r="D103" s="91" t="s">
        <v>14</v>
      </c>
      <c r="E103" s="91" t="s">
        <v>489</v>
      </c>
      <c r="F103" s="96">
        <v>14</v>
      </c>
      <c r="G103" s="91" t="s">
        <v>52</v>
      </c>
      <c r="H103" s="91" t="s">
        <v>541</v>
      </c>
    </row>
    <row r="104" spans="1:8" ht="15" customHeight="1" x14ac:dyDescent="0.25">
      <c r="A104" s="91" t="s">
        <v>484</v>
      </c>
      <c r="B104" s="91" t="s">
        <v>84</v>
      </c>
      <c r="C104" s="91" t="s">
        <v>485</v>
      </c>
      <c r="D104" s="91" t="s">
        <v>14</v>
      </c>
      <c r="E104" s="91" t="s">
        <v>489</v>
      </c>
      <c r="F104" s="96">
        <v>14</v>
      </c>
      <c r="G104" s="91" t="s">
        <v>53</v>
      </c>
      <c r="H104" s="91" t="s">
        <v>541</v>
      </c>
    </row>
    <row r="105" spans="1:8" ht="15" customHeight="1" x14ac:dyDescent="0.25">
      <c r="A105" s="91" t="s">
        <v>484</v>
      </c>
      <c r="B105" s="91" t="s">
        <v>84</v>
      </c>
      <c r="C105" s="91" t="s">
        <v>485</v>
      </c>
      <c r="D105" s="91" t="s">
        <v>14</v>
      </c>
      <c r="E105" s="91" t="s">
        <v>489</v>
      </c>
      <c r="F105" s="96">
        <v>16</v>
      </c>
      <c r="G105" s="91" t="s">
        <v>56</v>
      </c>
      <c r="H105" s="91" t="s">
        <v>541</v>
      </c>
    </row>
    <row r="106" spans="1:8" ht="15" customHeight="1" x14ac:dyDescent="0.25">
      <c r="A106" s="145"/>
      <c r="B106" s="145"/>
      <c r="C106" s="145"/>
      <c r="D106" s="145"/>
      <c r="E106" s="145"/>
      <c r="F106" s="120">
        <f>SUM(F81:F105)</f>
        <v>3189</v>
      </c>
      <c r="G106" s="145"/>
      <c r="H106" s="145"/>
    </row>
    <row r="107" spans="1:8" ht="15" customHeight="1" x14ac:dyDescent="0.25">
      <c r="A107" s="91" t="s">
        <v>520</v>
      </c>
      <c r="B107" s="91" t="s">
        <v>353</v>
      </c>
      <c r="C107" s="91" t="s">
        <v>480</v>
      </c>
      <c r="D107" s="91" t="s">
        <v>14</v>
      </c>
      <c r="E107" s="91" t="s">
        <v>535</v>
      </c>
      <c r="F107" s="96">
        <v>20</v>
      </c>
      <c r="G107" s="91" t="s">
        <v>18</v>
      </c>
      <c r="H107" s="91" t="s">
        <v>542</v>
      </c>
    </row>
    <row r="108" spans="1:8" ht="15" customHeight="1" x14ac:dyDescent="0.25">
      <c r="A108" s="91" t="s">
        <v>520</v>
      </c>
      <c r="B108" s="91" t="s">
        <v>353</v>
      </c>
      <c r="C108" s="91" t="s">
        <v>480</v>
      </c>
      <c r="D108" s="91" t="s">
        <v>14</v>
      </c>
      <c r="E108" s="91" t="s">
        <v>535</v>
      </c>
      <c r="F108" s="96">
        <v>10</v>
      </c>
      <c r="G108" s="91" t="s">
        <v>19</v>
      </c>
      <c r="H108" s="91" t="s">
        <v>542</v>
      </c>
    </row>
    <row r="109" spans="1:8" ht="15" customHeight="1" x14ac:dyDescent="0.25">
      <c r="A109" s="91" t="s">
        <v>520</v>
      </c>
      <c r="B109" s="91" t="s">
        <v>353</v>
      </c>
      <c r="C109" s="91" t="s">
        <v>480</v>
      </c>
      <c r="D109" s="91" t="s">
        <v>14</v>
      </c>
      <c r="E109" s="91" t="s">
        <v>535</v>
      </c>
      <c r="F109" s="96">
        <v>10</v>
      </c>
      <c r="G109" s="91" t="s">
        <v>20</v>
      </c>
      <c r="H109" s="91" t="s">
        <v>542</v>
      </c>
    </row>
    <row r="110" spans="1:8" ht="15" customHeight="1" x14ac:dyDescent="0.25">
      <c r="A110" s="91" t="s">
        <v>520</v>
      </c>
      <c r="B110" s="91" t="s">
        <v>353</v>
      </c>
      <c r="C110" s="91" t="s">
        <v>480</v>
      </c>
      <c r="D110" s="91" t="s">
        <v>14</v>
      </c>
      <c r="E110" s="91" t="s">
        <v>535</v>
      </c>
      <c r="F110" s="96">
        <v>100</v>
      </c>
      <c r="G110" s="91" t="s">
        <v>21</v>
      </c>
      <c r="H110" s="91" t="s">
        <v>542</v>
      </c>
    </row>
    <row r="111" spans="1:8" ht="15" customHeight="1" x14ac:dyDescent="0.25">
      <c r="A111" s="91" t="s">
        <v>520</v>
      </c>
      <c r="B111" s="91" t="s">
        <v>353</v>
      </c>
      <c r="C111" s="91" t="s">
        <v>480</v>
      </c>
      <c r="D111" s="91" t="s">
        <v>14</v>
      </c>
      <c r="E111" s="91" t="s">
        <v>535</v>
      </c>
      <c r="F111" s="96">
        <v>20</v>
      </c>
      <c r="G111" s="91" t="s">
        <v>49</v>
      </c>
      <c r="H111" s="91" t="s">
        <v>542</v>
      </c>
    </row>
    <row r="112" spans="1:8" ht="15" customHeight="1" x14ac:dyDescent="0.25">
      <c r="A112" s="139">
        <v>9</v>
      </c>
      <c r="B112" s="140" t="s">
        <v>527</v>
      </c>
      <c r="C112" s="139" t="s">
        <v>528</v>
      </c>
      <c r="D112" s="139" t="s">
        <v>184</v>
      </c>
      <c r="E112" s="139">
        <v>1</v>
      </c>
      <c r="F112" s="96">
        <v>21</v>
      </c>
      <c r="G112" s="139" t="s">
        <v>221</v>
      </c>
      <c r="H112" s="139" t="s">
        <v>541</v>
      </c>
    </row>
    <row r="113" spans="1:8" ht="15" customHeight="1" x14ac:dyDescent="0.25">
      <c r="A113" s="91" t="s">
        <v>520</v>
      </c>
      <c r="B113" s="91" t="s">
        <v>353</v>
      </c>
      <c r="C113" s="91" t="s">
        <v>480</v>
      </c>
      <c r="D113" s="91" t="s">
        <v>14</v>
      </c>
      <c r="E113" s="91" t="s">
        <v>535</v>
      </c>
      <c r="F113" s="96">
        <v>60</v>
      </c>
      <c r="G113" s="91" t="s">
        <v>23</v>
      </c>
      <c r="H113" s="91" t="s">
        <v>542</v>
      </c>
    </row>
    <row r="114" spans="1:8" ht="15" customHeight="1" x14ac:dyDescent="0.25">
      <c r="A114" s="91" t="s">
        <v>520</v>
      </c>
      <c r="B114" s="91" t="s">
        <v>353</v>
      </c>
      <c r="C114" s="91" t="s">
        <v>480</v>
      </c>
      <c r="D114" s="91" t="s">
        <v>14</v>
      </c>
      <c r="E114" s="91" t="s">
        <v>535</v>
      </c>
      <c r="F114" s="96">
        <v>10</v>
      </c>
      <c r="G114" s="91" t="s">
        <v>26</v>
      </c>
      <c r="H114" s="91" t="s">
        <v>542</v>
      </c>
    </row>
    <row r="115" spans="1:8" ht="15" customHeight="1" x14ac:dyDescent="0.25">
      <c r="A115" s="91" t="s">
        <v>520</v>
      </c>
      <c r="B115" s="91" t="s">
        <v>353</v>
      </c>
      <c r="C115" s="91" t="s">
        <v>480</v>
      </c>
      <c r="D115" s="91" t="s">
        <v>14</v>
      </c>
      <c r="E115" s="91" t="s">
        <v>535</v>
      </c>
      <c r="F115" s="96">
        <v>10</v>
      </c>
      <c r="G115" s="91" t="s">
        <v>28</v>
      </c>
      <c r="H115" s="91" t="s">
        <v>542</v>
      </c>
    </row>
    <row r="116" spans="1:8" ht="15" customHeight="1" x14ac:dyDescent="0.25">
      <c r="A116" s="91" t="s">
        <v>520</v>
      </c>
      <c r="B116" s="91" t="s">
        <v>353</v>
      </c>
      <c r="C116" s="91" t="s">
        <v>480</v>
      </c>
      <c r="D116" s="91" t="s">
        <v>14</v>
      </c>
      <c r="E116" s="91" t="s">
        <v>535</v>
      </c>
      <c r="F116" s="96">
        <v>20</v>
      </c>
      <c r="G116" s="91" t="s">
        <v>31</v>
      </c>
      <c r="H116" s="91" t="s">
        <v>542</v>
      </c>
    </row>
    <row r="117" spans="1:8" ht="15" customHeight="1" x14ac:dyDescent="0.25">
      <c r="A117" s="91" t="s">
        <v>520</v>
      </c>
      <c r="B117" s="91" t="s">
        <v>353</v>
      </c>
      <c r="C117" s="91" t="s">
        <v>480</v>
      </c>
      <c r="D117" s="91" t="s">
        <v>14</v>
      </c>
      <c r="E117" s="91" t="s">
        <v>535</v>
      </c>
      <c r="F117" s="96">
        <v>54</v>
      </c>
      <c r="G117" s="91" t="s">
        <v>41</v>
      </c>
      <c r="H117" s="91" t="s">
        <v>542</v>
      </c>
    </row>
    <row r="118" spans="1:8" ht="15" customHeight="1" x14ac:dyDescent="0.25">
      <c r="A118" s="91" t="s">
        <v>520</v>
      </c>
      <c r="B118" s="91" t="s">
        <v>353</v>
      </c>
      <c r="C118" s="91" t="s">
        <v>480</v>
      </c>
      <c r="D118" s="91" t="s">
        <v>14</v>
      </c>
      <c r="E118" s="91" t="s">
        <v>535</v>
      </c>
      <c r="F118" s="96">
        <v>10</v>
      </c>
      <c r="G118" s="91" t="s">
        <v>45</v>
      </c>
      <c r="H118" s="91" t="s">
        <v>542</v>
      </c>
    </row>
    <row r="119" spans="1:8" ht="15" customHeight="1" x14ac:dyDescent="0.25">
      <c r="A119" s="91" t="s">
        <v>520</v>
      </c>
      <c r="B119" s="91" t="s">
        <v>353</v>
      </c>
      <c r="C119" s="91" t="s">
        <v>480</v>
      </c>
      <c r="D119" s="91" t="s">
        <v>14</v>
      </c>
      <c r="E119" s="91" t="s">
        <v>535</v>
      </c>
      <c r="F119" s="96">
        <v>10</v>
      </c>
      <c r="G119" s="91" t="s">
        <v>65</v>
      </c>
      <c r="H119" s="91" t="s">
        <v>542</v>
      </c>
    </row>
    <row r="120" spans="1:8" ht="15" customHeight="1" x14ac:dyDescent="0.25">
      <c r="A120" s="91" t="s">
        <v>520</v>
      </c>
      <c r="B120" s="91" t="s">
        <v>353</v>
      </c>
      <c r="C120" s="91" t="s">
        <v>480</v>
      </c>
      <c r="D120" s="91" t="s">
        <v>14</v>
      </c>
      <c r="E120" s="91" t="s">
        <v>535</v>
      </c>
      <c r="F120" s="96">
        <v>50</v>
      </c>
      <c r="G120" s="91" t="s">
        <v>25</v>
      </c>
      <c r="H120" s="91" t="s">
        <v>542</v>
      </c>
    </row>
    <row r="121" spans="1:8" ht="15" customHeight="1" x14ac:dyDescent="0.25">
      <c r="A121" s="91" t="s">
        <v>520</v>
      </c>
      <c r="B121" s="91" t="s">
        <v>353</v>
      </c>
      <c r="C121" s="91" t="s">
        <v>480</v>
      </c>
      <c r="D121" s="91" t="s">
        <v>14</v>
      </c>
      <c r="E121" s="91" t="s">
        <v>535</v>
      </c>
      <c r="F121" s="96">
        <v>20</v>
      </c>
      <c r="G121" s="91" t="s">
        <v>44</v>
      </c>
      <c r="H121" s="91" t="s">
        <v>542</v>
      </c>
    </row>
    <row r="122" spans="1:8" ht="15" customHeight="1" x14ac:dyDescent="0.25">
      <c r="A122" s="91" t="s">
        <v>520</v>
      </c>
      <c r="B122" s="91" t="s">
        <v>353</v>
      </c>
      <c r="C122" s="91" t="s">
        <v>480</v>
      </c>
      <c r="D122" s="91" t="s">
        <v>14</v>
      </c>
      <c r="E122" s="91" t="s">
        <v>535</v>
      </c>
      <c r="F122" s="96">
        <v>10</v>
      </c>
      <c r="G122" s="91" t="s">
        <v>47</v>
      </c>
      <c r="H122" s="91" t="s">
        <v>542</v>
      </c>
    </row>
    <row r="123" spans="1:8" ht="15" customHeight="1" x14ac:dyDescent="0.25">
      <c r="A123" s="91" t="s">
        <v>520</v>
      </c>
      <c r="B123" s="91" t="s">
        <v>353</v>
      </c>
      <c r="C123" s="91" t="s">
        <v>480</v>
      </c>
      <c r="D123" s="91" t="s">
        <v>14</v>
      </c>
      <c r="E123" s="91" t="s">
        <v>535</v>
      </c>
      <c r="F123" s="96">
        <v>10</v>
      </c>
      <c r="G123" s="91" t="s">
        <v>53</v>
      </c>
      <c r="H123" s="91" t="s">
        <v>542</v>
      </c>
    </row>
    <row r="124" spans="1:8" ht="15" customHeight="1" x14ac:dyDescent="0.25">
      <c r="A124" s="91" t="s">
        <v>520</v>
      </c>
      <c r="B124" s="91" t="s">
        <v>353</v>
      </c>
      <c r="C124" s="91" t="s">
        <v>480</v>
      </c>
      <c r="D124" s="91" t="s">
        <v>14</v>
      </c>
      <c r="E124" s="91" t="s">
        <v>535</v>
      </c>
      <c r="F124" s="96">
        <v>10</v>
      </c>
      <c r="G124" s="91" t="s">
        <v>65</v>
      </c>
      <c r="H124" s="91" t="s">
        <v>542</v>
      </c>
    </row>
    <row r="125" spans="1:8" s="146" customFormat="1" ht="15" customHeight="1" x14ac:dyDescent="0.25">
      <c r="A125" s="143"/>
      <c r="B125" s="143"/>
      <c r="C125" s="143"/>
      <c r="D125" s="143"/>
      <c r="E125" s="143"/>
      <c r="F125" s="118">
        <f>SUM(F107:F124)</f>
        <v>455</v>
      </c>
      <c r="G125" s="143"/>
      <c r="H125" s="91"/>
    </row>
    <row r="126" spans="1:8" ht="15" customHeight="1" x14ac:dyDescent="0.25">
      <c r="A126" s="91" t="s">
        <v>520</v>
      </c>
      <c r="B126" s="91" t="s">
        <v>353</v>
      </c>
      <c r="C126" s="91" t="s">
        <v>500</v>
      </c>
      <c r="D126" s="91" t="s">
        <v>14</v>
      </c>
      <c r="E126" s="91" t="s">
        <v>535</v>
      </c>
      <c r="F126" s="96">
        <v>20</v>
      </c>
      <c r="G126" s="91" t="s">
        <v>15</v>
      </c>
      <c r="H126" s="91" t="s">
        <v>542</v>
      </c>
    </row>
    <row r="127" spans="1:8" ht="15" customHeight="1" x14ac:dyDescent="0.25">
      <c r="A127" s="91" t="s">
        <v>520</v>
      </c>
      <c r="B127" s="91" t="s">
        <v>353</v>
      </c>
      <c r="C127" s="91" t="s">
        <v>500</v>
      </c>
      <c r="D127" s="91" t="s">
        <v>14</v>
      </c>
      <c r="E127" s="91" t="s">
        <v>535</v>
      </c>
      <c r="F127" s="96">
        <v>80</v>
      </c>
      <c r="G127" s="91" t="s">
        <v>18</v>
      </c>
      <c r="H127" s="91" t="s">
        <v>542</v>
      </c>
    </row>
    <row r="128" spans="1:8" ht="15" customHeight="1" x14ac:dyDescent="0.25">
      <c r="A128" s="91" t="s">
        <v>520</v>
      </c>
      <c r="B128" s="91" t="s">
        <v>353</v>
      </c>
      <c r="C128" s="91" t="s">
        <v>500</v>
      </c>
      <c r="D128" s="91" t="s">
        <v>14</v>
      </c>
      <c r="E128" s="91" t="s">
        <v>535</v>
      </c>
      <c r="F128" s="96">
        <v>10</v>
      </c>
      <c r="G128" s="91" t="s">
        <v>19</v>
      </c>
      <c r="H128" s="91" t="s">
        <v>542</v>
      </c>
    </row>
    <row r="129" spans="1:8" ht="15" customHeight="1" x14ac:dyDescent="0.25">
      <c r="A129" s="91" t="s">
        <v>520</v>
      </c>
      <c r="B129" s="91" t="s">
        <v>353</v>
      </c>
      <c r="C129" s="91" t="s">
        <v>500</v>
      </c>
      <c r="D129" s="91" t="s">
        <v>14</v>
      </c>
      <c r="E129" s="91" t="s">
        <v>535</v>
      </c>
      <c r="F129" s="96">
        <v>40</v>
      </c>
      <c r="G129" s="91" t="s">
        <v>20</v>
      </c>
      <c r="H129" s="91" t="s">
        <v>542</v>
      </c>
    </row>
    <row r="130" spans="1:8" ht="15" customHeight="1" x14ac:dyDescent="0.25">
      <c r="A130" s="91" t="s">
        <v>520</v>
      </c>
      <c r="B130" s="91" t="s">
        <v>353</v>
      </c>
      <c r="C130" s="91" t="s">
        <v>500</v>
      </c>
      <c r="D130" s="91" t="s">
        <v>14</v>
      </c>
      <c r="E130" s="91" t="s">
        <v>535</v>
      </c>
      <c r="F130" s="96">
        <v>50</v>
      </c>
      <c r="G130" s="91" t="s">
        <v>21</v>
      </c>
      <c r="H130" s="91" t="s">
        <v>542</v>
      </c>
    </row>
    <row r="131" spans="1:8" ht="15" customHeight="1" x14ac:dyDescent="0.25">
      <c r="A131" s="139">
        <v>10</v>
      </c>
      <c r="B131" s="140" t="s">
        <v>529</v>
      </c>
      <c r="C131" s="139" t="s">
        <v>492</v>
      </c>
      <c r="D131" s="139" t="s">
        <v>184</v>
      </c>
      <c r="E131" s="139">
        <v>1</v>
      </c>
      <c r="F131" s="96">
        <v>25</v>
      </c>
      <c r="G131" s="139" t="s">
        <v>221</v>
      </c>
      <c r="H131" s="139" t="s">
        <v>541</v>
      </c>
    </row>
    <row r="132" spans="1:8" ht="15" customHeight="1" x14ac:dyDescent="0.25">
      <c r="A132" s="91" t="s">
        <v>520</v>
      </c>
      <c r="B132" s="91" t="s">
        <v>353</v>
      </c>
      <c r="C132" s="91" t="s">
        <v>500</v>
      </c>
      <c r="D132" s="91" t="s">
        <v>14</v>
      </c>
      <c r="E132" s="91" t="s">
        <v>535</v>
      </c>
      <c r="F132" s="96">
        <v>120</v>
      </c>
      <c r="G132" s="91" t="s">
        <v>23</v>
      </c>
      <c r="H132" s="91" t="s">
        <v>542</v>
      </c>
    </row>
    <row r="133" spans="1:8" ht="15" customHeight="1" x14ac:dyDescent="0.25">
      <c r="A133" s="91" t="s">
        <v>520</v>
      </c>
      <c r="B133" s="91" t="s">
        <v>353</v>
      </c>
      <c r="C133" s="91" t="s">
        <v>500</v>
      </c>
      <c r="D133" s="91" t="s">
        <v>14</v>
      </c>
      <c r="E133" s="91" t="s">
        <v>535</v>
      </c>
      <c r="F133" s="96">
        <v>100</v>
      </c>
      <c r="G133" s="91" t="s">
        <v>24</v>
      </c>
      <c r="H133" s="91" t="s">
        <v>542</v>
      </c>
    </row>
    <row r="134" spans="1:8" ht="15" customHeight="1" x14ac:dyDescent="0.25">
      <c r="A134" s="91" t="s">
        <v>520</v>
      </c>
      <c r="B134" s="91" t="s">
        <v>353</v>
      </c>
      <c r="C134" s="91" t="s">
        <v>500</v>
      </c>
      <c r="D134" s="91" t="s">
        <v>14</v>
      </c>
      <c r="E134" s="91" t="s">
        <v>535</v>
      </c>
      <c r="F134" s="96">
        <v>10</v>
      </c>
      <c r="G134" s="91" t="s">
        <v>26</v>
      </c>
      <c r="H134" s="91" t="s">
        <v>542</v>
      </c>
    </row>
    <row r="135" spans="1:8" ht="15" customHeight="1" x14ac:dyDescent="0.25">
      <c r="A135" s="91" t="s">
        <v>520</v>
      </c>
      <c r="B135" s="91" t="s">
        <v>353</v>
      </c>
      <c r="C135" s="91" t="s">
        <v>500</v>
      </c>
      <c r="D135" s="91" t="s">
        <v>14</v>
      </c>
      <c r="E135" s="91" t="s">
        <v>535</v>
      </c>
      <c r="F135" s="96">
        <v>40</v>
      </c>
      <c r="G135" s="91" t="s">
        <v>27</v>
      </c>
      <c r="H135" s="91" t="s">
        <v>542</v>
      </c>
    </row>
    <row r="136" spans="1:8" ht="15" customHeight="1" x14ac:dyDescent="0.25">
      <c r="A136" s="91" t="s">
        <v>520</v>
      </c>
      <c r="B136" s="91" t="s">
        <v>353</v>
      </c>
      <c r="C136" s="91" t="s">
        <v>500</v>
      </c>
      <c r="D136" s="91" t="s">
        <v>14</v>
      </c>
      <c r="E136" s="91" t="s">
        <v>535</v>
      </c>
      <c r="F136" s="96">
        <v>10</v>
      </c>
      <c r="G136" s="91" t="s">
        <v>28</v>
      </c>
      <c r="H136" s="91" t="s">
        <v>542</v>
      </c>
    </row>
    <row r="137" spans="1:8" ht="15" customHeight="1" x14ac:dyDescent="0.25">
      <c r="A137" s="91" t="s">
        <v>520</v>
      </c>
      <c r="B137" s="91" t="s">
        <v>353</v>
      </c>
      <c r="C137" s="91" t="s">
        <v>500</v>
      </c>
      <c r="D137" s="91" t="s">
        <v>14</v>
      </c>
      <c r="E137" s="91" t="s">
        <v>535</v>
      </c>
      <c r="F137" s="96">
        <v>10</v>
      </c>
      <c r="G137" s="91" t="s">
        <v>29</v>
      </c>
      <c r="H137" s="91" t="s">
        <v>542</v>
      </c>
    </row>
    <row r="138" spans="1:8" ht="15" customHeight="1" x14ac:dyDescent="0.25">
      <c r="A138" s="91" t="s">
        <v>520</v>
      </c>
      <c r="B138" s="91" t="s">
        <v>353</v>
      </c>
      <c r="C138" s="91" t="s">
        <v>500</v>
      </c>
      <c r="D138" s="91" t="s">
        <v>14</v>
      </c>
      <c r="E138" s="91" t="s">
        <v>535</v>
      </c>
      <c r="F138" s="96">
        <v>10</v>
      </c>
      <c r="G138" s="91" t="s">
        <v>30</v>
      </c>
      <c r="H138" s="91" t="s">
        <v>542</v>
      </c>
    </row>
    <row r="139" spans="1:8" ht="15" customHeight="1" x14ac:dyDescent="0.25">
      <c r="A139" s="91" t="s">
        <v>520</v>
      </c>
      <c r="B139" s="91" t="s">
        <v>353</v>
      </c>
      <c r="C139" s="91" t="s">
        <v>500</v>
      </c>
      <c r="D139" s="91" t="s">
        <v>14</v>
      </c>
      <c r="E139" s="91" t="s">
        <v>535</v>
      </c>
      <c r="F139" s="96">
        <v>10</v>
      </c>
      <c r="G139" s="91" t="s">
        <v>31</v>
      </c>
      <c r="H139" s="91" t="s">
        <v>542</v>
      </c>
    </row>
    <row r="140" spans="1:8" ht="15" customHeight="1" x14ac:dyDescent="0.25">
      <c r="A140" s="91" t="s">
        <v>520</v>
      </c>
      <c r="B140" s="91" t="s">
        <v>353</v>
      </c>
      <c r="C140" s="91" t="s">
        <v>500</v>
      </c>
      <c r="D140" s="91" t="s">
        <v>14</v>
      </c>
      <c r="E140" s="91" t="s">
        <v>535</v>
      </c>
      <c r="F140" s="96">
        <v>20</v>
      </c>
      <c r="G140" s="91" t="s">
        <v>34</v>
      </c>
      <c r="H140" s="91" t="s">
        <v>542</v>
      </c>
    </row>
    <row r="141" spans="1:8" ht="15" customHeight="1" x14ac:dyDescent="0.25">
      <c r="A141" s="91" t="s">
        <v>520</v>
      </c>
      <c r="B141" s="91" t="s">
        <v>353</v>
      </c>
      <c r="C141" s="91" t="s">
        <v>500</v>
      </c>
      <c r="D141" s="91" t="s">
        <v>14</v>
      </c>
      <c r="E141" s="91" t="s">
        <v>535</v>
      </c>
      <c r="F141" s="96">
        <v>30</v>
      </c>
      <c r="G141" s="91" t="s">
        <v>35</v>
      </c>
      <c r="H141" s="91" t="s">
        <v>542</v>
      </c>
    </row>
    <row r="142" spans="1:8" ht="15" customHeight="1" x14ac:dyDescent="0.25">
      <c r="A142" s="91" t="s">
        <v>520</v>
      </c>
      <c r="B142" s="91" t="s">
        <v>353</v>
      </c>
      <c r="C142" s="91" t="s">
        <v>500</v>
      </c>
      <c r="D142" s="91" t="s">
        <v>14</v>
      </c>
      <c r="E142" s="91" t="s">
        <v>535</v>
      </c>
      <c r="F142" s="96">
        <v>60</v>
      </c>
      <c r="G142" s="91" t="s">
        <v>36</v>
      </c>
      <c r="H142" s="91" t="s">
        <v>542</v>
      </c>
    </row>
    <row r="143" spans="1:8" ht="15" customHeight="1" x14ac:dyDescent="0.25">
      <c r="A143" s="91" t="s">
        <v>520</v>
      </c>
      <c r="B143" s="91" t="s">
        <v>353</v>
      </c>
      <c r="C143" s="91" t="s">
        <v>500</v>
      </c>
      <c r="D143" s="91" t="s">
        <v>14</v>
      </c>
      <c r="E143" s="91" t="s">
        <v>535</v>
      </c>
      <c r="F143" s="96">
        <v>50</v>
      </c>
      <c r="G143" s="91" t="s">
        <v>37</v>
      </c>
      <c r="H143" s="91" t="s">
        <v>542</v>
      </c>
    </row>
    <row r="144" spans="1:8" ht="15" customHeight="1" x14ac:dyDescent="0.25">
      <c r="A144" s="91" t="s">
        <v>520</v>
      </c>
      <c r="B144" s="91" t="s">
        <v>353</v>
      </c>
      <c r="C144" s="91" t="s">
        <v>500</v>
      </c>
      <c r="D144" s="91" t="s">
        <v>14</v>
      </c>
      <c r="E144" s="91" t="s">
        <v>535</v>
      </c>
      <c r="F144" s="96">
        <v>30</v>
      </c>
      <c r="G144" s="91" t="s">
        <v>40</v>
      </c>
      <c r="H144" s="91" t="s">
        <v>542</v>
      </c>
    </row>
    <row r="145" spans="1:8" ht="15" customHeight="1" x14ac:dyDescent="0.25">
      <c r="A145" s="91" t="s">
        <v>520</v>
      </c>
      <c r="B145" s="91" t="s">
        <v>353</v>
      </c>
      <c r="C145" s="91" t="s">
        <v>500</v>
      </c>
      <c r="D145" s="91" t="s">
        <v>14</v>
      </c>
      <c r="E145" s="91" t="s">
        <v>535</v>
      </c>
      <c r="F145" s="96">
        <v>220</v>
      </c>
      <c r="G145" s="91" t="s">
        <v>41</v>
      </c>
      <c r="H145" s="91" t="s">
        <v>542</v>
      </c>
    </row>
    <row r="146" spans="1:8" ht="15" customHeight="1" x14ac:dyDescent="0.25">
      <c r="A146" s="91" t="s">
        <v>520</v>
      </c>
      <c r="B146" s="91" t="s">
        <v>353</v>
      </c>
      <c r="C146" s="91" t="s">
        <v>500</v>
      </c>
      <c r="D146" s="91" t="s">
        <v>14</v>
      </c>
      <c r="E146" s="91" t="s">
        <v>535</v>
      </c>
      <c r="F146" s="96">
        <v>130</v>
      </c>
      <c r="G146" s="91" t="s">
        <v>42</v>
      </c>
      <c r="H146" s="91" t="s">
        <v>542</v>
      </c>
    </row>
    <row r="147" spans="1:8" ht="15" customHeight="1" x14ac:dyDescent="0.25">
      <c r="A147" s="91" t="s">
        <v>520</v>
      </c>
      <c r="B147" s="91" t="s">
        <v>353</v>
      </c>
      <c r="C147" s="91" t="s">
        <v>500</v>
      </c>
      <c r="D147" s="91" t="s">
        <v>14</v>
      </c>
      <c r="E147" s="91" t="s">
        <v>535</v>
      </c>
      <c r="F147" s="96">
        <v>20</v>
      </c>
      <c r="G147" s="91" t="s">
        <v>43</v>
      </c>
      <c r="H147" s="91" t="s">
        <v>542</v>
      </c>
    </row>
    <row r="148" spans="1:8" ht="15" customHeight="1" x14ac:dyDescent="0.25">
      <c r="A148" s="91" t="s">
        <v>520</v>
      </c>
      <c r="B148" s="91" t="s">
        <v>353</v>
      </c>
      <c r="C148" s="91" t="s">
        <v>500</v>
      </c>
      <c r="D148" s="91" t="s">
        <v>14</v>
      </c>
      <c r="E148" s="91" t="s">
        <v>535</v>
      </c>
      <c r="F148" s="96">
        <v>10</v>
      </c>
      <c r="G148" s="91" t="s">
        <v>46</v>
      </c>
      <c r="H148" s="91" t="s">
        <v>542</v>
      </c>
    </row>
    <row r="149" spans="1:8" ht="15" customHeight="1" x14ac:dyDescent="0.25">
      <c r="A149" s="91" t="s">
        <v>520</v>
      </c>
      <c r="B149" s="91" t="s">
        <v>353</v>
      </c>
      <c r="C149" s="91" t="s">
        <v>500</v>
      </c>
      <c r="D149" s="91" t="s">
        <v>14</v>
      </c>
      <c r="E149" s="91" t="s">
        <v>535</v>
      </c>
      <c r="F149" s="96">
        <v>40</v>
      </c>
      <c r="G149" s="91" t="s">
        <v>63</v>
      </c>
      <c r="H149" s="91" t="s">
        <v>542</v>
      </c>
    </row>
    <row r="150" spans="1:8" ht="15" customHeight="1" x14ac:dyDescent="0.25">
      <c r="A150" s="91" t="s">
        <v>520</v>
      </c>
      <c r="B150" s="91" t="s">
        <v>353</v>
      </c>
      <c r="C150" s="91" t="s">
        <v>500</v>
      </c>
      <c r="D150" s="91" t="s">
        <v>14</v>
      </c>
      <c r="E150" s="91" t="s">
        <v>535</v>
      </c>
      <c r="F150" s="96">
        <v>20</v>
      </c>
      <c r="G150" s="91" t="s">
        <v>48</v>
      </c>
      <c r="H150" s="91" t="s">
        <v>542</v>
      </c>
    </row>
    <row r="151" spans="1:8" ht="15" customHeight="1" x14ac:dyDescent="0.25">
      <c r="A151" s="91" t="s">
        <v>520</v>
      </c>
      <c r="B151" s="91" t="s">
        <v>353</v>
      </c>
      <c r="C151" s="91" t="s">
        <v>500</v>
      </c>
      <c r="D151" s="91" t="s">
        <v>14</v>
      </c>
      <c r="E151" s="91" t="s">
        <v>535</v>
      </c>
      <c r="F151" s="96">
        <v>20</v>
      </c>
      <c r="G151" s="91" t="s">
        <v>68</v>
      </c>
      <c r="H151" s="91" t="s">
        <v>542</v>
      </c>
    </row>
    <row r="152" spans="1:8" ht="15" customHeight="1" x14ac:dyDescent="0.25">
      <c r="A152" s="91" t="s">
        <v>520</v>
      </c>
      <c r="B152" s="91" t="s">
        <v>353</v>
      </c>
      <c r="C152" s="91" t="s">
        <v>500</v>
      </c>
      <c r="D152" s="91" t="s">
        <v>14</v>
      </c>
      <c r="E152" s="91" t="s">
        <v>535</v>
      </c>
      <c r="F152" s="96">
        <v>30</v>
      </c>
      <c r="G152" s="91" t="s">
        <v>50</v>
      </c>
      <c r="H152" s="91" t="s">
        <v>542</v>
      </c>
    </row>
    <row r="153" spans="1:8" ht="15" customHeight="1" x14ac:dyDescent="0.25">
      <c r="A153" s="91" t="s">
        <v>520</v>
      </c>
      <c r="B153" s="91" t="s">
        <v>353</v>
      </c>
      <c r="C153" s="91" t="s">
        <v>500</v>
      </c>
      <c r="D153" s="91" t="s">
        <v>14</v>
      </c>
      <c r="E153" s="91" t="s">
        <v>535</v>
      </c>
      <c r="F153" s="96">
        <v>20</v>
      </c>
      <c r="G153" s="91" t="s">
        <v>51</v>
      </c>
      <c r="H153" s="91" t="s">
        <v>542</v>
      </c>
    </row>
    <row r="154" spans="1:8" ht="15" customHeight="1" x14ac:dyDescent="0.25">
      <c r="A154" s="91" t="s">
        <v>520</v>
      </c>
      <c r="B154" s="91" t="s">
        <v>353</v>
      </c>
      <c r="C154" s="91" t="s">
        <v>500</v>
      </c>
      <c r="D154" s="91" t="s">
        <v>14</v>
      </c>
      <c r="E154" s="91" t="s">
        <v>535</v>
      </c>
      <c r="F154" s="96">
        <v>50</v>
      </c>
      <c r="G154" s="91" t="s">
        <v>52</v>
      </c>
      <c r="H154" s="91" t="s">
        <v>542</v>
      </c>
    </row>
    <row r="155" spans="1:8" ht="15" customHeight="1" x14ac:dyDescent="0.25">
      <c r="A155" s="91" t="s">
        <v>520</v>
      </c>
      <c r="B155" s="91" t="s">
        <v>353</v>
      </c>
      <c r="C155" s="91" t="s">
        <v>500</v>
      </c>
      <c r="D155" s="91" t="s">
        <v>14</v>
      </c>
      <c r="E155" s="91" t="s">
        <v>535</v>
      </c>
      <c r="F155" s="96">
        <v>20</v>
      </c>
      <c r="G155" s="91" t="s">
        <v>55</v>
      </c>
      <c r="H155" s="91" t="s">
        <v>542</v>
      </c>
    </row>
    <row r="156" spans="1:8" ht="15" customHeight="1" x14ac:dyDescent="0.25">
      <c r="A156" s="91" t="s">
        <v>520</v>
      </c>
      <c r="B156" s="91" t="s">
        <v>353</v>
      </c>
      <c r="C156" s="91" t="s">
        <v>500</v>
      </c>
      <c r="D156" s="91" t="s">
        <v>14</v>
      </c>
      <c r="E156" s="91" t="s">
        <v>535</v>
      </c>
      <c r="F156" s="96">
        <v>50</v>
      </c>
      <c r="G156" s="91" t="s">
        <v>56</v>
      </c>
      <c r="H156" s="91" t="s">
        <v>542</v>
      </c>
    </row>
    <row r="157" spans="1:8" ht="15" customHeight="1" x14ac:dyDescent="0.25">
      <c r="A157" s="91" t="s">
        <v>520</v>
      </c>
      <c r="B157" s="91" t="s">
        <v>353</v>
      </c>
      <c r="C157" s="91" t="s">
        <v>500</v>
      </c>
      <c r="D157" s="91" t="s">
        <v>14</v>
      </c>
      <c r="E157" s="91" t="s">
        <v>535</v>
      </c>
      <c r="F157" s="96">
        <v>10</v>
      </c>
      <c r="G157" s="91" t="s">
        <v>65</v>
      </c>
      <c r="H157" s="91" t="s">
        <v>542</v>
      </c>
    </row>
    <row r="158" spans="1:8" ht="15" customHeight="1" x14ac:dyDescent="0.25">
      <c r="A158" s="91" t="s">
        <v>520</v>
      </c>
      <c r="B158" s="91" t="s">
        <v>353</v>
      </c>
      <c r="C158" s="91" t="s">
        <v>500</v>
      </c>
      <c r="D158" s="91" t="s">
        <v>14</v>
      </c>
      <c r="E158" s="91" t="s">
        <v>535</v>
      </c>
      <c r="F158" s="96">
        <v>300</v>
      </c>
      <c r="G158" s="91" t="s">
        <v>25</v>
      </c>
      <c r="H158" s="91" t="s">
        <v>542</v>
      </c>
    </row>
    <row r="159" spans="1:8" ht="15" customHeight="1" x14ac:dyDescent="0.25">
      <c r="A159" s="91" t="s">
        <v>520</v>
      </c>
      <c r="B159" s="91" t="s">
        <v>353</v>
      </c>
      <c r="C159" s="91" t="s">
        <v>500</v>
      </c>
      <c r="D159" s="91" t="s">
        <v>14</v>
      </c>
      <c r="E159" s="91" t="s">
        <v>535</v>
      </c>
      <c r="F159" s="96">
        <v>0</v>
      </c>
      <c r="G159" s="91" t="s">
        <v>26</v>
      </c>
      <c r="H159" s="91" t="s">
        <v>542</v>
      </c>
    </row>
    <row r="160" spans="1:8" ht="15" customHeight="1" x14ac:dyDescent="0.25">
      <c r="A160" s="91" t="s">
        <v>520</v>
      </c>
      <c r="B160" s="91" t="s">
        <v>353</v>
      </c>
      <c r="C160" s="91" t="s">
        <v>500</v>
      </c>
      <c r="D160" s="91" t="s">
        <v>14</v>
      </c>
      <c r="E160" s="91" t="s">
        <v>535</v>
      </c>
      <c r="F160" s="96">
        <v>10</v>
      </c>
      <c r="G160" s="91" t="s">
        <v>29</v>
      </c>
      <c r="H160" s="91" t="s">
        <v>542</v>
      </c>
    </row>
    <row r="161" spans="1:8" ht="15" customHeight="1" x14ac:dyDescent="0.25">
      <c r="A161" s="91" t="s">
        <v>489</v>
      </c>
      <c r="B161" s="91" t="s">
        <v>133</v>
      </c>
      <c r="C161" s="91" t="s">
        <v>485</v>
      </c>
      <c r="D161" s="91" t="s">
        <v>14</v>
      </c>
      <c r="E161" s="91" t="s">
        <v>489</v>
      </c>
      <c r="F161" s="96">
        <v>100</v>
      </c>
      <c r="G161" s="91" t="s">
        <v>32</v>
      </c>
      <c r="H161" s="91" t="s">
        <v>541</v>
      </c>
    </row>
    <row r="162" spans="1:8" ht="15" customHeight="1" x14ac:dyDescent="0.25">
      <c r="A162" s="91" t="s">
        <v>520</v>
      </c>
      <c r="B162" s="91" t="s">
        <v>353</v>
      </c>
      <c r="C162" s="91" t="s">
        <v>500</v>
      </c>
      <c r="D162" s="91" t="s">
        <v>14</v>
      </c>
      <c r="E162" s="91" t="s">
        <v>535</v>
      </c>
      <c r="F162" s="96">
        <v>20</v>
      </c>
      <c r="G162" s="91" t="s">
        <v>32</v>
      </c>
      <c r="H162" s="91" t="s">
        <v>542</v>
      </c>
    </row>
    <row r="163" spans="1:8" ht="15" customHeight="1" x14ac:dyDescent="0.25">
      <c r="A163" s="91" t="s">
        <v>520</v>
      </c>
      <c r="B163" s="91" t="s">
        <v>353</v>
      </c>
      <c r="C163" s="91" t="s">
        <v>500</v>
      </c>
      <c r="D163" s="91" t="s">
        <v>14</v>
      </c>
      <c r="E163" s="91" t="s">
        <v>535</v>
      </c>
      <c r="F163" s="96">
        <v>10</v>
      </c>
      <c r="G163" s="91" t="s">
        <v>45</v>
      </c>
      <c r="H163" s="91" t="s">
        <v>542</v>
      </c>
    </row>
    <row r="164" spans="1:8" ht="15" customHeight="1" x14ac:dyDescent="0.25">
      <c r="A164" s="91" t="s">
        <v>520</v>
      </c>
      <c r="B164" s="91" t="s">
        <v>353</v>
      </c>
      <c r="C164" s="91" t="s">
        <v>500</v>
      </c>
      <c r="D164" s="91" t="s">
        <v>14</v>
      </c>
      <c r="E164" s="91" t="s">
        <v>535</v>
      </c>
      <c r="F164" s="96">
        <v>20</v>
      </c>
      <c r="G164" s="91" t="s">
        <v>47</v>
      </c>
      <c r="H164" s="91" t="s">
        <v>542</v>
      </c>
    </row>
    <row r="165" spans="1:8" ht="15" customHeight="1" x14ac:dyDescent="0.25">
      <c r="A165" s="91" t="s">
        <v>520</v>
      </c>
      <c r="B165" s="91" t="s">
        <v>353</v>
      </c>
      <c r="C165" s="91" t="s">
        <v>500</v>
      </c>
      <c r="D165" s="91" t="s">
        <v>14</v>
      </c>
      <c r="E165" s="91" t="s">
        <v>535</v>
      </c>
      <c r="F165" s="96">
        <v>10</v>
      </c>
      <c r="G165" s="91" t="s">
        <v>52</v>
      </c>
      <c r="H165" s="91" t="s">
        <v>542</v>
      </c>
    </row>
    <row r="166" spans="1:8" ht="15" customHeight="1" x14ac:dyDescent="0.25">
      <c r="A166" s="91" t="s">
        <v>520</v>
      </c>
      <c r="B166" s="91" t="s">
        <v>353</v>
      </c>
      <c r="C166" s="91" t="s">
        <v>500</v>
      </c>
      <c r="D166" s="91" t="s">
        <v>14</v>
      </c>
      <c r="E166" s="91" t="s">
        <v>535</v>
      </c>
      <c r="F166" s="96">
        <v>10</v>
      </c>
      <c r="G166" s="91" t="s">
        <v>53</v>
      </c>
      <c r="H166" s="91" t="s">
        <v>542</v>
      </c>
    </row>
    <row r="167" spans="1:8" ht="15" customHeight="1" x14ac:dyDescent="0.25">
      <c r="A167" s="91" t="s">
        <v>520</v>
      </c>
      <c r="B167" s="91" t="s">
        <v>353</v>
      </c>
      <c r="C167" s="91" t="s">
        <v>500</v>
      </c>
      <c r="D167" s="91" t="s">
        <v>14</v>
      </c>
      <c r="E167" s="91" t="s">
        <v>535</v>
      </c>
      <c r="F167" s="96">
        <v>10</v>
      </c>
      <c r="G167" s="91" t="s">
        <v>56</v>
      </c>
      <c r="H167" s="91" t="s">
        <v>542</v>
      </c>
    </row>
    <row r="168" spans="1:8" ht="15" customHeight="1" x14ac:dyDescent="0.25">
      <c r="A168" s="91" t="s">
        <v>520</v>
      </c>
      <c r="B168" s="91" t="s">
        <v>353</v>
      </c>
      <c r="C168" s="91" t="s">
        <v>500</v>
      </c>
      <c r="D168" s="91" t="s">
        <v>14</v>
      </c>
      <c r="E168" s="91" t="s">
        <v>535</v>
      </c>
      <c r="F168" s="96">
        <v>30</v>
      </c>
      <c r="G168" s="91" t="s">
        <v>57</v>
      </c>
      <c r="H168" s="91" t="s">
        <v>542</v>
      </c>
    </row>
    <row r="169" spans="1:8" s="146" customFormat="1" ht="15" customHeight="1" x14ac:dyDescent="0.25">
      <c r="A169" s="143"/>
      <c r="B169" s="143"/>
      <c r="C169" s="143"/>
      <c r="D169" s="143"/>
      <c r="E169" s="143"/>
      <c r="F169" s="118">
        <f>SUM(F126:F168)</f>
        <v>1885</v>
      </c>
      <c r="G169" s="143"/>
      <c r="H169" s="91"/>
    </row>
    <row r="170" spans="1:8" ht="15" customHeight="1" x14ac:dyDescent="0.25">
      <c r="A170" s="91" t="s">
        <v>520</v>
      </c>
      <c r="B170" s="91" t="s">
        <v>353</v>
      </c>
      <c r="C170" s="91" t="s">
        <v>490</v>
      </c>
      <c r="D170" s="91" t="s">
        <v>14</v>
      </c>
      <c r="E170" s="91" t="s">
        <v>489</v>
      </c>
      <c r="F170" s="96">
        <v>5</v>
      </c>
      <c r="G170" s="91" t="s">
        <v>18</v>
      </c>
      <c r="H170" s="91" t="s">
        <v>542</v>
      </c>
    </row>
    <row r="171" spans="1:8" ht="15" customHeight="1" x14ac:dyDescent="0.25">
      <c r="A171" s="91" t="s">
        <v>520</v>
      </c>
      <c r="B171" s="91" t="s">
        <v>353</v>
      </c>
      <c r="C171" s="91" t="s">
        <v>490</v>
      </c>
      <c r="D171" s="91" t="s">
        <v>14</v>
      </c>
      <c r="E171" s="91" t="s">
        <v>489</v>
      </c>
      <c r="F171" s="96">
        <v>20</v>
      </c>
      <c r="G171" s="91" t="s">
        <v>21</v>
      </c>
      <c r="H171" s="91" t="s">
        <v>542</v>
      </c>
    </row>
    <row r="172" spans="1:8" ht="15" customHeight="1" x14ac:dyDescent="0.25">
      <c r="A172" s="91" t="s">
        <v>520</v>
      </c>
      <c r="B172" s="91" t="s">
        <v>353</v>
      </c>
      <c r="C172" s="91" t="s">
        <v>490</v>
      </c>
      <c r="D172" s="91" t="s">
        <v>14</v>
      </c>
      <c r="E172" s="91" t="s">
        <v>489</v>
      </c>
      <c r="F172" s="96">
        <v>20</v>
      </c>
      <c r="G172" s="91" t="s">
        <v>49</v>
      </c>
      <c r="H172" s="91" t="s">
        <v>542</v>
      </c>
    </row>
    <row r="173" spans="1:8" ht="15" customHeight="1" x14ac:dyDescent="0.25">
      <c r="A173" s="91" t="s">
        <v>520</v>
      </c>
      <c r="B173" s="91" t="s">
        <v>353</v>
      </c>
      <c r="C173" s="91" t="s">
        <v>490</v>
      </c>
      <c r="D173" s="91" t="s">
        <v>14</v>
      </c>
      <c r="E173" s="91" t="s">
        <v>489</v>
      </c>
      <c r="F173" s="96">
        <v>25</v>
      </c>
      <c r="G173" s="91" t="s">
        <v>23</v>
      </c>
      <c r="H173" s="91" t="s">
        <v>542</v>
      </c>
    </row>
    <row r="174" spans="1:8" ht="15" customHeight="1" x14ac:dyDescent="0.25">
      <c r="A174" s="91" t="s">
        <v>520</v>
      </c>
      <c r="B174" s="91" t="s">
        <v>353</v>
      </c>
      <c r="C174" s="91" t="s">
        <v>490</v>
      </c>
      <c r="D174" s="91" t="s">
        <v>14</v>
      </c>
      <c r="E174" s="91" t="s">
        <v>489</v>
      </c>
      <c r="F174" s="96">
        <v>2</v>
      </c>
      <c r="G174" s="91" t="s">
        <v>33</v>
      </c>
      <c r="H174" s="91" t="s">
        <v>542</v>
      </c>
    </row>
    <row r="175" spans="1:8" ht="15" customHeight="1" x14ac:dyDescent="0.25">
      <c r="A175" s="91" t="s">
        <v>520</v>
      </c>
      <c r="B175" s="91" t="s">
        <v>353</v>
      </c>
      <c r="C175" s="91" t="s">
        <v>490</v>
      </c>
      <c r="D175" s="91" t="s">
        <v>14</v>
      </c>
      <c r="E175" s="91" t="s">
        <v>489</v>
      </c>
      <c r="F175" s="96">
        <v>1</v>
      </c>
      <c r="G175" s="91" t="s">
        <v>35</v>
      </c>
      <c r="H175" s="91" t="s">
        <v>542</v>
      </c>
    </row>
    <row r="176" spans="1:8" ht="15" customHeight="1" x14ac:dyDescent="0.25">
      <c r="A176" s="91" t="s">
        <v>520</v>
      </c>
      <c r="B176" s="91" t="s">
        <v>353</v>
      </c>
      <c r="C176" s="91" t="s">
        <v>490</v>
      </c>
      <c r="D176" s="91" t="s">
        <v>14</v>
      </c>
      <c r="E176" s="91" t="s">
        <v>489</v>
      </c>
      <c r="F176" s="96">
        <v>73</v>
      </c>
      <c r="G176" s="91" t="s">
        <v>41</v>
      </c>
      <c r="H176" s="91" t="s">
        <v>542</v>
      </c>
    </row>
    <row r="177" spans="1:8" ht="15" customHeight="1" x14ac:dyDescent="0.25">
      <c r="A177" s="91" t="s">
        <v>520</v>
      </c>
      <c r="B177" s="91" t="s">
        <v>353</v>
      </c>
      <c r="C177" s="91" t="s">
        <v>490</v>
      </c>
      <c r="D177" s="91" t="s">
        <v>14</v>
      </c>
      <c r="E177" s="91" t="s">
        <v>489</v>
      </c>
      <c r="F177" s="96">
        <v>94</v>
      </c>
      <c r="G177" s="91" t="s">
        <v>42</v>
      </c>
      <c r="H177" s="91" t="s">
        <v>542</v>
      </c>
    </row>
    <row r="178" spans="1:8" ht="15" customHeight="1" x14ac:dyDescent="0.25">
      <c r="A178" s="91" t="s">
        <v>520</v>
      </c>
      <c r="B178" s="91" t="s">
        <v>353</v>
      </c>
      <c r="C178" s="91" t="s">
        <v>490</v>
      </c>
      <c r="D178" s="91" t="s">
        <v>14</v>
      </c>
      <c r="E178" s="91" t="s">
        <v>489</v>
      </c>
      <c r="F178" s="96">
        <v>1</v>
      </c>
      <c r="G178" s="91" t="s">
        <v>45</v>
      </c>
      <c r="H178" s="91" t="s">
        <v>542</v>
      </c>
    </row>
    <row r="179" spans="1:8" ht="15" customHeight="1" x14ac:dyDescent="0.25">
      <c r="A179" s="91" t="s">
        <v>520</v>
      </c>
      <c r="B179" s="91" t="s">
        <v>353</v>
      </c>
      <c r="C179" s="91" t="s">
        <v>490</v>
      </c>
      <c r="D179" s="91" t="s">
        <v>14</v>
      </c>
      <c r="E179" s="91" t="s">
        <v>489</v>
      </c>
      <c r="F179" s="96">
        <v>1</v>
      </c>
      <c r="G179" s="91" t="s">
        <v>63</v>
      </c>
      <c r="H179" s="91" t="s">
        <v>542</v>
      </c>
    </row>
    <row r="180" spans="1:8" ht="15" customHeight="1" x14ac:dyDescent="0.25">
      <c r="A180" s="91" t="s">
        <v>520</v>
      </c>
      <c r="B180" s="91" t="s">
        <v>353</v>
      </c>
      <c r="C180" s="91" t="s">
        <v>490</v>
      </c>
      <c r="D180" s="91" t="s">
        <v>14</v>
      </c>
      <c r="E180" s="91" t="s">
        <v>489</v>
      </c>
      <c r="F180" s="96">
        <v>1</v>
      </c>
      <c r="G180" s="91" t="s">
        <v>68</v>
      </c>
      <c r="H180" s="91" t="s">
        <v>542</v>
      </c>
    </row>
    <row r="181" spans="1:8" ht="15" customHeight="1" x14ac:dyDescent="0.25">
      <c r="A181" s="91" t="s">
        <v>520</v>
      </c>
      <c r="B181" s="91" t="s">
        <v>353</v>
      </c>
      <c r="C181" s="91" t="s">
        <v>490</v>
      </c>
      <c r="D181" s="91" t="s">
        <v>14</v>
      </c>
      <c r="E181" s="91" t="s">
        <v>489</v>
      </c>
      <c r="F181" s="96">
        <v>9</v>
      </c>
      <c r="G181" s="91" t="s">
        <v>50</v>
      </c>
      <c r="H181" s="91" t="s">
        <v>542</v>
      </c>
    </row>
    <row r="182" spans="1:8" ht="15" customHeight="1" x14ac:dyDescent="0.25">
      <c r="A182" s="91" t="s">
        <v>520</v>
      </c>
      <c r="B182" s="91" t="s">
        <v>353</v>
      </c>
      <c r="C182" s="91" t="s">
        <v>490</v>
      </c>
      <c r="D182" s="91" t="s">
        <v>14</v>
      </c>
      <c r="E182" s="91" t="s">
        <v>489</v>
      </c>
      <c r="F182" s="96">
        <v>20</v>
      </c>
      <c r="G182" s="91" t="s">
        <v>51</v>
      </c>
      <c r="H182" s="91" t="s">
        <v>542</v>
      </c>
    </row>
    <row r="183" spans="1:8" s="146" customFormat="1" ht="15" customHeight="1" x14ac:dyDescent="0.25">
      <c r="A183" s="143"/>
      <c r="B183" s="143"/>
      <c r="C183" s="143"/>
      <c r="D183" s="143"/>
      <c r="E183" s="143"/>
      <c r="F183" s="118">
        <f>SUM(F170:F182)</f>
        <v>272</v>
      </c>
      <c r="G183" s="143"/>
      <c r="H183" s="143"/>
    </row>
    <row r="184" spans="1:8" s="146" customFormat="1" ht="15" customHeight="1" x14ac:dyDescent="0.25">
      <c r="A184" s="91" t="s">
        <v>520</v>
      </c>
      <c r="B184" s="91" t="s">
        <v>353</v>
      </c>
      <c r="C184" s="91" t="s">
        <v>485</v>
      </c>
      <c r="D184" s="91" t="s">
        <v>14</v>
      </c>
      <c r="E184" s="91" t="s">
        <v>489</v>
      </c>
      <c r="F184" s="119">
        <v>2</v>
      </c>
      <c r="G184" s="91" t="s">
        <v>33</v>
      </c>
      <c r="H184" s="91" t="s">
        <v>542</v>
      </c>
    </row>
    <row r="185" spans="1:8" s="146" customFormat="1" ht="15" customHeight="1" x14ac:dyDescent="0.25">
      <c r="A185" s="91" t="s">
        <v>520</v>
      </c>
      <c r="B185" s="91" t="s">
        <v>353</v>
      </c>
      <c r="C185" s="91" t="s">
        <v>485</v>
      </c>
      <c r="D185" s="91" t="s">
        <v>14</v>
      </c>
      <c r="E185" s="91" t="s">
        <v>489</v>
      </c>
      <c r="F185" s="119">
        <v>0</v>
      </c>
      <c r="G185" s="91" t="s">
        <v>37</v>
      </c>
      <c r="H185" s="91" t="s">
        <v>542</v>
      </c>
    </row>
    <row r="186" spans="1:8" s="146" customFormat="1" ht="15" customHeight="1" x14ac:dyDescent="0.25">
      <c r="A186" s="91" t="s">
        <v>520</v>
      </c>
      <c r="B186" s="91" t="s">
        <v>353</v>
      </c>
      <c r="C186" s="91" t="s">
        <v>485</v>
      </c>
      <c r="D186" s="91" t="s">
        <v>14</v>
      </c>
      <c r="E186" s="91" t="s">
        <v>489</v>
      </c>
      <c r="F186" s="119">
        <v>6</v>
      </c>
      <c r="G186" s="91" t="s">
        <v>50</v>
      </c>
      <c r="H186" s="91" t="s">
        <v>542</v>
      </c>
    </row>
    <row r="187" spans="1:8" s="146" customFormat="1" ht="15" customHeight="1" x14ac:dyDescent="0.25">
      <c r="A187" s="91" t="s">
        <v>520</v>
      </c>
      <c r="B187" s="91" t="s">
        <v>353</v>
      </c>
      <c r="C187" s="91" t="s">
        <v>485</v>
      </c>
      <c r="D187" s="91" t="s">
        <v>14</v>
      </c>
      <c r="E187" s="91" t="s">
        <v>489</v>
      </c>
      <c r="F187" s="119">
        <v>1</v>
      </c>
      <c r="G187" s="91" t="s">
        <v>52</v>
      </c>
      <c r="H187" s="91" t="s">
        <v>542</v>
      </c>
    </row>
    <row r="188" spans="1:8" s="146" customFormat="1" ht="15" customHeight="1" x14ac:dyDescent="0.25">
      <c r="A188" s="143"/>
      <c r="B188" s="143"/>
      <c r="C188" s="143"/>
      <c r="D188" s="143"/>
      <c r="E188" s="143"/>
      <c r="F188" s="118">
        <f>SUM(F184:F187)</f>
        <v>9</v>
      </c>
      <c r="G188" s="143"/>
      <c r="H188" s="143"/>
    </row>
    <row r="189" spans="1:8" ht="15" customHeight="1" x14ac:dyDescent="0.25">
      <c r="A189" s="139">
        <v>5</v>
      </c>
      <c r="B189" s="139" t="s">
        <v>183</v>
      </c>
      <c r="C189" s="139" t="s">
        <v>482</v>
      </c>
      <c r="D189" s="139" t="s">
        <v>14</v>
      </c>
      <c r="E189" s="139">
        <v>5</v>
      </c>
      <c r="F189" s="96">
        <v>10</v>
      </c>
      <c r="G189" s="139" t="s">
        <v>187</v>
      </c>
      <c r="H189" s="139" t="s">
        <v>543</v>
      </c>
    </row>
    <row r="190" spans="1:8" ht="15" customHeight="1" x14ac:dyDescent="0.25">
      <c r="A190" s="139">
        <v>5</v>
      </c>
      <c r="B190" s="139" t="s">
        <v>183</v>
      </c>
      <c r="C190" s="139" t="s">
        <v>482</v>
      </c>
      <c r="D190" s="139" t="s">
        <v>14</v>
      </c>
      <c r="E190" s="139">
        <v>5</v>
      </c>
      <c r="F190" s="96">
        <v>36</v>
      </c>
      <c r="G190" s="139" t="s">
        <v>193</v>
      </c>
      <c r="H190" s="139" t="s">
        <v>543</v>
      </c>
    </row>
    <row r="191" spans="1:8" ht="15" customHeight="1" x14ac:dyDescent="0.25">
      <c r="A191" s="139">
        <v>5</v>
      </c>
      <c r="B191" s="139" t="s">
        <v>183</v>
      </c>
      <c r="C191" s="139" t="s">
        <v>482</v>
      </c>
      <c r="D191" s="139" t="s">
        <v>14</v>
      </c>
      <c r="E191" s="139">
        <v>5</v>
      </c>
      <c r="F191" s="96">
        <v>10</v>
      </c>
      <c r="G191" s="139" t="s">
        <v>198</v>
      </c>
      <c r="H191" s="139" t="s">
        <v>543</v>
      </c>
    </row>
    <row r="192" spans="1:8" ht="15" customHeight="1" x14ac:dyDescent="0.25">
      <c r="A192" s="139">
        <v>5</v>
      </c>
      <c r="B192" s="139" t="s">
        <v>183</v>
      </c>
      <c r="C192" s="139" t="s">
        <v>482</v>
      </c>
      <c r="D192" s="139" t="s">
        <v>14</v>
      </c>
      <c r="E192" s="139">
        <v>5</v>
      </c>
      <c r="F192" s="96">
        <v>105</v>
      </c>
      <c r="G192" s="139" t="s">
        <v>200</v>
      </c>
      <c r="H192" s="139" t="s">
        <v>543</v>
      </c>
    </row>
    <row r="193" spans="1:8" ht="15" customHeight="1" x14ac:dyDescent="0.25">
      <c r="A193" s="139">
        <v>5</v>
      </c>
      <c r="B193" s="139" t="s">
        <v>183</v>
      </c>
      <c r="C193" s="139" t="s">
        <v>482</v>
      </c>
      <c r="D193" s="139" t="s">
        <v>14</v>
      </c>
      <c r="E193" s="139">
        <v>5</v>
      </c>
      <c r="F193" s="96">
        <v>50</v>
      </c>
      <c r="G193" s="139" t="s">
        <v>201</v>
      </c>
      <c r="H193" s="139" t="s">
        <v>543</v>
      </c>
    </row>
    <row r="194" spans="1:8" ht="15" customHeight="1" x14ac:dyDescent="0.25">
      <c r="A194" s="139">
        <v>5</v>
      </c>
      <c r="B194" s="139" t="s">
        <v>183</v>
      </c>
      <c r="C194" s="139" t="s">
        <v>482</v>
      </c>
      <c r="D194" s="139" t="s">
        <v>14</v>
      </c>
      <c r="E194" s="139">
        <v>5</v>
      </c>
      <c r="F194" s="96">
        <v>50</v>
      </c>
      <c r="G194" s="139" t="s">
        <v>289</v>
      </c>
      <c r="H194" s="139" t="s">
        <v>543</v>
      </c>
    </row>
    <row r="195" spans="1:8" ht="15" customHeight="1" x14ac:dyDescent="0.25">
      <c r="A195" s="139">
        <v>5</v>
      </c>
      <c r="B195" s="139" t="s">
        <v>183</v>
      </c>
      <c r="C195" s="139" t="s">
        <v>482</v>
      </c>
      <c r="D195" s="139" t="s">
        <v>14</v>
      </c>
      <c r="E195" s="139">
        <v>5</v>
      </c>
      <c r="F195" s="96">
        <v>30</v>
      </c>
      <c r="G195" s="139" t="s">
        <v>203</v>
      </c>
      <c r="H195" s="139" t="s">
        <v>543</v>
      </c>
    </row>
    <row r="196" spans="1:8" ht="15" customHeight="1" x14ac:dyDescent="0.25">
      <c r="A196" s="139">
        <v>5</v>
      </c>
      <c r="B196" s="139" t="s">
        <v>183</v>
      </c>
      <c r="C196" s="139" t="s">
        <v>482</v>
      </c>
      <c r="D196" s="139" t="s">
        <v>14</v>
      </c>
      <c r="E196" s="139">
        <v>5</v>
      </c>
      <c r="F196" s="96">
        <v>75</v>
      </c>
      <c r="G196" s="139" t="s">
        <v>206</v>
      </c>
      <c r="H196" s="139" t="s">
        <v>543</v>
      </c>
    </row>
    <row r="197" spans="1:8" ht="15" customHeight="1" x14ac:dyDescent="0.25">
      <c r="A197" s="139">
        <v>5</v>
      </c>
      <c r="B197" s="139" t="s">
        <v>183</v>
      </c>
      <c r="C197" s="139" t="s">
        <v>482</v>
      </c>
      <c r="D197" s="139" t="s">
        <v>14</v>
      </c>
      <c r="E197" s="139">
        <v>5</v>
      </c>
      <c r="F197" s="96">
        <v>5</v>
      </c>
      <c r="G197" s="139" t="s">
        <v>280</v>
      </c>
      <c r="H197" s="139" t="s">
        <v>543</v>
      </c>
    </row>
    <row r="198" spans="1:8" ht="15" customHeight="1" x14ac:dyDescent="0.25">
      <c r="A198" s="139">
        <v>5</v>
      </c>
      <c r="B198" s="139" t="s">
        <v>183</v>
      </c>
      <c r="C198" s="139" t="s">
        <v>482</v>
      </c>
      <c r="D198" s="139" t="s">
        <v>14</v>
      </c>
      <c r="E198" s="139">
        <v>5</v>
      </c>
      <c r="F198" s="96">
        <v>60</v>
      </c>
      <c r="G198" s="139" t="s">
        <v>208</v>
      </c>
      <c r="H198" s="139" t="s">
        <v>543</v>
      </c>
    </row>
    <row r="199" spans="1:8" ht="15" customHeight="1" x14ac:dyDescent="0.25">
      <c r="A199" s="139">
        <v>5</v>
      </c>
      <c r="B199" s="139" t="s">
        <v>183</v>
      </c>
      <c r="C199" s="139" t="s">
        <v>482</v>
      </c>
      <c r="D199" s="139" t="s">
        <v>14</v>
      </c>
      <c r="E199" s="139">
        <v>5</v>
      </c>
      <c r="F199" s="96">
        <v>30</v>
      </c>
      <c r="G199" s="139" t="s">
        <v>281</v>
      </c>
      <c r="H199" s="139" t="s">
        <v>543</v>
      </c>
    </row>
    <row r="200" spans="1:8" ht="15" customHeight="1" x14ac:dyDescent="0.25">
      <c r="A200" s="139">
        <v>5</v>
      </c>
      <c r="B200" s="139" t="s">
        <v>183</v>
      </c>
      <c r="C200" s="139" t="s">
        <v>482</v>
      </c>
      <c r="D200" s="139" t="s">
        <v>14</v>
      </c>
      <c r="E200" s="139">
        <v>5</v>
      </c>
      <c r="F200" s="96">
        <v>30</v>
      </c>
      <c r="G200" s="139" t="s">
        <v>290</v>
      </c>
      <c r="H200" s="139" t="s">
        <v>543</v>
      </c>
    </row>
    <row r="201" spans="1:8" ht="15" customHeight="1" x14ac:dyDescent="0.25">
      <c r="A201" s="139">
        <v>5</v>
      </c>
      <c r="B201" s="139" t="s">
        <v>183</v>
      </c>
      <c r="C201" s="139" t="s">
        <v>482</v>
      </c>
      <c r="D201" s="139" t="s">
        <v>14</v>
      </c>
      <c r="E201" s="139">
        <v>5</v>
      </c>
      <c r="F201" s="96">
        <v>15</v>
      </c>
      <c r="G201" s="139" t="s">
        <v>291</v>
      </c>
      <c r="H201" s="139" t="s">
        <v>543</v>
      </c>
    </row>
    <row r="202" spans="1:8" ht="15" customHeight="1" x14ac:dyDescent="0.25">
      <c r="A202" s="139">
        <v>5</v>
      </c>
      <c r="B202" s="139" t="s">
        <v>183</v>
      </c>
      <c r="C202" s="139" t="s">
        <v>482</v>
      </c>
      <c r="D202" s="139" t="s">
        <v>14</v>
      </c>
      <c r="E202" s="139">
        <v>5</v>
      </c>
      <c r="F202" s="96">
        <v>235</v>
      </c>
      <c r="G202" s="139" t="s">
        <v>215</v>
      </c>
      <c r="H202" s="139" t="s">
        <v>543</v>
      </c>
    </row>
    <row r="203" spans="1:8" ht="15" customHeight="1" x14ac:dyDescent="0.25">
      <c r="A203" s="139">
        <v>5</v>
      </c>
      <c r="B203" s="139" t="s">
        <v>183</v>
      </c>
      <c r="C203" s="139" t="s">
        <v>482</v>
      </c>
      <c r="D203" s="139" t="s">
        <v>14</v>
      </c>
      <c r="E203" s="139">
        <v>5</v>
      </c>
      <c r="F203" s="96">
        <v>47</v>
      </c>
      <c r="G203" s="139" t="s">
        <v>217</v>
      </c>
      <c r="H203" s="139" t="s">
        <v>543</v>
      </c>
    </row>
    <row r="204" spans="1:8" ht="15" customHeight="1" x14ac:dyDescent="0.25">
      <c r="A204" s="139">
        <v>5</v>
      </c>
      <c r="B204" s="139" t="s">
        <v>183</v>
      </c>
      <c r="C204" s="139" t="s">
        <v>482</v>
      </c>
      <c r="D204" s="139" t="s">
        <v>14</v>
      </c>
      <c r="E204" s="139">
        <v>5</v>
      </c>
      <c r="F204" s="96">
        <v>25</v>
      </c>
      <c r="G204" s="139" t="s">
        <v>218</v>
      </c>
      <c r="H204" s="139" t="s">
        <v>543</v>
      </c>
    </row>
    <row r="205" spans="1:8" ht="15" customHeight="1" x14ac:dyDescent="0.25">
      <c r="A205" s="139">
        <v>5</v>
      </c>
      <c r="B205" s="139" t="s">
        <v>183</v>
      </c>
      <c r="C205" s="139" t="s">
        <v>482</v>
      </c>
      <c r="D205" s="139" t="s">
        <v>14</v>
      </c>
      <c r="E205" s="139">
        <v>5</v>
      </c>
      <c r="F205" s="96">
        <v>65</v>
      </c>
      <c r="G205" s="139" t="s">
        <v>219</v>
      </c>
      <c r="H205" s="139" t="s">
        <v>543</v>
      </c>
    </row>
    <row r="206" spans="1:8" ht="15" customHeight="1" x14ac:dyDescent="0.25">
      <c r="A206" s="139">
        <v>5</v>
      </c>
      <c r="B206" s="139" t="s">
        <v>183</v>
      </c>
      <c r="C206" s="139" t="s">
        <v>482</v>
      </c>
      <c r="D206" s="139" t="s">
        <v>14</v>
      </c>
      <c r="E206" s="139">
        <v>5</v>
      </c>
      <c r="F206" s="96">
        <v>20</v>
      </c>
      <c r="G206" s="139" t="s">
        <v>292</v>
      </c>
      <c r="H206" s="139" t="s">
        <v>543</v>
      </c>
    </row>
    <row r="207" spans="1:8" ht="15" customHeight="1" x14ac:dyDescent="0.25">
      <c r="A207" s="139">
        <v>5</v>
      </c>
      <c r="B207" s="139" t="s">
        <v>183</v>
      </c>
      <c r="C207" s="139" t="s">
        <v>482</v>
      </c>
      <c r="D207" s="139" t="s">
        <v>14</v>
      </c>
      <c r="E207" s="139">
        <v>5</v>
      </c>
      <c r="F207" s="96">
        <v>10</v>
      </c>
      <c r="G207" s="139" t="s">
        <v>293</v>
      </c>
      <c r="H207" s="139" t="s">
        <v>543</v>
      </c>
    </row>
    <row r="208" spans="1:8" ht="15" customHeight="1" x14ac:dyDescent="0.25">
      <c r="A208" s="139">
        <v>5</v>
      </c>
      <c r="B208" s="139" t="s">
        <v>183</v>
      </c>
      <c r="C208" s="139" t="s">
        <v>482</v>
      </c>
      <c r="D208" s="139" t="s">
        <v>14</v>
      </c>
      <c r="E208" s="139">
        <v>5</v>
      </c>
      <c r="F208" s="96">
        <v>39</v>
      </c>
      <c r="G208" s="139" t="s">
        <v>223</v>
      </c>
      <c r="H208" s="139" t="s">
        <v>543</v>
      </c>
    </row>
    <row r="209" spans="1:8" ht="15" customHeight="1" x14ac:dyDescent="0.25">
      <c r="A209" s="139">
        <v>5</v>
      </c>
      <c r="B209" s="139" t="s">
        <v>183</v>
      </c>
      <c r="C209" s="139" t="s">
        <v>482</v>
      </c>
      <c r="D209" s="139" t="s">
        <v>14</v>
      </c>
      <c r="E209" s="139">
        <v>5</v>
      </c>
      <c r="F209" s="96">
        <v>20</v>
      </c>
      <c r="G209" s="139" t="s">
        <v>282</v>
      </c>
      <c r="H209" s="139" t="s">
        <v>543</v>
      </c>
    </row>
    <row r="210" spans="1:8" ht="15" customHeight="1" x14ac:dyDescent="0.25">
      <c r="A210" s="139">
        <v>5</v>
      </c>
      <c r="B210" s="139" t="s">
        <v>183</v>
      </c>
      <c r="C210" s="139" t="s">
        <v>482</v>
      </c>
      <c r="D210" s="139" t="s">
        <v>14</v>
      </c>
      <c r="E210" s="139">
        <v>5</v>
      </c>
      <c r="F210" s="96">
        <v>155</v>
      </c>
      <c r="G210" s="139" t="s">
        <v>229</v>
      </c>
      <c r="H210" s="139" t="s">
        <v>543</v>
      </c>
    </row>
    <row r="211" spans="1:8" ht="15" customHeight="1" x14ac:dyDescent="0.25">
      <c r="A211" s="139">
        <v>5</v>
      </c>
      <c r="B211" s="139" t="s">
        <v>183</v>
      </c>
      <c r="C211" s="139" t="s">
        <v>482</v>
      </c>
      <c r="D211" s="139" t="s">
        <v>14</v>
      </c>
      <c r="E211" s="139">
        <v>5</v>
      </c>
      <c r="F211" s="96">
        <v>5</v>
      </c>
      <c r="G211" s="139" t="s">
        <v>232</v>
      </c>
      <c r="H211" s="139" t="s">
        <v>543</v>
      </c>
    </row>
    <row r="212" spans="1:8" ht="15" customHeight="1" x14ac:dyDescent="0.25">
      <c r="A212" s="139">
        <v>5</v>
      </c>
      <c r="B212" s="139" t="s">
        <v>183</v>
      </c>
      <c r="C212" s="139" t="s">
        <v>482</v>
      </c>
      <c r="D212" s="139" t="s">
        <v>14</v>
      </c>
      <c r="E212" s="139">
        <v>5</v>
      </c>
      <c r="F212" s="96">
        <v>90</v>
      </c>
      <c r="G212" s="139" t="s">
        <v>233</v>
      </c>
      <c r="H212" s="139" t="s">
        <v>543</v>
      </c>
    </row>
    <row r="213" spans="1:8" ht="15" customHeight="1" x14ac:dyDescent="0.25">
      <c r="A213" s="139">
        <v>5</v>
      </c>
      <c r="B213" s="139" t="s">
        <v>183</v>
      </c>
      <c r="C213" s="139" t="s">
        <v>482</v>
      </c>
      <c r="D213" s="139" t="s">
        <v>14</v>
      </c>
      <c r="E213" s="139">
        <v>5</v>
      </c>
      <c r="F213" s="96">
        <v>80</v>
      </c>
      <c r="G213" s="139" t="s">
        <v>234</v>
      </c>
      <c r="H213" s="139" t="s">
        <v>543</v>
      </c>
    </row>
    <row r="214" spans="1:8" ht="15" customHeight="1" x14ac:dyDescent="0.25">
      <c r="A214" s="139">
        <v>5</v>
      </c>
      <c r="B214" s="139" t="s">
        <v>183</v>
      </c>
      <c r="C214" s="139" t="s">
        <v>482</v>
      </c>
      <c r="D214" s="139" t="s">
        <v>14</v>
      </c>
      <c r="E214" s="139">
        <v>5</v>
      </c>
      <c r="F214" s="96">
        <v>80</v>
      </c>
      <c r="G214" s="139" t="s">
        <v>237</v>
      </c>
      <c r="H214" s="139" t="s">
        <v>543</v>
      </c>
    </row>
    <row r="215" spans="1:8" ht="15" customHeight="1" x14ac:dyDescent="0.25">
      <c r="A215" s="139">
        <v>5</v>
      </c>
      <c r="B215" s="139" t="s">
        <v>183</v>
      </c>
      <c r="C215" s="139" t="s">
        <v>482</v>
      </c>
      <c r="D215" s="139" t="s">
        <v>14</v>
      </c>
      <c r="E215" s="139">
        <v>5</v>
      </c>
      <c r="F215" s="96">
        <v>0</v>
      </c>
      <c r="G215" s="139" t="s">
        <v>239</v>
      </c>
      <c r="H215" s="139" t="s">
        <v>543</v>
      </c>
    </row>
    <row r="216" spans="1:8" ht="15" customHeight="1" x14ac:dyDescent="0.25">
      <c r="A216" s="139">
        <v>5</v>
      </c>
      <c r="B216" s="139" t="s">
        <v>183</v>
      </c>
      <c r="C216" s="139" t="s">
        <v>482</v>
      </c>
      <c r="D216" s="139" t="s">
        <v>14</v>
      </c>
      <c r="E216" s="139">
        <v>5</v>
      </c>
      <c r="F216" s="96">
        <v>20</v>
      </c>
      <c r="G216" s="139" t="s">
        <v>294</v>
      </c>
      <c r="H216" s="139" t="s">
        <v>543</v>
      </c>
    </row>
    <row r="217" spans="1:8" ht="15" customHeight="1" x14ac:dyDescent="0.25">
      <c r="A217" s="139">
        <v>5</v>
      </c>
      <c r="B217" s="139" t="s">
        <v>183</v>
      </c>
      <c r="C217" s="139" t="s">
        <v>482</v>
      </c>
      <c r="D217" s="139" t="s">
        <v>14</v>
      </c>
      <c r="E217" s="139">
        <v>5</v>
      </c>
      <c r="F217" s="96">
        <v>105</v>
      </c>
      <c r="G217" s="139" t="s">
        <v>244</v>
      </c>
      <c r="H217" s="139" t="s">
        <v>543</v>
      </c>
    </row>
    <row r="218" spans="1:8" ht="15" customHeight="1" x14ac:dyDescent="0.25">
      <c r="A218" s="139">
        <v>5</v>
      </c>
      <c r="B218" s="139" t="s">
        <v>183</v>
      </c>
      <c r="C218" s="139" t="s">
        <v>482</v>
      </c>
      <c r="D218" s="139" t="s">
        <v>14</v>
      </c>
      <c r="E218" s="139">
        <v>5</v>
      </c>
      <c r="F218" s="96">
        <v>10</v>
      </c>
      <c r="G218" s="139" t="s">
        <v>245</v>
      </c>
      <c r="H218" s="139" t="s">
        <v>543</v>
      </c>
    </row>
    <row r="219" spans="1:8" ht="15" customHeight="1" x14ac:dyDescent="0.25">
      <c r="A219" s="139">
        <v>5</v>
      </c>
      <c r="B219" s="139" t="s">
        <v>183</v>
      </c>
      <c r="C219" s="139" t="s">
        <v>482</v>
      </c>
      <c r="D219" s="139" t="s">
        <v>14</v>
      </c>
      <c r="E219" s="139">
        <v>5</v>
      </c>
      <c r="F219" s="96">
        <v>15</v>
      </c>
      <c r="G219" s="139" t="s">
        <v>247</v>
      </c>
      <c r="H219" s="139" t="s">
        <v>543</v>
      </c>
    </row>
    <row r="220" spans="1:8" ht="15" customHeight="1" x14ac:dyDescent="0.25">
      <c r="A220" s="139">
        <v>5</v>
      </c>
      <c r="B220" s="139" t="s">
        <v>183</v>
      </c>
      <c r="C220" s="139" t="s">
        <v>482</v>
      </c>
      <c r="D220" s="139" t="s">
        <v>14</v>
      </c>
      <c r="E220" s="139">
        <v>5</v>
      </c>
      <c r="F220" s="96">
        <v>10</v>
      </c>
      <c r="G220" s="139" t="s">
        <v>555</v>
      </c>
      <c r="H220" s="139" t="s">
        <v>543</v>
      </c>
    </row>
    <row r="221" spans="1:8" ht="15" customHeight="1" x14ac:dyDescent="0.25">
      <c r="A221" s="139">
        <v>5</v>
      </c>
      <c r="B221" s="139" t="s">
        <v>183</v>
      </c>
      <c r="C221" s="139" t="s">
        <v>482</v>
      </c>
      <c r="D221" s="139" t="s">
        <v>14</v>
      </c>
      <c r="E221" s="139">
        <v>5</v>
      </c>
      <c r="F221" s="96">
        <v>180</v>
      </c>
      <c r="G221" s="139" t="s">
        <v>295</v>
      </c>
      <c r="H221" s="139" t="s">
        <v>543</v>
      </c>
    </row>
    <row r="222" spans="1:8" ht="15" customHeight="1" x14ac:dyDescent="0.25">
      <c r="A222" s="139">
        <v>5</v>
      </c>
      <c r="B222" s="139" t="s">
        <v>183</v>
      </c>
      <c r="C222" s="139" t="s">
        <v>482</v>
      </c>
      <c r="D222" s="139" t="s">
        <v>14</v>
      </c>
      <c r="E222" s="139">
        <v>5</v>
      </c>
      <c r="F222" s="96">
        <v>5</v>
      </c>
      <c r="G222" s="139" t="s">
        <v>252</v>
      </c>
      <c r="H222" s="139" t="s">
        <v>543</v>
      </c>
    </row>
    <row r="223" spans="1:8" ht="15" customHeight="1" x14ac:dyDescent="0.25">
      <c r="A223" s="139">
        <v>5</v>
      </c>
      <c r="B223" s="139" t="s">
        <v>183</v>
      </c>
      <c r="C223" s="139" t="s">
        <v>482</v>
      </c>
      <c r="D223" s="139" t="s">
        <v>14</v>
      </c>
      <c r="E223" s="139">
        <v>5</v>
      </c>
      <c r="F223" s="96">
        <v>5</v>
      </c>
      <c r="G223" s="139" t="s">
        <v>296</v>
      </c>
      <c r="H223" s="139" t="s">
        <v>543</v>
      </c>
    </row>
    <row r="224" spans="1:8" ht="15" customHeight="1" x14ac:dyDescent="0.25">
      <c r="A224" s="139">
        <v>5</v>
      </c>
      <c r="B224" s="139" t="s">
        <v>183</v>
      </c>
      <c r="C224" s="139" t="s">
        <v>482</v>
      </c>
      <c r="D224" s="139" t="s">
        <v>14</v>
      </c>
      <c r="E224" s="139">
        <v>5</v>
      </c>
      <c r="F224" s="96">
        <v>5</v>
      </c>
      <c r="G224" s="139" t="s">
        <v>258</v>
      </c>
      <c r="H224" s="139" t="s">
        <v>543</v>
      </c>
    </row>
    <row r="225" spans="1:8" ht="15" customHeight="1" x14ac:dyDescent="0.25">
      <c r="A225" s="139">
        <v>5</v>
      </c>
      <c r="B225" s="139" t="s">
        <v>183</v>
      </c>
      <c r="C225" s="139" t="s">
        <v>482</v>
      </c>
      <c r="D225" s="139" t="s">
        <v>14</v>
      </c>
      <c r="E225" s="139">
        <v>5</v>
      </c>
      <c r="F225" s="96">
        <v>60</v>
      </c>
      <c r="G225" s="139" t="s">
        <v>259</v>
      </c>
      <c r="H225" s="139" t="s">
        <v>543</v>
      </c>
    </row>
    <row r="226" spans="1:8" x14ac:dyDescent="0.25">
      <c r="A226" s="139">
        <v>5</v>
      </c>
      <c r="B226" s="139" t="s">
        <v>183</v>
      </c>
      <c r="C226" s="139" t="s">
        <v>482</v>
      </c>
      <c r="D226" s="139" t="s">
        <v>14</v>
      </c>
      <c r="E226" s="139">
        <v>5</v>
      </c>
      <c r="F226" s="96">
        <v>20</v>
      </c>
      <c r="G226" s="139" t="s">
        <v>260</v>
      </c>
      <c r="H226" s="139" t="s">
        <v>543</v>
      </c>
    </row>
    <row r="227" spans="1:8" ht="15" customHeight="1" x14ac:dyDescent="0.25">
      <c r="A227" s="139">
        <v>5</v>
      </c>
      <c r="B227" s="139" t="s">
        <v>183</v>
      </c>
      <c r="C227" s="139" t="s">
        <v>482</v>
      </c>
      <c r="D227" s="139" t="s">
        <v>14</v>
      </c>
      <c r="E227" s="139">
        <v>5</v>
      </c>
      <c r="F227" s="96">
        <v>65</v>
      </c>
      <c r="G227" s="139" t="s">
        <v>297</v>
      </c>
      <c r="H227" s="139" t="s">
        <v>543</v>
      </c>
    </row>
    <row r="228" spans="1:8" ht="15" customHeight="1" x14ac:dyDescent="0.25">
      <c r="A228" s="139">
        <v>5</v>
      </c>
      <c r="B228" s="139" t="s">
        <v>183</v>
      </c>
      <c r="C228" s="139" t="s">
        <v>482</v>
      </c>
      <c r="D228" s="139" t="s">
        <v>14</v>
      </c>
      <c r="E228" s="139">
        <v>5</v>
      </c>
      <c r="F228" s="96">
        <v>155</v>
      </c>
      <c r="G228" s="139" t="s">
        <v>263</v>
      </c>
      <c r="H228" s="139" t="s">
        <v>543</v>
      </c>
    </row>
    <row r="229" spans="1:8" ht="15" customHeight="1" x14ac:dyDescent="0.25">
      <c r="A229" s="139">
        <v>5</v>
      </c>
      <c r="B229" s="139" t="s">
        <v>183</v>
      </c>
      <c r="C229" s="139" t="s">
        <v>482</v>
      </c>
      <c r="D229" s="139" t="s">
        <v>14</v>
      </c>
      <c r="E229" s="139">
        <v>5</v>
      </c>
      <c r="F229" s="96">
        <v>30</v>
      </c>
      <c r="G229" s="139" t="s">
        <v>298</v>
      </c>
      <c r="H229" s="139" t="s">
        <v>543</v>
      </c>
    </row>
    <row r="230" spans="1:8" ht="15" customHeight="1" x14ac:dyDescent="0.25">
      <c r="A230" s="139">
        <v>5</v>
      </c>
      <c r="B230" s="139" t="s">
        <v>183</v>
      </c>
      <c r="C230" s="139" t="s">
        <v>482</v>
      </c>
      <c r="D230" s="139" t="s">
        <v>14</v>
      </c>
      <c r="E230" s="139">
        <v>5</v>
      </c>
      <c r="F230" s="96">
        <v>40</v>
      </c>
      <c r="G230" s="139" t="s">
        <v>299</v>
      </c>
      <c r="H230" s="139" t="s">
        <v>543</v>
      </c>
    </row>
    <row r="231" spans="1:8" ht="15" customHeight="1" x14ac:dyDescent="0.25">
      <c r="A231" s="139">
        <v>5</v>
      </c>
      <c r="B231" s="139" t="s">
        <v>183</v>
      </c>
      <c r="C231" s="139" t="s">
        <v>482</v>
      </c>
      <c r="D231" s="139" t="s">
        <v>14</v>
      </c>
      <c r="E231" s="139">
        <v>5</v>
      </c>
      <c r="F231" s="96">
        <v>18</v>
      </c>
      <c r="G231" s="139" t="s">
        <v>266</v>
      </c>
      <c r="H231" s="139" t="s">
        <v>543</v>
      </c>
    </row>
    <row r="232" spans="1:8" ht="15" customHeight="1" x14ac:dyDescent="0.25">
      <c r="A232" s="139">
        <v>5</v>
      </c>
      <c r="B232" s="139" t="s">
        <v>183</v>
      </c>
      <c r="C232" s="139" t="s">
        <v>482</v>
      </c>
      <c r="D232" s="139" t="s">
        <v>14</v>
      </c>
      <c r="E232" s="139">
        <v>5</v>
      </c>
      <c r="F232" s="96">
        <v>0</v>
      </c>
      <c r="G232" s="139" t="s">
        <v>54</v>
      </c>
      <c r="H232" s="139" t="s">
        <v>543</v>
      </c>
    </row>
    <row r="233" spans="1:8" ht="15" customHeight="1" x14ac:dyDescent="0.25">
      <c r="A233" s="139">
        <v>5</v>
      </c>
      <c r="B233" s="139" t="s">
        <v>183</v>
      </c>
      <c r="C233" s="139" t="s">
        <v>482</v>
      </c>
      <c r="D233" s="139" t="s">
        <v>14</v>
      </c>
      <c r="E233" s="139">
        <v>5</v>
      </c>
      <c r="F233" s="96">
        <v>335</v>
      </c>
      <c r="G233" s="139" t="s">
        <v>56</v>
      </c>
      <c r="H233" s="139" t="s">
        <v>543</v>
      </c>
    </row>
    <row r="234" spans="1:8" ht="15" customHeight="1" x14ac:dyDescent="0.25">
      <c r="A234" s="139">
        <v>5</v>
      </c>
      <c r="B234" s="139" t="s">
        <v>183</v>
      </c>
      <c r="C234" s="139" t="s">
        <v>482</v>
      </c>
      <c r="D234" s="139" t="s">
        <v>14</v>
      </c>
      <c r="E234" s="139">
        <v>5</v>
      </c>
      <c r="F234" s="96">
        <v>40</v>
      </c>
      <c r="G234" s="139" t="s">
        <v>15</v>
      </c>
      <c r="H234" s="139" t="s">
        <v>543</v>
      </c>
    </row>
    <row r="235" spans="1:8" ht="15" customHeight="1" x14ac:dyDescent="0.25">
      <c r="A235" s="139">
        <v>5</v>
      </c>
      <c r="B235" s="139" t="s">
        <v>183</v>
      </c>
      <c r="C235" s="139" t="s">
        <v>482</v>
      </c>
      <c r="D235" s="139" t="s">
        <v>14</v>
      </c>
      <c r="E235" s="139">
        <v>5</v>
      </c>
      <c r="F235" s="96">
        <v>5</v>
      </c>
      <c r="G235" s="139" t="s">
        <v>300</v>
      </c>
      <c r="H235" s="139" t="s">
        <v>543</v>
      </c>
    </row>
    <row r="236" spans="1:8" ht="15" customHeight="1" x14ac:dyDescent="0.25">
      <c r="A236" s="139">
        <v>5</v>
      </c>
      <c r="B236" s="139" t="s">
        <v>183</v>
      </c>
      <c r="C236" s="139" t="s">
        <v>482</v>
      </c>
      <c r="D236" s="139" t="s">
        <v>14</v>
      </c>
      <c r="E236" s="139">
        <v>5</v>
      </c>
      <c r="F236" s="96">
        <v>30</v>
      </c>
      <c r="G236" s="139" t="s">
        <v>17</v>
      </c>
      <c r="H236" s="139" t="s">
        <v>543</v>
      </c>
    </row>
    <row r="237" spans="1:8" ht="15" customHeight="1" x14ac:dyDescent="0.25">
      <c r="A237" s="139">
        <v>5</v>
      </c>
      <c r="B237" s="139" t="s">
        <v>183</v>
      </c>
      <c r="C237" s="139" t="s">
        <v>482</v>
      </c>
      <c r="D237" s="139" t="s">
        <v>14</v>
      </c>
      <c r="E237" s="139">
        <v>5</v>
      </c>
      <c r="F237" s="124">
        <v>25</v>
      </c>
      <c r="G237" s="139" t="s">
        <v>18</v>
      </c>
      <c r="H237" s="139" t="s">
        <v>543</v>
      </c>
    </row>
    <row r="238" spans="1:8" ht="15" customHeight="1" x14ac:dyDescent="0.25">
      <c r="A238" s="139">
        <v>5</v>
      </c>
      <c r="B238" s="139" t="s">
        <v>183</v>
      </c>
      <c r="C238" s="139" t="s">
        <v>482</v>
      </c>
      <c r="D238" s="139" t="s">
        <v>14</v>
      </c>
      <c r="E238" s="139">
        <v>5</v>
      </c>
      <c r="F238" s="96">
        <v>15</v>
      </c>
      <c r="G238" s="139" t="s">
        <v>20</v>
      </c>
      <c r="H238" s="139" t="s">
        <v>543</v>
      </c>
    </row>
    <row r="239" spans="1:8" ht="15" customHeight="1" x14ac:dyDescent="0.25">
      <c r="A239" s="139">
        <v>5</v>
      </c>
      <c r="B239" s="139" t="s">
        <v>183</v>
      </c>
      <c r="C239" s="139" t="s">
        <v>482</v>
      </c>
      <c r="D239" s="139" t="s">
        <v>14</v>
      </c>
      <c r="E239" s="139">
        <v>5</v>
      </c>
      <c r="F239" s="96">
        <v>40</v>
      </c>
      <c r="G239" s="139" t="s">
        <v>21</v>
      </c>
      <c r="H239" s="139" t="s">
        <v>543</v>
      </c>
    </row>
    <row r="240" spans="1:8" ht="15" customHeight="1" x14ac:dyDescent="0.25">
      <c r="A240" s="139">
        <v>10</v>
      </c>
      <c r="B240" s="140" t="s">
        <v>529</v>
      </c>
      <c r="C240" s="139" t="s">
        <v>492</v>
      </c>
      <c r="D240" s="139" t="s">
        <v>184</v>
      </c>
      <c r="E240" s="139">
        <v>1</v>
      </c>
      <c r="F240" s="96">
        <v>2</v>
      </c>
      <c r="G240" s="139" t="s">
        <v>221</v>
      </c>
      <c r="H240" s="139" t="s">
        <v>541</v>
      </c>
    </row>
    <row r="241" spans="1:8" ht="15" customHeight="1" x14ac:dyDescent="0.25">
      <c r="A241" s="139">
        <v>5</v>
      </c>
      <c r="B241" s="139" t="s">
        <v>183</v>
      </c>
      <c r="C241" s="139" t="s">
        <v>482</v>
      </c>
      <c r="D241" s="139" t="s">
        <v>14</v>
      </c>
      <c r="E241" s="139">
        <v>5</v>
      </c>
      <c r="F241" s="96">
        <v>80</v>
      </c>
      <c r="G241" s="139" t="s">
        <v>23</v>
      </c>
      <c r="H241" s="139" t="s">
        <v>543</v>
      </c>
    </row>
    <row r="242" spans="1:8" ht="15" customHeight="1" x14ac:dyDescent="0.25">
      <c r="A242" s="139">
        <v>5</v>
      </c>
      <c r="B242" s="139" t="s">
        <v>183</v>
      </c>
      <c r="C242" s="139" t="s">
        <v>482</v>
      </c>
      <c r="D242" s="139" t="s">
        <v>14</v>
      </c>
      <c r="E242" s="139">
        <v>5</v>
      </c>
      <c r="F242" s="96">
        <v>145</v>
      </c>
      <c r="G242" s="139" t="s">
        <v>24</v>
      </c>
      <c r="H242" s="139" t="s">
        <v>543</v>
      </c>
    </row>
    <row r="243" spans="1:8" ht="15" customHeight="1" x14ac:dyDescent="0.25">
      <c r="A243" s="139">
        <v>5</v>
      </c>
      <c r="B243" s="139" t="s">
        <v>183</v>
      </c>
      <c r="C243" s="139" t="s">
        <v>482</v>
      </c>
      <c r="D243" s="139" t="s">
        <v>14</v>
      </c>
      <c r="E243" s="139">
        <v>5</v>
      </c>
      <c r="F243" s="96">
        <v>150</v>
      </c>
      <c r="G243" s="139" t="s">
        <v>25</v>
      </c>
      <c r="H243" s="139" t="s">
        <v>543</v>
      </c>
    </row>
    <row r="244" spans="1:8" ht="15" customHeight="1" x14ac:dyDescent="0.25">
      <c r="A244" s="139">
        <v>5</v>
      </c>
      <c r="B244" s="139" t="s">
        <v>183</v>
      </c>
      <c r="C244" s="139" t="s">
        <v>482</v>
      </c>
      <c r="D244" s="139" t="s">
        <v>14</v>
      </c>
      <c r="E244" s="139">
        <v>5</v>
      </c>
      <c r="F244" s="96">
        <v>50</v>
      </c>
      <c r="G244" s="139" t="s">
        <v>26</v>
      </c>
      <c r="H244" s="139" t="s">
        <v>543</v>
      </c>
    </row>
    <row r="245" spans="1:8" ht="15" customHeight="1" x14ac:dyDescent="0.25">
      <c r="A245" s="139">
        <v>5</v>
      </c>
      <c r="B245" s="139" t="s">
        <v>183</v>
      </c>
      <c r="C245" s="139" t="s">
        <v>482</v>
      </c>
      <c r="D245" s="139" t="s">
        <v>14</v>
      </c>
      <c r="E245" s="139">
        <v>5</v>
      </c>
      <c r="F245" s="96">
        <v>20</v>
      </c>
      <c r="G245" s="139" t="s">
        <v>27</v>
      </c>
      <c r="H245" s="139" t="s">
        <v>543</v>
      </c>
    </row>
    <row r="246" spans="1:8" ht="15" customHeight="1" x14ac:dyDescent="0.25">
      <c r="A246" s="139">
        <v>5</v>
      </c>
      <c r="B246" s="139" t="s">
        <v>183</v>
      </c>
      <c r="C246" s="139" t="s">
        <v>482</v>
      </c>
      <c r="D246" s="139" t="s">
        <v>14</v>
      </c>
      <c r="E246" s="139">
        <v>5</v>
      </c>
      <c r="F246" s="96">
        <v>25</v>
      </c>
      <c r="G246" s="139" t="s">
        <v>28</v>
      </c>
      <c r="H246" s="139" t="s">
        <v>543</v>
      </c>
    </row>
    <row r="247" spans="1:8" ht="15" customHeight="1" x14ac:dyDescent="0.25">
      <c r="A247" s="139">
        <v>5</v>
      </c>
      <c r="B247" s="139" t="s">
        <v>183</v>
      </c>
      <c r="C247" s="139" t="s">
        <v>482</v>
      </c>
      <c r="D247" s="139" t="s">
        <v>14</v>
      </c>
      <c r="E247" s="139">
        <v>5</v>
      </c>
      <c r="F247" s="96">
        <v>5</v>
      </c>
      <c r="G247" s="139" t="s">
        <v>29</v>
      </c>
      <c r="H247" s="139" t="s">
        <v>543</v>
      </c>
    </row>
    <row r="248" spans="1:8" ht="15" customHeight="1" x14ac:dyDescent="0.25">
      <c r="A248" s="139">
        <v>5</v>
      </c>
      <c r="B248" s="139" t="s">
        <v>183</v>
      </c>
      <c r="C248" s="139" t="s">
        <v>482</v>
      </c>
      <c r="D248" s="139" t="s">
        <v>14</v>
      </c>
      <c r="E248" s="139">
        <v>5</v>
      </c>
      <c r="F248" s="96">
        <v>5</v>
      </c>
      <c r="G248" s="139" t="s">
        <v>30</v>
      </c>
      <c r="H248" s="139" t="s">
        <v>543</v>
      </c>
    </row>
    <row r="249" spans="1:8" ht="15" customHeight="1" x14ac:dyDescent="0.25">
      <c r="A249" s="139">
        <v>5</v>
      </c>
      <c r="B249" s="139" t="s">
        <v>183</v>
      </c>
      <c r="C249" s="139" t="s">
        <v>482</v>
      </c>
      <c r="D249" s="139" t="s">
        <v>14</v>
      </c>
      <c r="E249" s="139">
        <v>5</v>
      </c>
      <c r="F249" s="96">
        <v>60</v>
      </c>
      <c r="G249" s="139" t="s">
        <v>31</v>
      </c>
      <c r="H249" s="139" t="s">
        <v>543</v>
      </c>
    </row>
    <row r="250" spans="1:8" ht="15" customHeight="1" x14ac:dyDescent="0.25">
      <c r="A250" s="139">
        <v>5</v>
      </c>
      <c r="B250" s="139" t="s">
        <v>183</v>
      </c>
      <c r="C250" s="139" t="s">
        <v>482</v>
      </c>
      <c r="D250" s="139" t="s">
        <v>14</v>
      </c>
      <c r="E250" s="139">
        <v>5</v>
      </c>
      <c r="F250" s="96">
        <v>10</v>
      </c>
      <c r="G250" s="139" t="s">
        <v>32</v>
      </c>
      <c r="H250" s="139" t="s">
        <v>543</v>
      </c>
    </row>
    <row r="251" spans="1:8" ht="15" customHeight="1" x14ac:dyDescent="0.25">
      <c r="A251" s="139">
        <v>5</v>
      </c>
      <c r="B251" s="139" t="s">
        <v>183</v>
      </c>
      <c r="C251" s="139" t="s">
        <v>482</v>
      </c>
      <c r="D251" s="139" t="s">
        <v>14</v>
      </c>
      <c r="E251" s="139">
        <v>5</v>
      </c>
      <c r="F251" s="96">
        <v>10</v>
      </c>
      <c r="G251" s="139" t="s">
        <v>62</v>
      </c>
      <c r="H251" s="139" t="s">
        <v>543</v>
      </c>
    </row>
    <row r="252" spans="1:8" ht="15" customHeight="1" x14ac:dyDescent="0.25">
      <c r="A252" s="139">
        <v>5</v>
      </c>
      <c r="B252" s="139" t="s">
        <v>183</v>
      </c>
      <c r="C252" s="139" t="s">
        <v>482</v>
      </c>
      <c r="D252" s="139" t="s">
        <v>14</v>
      </c>
      <c r="E252" s="139">
        <v>5</v>
      </c>
      <c r="F252" s="96">
        <v>5</v>
      </c>
      <c r="G252" s="139" t="s">
        <v>33</v>
      </c>
      <c r="H252" s="139" t="s">
        <v>543</v>
      </c>
    </row>
    <row r="253" spans="1:8" ht="15" customHeight="1" x14ac:dyDescent="0.25">
      <c r="A253" s="139">
        <v>5</v>
      </c>
      <c r="B253" s="139" t="s">
        <v>183</v>
      </c>
      <c r="C253" s="139" t="s">
        <v>482</v>
      </c>
      <c r="D253" s="139" t="s">
        <v>14</v>
      </c>
      <c r="E253" s="139">
        <v>5</v>
      </c>
      <c r="F253" s="96">
        <v>5</v>
      </c>
      <c r="G253" s="139" t="s">
        <v>34</v>
      </c>
      <c r="H253" s="139" t="s">
        <v>543</v>
      </c>
    </row>
    <row r="254" spans="1:8" ht="15" customHeight="1" x14ac:dyDescent="0.25">
      <c r="A254" s="139">
        <v>5</v>
      </c>
      <c r="B254" s="139" t="s">
        <v>183</v>
      </c>
      <c r="C254" s="139" t="s">
        <v>482</v>
      </c>
      <c r="D254" s="139" t="s">
        <v>14</v>
      </c>
      <c r="E254" s="139">
        <v>5</v>
      </c>
      <c r="F254" s="96">
        <v>20</v>
      </c>
      <c r="G254" s="139" t="s">
        <v>35</v>
      </c>
      <c r="H254" s="139" t="s">
        <v>543</v>
      </c>
    </row>
    <row r="255" spans="1:8" ht="15" customHeight="1" x14ac:dyDescent="0.25">
      <c r="A255" s="139">
        <v>5</v>
      </c>
      <c r="B255" s="139" t="s">
        <v>183</v>
      </c>
      <c r="C255" s="139" t="s">
        <v>482</v>
      </c>
      <c r="D255" s="139" t="s">
        <v>14</v>
      </c>
      <c r="E255" s="139">
        <v>5</v>
      </c>
      <c r="F255" s="96">
        <v>5</v>
      </c>
      <c r="G255" s="139" t="s">
        <v>36</v>
      </c>
      <c r="H255" s="139" t="s">
        <v>543</v>
      </c>
    </row>
    <row r="256" spans="1:8" ht="15" customHeight="1" x14ac:dyDescent="0.25">
      <c r="A256" s="139">
        <v>5</v>
      </c>
      <c r="B256" s="139" t="s">
        <v>183</v>
      </c>
      <c r="C256" s="139" t="s">
        <v>482</v>
      </c>
      <c r="D256" s="139" t="s">
        <v>14</v>
      </c>
      <c r="E256" s="139">
        <v>5</v>
      </c>
      <c r="F256" s="96">
        <v>15</v>
      </c>
      <c r="G256" s="139" t="s">
        <v>253</v>
      </c>
      <c r="H256" s="139" t="s">
        <v>543</v>
      </c>
    </row>
    <row r="257" spans="1:8" ht="15" customHeight="1" x14ac:dyDescent="0.25">
      <c r="A257" s="139">
        <v>5</v>
      </c>
      <c r="B257" s="139" t="s">
        <v>183</v>
      </c>
      <c r="C257" s="139" t="s">
        <v>482</v>
      </c>
      <c r="D257" s="139" t="s">
        <v>14</v>
      </c>
      <c r="E257" s="139">
        <v>5</v>
      </c>
      <c r="F257" s="96">
        <v>15</v>
      </c>
      <c r="G257" s="139" t="s">
        <v>552</v>
      </c>
      <c r="H257" s="139" t="s">
        <v>543</v>
      </c>
    </row>
    <row r="258" spans="1:8" ht="15" customHeight="1" x14ac:dyDescent="0.25">
      <c r="A258" s="139">
        <v>5</v>
      </c>
      <c r="B258" s="139" t="s">
        <v>183</v>
      </c>
      <c r="C258" s="139" t="s">
        <v>482</v>
      </c>
      <c r="D258" s="139" t="s">
        <v>14</v>
      </c>
      <c r="E258" s="139">
        <v>5</v>
      </c>
      <c r="F258" s="96">
        <v>100</v>
      </c>
      <c r="G258" s="139" t="s">
        <v>37</v>
      </c>
      <c r="H258" s="139" t="s">
        <v>543</v>
      </c>
    </row>
    <row r="259" spans="1:8" ht="15" customHeight="1" x14ac:dyDescent="0.25">
      <c r="A259" s="139">
        <v>5</v>
      </c>
      <c r="B259" s="139" t="s">
        <v>183</v>
      </c>
      <c r="C259" s="139" t="s">
        <v>482</v>
      </c>
      <c r="D259" s="139" t="s">
        <v>14</v>
      </c>
      <c r="E259" s="139">
        <v>5</v>
      </c>
      <c r="F259" s="96">
        <v>10</v>
      </c>
      <c r="G259" s="139" t="s">
        <v>38</v>
      </c>
      <c r="H259" s="139" t="s">
        <v>543</v>
      </c>
    </row>
    <row r="260" spans="1:8" ht="15" customHeight="1" x14ac:dyDescent="0.25">
      <c r="A260" s="139">
        <v>5</v>
      </c>
      <c r="B260" s="139" t="s">
        <v>183</v>
      </c>
      <c r="C260" s="139" t="s">
        <v>482</v>
      </c>
      <c r="D260" s="139" t="s">
        <v>14</v>
      </c>
      <c r="E260" s="139">
        <v>5</v>
      </c>
      <c r="F260" s="96">
        <v>25</v>
      </c>
      <c r="G260" s="139" t="s">
        <v>39</v>
      </c>
      <c r="H260" s="139" t="s">
        <v>543</v>
      </c>
    </row>
    <row r="261" spans="1:8" ht="15" customHeight="1" x14ac:dyDescent="0.25">
      <c r="A261" s="139">
        <v>5</v>
      </c>
      <c r="B261" s="139" t="s">
        <v>183</v>
      </c>
      <c r="C261" s="139" t="s">
        <v>482</v>
      </c>
      <c r="D261" s="139" t="s">
        <v>14</v>
      </c>
      <c r="E261" s="139">
        <v>5</v>
      </c>
      <c r="F261" s="96">
        <v>20</v>
      </c>
      <c r="G261" s="139" t="s">
        <v>40</v>
      </c>
      <c r="H261" s="139" t="s">
        <v>543</v>
      </c>
    </row>
    <row r="262" spans="1:8" ht="15" customHeight="1" x14ac:dyDescent="0.25">
      <c r="A262" s="139">
        <v>5</v>
      </c>
      <c r="B262" s="139" t="s">
        <v>183</v>
      </c>
      <c r="C262" s="139" t="s">
        <v>482</v>
      </c>
      <c r="D262" s="139" t="s">
        <v>14</v>
      </c>
      <c r="E262" s="139">
        <v>5</v>
      </c>
      <c r="F262" s="96">
        <v>135</v>
      </c>
      <c r="G262" s="139" t="s">
        <v>41</v>
      </c>
      <c r="H262" s="139" t="s">
        <v>543</v>
      </c>
    </row>
    <row r="263" spans="1:8" ht="15" customHeight="1" x14ac:dyDescent="0.25">
      <c r="A263" s="139">
        <v>5</v>
      </c>
      <c r="B263" s="139" t="s">
        <v>183</v>
      </c>
      <c r="C263" s="139" t="s">
        <v>482</v>
      </c>
      <c r="D263" s="139" t="s">
        <v>14</v>
      </c>
      <c r="E263" s="139">
        <v>5</v>
      </c>
      <c r="F263" s="96">
        <v>30</v>
      </c>
      <c r="G263" s="139" t="s">
        <v>42</v>
      </c>
      <c r="H263" s="139" t="s">
        <v>543</v>
      </c>
    </row>
    <row r="264" spans="1:8" ht="15" customHeight="1" x14ac:dyDescent="0.25">
      <c r="A264" s="139">
        <v>5</v>
      </c>
      <c r="B264" s="139" t="s">
        <v>183</v>
      </c>
      <c r="C264" s="139" t="s">
        <v>482</v>
      </c>
      <c r="D264" s="139" t="s">
        <v>14</v>
      </c>
      <c r="E264" s="139">
        <v>5</v>
      </c>
      <c r="F264" s="96">
        <v>5</v>
      </c>
      <c r="G264" s="139" t="s">
        <v>43</v>
      </c>
      <c r="H264" s="139" t="s">
        <v>543</v>
      </c>
    </row>
    <row r="265" spans="1:8" ht="15" customHeight="1" x14ac:dyDescent="0.25">
      <c r="A265" s="139">
        <v>5</v>
      </c>
      <c r="B265" s="139" t="s">
        <v>183</v>
      </c>
      <c r="C265" s="139" t="s">
        <v>482</v>
      </c>
      <c r="D265" s="139" t="s">
        <v>14</v>
      </c>
      <c r="E265" s="139">
        <v>5</v>
      </c>
      <c r="F265" s="96">
        <v>40</v>
      </c>
      <c r="G265" s="139" t="s">
        <v>45</v>
      </c>
      <c r="H265" s="139" t="s">
        <v>543</v>
      </c>
    </row>
    <row r="266" spans="1:8" ht="15" customHeight="1" x14ac:dyDescent="0.25">
      <c r="A266" s="139">
        <v>5</v>
      </c>
      <c r="B266" s="139" t="s">
        <v>183</v>
      </c>
      <c r="C266" s="139" t="s">
        <v>482</v>
      </c>
      <c r="D266" s="139" t="s">
        <v>14</v>
      </c>
      <c r="E266" s="139">
        <v>5</v>
      </c>
      <c r="F266" s="96">
        <v>25</v>
      </c>
      <c r="G266" s="139" t="s">
        <v>46</v>
      </c>
      <c r="H266" s="139" t="s">
        <v>543</v>
      </c>
    </row>
    <row r="267" spans="1:8" ht="15" customHeight="1" x14ac:dyDescent="0.25">
      <c r="A267" s="139">
        <v>5</v>
      </c>
      <c r="B267" s="139" t="s">
        <v>183</v>
      </c>
      <c r="C267" s="139" t="s">
        <v>482</v>
      </c>
      <c r="D267" s="139" t="s">
        <v>14</v>
      </c>
      <c r="E267" s="139">
        <v>5</v>
      </c>
      <c r="F267" s="96">
        <v>20</v>
      </c>
      <c r="G267" s="139" t="s">
        <v>47</v>
      </c>
      <c r="H267" s="139" t="s">
        <v>543</v>
      </c>
    </row>
    <row r="268" spans="1:8" ht="15" customHeight="1" x14ac:dyDescent="0.25">
      <c r="A268" s="139">
        <v>5</v>
      </c>
      <c r="B268" s="139" t="s">
        <v>183</v>
      </c>
      <c r="C268" s="139" t="s">
        <v>482</v>
      </c>
      <c r="D268" s="139" t="s">
        <v>14</v>
      </c>
      <c r="E268" s="139">
        <v>5</v>
      </c>
      <c r="F268" s="96">
        <v>5</v>
      </c>
      <c r="G268" s="139" t="s">
        <v>63</v>
      </c>
      <c r="H268" s="139" t="s">
        <v>543</v>
      </c>
    </row>
    <row r="269" spans="1:8" ht="15" customHeight="1" x14ac:dyDescent="0.25">
      <c r="A269" s="139">
        <v>5</v>
      </c>
      <c r="B269" s="139" t="s">
        <v>183</v>
      </c>
      <c r="C269" s="139" t="s">
        <v>482</v>
      </c>
      <c r="D269" s="139" t="s">
        <v>14</v>
      </c>
      <c r="E269" s="139">
        <v>5</v>
      </c>
      <c r="F269" s="96">
        <v>35</v>
      </c>
      <c r="G269" s="139" t="s">
        <v>48</v>
      </c>
      <c r="H269" s="139" t="s">
        <v>543</v>
      </c>
    </row>
    <row r="270" spans="1:8" ht="15" customHeight="1" x14ac:dyDescent="0.25">
      <c r="A270" s="139">
        <v>5</v>
      </c>
      <c r="B270" s="139" t="s">
        <v>183</v>
      </c>
      <c r="C270" s="139" t="s">
        <v>482</v>
      </c>
      <c r="D270" s="139" t="s">
        <v>14</v>
      </c>
      <c r="E270" s="139">
        <v>5</v>
      </c>
      <c r="F270" s="96">
        <v>40</v>
      </c>
      <c r="G270" s="139" t="s">
        <v>68</v>
      </c>
      <c r="H270" s="139" t="s">
        <v>543</v>
      </c>
    </row>
    <row r="271" spans="1:8" ht="15" customHeight="1" x14ac:dyDescent="0.25">
      <c r="A271" s="139">
        <v>5</v>
      </c>
      <c r="B271" s="139" t="s">
        <v>183</v>
      </c>
      <c r="C271" s="139" t="s">
        <v>482</v>
      </c>
      <c r="D271" s="139" t="s">
        <v>14</v>
      </c>
      <c r="E271" s="139">
        <v>5</v>
      </c>
      <c r="F271" s="96">
        <v>15</v>
      </c>
      <c r="G271" s="139" t="s">
        <v>49</v>
      </c>
      <c r="H271" s="139" t="s">
        <v>543</v>
      </c>
    </row>
    <row r="272" spans="1:8" ht="15" customHeight="1" x14ac:dyDescent="0.25">
      <c r="A272" s="139">
        <v>5</v>
      </c>
      <c r="B272" s="139" t="s">
        <v>183</v>
      </c>
      <c r="C272" s="139" t="s">
        <v>482</v>
      </c>
      <c r="D272" s="139" t="s">
        <v>14</v>
      </c>
      <c r="E272" s="139">
        <v>5</v>
      </c>
      <c r="F272" s="96">
        <v>10</v>
      </c>
      <c r="G272" s="139" t="s">
        <v>50</v>
      </c>
      <c r="H272" s="139" t="s">
        <v>543</v>
      </c>
    </row>
    <row r="273" spans="1:8" ht="15" customHeight="1" x14ac:dyDescent="0.25">
      <c r="A273" s="139">
        <v>5</v>
      </c>
      <c r="B273" s="139" t="s">
        <v>183</v>
      </c>
      <c r="C273" s="139" t="s">
        <v>482</v>
      </c>
      <c r="D273" s="139" t="s">
        <v>14</v>
      </c>
      <c r="E273" s="139">
        <v>5</v>
      </c>
      <c r="F273" s="96">
        <v>45</v>
      </c>
      <c r="G273" s="139" t="s">
        <v>51</v>
      </c>
      <c r="H273" s="139" t="s">
        <v>543</v>
      </c>
    </row>
    <row r="274" spans="1:8" ht="15" customHeight="1" x14ac:dyDescent="0.25">
      <c r="A274" s="139">
        <v>5</v>
      </c>
      <c r="B274" s="139" t="s">
        <v>183</v>
      </c>
      <c r="C274" s="139" t="s">
        <v>482</v>
      </c>
      <c r="D274" s="139" t="s">
        <v>14</v>
      </c>
      <c r="E274" s="139">
        <v>5</v>
      </c>
      <c r="F274" s="96">
        <v>50</v>
      </c>
      <c r="G274" s="139" t="s">
        <v>52</v>
      </c>
      <c r="H274" s="139" t="s">
        <v>543</v>
      </c>
    </row>
    <row r="275" spans="1:8" ht="15" customHeight="1" x14ac:dyDescent="0.25">
      <c r="A275" s="139">
        <v>5</v>
      </c>
      <c r="B275" s="139" t="s">
        <v>183</v>
      </c>
      <c r="C275" s="139" t="s">
        <v>482</v>
      </c>
      <c r="D275" s="139" t="s">
        <v>14</v>
      </c>
      <c r="E275" s="139">
        <v>5</v>
      </c>
      <c r="F275" s="96">
        <v>40</v>
      </c>
      <c r="G275" s="139" t="s">
        <v>134</v>
      </c>
      <c r="H275" s="139" t="s">
        <v>543</v>
      </c>
    </row>
    <row r="276" spans="1:8" ht="0.75" customHeight="1" x14ac:dyDescent="0.25">
      <c r="A276" s="139">
        <v>5</v>
      </c>
      <c r="B276" s="139" t="s">
        <v>183</v>
      </c>
      <c r="C276" s="139" t="s">
        <v>482</v>
      </c>
      <c r="D276" s="139" t="s">
        <v>14</v>
      </c>
      <c r="E276" s="139">
        <v>5</v>
      </c>
      <c r="F276" s="96">
        <v>10</v>
      </c>
      <c r="G276" s="139" t="s">
        <v>53</v>
      </c>
      <c r="H276" s="139" t="s">
        <v>543</v>
      </c>
    </row>
    <row r="277" spans="1:8" ht="15" customHeight="1" x14ac:dyDescent="0.25">
      <c r="A277" s="139">
        <v>5</v>
      </c>
      <c r="B277" s="139" t="s">
        <v>183</v>
      </c>
      <c r="C277" s="139" t="s">
        <v>482</v>
      </c>
      <c r="D277" s="139" t="s">
        <v>14</v>
      </c>
      <c r="E277" s="139">
        <v>5</v>
      </c>
      <c r="F277" s="96">
        <v>40</v>
      </c>
      <c r="G277" s="139" t="s">
        <v>54</v>
      </c>
      <c r="H277" s="139" t="s">
        <v>543</v>
      </c>
    </row>
    <row r="278" spans="1:8" ht="15" customHeight="1" x14ac:dyDescent="0.25">
      <c r="A278" s="139">
        <v>5</v>
      </c>
      <c r="B278" s="139" t="s">
        <v>183</v>
      </c>
      <c r="C278" s="139" t="s">
        <v>482</v>
      </c>
      <c r="D278" s="139" t="s">
        <v>14</v>
      </c>
      <c r="E278" s="139">
        <v>5</v>
      </c>
      <c r="F278" s="96">
        <v>15</v>
      </c>
      <c r="G278" s="139" t="s">
        <v>55</v>
      </c>
      <c r="H278" s="139" t="s">
        <v>543</v>
      </c>
    </row>
    <row r="279" spans="1:8" ht="15" customHeight="1" x14ac:dyDescent="0.25">
      <c r="A279" s="139">
        <v>5</v>
      </c>
      <c r="B279" s="139" t="s">
        <v>183</v>
      </c>
      <c r="C279" s="139" t="s">
        <v>482</v>
      </c>
      <c r="D279" s="139" t="s">
        <v>14</v>
      </c>
      <c r="E279" s="139">
        <v>5</v>
      </c>
      <c r="F279" s="96">
        <v>10</v>
      </c>
      <c r="G279" s="139" t="s">
        <v>301</v>
      </c>
      <c r="H279" s="139" t="s">
        <v>543</v>
      </c>
    </row>
    <row r="280" spans="1:8" ht="15" customHeight="1" x14ac:dyDescent="0.25">
      <c r="A280" s="139">
        <v>5</v>
      </c>
      <c r="B280" s="139" t="s">
        <v>183</v>
      </c>
      <c r="C280" s="139" t="s">
        <v>482</v>
      </c>
      <c r="D280" s="139" t="s">
        <v>14</v>
      </c>
      <c r="E280" s="139">
        <v>5</v>
      </c>
      <c r="F280" s="96">
        <v>35</v>
      </c>
      <c r="G280" s="139" t="s">
        <v>56</v>
      </c>
      <c r="H280" s="139" t="s">
        <v>543</v>
      </c>
    </row>
    <row r="281" spans="1:8" ht="15" customHeight="1" x14ac:dyDescent="0.25">
      <c r="A281" s="139">
        <v>5</v>
      </c>
      <c r="B281" s="139" t="s">
        <v>183</v>
      </c>
      <c r="C281" s="139" t="s">
        <v>482</v>
      </c>
      <c r="D281" s="139" t="s">
        <v>14</v>
      </c>
      <c r="E281" s="139">
        <v>5</v>
      </c>
      <c r="F281" s="96">
        <v>85</v>
      </c>
      <c r="G281" s="139" t="s">
        <v>57</v>
      </c>
      <c r="H281" s="139" t="s">
        <v>543</v>
      </c>
    </row>
    <row r="282" spans="1:8" ht="15" customHeight="1" x14ac:dyDescent="0.25">
      <c r="A282" s="139">
        <v>5</v>
      </c>
      <c r="B282" s="139" t="s">
        <v>183</v>
      </c>
      <c r="C282" s="139" t="s">
        <v>482</v>
      </c>
      <c r="D282" s="139" t="s">
        <v>14</v>
      </c>
      <c r="E282" s="139">
        <v>5</v>
      </c>
      <c r="F282" s="96">
        <v>25</v>
      </c>
      <c r="G282" s="139" t="s">
        <v>65</v>
      </c>
      <c r="H282" s="139" t="s">
        <v>543</v>
      </c>
    </row>
    <row r="283" spans="1:8" ht="15" customHeight="1" x14ac:dyDescent="0.25">
      <c r="A283" s="139"/>
      <c r="B283" s="139"/>
      <c r="C283" s="139"/>
      <c r="D283" s="139"/>
      <c r="E283" s="139"/>
      <c r="F283" s="120">
        <f>SUM(F189:F282)</f>
        <v>4107</v>
      </c>
      <c r="G283" s="147"/>
      <c r="H283" s="139"/>
    </row>
    <row r="284" spans="1:8" ht="15" customHeight="1" x14ac:dyDescent="0.25">
      <c r="A284" s="139">
        <v>5</v>
      </c>
      <c r="B284" s="139" t="s">
        <v>183</v>
      </c>
      <c r="C284" s="139" t="s">
        <v>490</v>
      </c>
      <c r="D284" s="139" t="s">
        <v>14</v>
      </c>
      <c r="E284" s="139">
        <v>1</v>
      </c>
      <c r="F284" s="96">
        <v>1</v>
      </c>
      <c r="G284" s="139" t="s">
        <v>193</v>
      </c>
      <c r="H284" s="139" t="s">
        <v>543</v>
      </c>
    </row>
    <row r="285" spans="1:8" ht="15" customHeight="1" x14ac:dyDescent="0.25">
      <c r="A285" s="139">
        <v>5</v>
      </c>
      <c r="B285" s="139" t="s">
        <v>183</v>
      </c>
      <c r="C285" s="139" t="s">
        <v>490</v>
      </c>
      <c r="D285" s="139" t="s">
        <v>14</v>
      </c>
      <c r="E285" s="139">
        <v>1</v>
      </c>
      <c r="F285" s="96">
        <v>2</v>
      </c>
      <c r="G285" s="139" t="s">
        <v>208</v>
      </c>
      <c r="H285" s="139" t="s">
        <v>543</v>
      </c>
    </row>
    <row r="286" spans="1:8" ht="15" customHeight="1" x14ac:dyDescent="0.25">
      <c r="A286" s="139">
        <v>5</v>
      </c>
      <c r="B286" s="139" t="s">
        <v>183</v>
      </c>
      <c r="C286" s="139" t="s">
        <v>490</v>
      </c>
      <c r="D286" s="139" t="s">
        <v>14</v>
      </c>
      <c r="E286" s="139">
        <v>1</v>
      </c>
      <c r="F286" s="96">
        <v>1</v>
      </c>
      <c r="G286" s="139" t="s">
        <v>291</v>
      </c>
      <c r="H286" s="139" t="s">
        <v>543</v>
      </c>
    </row>
    <row r="287" spans="1:8" ht="15" customHeight="1" x14ac:dyDescent="0.25">
      <c r="A287" s="139">
        <v>11</v>
      </c>
      <c r="B287" s="140" t="s">
        <v>530</v>
      </c>
      <c r="C287" s="139" t="s">
        <v>531</v>
      </c>
      <c r="D287" s="139" t="s">
        <v>184</v>
      </c>
      <c r="E287" s="139">
        <v>1</v>
      </c>
      <c r="F287" s="96">
        <v>11</v>
      </c>
      <c r="G287" s="139" t="s">
        <v>221</v>
      </c>
      <c r="H287" s="139" t="s">
        <v>541</v>
      </c>
    </row>
    <row r="288" spans="1:8" ht="15" customHeight="1" x14ac:dyDescent="0.25">
      <c r="A288" s="139">
        <v>5</v>
      </c>
      <c r="B288" s="139" t="s">
        <v>183</v>
      </c>
      <c r="C288" s="139" t="s">
        <v>490</v>
      </c>
      <c r="D288" s="139" t="s">
        <v>14</v>
      </c>
      <c r="E288" s="139">
        <v>1</v>
      </c>
      <c r="F288" s="96">
        <v>1</v>
      </c>
      <c r="G288" s="139" t="s">
        <v>232</v>
      </c>
      <c r="H288" s="139" t="s">
        <v>543</v>
      </c>
    </row>
    <row r="289" spans="1:8" ht="15" customHeight="1" x14ac:dyDescent="0.25">
      <c r="A289" s="139">
        <v>5</v>
      </c>
      <c r="B289" s="139" t="s">
        <v>183</v>
      </c>
      <c r="C289" s="139" t="s">
        <v>490</v>
      </c>
      <c r="D289" s="139" t="s">
        <v>14</v>
      </c>
      <c r="E289" s="139">
        <v>1</v>
      </c>
      <c r="F289" s="96">
        <v>1</v>
      </c>
      <c r="G289" s="139" t="s">
        <v>233</v>
      </c>
      <c r="H289" s="139" t="s">
        <v>543</v>
      </c>
    </row>
    <row r="290" spans="1:8" ht="15" customHeight="1" x14ac:dyDescent="0.25">
      <c r="A290" s="139">
        <v>5</v>
      </c>
      <c r="B290" s="139" t="s">
        <v>183</v>
      </c>
      <c r="C290" s="139" t="s">
        <v>490</v>
      </c>
      <c r="D290" s="139" t="s">
        <v>14</v>
      </c>
      <c r="E290" s="139">
        <v>1</v>
      </c>
      <c r="F290" s="96">
        <v>1</v>
      </c>
      <c r="G290" s="139" t="s">
        <v>294</v>
      </c>
      <c r="H290" s="139" t="s">
        <v>543</v>
      </c>
    </row>
    <row r="291" spans="1:8" ht="15" customHeight="1" x14ac:dyDescent="0.25">
      <c r="A291" s="139">
        <v>5</v>
      </c>
      <c r="B291" s="139" t="s">
        <v>183</v>
      </c>
      <c r="C291" s="139" t="s">
        <v>490</v>
      </c>
      <c r="D291" s="139" t="s">
        <v>14</v>
      </c>
      <c r="E291" s="139">
        <v>1</v>
      </c>
      <c r="F291" s="96">
        <v>1</v>
      </c>
      <c r="G291" s="139" t="s">
        <v>262</v>
      </c>
      <c r="H291" s="139" t="s">
        <v>543</v>
      </c>
    </row>
    <row r="292" spans="1:8" ht="15" customHeight="1" x14ac:dyDescent="0.25">
      <c r="A292" s="139">
        <v>5</v>
      </c>
      <c r="B292" s="139" t="s">
        <v>183</v>
      </c>
      <c r="C292" s="139" t="s">
        <v>490</v>
      </c>
      <c r="D292" s="139" t="s">
        <v>14</v>
      </c>
      <c r="E292" s="139">
        <v>1</v>
      </c>
      <c r="F292" s="96">
        <v>6</v>
      </c>
      <c r="G292" s="139" t="s">
        <v>56</v>
      </c>
      <c r="H292" s="139" t="s">
        <v>543</v>
      </c>
    </row>
    <row r="293" spans="1:8" ht="15" customHeight="1" x14ac:dyDescent="0.25">
      <c r="A293" s="139">
        <v>5</v>
      </c>
      <c r="B293" s="139" t="s">
        <v>183</v>
      </c>
      <c r="C293" s="139" t="s">
        <v>490</v>
      </c>
      <c r="D293" s="139" t="s">
        <v>14</v>
      </c>
      <c r="E293" s="139">
        <v>1</v>
      </c>
      <c r="F293" s="96">
        <v>103</v>
      </c>
      <c r="G293" s="139" t="s">
        <v>15</v>
      </c>
      <c r="H293" s="139" t="s">
        <v>543</v>
      </c>
    </row>
    <row r="294" spans="1:8" ht="15" customHeight="1" x14ac:dyDescent="0.25">
      <c r="A294" s="139">
        <v>5</v>
      </c>
      <c r="B294" s="139" t="s">
        <v>183</v>
      </c>
      <c r="C294" s="139" t="s">
        <v>490</v>
      </c>
      <c r="D294" s="139" t="s">
        <v>14</v>
      </c>
      <c r="E294" s="139">
        <v>1</v>
      </c>
      <c r="F294" s="96">
        <v>72</v>
      </c>
      <c r="G294" s="139" t="s">
        <v>17</v>
      </c>
      <c r="H294" s="139" t="s">
        <v>543</v>
      </c>
    </row>
    <row r="295" spans="1:8" ht="15" customHeight="1" x14ac:dyDescent="0.25">
      <c r="A295" s="139">
        <v>5</v>
      </c>
      <c r="B295" s="139" t="s">
        <v>183</v>
      </c>
      <c r="C295" s="139" t="s">
        <v>490</v>
      </c>
      <c r="D295" s="139" t="s">
        <v>14</v>
      </c>
      <c r="E295" s="139">
        <v>1</v>
      </c>
      <c r="F295" s="96">
        <v>4</v>
      </c>
      <c r="G295" s="139" t="s">
        <v>18</v>
      </c>
      <c r="H295" s="139" t="s">
        <v>543</v>
      </c>
    </row>
    <row r="296" spans="1:8" ht="15" customHeight="1" x14ac:dyDescent="0.25">
      <c r="A296" s="91" t="s">
        <v>489</v>
      </c>
      <c r="B296" s="91" t="s">
        <v>133</v>
      </c>
      <c r="C296" s="91" t="s">
        <v>490</v>
      </c>
      <c r="D296" s="91" t="s">
        <v>14</v>
      </c>
      <c r="E296" s="91" t="s">
        <v>489</v>
      </c>
      <c r="F296" s="96">
        <v>699</v>
      </c>
      <c r="G296" s="91" t="s">
        <v>22</v>
      </c>
      <c r="H296" s="91" t="s">
        <v>541</v>
      </c>
    </row>
    <row r="297" spans="1:8" ht="15" customHeight="1" x14ac:dyDescent="0.25">
      <c r="A297" s="139">
        <v>5</v>
      </c>
      <c r="B297" s="139" t="s">
        <v>183</v>
      </c>
      <c r="C297" s="139" t="s">
        <v>490</v>
      </c>
      <c r="D297" s="139" t="s">
        <v>14</v>
      </c>
      <c r="E297" s="139">
        <v>1</v>
      </c>
      <c r="F297" s="96">
        <v>56</v>
      </c>
      <c r="G297" s="139" t="s">
        <v>23</v>
      </c>
      <c r="H297" s="139" t="s">
        <v>543</v>
      </c>
    </row>
    <row r="298" spans="1:8" ht="15" customHeight="1" x14ac:dyDescent="0.25">
      <c r="A298" s="139">
        <v>5</v>
      </c>
      <c r="B298" s="139" t="s">
        <v>183</v>
      </c>
      <c r="C298" s="139" t="s">
        <v>490</v>
      </c>
      <c r="D298" s="139" t="s">
        <v>14</v>
      </c>
      <c r="E298" s="139">
        <v>1</v>
      </c>
      <c r="F298" s="96">
        <v>269</v>
      </c>
      <c r="G298" s="139" t="s">
        <v>24</v>
      </c>
      <c r="H298" s="139" t="s">
        <v>543</v>
      </c>
    </row>
    <row r="299" spans="1:8" ht="15" customHeight="1" x14ac:dyDescent="0.25">
      <c r="A299" s="139">
        <v>5</v>
      </c>
      <c r="B299" s="139" t="s">
        <v>183</v>
      </c>
      <c r="C299" s="139" t="s">
        <v>490</v>
      </c>
      <c r="D299" s="139" t="s">
        <v>14</v>
      </c>
      <c r="E299" s="139">
        <v>1</v>
      </c>
      <c r="F299" s="96">
        <v>180</v>
      </c>
      <c r="G299" s="139" t="s">
        <v>25</v>
      </c>
      <c r="H299" s="139" t="s">
        <v>543</v>
      </c>
    </row>
    <row r="300" spans="1:8" ht="15" customHeight="1" x14ac:dyDescent="0.25">
      <c r="A300" s="139">
        <v>5</v>
      </c>
      <c r="B300" s="139" t="s">
        <v>183</v>
      </c>
      <c r="C300" s="139" t="s">
        <v>490</v>
      </c>
      <c r="D300" s="139" t="s">
        <v>14</v>
      </c>
      <c r="E300" s="139">
        <v>1</v>
      </c>
      <c r="F300" s="96">
        <v>500</v>
      </c>
      <c r="G300" s="139" t="s">
        <v>26</v>
      </c>
      <c r="H300" s="139" t="s">
        <v>543</v>
      </c>
    </row>
    <row r="301" spans="1:8" ht="15" customHeight="1" x14ac:dyDescent="0.25">
      <c r="A301" s="139">
        <v>5</v>
      </c>
      <c r="B301" s="139" t="s">
        <v>183</v>
      </c>
      <c r="C301" s="139" t="s">
        <v>490</v>
      </c>
      <c r="D301" s="139" t="s">
        <v>14</v>
      </c>
      <c r="E301" s="139">
        <v>1</v>
      </c>
      <c r="F301" s="96">
        <v>749</v>
      </c>
      <c r="G301" s="139" t="s">
        <v>41</v>
      </c>
      <c r="H301" s="139" t="s">
        <v>543</v>
      </c>
    </row>
    <row r="302" spans="1:8" ht="15" customHeight="1" x14ac:dyDescent="0.25">
      <c r="A302" s="139">
        <v>5</v>
      </c>
      <c r="B302" s="139" t="s">
        <v>183</v>
      </c>
      <c r="C302" s="139" t="s">
        <v>490</v>
      </c>
      <c r="D302" s="139" t="s">
        <v>14</v>
      </c>
      <c r="E302" s="139">
        <v>1</v>
      </c>
      <c r="F302" s="96">
        <v>23</v>
      </c>
      <c r="G302" s="139" t="s">
        <v>42</v>
      </c>
      <c r="H302" s="139" t="s">
        <v>543</v>
      </c>
    </row>
    <row r="303" spans="1:8" ht="15" customHeight="1" x14ac:dyDescent="0.25">
      <c r="A303" s="139">
        <v>5</v>
      </c>
      <c r="B303" s="139" t="s">
        <v>183</v>
      </c>
      <c r="C303" s="139" t="s">
        <v>490</v>
      </c>
      <c r="D303" s="139" t="s">
        <v>14</v>
      </c>
      <c r="E303" s="139">
        <v>1</v>
      </c>
      <c r="F303" s="96">
        <v>1</v>
      </c>
      <c r="G303" s="139" t="s">
        <v>43</v>
      </c>
      <c r="H303" s="139" t="s">
        <v>543</v>
      </c>
    </row>
    <row r="304" spans="1:8" ht="15" customHeight="1" x14ac:dyDescent="0.25">
      <c r="A304" s="139">
        <v>5</v>
      </c>
      <c r="B304" s="139" t="s">
        <v>183</v>
      </c>
      <c r="C304" s="139" t="s">
        <v>490</v>
      </c>
      <c r="D304" s="139" t="s">
        <v>14</v>
      </c>
      <c r="E304" s="139">
        <v>1</v>
      </c>
      <c r="F304" s="96">
        <v>21</v>
      </c>
      <c r="G304" s="139" t="s">
        <v>53</v>
      </c>
      <c r="H304" s="139" t="s">
        <v>543</v>
      </c>
    </row>
    <row r="305" spans="1:8" ht="15" customHeight="1" x14ac:dyDescent="0.25">
      <c r="A305" s="139">
        <v>5</v>
      </c>
      <c r="B305" s="139" t="s">
        <v>183</v>
      </c>
      <c r="C305" s="139" t="s">
        <v>490</v>
      </c>
      <c r="D305" s="139" t="s">
        <v>14</v>
      </c>
      <c r="E305" s="139">
        <v>1</v>
      </c>
      <c r="F305" s="96">
        <v>4</v>
      </c>
      <c r="G305" s="139" t="s">
        <v>56</v>
      </c>
      <c r="H305" s="139" t="s">
        <v>543</v>
      </c>
    </row>
    <row r="306" spans="1:8" ht="15" customHeight="1" x14ac:dyDescent="0.25">
      <c r="A306" s="139"/>
      <c r="B306" s="139"/>
      <c r="C306" s="139"/>
      <c r="D306" s="139"/>
      <c r="E306" s="139"/>
      <c r="F306" s="120">
        <f>SUM(F284:F305)</f>
        <v>2706</v>
      </c>
      <c r="G306" s="147"/>
      <c r="H306" s="147"/>
    </row>
    <row r="307" spans="1:8" ht="15" customHeight="1" x14ac:dyDescent="0.25">
      <c r="A307" s="139">
        <v>9</v>
      </c>
      <c r="B307" s="140" t="s">
        <v>527</v>
      </c>
      <c r="C307" s="139" t="s">
        <v>528</v>
      </c>
      <c r="D307" s="139" t="s">
        <v>184</v>
      </c>
      <c r="E307" s="139">
        <v>1</v>
      </c>
      <c r="F307" s="96">
        <v>24</v>
      </c>
      <c r="G307" s="139" t="s">
        <v>185</v>
      </c>
      <c r="H307" s="139" t="s">
        <v>541</v>
      </c>
    </row>
    <row r="308" spans="1:8" ht="15" customHeight="1" x14ac:dyDescent="0.25">
      <c r="A308" s="139">
        <v>9</v>
      </c>
      <c r="B308" s="140" t="s">
        <v>527</v>
      </c>
      <c r="C308" s="139" t="s">
        <v>528</v>
      </c>
      <c r="D308" s="139" t="s">
        <v>184</v>
      </c>
      <c r="E308" s="139">
        <v>1</v>
      </c>
      <c r="F308" s="96">
        <v>1</v>
      </c>
      <c r="G308" s="139" t="s">
        <v>185</v>
      </c>
      <c r="H308" s="139" t="s">
        <v>541</v>
      </c>
    </row>
    <row r="309" spans="1:8" ht="15" customHeight="1" x14ac:dyDescent="0.25">
      <c r="A309" s="139">
        <v>9</v>
      </c>
      <c r="B309" s="140" t="s">
        <v>527</v>
      </c>
      <c r="C309" s="139" t="s">
        <v>528</v>
      </c>
      <c r="D309" s="139" t="s">
        <v>184</v>
      </c>
      <c r="E309" s="139">
        <v>1</v>
      </c>
      <c r="F309" s="96">
        <v>3</v>
      </c>
      <c r="G309" s="139" t="s">
        <v>187</v>
      </c>
      <c r="H309" s="139" t="s">
        <v>541</v>
      </c>
    </row>
    <row r="310" spans="1:8" ht="15" customHeight="1" x14ac:dyDescent="0.25">
      <c r="A310" s="139">
        <v>9</v>
      </c>
      <c r="B310" s="140" t="s">
        <v>527</v>
      </c>
      <c r="C310" s="139" t="s">
        <v>528</v>
      </c>
      <c r="D310" s="139" t="s">
        <v>184</v>
      </c>
      <c r="E310" s="139">
        <v>1</v>
      </c>
      <c r="F310" s="96">
        <v>1</v>
      </c>
      <c r="G310" s="139" t="s">
        <v>187</v>
      </c>
      <c r="H310" s="139" t="s">
        <v>541</v>
      </c>
    </row>
    <row r="311" spans="1:8" ht="15" customHeight="1" x14ac:dyDescent="0.25">
      <c r="A311" s="139">
        <v>9</v>
      </c>
      <c r="B311" s="140" t="s">
        <v>527</v>
      </c>
      <c r="C311" s="139" t="s">
        <v>528</v>
      </c>
      <c r="D311" s="139" t="s">
        <v>184</v>
      </c>
      <c r="E311" s="139">
        <v>1</v>
      </c>
      <c r="F311" s="96">
        <v>32</v>
      </c>
      <c r="G311" s="139" t="s">
        <v>188</v>
      </c>
      <c r="H311" s="139" t="s">
        <v>541</v>
      </c>
    </row>
    <row r="312" spans="1:8" ht="15" customHeight="1" x14ac:dyDescent="0.25">
      <c r="A312" s="139">
        <v>9</v>
      </c>
      <c r="B312" s="140" t="s">
        <v>527</v>
      </c>
      <c r="C312" s="139" t="s">
        <v>528</v>
      </c>
      <c r="D312" s="139" t="s">
        <v>184</v>
      </c>
      <c r="E312" s="139">
        <v>1</v>
      </c>
      <c r="F312" s="96">
        <v>16</v>
      </c>
      <c r="G312" s="139" t="s">
        <v>189</v>
      </c>
      <c r="H312" s="139" t="s">
        <v>541</v>
      </c>
    </row>
    <row r="313" spans="1:8" ht="15" customHeight="1" x14ac:dyDescent="0.25">
      <c r="A313" s="139">
        <v>9</v>
      </c>
      <c r="B313" s="140" t="s">
        <v>527</v>
      </c>
      <c r="C313" s="139" t="s">
        <v>528</v>
      </c>
      <c r="D313" s="139" t="s">
        <v>184</v>
      </c>
      <c r="E313" s="139">
        <v>1</v>
      </c>
      <c r="F313" s="96">
        <v>3</v>
      </c>
      <c r="G313" s="139" t="s">
        <v>189</v>
      </c>
      <c r="H313" s="139" t="s">
        <v>541</v>
      </c>
    </row>
    <row r="314" spans="1:8" ht="15" customHeight="1" x14ac:dyDescent="0.25">
      <c r="A314" s="139">
        <v>9</v>
      </c>
      <c r="B314" s="140" t="s">
        <v>527</v>
      </c>
      <c r="C314" s="139" t="s">
        <v>528</v>
      </c>
      <c r="D314" s="139" t="s">
        <v>184</v>
      </c>
      <c r="E314" s="139">
        <v>1</v>
      </c>
      <c r="F314" s="96">
        <v>48</v>
      </c>
      <c r="G314" s="139" t="s">
        <v>190</v>
      </c>
      <c r="H314" s="139" t="s">
        <v>541</v>
      </c>
    </row>
    <row r="315" spans="1:8" ht="15" customHeight="1" x14ac:dyDescent="0.25">
      <c r="A315" s="139">
        <v>9</v>
      </c>
      <c r="B315" s="140" t="s">
        <v>527</v>
      </c>
      <c r="C315" s="139" t="s">
        <v>528</v>
      </c>
      <c r="D315" s="139" t="s">
        <v>184</v>
      </c>
      <c r="E315" s="139">
        <v>1</v>
      </c>
      <c r="F315" s="96">
        <v>119</v>
      </c>
      <c r="G315" s="139" t="s">
        <v>191</v>
      </c>
      <c r="H315" s="139" t="s">
        <v>541</v>
      </c>
    </row>
    <row r="316" spans="1:8" ht="15" customHeight="1" x14ac:dyDescent="0.25">
      <c r="A316" s="139">
        <v>9</v>
      </c>
      <c r="B316" s="140" t="s">
        <v>527</v>
      </c>
      <c r="C316" s="139" t="s">
        <v>528</v>
      </c>
      <c r="D316" s="139" t="s">
        <v>184</v>
      </c>
      <c r="E316" s="139">
        <v>1</v>
      </c>
      <c r="F316" s="96">
        <v>34</v>
      </c>
      <c r="G316" s="139" t="s">
        <v>191</v>
      </c>
      <c r="H316" s="139" t="s">
        <v>541</v>
      </c>
    </row>
    <row r="317" spans="1:8" ht="15" customHeight="1" x14ac:dyDescent="0.25">
      <c r="A317" s="139">
        <v>9</v>
      </c>
      <c r="B317" s="140" t="s">
        <v>527</v>
      </c>
      <c r="C317" s="139" t="s">
        <v>528</v>
      </c>
      <c r="D317" s="139" t="s">
        <v>184</v>
      </c>
      <c r="E317" s="139">
        <v>1</v>
      </c>
      <c r="F317" s="96">
        <v>30</v>
      </c>
      <c r="G317" s="139" t="s">
        <v>192</v>
      </c>
      <c r="H317" s="139" t="s">
        <v>541</v>
      </c>
    </row>
    <row r="318" spans="1:8" ht="15" customHeight="1" x14ac:dyDescent="0.25">
      <c r="A318" s="139">
        <v>9</v>
      </c>
      <c r="B318" s="140" t="s">
        <v>527</v>
      </c>
      <c r="C318" s="139" t="s">
        <v>528</v>
      </c>
      <c r="D318" s="139" t="s">
        <v>184</v>
      </c>
      <c r="E318" s="139">
        <v>1</v>
      </c>
      <c r="F318" s="96">
        <v>34</v>
      </c>
      <c r="G318" s="139" t="s">
        <v>193</v>
      </c>
      <c r="H318" s="139" t="s">
        <v>541</v>
      </c>
    </row>
    <row r="319" spans="1:8" ht="15" customHeight="1" x14ac:dyDescent="0.25">
      <c r="A319" s="139">
        <v>9</v>
      </c>
      <c r="B319" s="140" t="s">
        <v>527</v>
      </c>
      <c r="C319" s="139" t="s">
        <v>528</v>
      </c>
      <c r="D319" s="139" t="s">
        <v>184</v>
      </c>
      <c r="E319" s="139">
        <v>1</v>
      </c>
      <c r="F319" s="96">
        <v>1</v>
      </c>
      <c r="G319" s="139" t="s">
        <v>193</v>
      </c>
      <c r="H319" s="139" t="s">
        <v>541</v>
      </c>
    </row>
    <row r="320" spans="1:8" ht="15" customHeight="1" x14ac:dyDescent="0.25">
      <c r="A320" s="139">
        <v>9</v>
      </c>
      <c r="B320" s="140" t="s">
        <v>527</v>
      </c>
      <c r="C320" s="139" t="s">
        <v>528</v>
      </c>
      <c r="D320" s="139" t="s">
        <v>184</v>
      </c>
      <c r="E320" s="139">
        <v>1</v>
      </c>
      <c r="F320" s="96">
        <v>22</v>
      </c>
      <c r="G320" s="139" t="s">
        <v>194</v>
      </c>
      <c r="H320" s="139" t="s">
        <v>541</v>
      </c>
    </row>
    <row r="321" spans="1:8" ht="15" customHeight="1" x14ac:dyDescent="0.25">
      <c r="A321" s="139">
        <v>9</v>
      </c>
      <c r="B321" s="140" t="s">
        <v>527</v>
      </c>
      <c r="C321" s="139" t="s">
        <v>528</v>
      </c>
      <c r="D321" s="139" t="s">
        <v>184</v>
      </c>
      <c r="E321" s="139">
        <v>1</v>
      </c>
      <c r="F321" s="96">
        <v>2</v>
      </c>
      <c r="G321" s="139" t="s">
        <v>194</v>
      </c>
      <c r="H321" s="139" t="s">
        <v>541</v>
      </c>
    </row>
    <row r="322" spans="1:8" ht="15" customHeight="1" x14ac:dyDescent="0.25">
      <c r="A322" s="139">
        <v>9</v>
      </c>
      <c r="B322" s="140" t="s">
        <v>527</v>
      </c>
      <c r="C322" s="139" t="s">
        <v>528</v>
      </c>
      <c r="D322" s="139" t="s">
        <v>184</v>
      </c>
      <c r="E322" s="139">
        <v>1</v>
      </c>
      <c r="F322" s="96">
        <v>1</v>
      </c>
      <c r="G322" s="139" t="s">
        <v>195</v>
      </c>
      <c r="H322" s="139" t="s">
        <v>541</v>
      </c>
    </row>
    <row r="323" spans="1:8" ht="15" customHeight="1" x14ac:dyDescent="0.25">
      <c r="A323" s="139">
        <v>9</v>
      </c>
      <c r="B323" s="140" t="s">
        <v>527</v>
      </c>
      <c r="C323" s="139" t="s">
        <v>528</v>
      </c>
      <c r="D323" s="139" t="s">
        <v>184</v>
      </c>
      <c r="E323" s="139">
        <v>1</v>
      </c>
      <c r="F323" s="96">
        <v>3</v>
      </c>
      <c r="G323" s="139" t="s">
        <v>196</v>
      </c>
      <c r="H323" s="139" t="s">
        <v>541</v>
      </c>
    </row>
    <row r="324" spans="1:8" ht="15" customHeight="1" x14ac:dyDescent="0.25">
      <c r="A324" s="139">
        <v>9</v>
      </c>
      <c r="B324" s="140" t="s">
        <v>527</v>
      </c>
      <c r="C324" s="139" t="s">
        <v>528</v>
      </c>
      <c r="D324" s="139" t="s">
        <v>184</v>
      </c>
      <c r="E324" s="139">
        <v>1</v>
      </c>
      <c r="F324" s="96">
        <v>4</v>
      </c>
      <c r="G324" s="139" t="s">
        <v>196</v>
      </c>
      <c r="H324" s="139" t="s">
        <v>541</v>
      </c>
    </row>
    <row r="325" spans="1:8" ht="15" customHeight="1" x14ac:dyDescent="0.25">
      <c r="A325" s="139">
        <v>9</v>
      </c>
      <c r="B325" s="140" t="s">
        <v>527</v>
      </c>
      <c r="C325" s="139" t="s">
        <v>528</v>
      </c>
      <c r="D325" s="139" t="s">
        <v>184</v>
      </c>
      <c r="E325" s="139">
        <v>1</v>
      </c>
      <c r="F325" s="96">
        <v>14</v>
      </c>
      <c r="G325" s="139" t="s">
        <v>197</v>
      </c>
      <c r="H325" s="139" t="s">
        <v>541</v>
      </c>
    </row>
    <row r="326" spans="1:8" ht="15" customHeight="1" x14ac:dyDescent="0.25">
      <c r="A326" s="139">
        <v>9</v>
      </c>
      <c r="B326" s="140" t="s">
        <v>527</v>
      </c>
      <c r="C326" s="139" t="s">
        <v>528</v>
      </c>
      <c r="D326" s="139" t="s">
        <v>184</v>
      </c>
      <c r="E326" s="139">
        <v>1</v>
      </c>
      <c r="F326" s="96">
        <v>1</v>
      </c>
      <c r="G326" s="139" t="s">
        <v>197</v>
      </c>
      <c r="H326" s="139" t="s">
        <v>541</v>
      </c>
    </row>
    <row r="327" spans="1:8" ht="15" customHeight="1" x14ac:dyDescent="0.25">
      <c r="A327" s="139">
        <v>9</v>
      </c>
      <c r="B327" s="140" t="s">
        <v>527</v>
      </c>
      <c r="C327" s="139" t="s">
        <v>528</v>
      </c>
      <c r="D327" s="139" t="s">
        <v>184</v>
      </c>
      <c r="E327" s="139">
        <v>1</v>
      </c>
      <c r="F327" s="96">
        <v>22</v>
      </c>
      <c r="G327" s="139" t="s">
        <v>198</v>
      </c>
      <c r="H327" s="139" t="s">
        <v>541</v>
      </c>
    </row>
    <row r="328" spans="1:8" ht="15" customHeight="1" x14ac:dyDescent="0.25">
      <c r="A328" s="139">
        <v>9</v>
      </c>
      <c r="B328" s="140" t="s">
        <v>527</v>
      </c>
      <c r="C328" s="139" t="s">
        <v>528</v>
      </c>
      <c r="D328" s="139" t="s">
        <v>184</v>
      </c>
      <c r="E328" s="139">
        <v>1</v>
      </c>
      <c r="F328" s="96">
        <v>7</v>
      </c>
      <c r="G328" s="139" t="s">
        <v>198</v>
      </c>
      <c r="H328" s="139" t="s">
        <v>541</v>
      </c>
    </row>
    <row r="329" spans="1:8" ht="15" customHeight="1" x14ac:dyDescent="0.25">
      <c r="A329" s="139">
        <v>9</v>
      </c>
      <c r="B329" s="140" t="s">
        <v>527</v>
      </c>
      <c r="C329" s="139" t="s">
        <v>528</v>
      </c>
      <c r="D329" s="139" t="s">
        <v>184</v>
      </c>
      <c r="E329" s="139">
        <v>1</v>
      </c>
      <c r="F329" s="96">
        <v>20</v>
      </c>
      <c r="G329" s="139" t="s">
        <v>199</v>
      </c>
      <c r="H329" s="139" t="s">
        <v>541</v>
      </c>
    </row>
    <row r="330" spans="1:8" ht="15" customHeight="1" x14ac:dyDescent="0.25">
      <c r="A330" s="139">
        <v>9</v>
      </c>
      <c r="B330" s="140" t="s">
        <v>527</v>
      </c>
      <c r="C330" s="139" t="s">
        <v>528</v>
      </c>
      <c r="D330" s="139" t="s">
        <v>184</v>
      </c>
      <c r="E330" s="139">
        <v>1</v>
      </c>
      <c r="F330" s="96">
        <v>4</v>
      </c>
      <c r="G330" s="139" t="s">
        <v>199</v>
      </c>
      <c r="H330" s="139" t="s">
        <v>541</v>
      </c>
    </row>
    <row r="331" spans="1:8" ht="15" customHeight="1" x14ac:dyDescent="0.25">
      <c r="A331" s="139">
        <v>9</v>
      </c>
      <c r="B331" s="140" t="s">
        <v>527</v>
      </c>
      <c r="C331" s="139" t="s">
        <v>528</v>
      </c>
      <c r="D331" s="139" t="s">
        <v>184</v>
      </c>
      <c r="E331" s="139">
        <v>1</v>
      </c>
      <c r="F331" s="96">
        <v>12</v>
      </c>
      <c r="G331" s="139" t="s">
        <v>200</v>
      </c>
      <c r="H331" s="139" t="s">
        <v>541</v>
      </c>
    </row>
    <row r="332" spans="1:8" ht="15" customHeight="1" x14ac:dyDescent="0.25">
      <c r="A332" s="139">
        <v>9</v>
      </c>
      <c r="B332" s="140" t="s">
        <v>527</v>
      </c>
      <c r="C332" s="139" t="s">
        <v>528</v>
      </c>
      <c r="D332" s="139" t="s">
        <v>184</v>
      </c>
      <c r="E332" s="139">
        <v>1</v>
      </c>
      <c r="F332" s="96">
        <v>25</v>
      </c>
      <c r="G332" s="139" t="s">
        <v>200</v>
      </c>
      <c r="H332" s="139" t="s">
        <v>541</v>
      </c>
    </row>
    <row r="333" spans="1:8" ht="15" customHeight="1" x14ac:dyDescent="0.25">
      <c r="A333" s="139">
        <v>9</v>
      </c>
      <c r="B333" s="140" t="s">
        <v>527</v>
      </c>
      <c r="C333" s="139" t="s">
        <v>528</v>
      </c>
      <c r="D333" s="139" t="s">
        <v>184</v>
      </c>
      <c r="E333" s="139">
        <v>1</v>
      </c>
      <c r="F333" s="96">
        <v>230</v>
      </c>
      <c r="G333" s="139" t="s">
        <v>201</v>
      </c>
      <c r="H333" s="139" t="s">
        <v>541</v>
      </c>
    </row>
    <row r="334" spans="1:8" ht="15" customHeight="1" x14ac:dyDescent="0.25">
      <c r="A334" s="139">
        <v>9</v>
      </c>
      <c r="B334" s="140" t="s">
        <v>527</v>
      </c>
      <c r="C334" s="139" t="s">
        <v>528</v>
      </c>
      <c r="D334" s="139" t="s">
        <v>184</v>
      </c>
      <c r="E334" s="139">
        <v>1</v>
      </c>
      <c r="F334" s="96">
        <v>19</v>
      </c>
      <c r="G334" s="139" t="s">
        <v>202</v>
      </c>
      <c r="H334" s="139" t="s">
        <v>541</v>
      </c>
    </row>
    <row r="335" spans="1:8" ht="15" customHeight="1" x14ac:dyDescent="0.25">
      <c r="A335" s="139">
        <v>9</v>
      </c>
      <c r="B335" s="140" t="s">
        <v>527</v>
      </c>
      <c r="C335" s="139" t="s">
        <v>528</v>
      </c>
      <c r="D335" s="139" t="s">
        <v>184</v>
      </c>
      <c r="E335" s="139">
        <v>1</v>
      </c>
      <c r="F335" s="96">
        <v>7</v>
      </c>
      <c r="G335" s="139" t="s">
        <v>202</v>
      </c>
      <c r="H335" s="139" t="s">
        <v>541</v>
      </c>
    </row>
    <row r="336" spans="1:8" ht="15" customHeight="1" x14ac:dyDescent="0.25">
      <c r="A336" s="139">
        <v>9</v>
      </c>
      <c r="B336" s="140" t="s">
        <v>527</v>
      </c>
      <c r="C336" s="139" t="s">
        <v>528</v>
      </c>
      <c r="D336" s="139" t="s">
        <v>184</v>
      </c>
      <c r="E336" s="139">
        <v>1</v>
      </c>
      <c r="F336" s="96">
        <v>28</v>
      </c>
      <c r="G336" s="139" t="s">
        <v>203</v>
      </c>
      <c r="H336" s="139" t="s">
        <v>541</v>
      </c>
    </row>
    <row r="337" spans="1:8" ht="15" customHeight="1" x14ac:dyDescent="0.25">
      <c r="A337" s="139">
        <v>9</v>
      </c>
      <c r="B337" s="140" t="s">
        <v>527</v>
      </c>
      <c r="C337" s="139" t="s">
        <v>528</v>
      </c>
      <c r="D337" s="139" t="s">
        <v>184</v>
      </c>
      <c r="E337" s="139">
        <v>1</v>
      </c>
      <c r="F337" s="96">
        <v>16</v>
      </c>
      <c r="G337" s="139" t="s">
        <v>204</v>
      </c>
      <c r="H337" s="139" t="s">
        <v>541</v>
      </c>
    </row>
    <row r="338" spans="1:8" ht="15" customHeight="1" x14ac:dyDescent="0.25">
      <c r="A338" s="139">
        <v>9</v>
      </c>
      <c r="B338" s="140" t="s">
        <v>527</v>
      </c>
      <c r="C338" s="139" t="s">
        <v>528</v>
      </c>
      <c r="D338" s="139" t="s">
        <v>184</v>
      </c>
      <c r="E338" s="139">
        <v>1</v>
      </c>
      <c r="F338" s="96">
        <v>1</v>
      </c>
      <c r="G338" s="139" t="s">
        <v>204</v>
      </c>
      <c r="H338" s="139" t="s">
        <v>541</v>
      </c>
    </row>
    <row r="339" spans="1:8" ht="15" customHeight="1" x14ac:dyDescent="0.25">
      <c r="A339" s="139">
        <v>9</v>
      </c>
      <c r="B339" s="140" t="s">
        <v>527</v>
      </c>
      <c r="C339" s="139" t="s">
        <v>528</v>
      </c>
      <c r="D339" s="139" t="s">
        <v>184</v>
      </c>
      <c r="E339" s="139">
        <v>1</v>
      </c>
      <c r="F339" s="96">
        <v>13</v>
      </c>
      <c r="G339" s="139" t="s">
        <v>205</v>
      </c>
      <c r="H339" s="139" t="s">
        <v>541</v>
      </c>
    </row>
    <row r="340" spans="1:8" ht="15" customHeight="1" x14ac:dyDescent="0.25">
      <c r="A340" s="139">
        <v>9</v>
      </c>
      <c r="B340" s="140" t="s">
        <v>527</v>
      </c>
      <c r="C340" s="139" t="s">
        <v>528</v>
      </c>
      <c r="D340" s="139" t="s">
        <v>184</v>
      </c>
      <c r="E340" s="139">
        <v>1</v>
      </c>
      <c r="F340" s="96">
        <v>2</v>
      </c>
      <c r="G340" s="139" t="s">
        <v>206</v>
      </c>
      <c r="H340" s="139" t="s">
        <v>541</v>
      </c>
    </row>
    <row r="341" spans="1:8" ht="15" customHeight="1" x14ac:dyDescent="0.25">
      <c r="A341" s="139">
        <v>9</v>
      </c>
      <c r="B341" s="140" t="s">
        <v>527</v>
      </c>
      <c r="C341" s="139" t="s">
        <v>528</v>
      </c>
      <c r="D341" s="139" t="s">
        <v>184</v>
      </c>
      <c r="E341" s="139">
        <v>1</v>
      </c>
      <c r="F341" s="96">
        <v>5</v>
      </c>
      <c r="G341" s="139" t="s">
        <v>206</v>
      </c>
      <c r="H341" s="139" t="s">
        <v>541</v>
      </c>
    </row>
    <row r="342" spans="1:8" ht="15" customHeight="1" x14ac:dyDescent="0.25">
      <c r="A342" s="139">
        <v>9</v>
      </c>
      <c r="B342" s="140" t="s">
        <v>527</v>
      </c>
      <c r="C342" s="139" t="s">
        <v>528</v>
      </c>
      <c r="D342" s="139" t="s">
        <v>184</v>
      </c>
      <c r="E342" s="139">
        <v>1</v>
      </c>
      <c r="F342" s="96">
        <v>30</v>
      </c>
      <c r="G342" s="139" t="s">
        <v>207</v>
      </c>
      <c r="H342" s="139" t="s">
        <v>541</v>
      </c>
    </row>
    <row r="343" spans="1:8" ht="15" customHeight="1" x14ac:dyDescent="0.25">
      <c r="A343" s="139">
        <v>9</v>
      </c>
      <c r="B343" s="140" t="s">
        <v>527</v>
      </c>
      <c r="C343" s="139" t="s">
        <v>528</v>
      </c>
      <c r="D343" s="139" t="s">
        <v>184</v>
      </c>
      <c r="E343" s="139">
        <v>1</v>
      </c>
      <c r="F343" s="96">
        <v>6</v>
      </c>
      <c r="G343" s="139" t="s">
        <v>207</v>
      </c>
      <c r="H343" s="139" t="s">
        <v>541</v>
      </c>
    </row>
    <row r="344" spans="1:8" ht="15" customHeight="1" x14ac:dyDescent="0.25">
      <c r="A344" s="139">
        <v>9</v>
      </c>
      <c r="B344" s="140" t="s">
        <v>527</v>
      </c>
      <c r="C344" s="139" t="s">
        <v>528</v>
      </c>
      <c r="D344" s="139" t="s">
        <v>184</v>
      </c>
      <c r="E344" s="139">
        <v>1</v>
      </c>
      <c r="F344" s="96">
        <v>67</v>
      </c>
      <c r="G344" s="139" t="s">
        <v>208</v>
      </c>
      <c r="H344" s="139" t="s">
        <v>541</v>
      </c>
    </row>
    <row r="345" spans="1:8" ht="15" customHeight="1" x14ac:dyDescent="0.25">
      <c r="A345" s="139">
        <v>9</v>
      </c>
      <c r="B345" s="140" t="s">
        <v>527</v>
      </c>
      <c r="C345" s="139" t="s">
        <v>528</v>
      </c>
      <c r="D345" s="139" t="s">
        <v>184</v>
      </c>
      <c r="E345" s="139">
        <v>1</v>
      </c>
      <c r="F345" s="96">
        <v>11</v>
      </c>
      <c r="G345" s="139" t="s">
        <v>208</v>
      </c>
      <c r="H345" s="139" t="s">
        <v>541</v>
      </c>
    </row>
    <row r="346" spans="1:8" ht="15" customHeight="1" x14ac:dyDescent="0.25">
      <c r="A346" s="139">
        <v>9</v>
      </c>
      <c r="B346" s="140" t="s">
        <v>527</v>
      </c>
      <c r="C346" s="139" t="s">
        <v>528</v>
      </c>
      <c r="D346" s="139" t="s">
        <v>184</v>
      </c>
      <c r="E346" s="139">
        <v>1</v>
      </c>
      <c r="F346" s="96">
        <v>4</v>
      </c>
      <c r="G346" s="139" t="s">
        <v>560</v>
      </c>
      <c r="H346" s="139" t="s">
        <v>541</v>
      </c>
    </row>
    <row r="347" spans="1:8" ht="15" customHeight="1" x14ac:dyDescent="0.25">
      <c r="A347" s="139">
        <v>9</v>
      </c>
      <c r="B347" s="140" t="s">
        <v>527</v>
      </c>
      <c r="C347" s="139" t="s">
        <v>528</v>
      </c>
      <c r="D347" s="139" t="s">
        <v>184</v>
      </c>
      <c r="E347" s="139">
        <v>1</v>
      </c>
      <c r="F347" s="96">
        <v>12</v>
      </c>
      <c r="G347" s="139" t="s">
        <v>281</v>
      </c>
      <c r="H347" s="139" t="s">
        <v>541</v>
      </c>
    </row>
    <row r="348" spans="1:8" ht="15" customHeight="1" x14ac:dyDescent="0.25">
      <c r="A348" s="139">
        <v>9</v>
      </c>
      <c r="B348" s="140" t="s">
        <v>527</v>
      </c>
      <c r="C348" s="139" t="s">
        <v>528</v>
      </c>
      <c r="D348" s="139" t="s">
        <v>184</v>
      </c>
      <c r="E348" s="139">
        <v>1</v>
      </c>
      <c r="F348" s="96">
        <v>8</v>
      </c>
      <c r="G348" s="139" t="s">
        <v>209</v>
      </c>
      <c r="H348" s="139" t="s">
        <v>541</v>
      </c>
    </row>
    <row r="349" spans="1:8" ht="15" customHeight="1" x14ac:dyDescent="0.25">
      <c r="A349" s="139">
        <v>9</v>
      </c>
      <c r="B349" s="140" t="s">
        <v>527</v>
      </c>
      <c r="C349" s="139" t="s">
        <v>528</v>
      </c>
      <c r="D349" s="139" t="s">
        <v>184</v>
      </c>
      <c r="E349" s="139">
        <v>1</v>
      </c>
      <c r="F349" s="96">
        <v>0</v>
      </c>
      <c r="G349" s="139" t="s">
        <v>209</v>
      </c>
      <c r="H349" s="139" t="s">
        <v>541</v>
      </c>
    </row>
    <row r="350" spans="1:8" ht="15" customHeight="1" x14ac:dyDescent="0.25">
      <c r="A350" s="139">
        <v>9</v>
      </c>
      <c r="B350" s="140" t="s">
        <v>527</v>
      </c>
      <c r="C350" s="139" t="s">
        <v>528</v>
      </c>
      <c r="D350" s="139" t="s">
        <v>184</v>
      </c>
      <c r="E350" s="139">
        <v>1</v>
      </c>
      <c r="F350" s="96">
        <v>2</v>
      </c>
      <c r="G350" s="139" t="s">
        <v>210</v>
      </c>
      <c r="H350" s="139" t="s">
        <v>541</v>
      </c>
    </row>
    <row r="351" spans="1:8" ht="15" customHeight="1" x14ac:dyDescent="0.25">
      <c r="A351" s="139">
        <v>9</v>
      </c>
      <c r="B351" s="140" t="s">
        <v>527</v>
      </c>
      <c r="C351" s="139" t="s">
        <v>528</v>
      </c>
      <c r="D351" s="139" t="s">
        <v>184</v>
      </c>
      <c r="E351" s="139">
        <v>1</v>
      </c>
      <c r="F351" s="96">
        <v>82</v>
      </c>
      <c r="G351" s="139" t="s">
        <v>210</v>
      </c>
      <c r="H351" s="139" t="s">
        <v>541</v>
      </c>
    </row>
    <row r="352" spans="1:8" ht="15" customHeight="1" x14ac:dyDescent="0.25">
      <c r="A352" s="139">
        <v>9</v>
      </c>
      <c r="B352" s="140" t="s">
        <v>527</v>
      </c>
      <c r="C352" s="139" t="s">
        <v>528</v>
      </c>
      <c r="D352" s="139" t="s">
        <v>184</v>
      </c>
      <c r="E352" s="139">
        <v>1</v>
      </c>
      <c r="F352" s="96">
        <v>24</v>
      </c>
      <c r="G352" s="139" t="s">
        <v>211</v>
      </c>
      <c r="H352" s="139" t="s">
        <v>541</v>
      </c>
    </row>
    <row r="353" spans="1:8" ht="15" customHeight="1" x14ac:dyDescent="0.25">
      <c r="A353" s="139">
        <v>9</v>
      </c>
      <c r="B353" s="140" t="s">
        <v>527</v>
      </c>
      <c r="C353" s="139" t="s">
        <v>528</v>
      </c>
      <c r="D353" s="139" t="s">
        <v>184</v>
      </c>
      <c r="E353" s="139">
        <v>1</v>
      </c>
      <c r="F353" s="96">
        <v>0</v>
      </c>
      <c r="G353" s="139" t="s">
        <v>212</v>
      </c>
      <c r="H353" s="139" t="s">
        <v>541</v>
      </c>
    </row>
    <row r="354" spans="1:8" ht="15" customHeight="1" x14ac:dyDescent="0.25">
      <c r="A354" s="139">
        <v>9</v>
      </c>
      <c r="B354" s="140" t="s">
        <v>527</v>
      </c>
      <c r="C354" s="139" t="s">
        <v>528</v>
      </c>
      <c r="D354" s="139" t="s">
        <v>184</v>
      </c>
      <c r="E354" s="139">
        <v>1</v>
      </c>
      <c r="F354" s="96">
        <v>4</v>
      </c>
      <c r="G354" s="139" t="s">
        <v>212</v>
      </c>
      <c r="H354" s="139" t="s">
        <v>541</v>
      </c>
    </row>
    <row r="355" spans="1:8" ht="15" customHeight="1" x14ac:dyDescent="0.25">
      <c r="A355" s="139">
        <v>9</v>
      </c>
      <c r="B355" s="140" t="s">
        <v>527</v>
      </c>
      <c r="C355" s="139" t="s">
        <v>528</v>
      </c>
      <c r="D355" s="139" t="s">
        <v>184</v>
      </c>
      <c r="E355" s="139">
        <v>1</v>
      </c>
      <c r="F355" s="96">
        <v>10</v>
      </c>
      <c r="G355" s="139" t="s">
        <v>291</v>
      </c>
      <c r="H355" s="139" t="s">
        <v>541</v>
      </c>
    </row>
    <row r="356" spans="1:8" ht="15" customHeight="1" x14ac:dyDescent="0.25">
      <c r="A356" s="139">
        <v>9</v>
      </c>
      <c r="B356" s="140" t="s">
        <v>527</v>
      </c>
      <c r="C356" s="139" t="s">
        <v>528</v>
      </c>
      <c r="D356" s="139" t="s">
        <v>184</v>
      </c>
      <c r="E356" s="139">
        <v>1</v>
      </c>
      <c r="F356" s="96">
        <v>0</v>
      </c>
      <c r="G356" s="139" t="s">
        <v>213</v>
      </c>
      <c r="H356" s="139" t="s">
        <v>541</v>
      </c>
    </row>
    <row r="357" spans="1:8" ht="15" customHeight="1" x14ac:dyDescent="0.25">
      <c r="A357" s="139">
        <v>9</v>
      </c>
      <c r="B357" s="140" t="s">
        <v>527</v>
      </c>
      <c r="C357" s="139" t="s">
        <v>528</v>
      </c>
      <c r="D357" s="139" t="s">
        <v>184</v>
      </c>
      <c r="E357" s="139">
        <v>1</v>
      </c>
      <c r="F357" s="96">
        <v>28</v>
      </c>
      <c r="G357" s="139" t="s">
        <v>213</v>
      </c>
      <c r="H357" s="139" t="s">
        <v>541</v>
      </c>
    </row>
    <row r="358" spans="1:8" ht="15" customHeight="1" x14ac:dyDescent="0.25">
      <c r="A358" s="139">
        <v>9</v>
      </c>
      <c r="B358" s="140" t="s">
        <v>527</v>
      </c>
      <c r="C358" s="139" t="s">
        <v>528</v>
      </c>
      <c r="D358" s="139" t="s">
        <v>184</v>
      </c>
      <c r="E358" s="139">
        <v>1</v>
      </c>
      <c r="F358" s="96">
        <v>0</v>
      </c>
      <c r="G358" s="139" t="s">
        <v>214</v>
      </c>
      <c r="H358" s="139" t="s">
        <v>541</v>
      </c>
    </row>
    <row r="359" spans="1:8" ht="15" customHeight="1" x14ac:dyDescent="0.25">
      <c r="A359" s="139">
        <v>9</v>
      </c>
      <c r="B359" s="140" t="s">
        <v>527</v>
      </c>
      <c r="C359" s="139" t="s">
        <v>528</v>
      </c>
      <c r="D359" s="139" t="s">
        <v>184</v>
      </c>
      <c r="E359" s="139">
        <v>1</v>
      </c>
      <c r="F359" s="96">
        <v>64</v>
      </c>
      <c r="G359" s="139" t="s">
        <v>215</v>
      </c>
      <c r="H359" s="139" t="s">
        <v>541</v>
      </c>
    </row>
    <row r="360" spans="1:8" ht="15" customHeight="1" x14ac:dyDescent="0.25">
      <c r="A360" s="139">
        <v>9</v>
      </c>
      <c r="B360" s="140" t="s">
        <v>527</v>
      </c>
      <c r="C360" s="139" t="s">
        <v>528</v>
      </c>
      <c r="D360" s="139" t="s">
        <v>184</v>
      </c>
      <c r="E360" s="139">
        <v>1</v>
      </c>
      <c r="F360" s="96">
        <v>5</v>
      </c>
      <c r="G360" s="139" t="s">
        <v>215</v>
      </c>
      <c r="H360" s="139" t="s">
        <v>541</v>
      </c>
    </row>
    <row r="361" spans="1:8" ht="15" customHeight="1" x14ac:dyDescent="0.25">
      <c r="A361" s="139">
        <v>9</v>
      </c>
      <c r="B361" s="140" t="s">
        <v>527</v>
      </c>
      <c r="C361" s="139" t="s">
        <v>528</v>
      </c>
      <c r="D361" s="139" t="s">
        <v>184</v>
      </c>
      <c r="E361" s="139">
        <v>1</v>
      </c>
      <c r="F361" s="96">
        <v>30</v>
      </c>
      <c r="G361" s="139" t="s">
        <v>216</v>
      </c>
      <c r="H361" s="139" t="s">
        <v>541</v>
      </c>
    </row>
    <row r="362" spans="1:8" ht="15" customHeight="1" x14ac:dyDescent="0.25">
      <c r="A362" s="139">
        <v>9</v>
      </c>
      <c r="B362" s="140" t="s">
        <v>527</v>
      </c>
      <c r="C362" s="139" t="s">
        <v>528</v>
      </c>
      <c r="D362" s="139" t="s">
        <v>184</v>
      </c>
      <c r="E362" s="139">
        <v>1</v>
      </c>
      <c r="F362" s="96">
        <v>5</v>
      </c>
      <c r="G362" s="139" t="s">
        <v>216</v>
      </c>
      <c r="H362" s="139" t="s">
        <v>541</v>
      </c>
    </row>
    <row r="363" spans="1:8" ht="15" customHeight="1" x14ac:dyDescent="0.25">
      <c r="A363" s="139">
        <v>9</v>
      </c>
      <c r="B363" s="140" t="s">
        <v>527</v>
      </c>
      <c r="C363" s="139" t="s">
        <v>528</v>
      </c>
      <c r="D363" s="139" t="s">
        <v>184</v>
      </c>
      <c r="E363" s="139">
        <v>1</v>
      </c>
      <c r="F363" s="96">
        <v>4</v>
      </c>
      <c r="G363" s="139" t="s">
        <v>217</v>
      </c>
      <c r="H363" s="139" t="s">
        <v>541</v>
      </c>
    </row>
    <row r="364" spans="1:8" ht="15" customHeight="1" x14ac:dyDescent="0.25">
      <c r="A364" s="139">
        <v>9</v>
      </c>
      <c r="B364" s="140" t="s">
        <v>527</v>
      </c>
      <c r="C364" s="139" t="s">
        <v>528</v>
      </c>
      <c r="D364" s="139" t="s">
        <v>184</v>
      </c>
      <c r="E364" s="139">
        <v>1</v>
      </c>
      <c r="F364" s="96">
        <v>71</v>
      </c>
      <c r="G364" s="139" t="s">
        <v>218</v>
      </c>
      <c r="H364" s="139" t="s">
        <v>541</v>
      </c>
    </row>
    <row r="365" spans="1:8" ht="15" customHeight="1" x14ac:dyDescent="0.25">
      <c r="A365" s="139">
        <v>9</v>
      </c>
      <c r="B365" s="140" t="s">
        <v>527</v>
      </c>
      <c r="C365" s="139" t="s">
        <v>528</v>
      </c>
      <c r="D365" s="139" t="s">
        <v>184</v>
      </c>
      <c r="E365" s="139">
        <v>1</v>
      </c>
      <c r="F365" s="96">
        <v>1</v>
      </c>
      <c r="G365" s="139" t="s">
        <v>218</v>
      </c>
      <c r="H365" s="139" t="s">
        <v>541</v>
      </c>
    </row>
    <row r="366" spans="1:8" ht="15" customHeight="1" x14ac:dyDescent="0.25">
      <c r="A366" s="139">
        <v>9</v>
      </c>
      <c r="B366" s="140" t="s">
        <v>527</v>
      </c>
      <c r="C366" s="139" t="s">
        <v>528</v>
      </c>
      <c r="D366" s="139" t="s">
        <v>184</v>
      </c>
      <c r="E366" s="139">
        <v>1</v>
      </c>
      <c r="F366" s="96">
        <v>15</v>
      </c>
      <c r="G366" s="139" t="s">
        <v>219</v>
      </c>
      <c r="H366" s="139" t="s">
        <v>541</v>
      </c>
    </row>
    <row r="367" spans="1:8" ht="15" customHeight="1" x14ac:dyDescent="0.25">
      <c r="A367" s="139">
        <v>9</v>
      </c>
      <c r="B367" s="140" t="s">
        <v>527</v>
      </c>
      <c r="C367" s="139" t="s">
        <v>528</v>
      </c>
      <c r="D367" s="139" t="s">
        <v>184</v>
      </c>
      <c r="E367" s="139">
        <v>1</v>
      </c>
      <c r="F367" s="96">
        <v>5</v>
      </c>
      <c r="G367" s="139" t="s">
        <v>219</v>
      </c>
      <c r="H367" s="139" t="s">
        <v>541</v>
      </c>
    </row>
    <row r="368" spans="1:8" ht="15" customHeight="1" x14ac:dyDescent="0.25">
      <c r="A368" s="139">
        <v>9</v>
      </c>
      <c r="B368" s="140" t="s">
        <v>527</v>
      </c>
      <c r="C368" s="139" t="s">
        <v>528</v>
      </c>
      <c r="D368" s="139" t="s">
        <v>184</v>
      </c>
      <c r="E368" s="139">
        <v>1</v>
      </c>
      <c r="F368" s="96">
        <v>15</v>
      </c>
      <c r="G368" s="139" t="s">
        <v>220</v>
      </c>
      <c r="H368" s="139" t="s">
        <v>541</v>
      </c>
    </row>
    <row r="369" spans="1:8" ht="15" customHeight="1" x14ac:dyDescent="0.25">
      <c r="A369" s="139">
        <v>9</v>
      </c>
      <c r="B369" s="140" t="s">
        <v>527</v>
      </c>
      <c r="C369" s="139" t="s">
        <v>528</v>
      </c>
      <c r="D369" s="139" t="s">
        <v>184</v>
      </c>
      <c r="E369" s="139">
        <v>1</v>
      </c>
      <c r="F369" s="96">
        <v>1</v>
      </c>
      <c r="G369" s="139" t="s">
        <v>220</v>
      </c>
      <c r="H369" s="139" t="s">
        <v>541</v>
      </c>
    </row>
    <row r="370" spans="1:8" ht="15" customHeight="1" x14ac:dyDescent="0.25">
      <c r="A370" s="91" t="s">
        <v>484</v>
      </c>
      <c r="B370" s="91" t="s">
        <v>84</v>
      </c>
      <c r="C370" s="91" t="s">
        <v>485</v>
      </c>
      <c r="D370" s="91" t="s">
        <v>14</v>
      </c>
      <c r="E370" s="91" t="s">
        <v>489</v>
      </c>
      <c r="F370" s="96">
        <v>161</v>
      </c>
      <c r="G370" s="91" t="s">
        <v>22</v>
      </c>
      <c r="H370" s="91" t="s">
        <v>541</v>
      </c>
    </row>
    <row r="371" spans="1:8" ht="15" customHeight="1" x14ac:dyDescent="0.25">
      <c r="A371" s="91" t="s">
        <v>520</v>
      </c>
      <c r="B371" s="91" t="s">
        <v>353</v>
      </c>
      <c r="C371" s="91" t="s">
        <v>480</v>
      </c>
      <c r="D371" s="91" t="s">
        <v>14</v>
      </c>
      <c r="E371" s="91" t="s">
        <v>535</v>
      </c>
      <c r="F371" s="96">
        <v>50</v>
      </c>
      <c r="G371" s="91" t="s">
        <v>22</v>
      </c>
      <c r="H371" s="91" t="s">
        <v>542</v>
      </c>
    </row>
    <row r="372" spans="1:8" ht="15" customHeight="1" x14ac:dyDescent="0.25">
      <c r="A372" s="139">
        <v>9</v>
      </c>
      <c r="B372" s="140" t="s">
        <v>527</v>
      </c>
      <c r="C372" s="139" t="s">
        <v>528</v>
      </c>
      <c r="D372" s="139" t="s">
        <v>184</v>
      </c>
      <c r="E372" s="139">
        <v>1</v>
      </c>
      <c r="F372" s="96">
        <v>23</v>
      </c>
      <c r="G372" s="139" t="s">
        <v>222</v>
      </c>
      <c r="H372" s="139" t="s">
        <v>541</v>
      </c>
    </row>
    <row r="373" spans="1:8" ht="15" customHeight="1" x14ac:dyDescent="0.25">
      <c r="A373" s="139">
        <v>9</v>
      </c>
      <c r="B373" s="140" t="s">
        <v>527</v>
      </c>
      <c r="C373" s="139" t="s">
        <v>528</v>
      </c>
      <c r="D373" s="139" t="s">
        <v>184</v>
      </c>
      <c r="E373" s="139">
        <v>1</v>
      </c>
      <c r="F373" s="96">
        <v>39</v>
      </c>
      <c r="G373" s="139" t="s">
        <v>223</v>
      </c>
      <c r="H373" s="139" t="s">
        <v>541</v>
      </c>
    </row>
    <row r="374" spans="1:8" ht="15" customHeight="1" x14ac:dyDescent="0.25">
      <c r="A374" s="139">
        <v>9</v>
      </c>
      <c r="B374" s="140" t="s">
        <v>527</v>
      </c>
      <c r="C374" s="139" t="s">
        <v>528</v>
      </c>
      <c r="D374" s="139" t="s">
        <v>184</v>
      </c>
      <c r="E374" s="139">
        <v>1</v>
      </c>
      <c r="F374" s="96">
        <v>0</v>
      </c>
      <c r="G374" s="139" t="s">
        <v>224</v>
      </c>
      <c r="H374" s="139" t="s">
        <v>541</v>
      </c>
    </row>
    <row r="375" spans="1:8" ht="18" customHeight="1" x14ac:dyDescent="0.25">
      <c r="A375" s="139">
        <v>9</v>
      </c>
      <c r="B375" s="140" t="s">
        <v>527</v>
      </c>
      <c r="C375" s="139" t="s">
        <v>528</v>
      </c>
      <c r="D375" s="139" t="s">
        <v>184</v>
      </c>
      <c r="E375" s="139">
        <v>1</v>
      </c>
      <c r="F375" s="96">
        <v>27</v>
      </c>
      <c r="G375" s="139" t="s">
        <v>225</v>
      </c>
      <c r="H375" s="139" t="s">
        <v>541</v>
      </c>
    </row>
    <row r="376" spans="1:8" ht="15" customHeight="1" x14ac:dyDescent="0.25">
      <c r="A376" s="139">
        <v>9</v>
      </c>
      <c r="B376" s="140" t="s">
        <v>527</v>
      </c>
      <c r="C376" s="139" t="s">
        <v>528</v>
      </c>
      <c r="D376" s="139" t="s">
        <v>184</v>
      </c>
      <c r="E376" s="139">
        <v>1</v>
      </c>
      <c r="F376" s="96">
        <v>3</v>
      </c>
      <c r="G376" s="139" t="s">
        <v>225</v>
      </c>
      <c r="H376" s="139" t="s">
        <v>541</v>
      </c>
    </row>
    <row r="377" spans="1:8" ht="15" customHeight="1" x14ac:dyDescent="0.25">
      <c r="A377" s="139">
        <v>9</v>
      </c>
      <c r="B377" s="140" t="s">
        <v>527</v>
      </c>
      <c r="C377" s="139" t="s">
        <v>528</v>
      </c>
      <c r="D377" s="139" t="s">
        <v>184</v>
      </c>
      <c r="E377" s="139">
        <v>1</v>
      </c>
      <c r="F377" s="96" t="s">
        <v>556</v>
      </c>
      <c r="G377" s="139" t="s">
        <v>226</v>
      </c>
      <c r="H377" s="139" t="s">
        <v>541</v>
      </c>
    </row>
    <row r="378" spans="1:8" ht="15" customHeight="1" x14ac:dyDescent="0.25">
      <c r="A378" s="139">
        <v>9</v>
      </c>
      <c r="B378" s="140" t="s">
        <v>527</v>
      </c>
      <c r="C378" s="139" t="s">
        <v>528</v>
      </c>
      <c r="D378" s="139" t="s">
        <v>184</v>
      </c>
      <c r="E378" s="139">
        <v>1</v>
      </c>
      <c r="F378" s="96">
        <v>3</v>
      </c>
      <c r="G378" s="139" t="s">
        <v>226</v>
      </c>
      <c r="H378" s="139" t="s">
        <v>541</v>
      </c>
    </row>
    <row r="379" spans="1:8" ht="15" customHeight="1" x14ac:dyDescent="0.25">
      <c r="A379" s="139">
        <v>9</v>
      </c>
      <c r="B379" s="140" t="s">
        <v>527</v>
      </c>
      <c r="C379" s="139" t="s">
        <v>528</v>
      </c>
      <c r="D379" s="139" t="s">
        <v>184</v>
      </c>
      <c r="E379" s="139">
        <v>1</v>
      </c>
      <c r="F379" s="96">
        <v>18</v>
      </c>
      <c r="G379" s="139" t="s">
        <v>227</v>
      </c>
      <c r="H379" s="139" t="s">
        <v>541</v>
      </c>
    </row>
    <row r="380" spans="1:8" ht="15" customHeight="1" x14ac:dyDescent="0.25">
      <c r="A380" s="139">
        <v>9</v>
      </c>
      <c r="B380" s="140" t="s">
        <v>527</v>
      </c>
      <c r="C380" s="139" t="s">
        <v>528</v>
      </c>
      <c r="D380" s="139" t="s">
        <v>184</v>
      </c>
      <c r="E380" s="139">
        <v>1</v>
      </c>
      <c r="F380" s="96">
        <v>7</v>
      </c>
      <c r="G380" s="139" t="s">
        <v>228</v>
      </c>
      <c r="H380" s="139" t="s">
        <v>541</v>
      </c>
    </row>
    <row r="381" spans="1:8" ht="15" customHeight="1" x14ac:dyDescent="0.25">
      <c r="A381" s="139">
        <v>9</v>
      </c>
      <c r="B381" s="140" t="s">
        <v>527</v>
      </c>
      <c r="C381" s="139" t="s">
        <v>528</v>
      </c>
      <c r="D381" s="139" t="s">
        <v>184</v>
      </c>
      <c r="E381" s="139">
        <v>1</v>
      </c>
      <c r="F381" s="96">
        <v>0</v>
      </c>
      <c r="G381" s="139" t="s">
        <v>228</v>
      </c>
      <c r="H381" s="139" t="s">
        <v>541</v>
      </c>
    </row>
    <row r="382" spans="1:8" ht="15" customHeight="1" x14ac:dyDescent="0.25">
      <c r="A382" s="139">
        <v>9</v>
      </c>
      <c r="B382" s="140" t="s">
        <v>527</v>
      </c>
      <c r="C382" s="139" t="s">
        <v>528</v>
      </c>
      <c r="D382" s="139" t="s">
        <v>184</v>
      </c>
      <c r="E382" s="139">
        <v>1</v>
      </c>
      <c r="F382" s="96">
        <v>114</v>
      </c>
      <c r="G382" s="139" t="s">
        <v>229</v>
      </c>
      <c r="H382" s="139" t="s">
        <v>541</v>
      </c>
    </row>
    <row r="383" spans="1:8" ht="15" customHeight="1" x14ac:dyDescent="0.25">
      <c r="A383" s="139">
        <v>9</v>
      </c>
      <c r="B383" s="140" t="s">
        <v>527</v>
      </c>
      <c r="C383" s="139" t="s">
        <v>528</v>
      </c>
      <c r="D383" s="139" t="s">
        <v>184</v>
      </c>
      <c r="E383" s="139">
        <v>1</v>
      </c>
      <c r="F383" s="96">
        <v>14</v>
      </c>
      <c r="G383" s="139" t="s">
        <v>229</v>
      </c>
      <c r="H383" s="139" t="s">
        <v>541</v>
      </c>
    </row>
    <row r="384" spans="1:8" ht="15" customHeight="1" x14ac:dyDescent="0.25">
      <c r="A384" s="139">
        <v>9</v>
      </c>
      <c r="B384" s="140" t="s">
        <v>527</v>
      </c>
      <c r="C384" s="139" t="s">
        <v>528</v>
      </c>
      <c r="D384" s="139" t="s">
        <v>184</v>
      </c>
      <c r="E384" s="139">
        <v>1</v>
      </c>
      <c r="F384" s="96">
        <v>14</v>
      </c>
      <c r="G384" s="139" t="s">
        <v>230</v>
      </c>
      <c r="H384" s="139" t="s">
        <v>541</v>
      </c>
    </row>
    <row r="385" spans="1:8" ht="15" customHeight="1" x14ac:dyDescent="0.25">
      <c r="A385" s="139">
        <v>9</v>
      </c>
      <c r="B385" s="140" t="s">
        <v>527</v>
      </c>
      <c r="C385" s="139" t="s">
        <v>528</v>
      </c>
      <c r="D385" s="139" t="s">
        <v>184</v>
      </c>
      <c r="E385" s="139">
        <v>1</v>
      </c>
      <c r="F385" s="96">
        <v>184</v>
      </c>
      <c r="G385" s="139" t="s">
        <v>231</v>
      </c>
      <c r="H385" s="139" t="s">
        <v>541</v>
      </c>
    </row>
    <row r="386" spans="1:8" ht="15" customHeight="1" x14ac:dyDescent="0.25">
      <c r="A386" s="139">
        <v>9</v>
      </c>
      <c r="B386" s="140" t="s">
        <v>527</v>
      </c>
      <c r="C386" s="139" t="s">
        <v>528</v>
      </c>
      <c r="D386" s="139" t="s">
        <v>184</v>
      </c>
      <c r="E386" s="139">
        <v>1</v>
      </c>
      <c r="F386" s="96">
        <v>1</v>
      </c>
      <c r="G386" s="139" t="s">
        <v>231</v>
      </c>
      <c r="H386" s="139" t="s">
        <v>541</v>
      </c>
    </row>
    <row r="387" spans="1:8" ht="15" customHeight="1" x14ac:dyDescent="0.25">
      <c r="A387" s="139">
        <v>9</v>
      </c>
      <c r="B387" s="140" t="s">
        <v>527</v>
      </c>
      <c r="C387" s="139" t="s">
        <v>528</v>
      </c>
      <c r="D387" s="139" t="s">
        <v>184</v>
      </c>
      <c r="E387" s="139">
        <v>1</v>
      </c>
      <c r="F387" s="96">
        <v>73</v>
      </c>
      <c r="G387" s="139" t="s">
        <v>232</v>
      </c>
      <c r="H387" s="139" t="s">
        <v>541</v>
      </c>
    </row>
    <row r="388" spans="1:8" ht="15" customHeight="1" x14ac:dyDescent="0.25">
      <c r="A388" s="139">
        <v>9</v>
      </c>
      <c r="B388" s="140" t="s">
        <v>527</v>
      </c>
      <c r="C388" s="139" t="s">
        <v>528</v>
      </c>
      <c r="D388" s="139" t="s">
        <v>184</v>
      </c>
      <c r="E388" s="139">
        <v>1</v>
      </c>
      <c r="F388" s="96">
        <v>9</v>
      </c>
      <c r="G388" s="139" t="s">
        <v>232</v>
      </c>
      <c r="H388" s="139" t="s">
        <v>541</v>
      </c>
    </row>
    <row r="389" spans="1:8" ht="15" customHeight="1" x14ac:dyDescent="0.25">
      <c r="A389" s="139">
        <v>9</v>
      </c>
      <c r="B389" s="140" t="s">
        <v>527</v>
      </c>
      <c r="C389" s="139" t="s">
        <v>528</v>
      </c>
      <c r="D389" s="139" t="s">
        <v>184</v>
      </c>
      <c r="E389" s="139">
        <v>1</v>
      </c>
      <c r="F389" s="96">
        <v>0</v>
      </c>
      <c r="G389" s="139" t="s">
        <v>233</v>
      </c>
      <c r="H389" s="139" t="s">
        <v>541</v>
      </c>
    </row>
    <row r="390" spans="1:8" ht="15" customHeight="1" x14ac:dyDescent="0.25">
      <c r="A390" s="139">
        <v>9</v>
      </c>
      <c r="B390" s="140" t="s">
        <v>527</v>
      </c>
      <c r="C390" s="139" t="s">
        <v>528</v>
      </c>
      <c r="D390" s="139" t="s">
        <v>184</v>
      </c>
      <c r="E390" s="139">
        <v>1</v>
      </c>
      <c r="F390" s="96">
        <v>0</v>
      </c>
      <c r="G390" s="139" t="s">
        <v>233</v>
      </c>
      <c r="H390" s="139" t="s">
        <v>541</v>
      </c>
    </row>
    <row r="391" spans="1:8" ht="15" customHeight="1" x14ac:dyDescent="0.25">
      <c r="A391" s="139">
        <v>9</v>
      </c>
      <c r="B391" s="140" t="s">
        <v>527</v>
      </c>
      <c r="C391" s="139" t="s">
        <v>528</v>
      </c>
      <c r="D391" s="139" t="s">
        <v>184</v>
      </c>
      <c r="E391" s="139">
        <v>1</v>
      </c>
      <c r="F391" s="96">
        <v>16</v>
      </c>
      <c r="G391" s="139" t="s">
        <v>234</v>
      </c>
      <c r="H391" s="139" t="s">
        <v>541</v>
      </c>
    </row>
    <row r="392" spans="1:8" ht="15" customHeight="1" x14ac:dyDescent="0.25">
      <c r="A392" s="139">
        <v>9</v>
      </c>
      <c r="B392" s="140" t="s">
        <v>527</v>
      </c>
      <c r="C392" s="139" t="s">
        <v>528</v>
      </c>
      <c r="D392" s="139" t="s">
        <v>184</v>
      </c>
      <c r="E392" s="139">
        <v>1</v>
      </c>
      <c r="F392" s="96">
        <v>3</v>
      </c>
      <c r="G392" s="139" t="s">
        <v>234</v>
      </c>
      <c r="H392" s="139" t="s">
        <v>541</v>
      </c>
    </row>
    <row r="393" spans="1:8" ht="15" customHeight="1" x14ac:dyDescent="0.25">
      <c r="A393" s="139">
        <v>9</v>
      </c>
      <c r="B393" s="140" t="s">
        <v>527</v>
      </c>
      <c r="C393" s="139" t="s">
        <v>528</v>
      </c>
      <c r="D393" s="139" t="s">
        <v>184</v>
      </c>
      <c r="E393" s="139">
        <v>1</v>
      </c>
      <c r="F393" s="96">
        <v>6</v>
      </c>
      <c r="G393" s="139" t="s">
        <v>235</v>
      </c>
      <c r="H393" s="139" t="s">
        <v>541</v>
      </c>
    </row>
    <row r="394" spans="1:8" ht="15" customHeight="1" x14ac:dyDescent="0.25">
      <c r="A394" s="139">
        <v>9</v>
      </c>
      <c r="B394" s="140" t="s">
        <v>527</v>
      </c>
      <c r="C394" s="139" t="s">
        <v>528</v>
      </c>
      <c r="D394" s="139" t="s">
        <v>184</v>
      </c>
      <c r="E394" s="139">
        <v>1</v>
      </c>
      <c r="F394" s="96">
        <v>3</v>
      </c>
      <c r="G394" s="139" t="s">
        <v>235</v>
      </c>
      <c r="H394" s="139" t="s">
        <v>541</v>
      </c>
    </row>
    <row r="395" spans="1:8" ht="15" customHeight="1" x14ac:dyDescent="0.25">
      <c r="A395" s="139">
        <v>9</v>
      </c>
      <c r="B395" s="140" t="s">
        <v>527</v>
      </c>
      <c r="C395" s="139" t="s">
        <v>528</v>
      </c>
      <c r="D395" s="139" t="s">
        <v>184</v>
      </c>
      <c r="E395" s="139">
        <v>1</v>
      </c>
      <c r="F395" s="96">
        <v>5</v>
      </c>
      <c r="G395" s="139" t="s">
        <v>236</v>
      </c>
      <c r="H395" s="139" t="s">
        <v>541</v>
      </c>
    </row>
    <row r="396" spans="1:8" ht="15" customHeight="1" x14ac:dyDescent="0.25">
      <c r="A396" s="139">
        <v>9</v>
      </c>
      <c r="B396" s="140" t="s">
        <v>527</v>
      </c>
      <c r="C396" s="139" t="s">
        <v>528</v>
      </c>
      <c r="D396" s="139" t="s">
        <v>184</v>
      </c>
      <c r="E396" s="139">
        <v>1</v>
      </c>
      <c r="F396" s="96">
        <v>1</v>
      </c>
      <c r="G396" s="139" t="s">
        <v>236</v>
      </c>
      <c r="H396" s="139" t="s">
        <v>541</v>
      </c>
    </row>
    <row r="397" spans="1:8" ht="15" customHeight="1" x14ac:dyDescent="0.25">
      <c r="A397" s="139">
        <v>9</v>
      </c>
      <c r="B397" s="140" t="s">
        <v>527</v>
      </c>
      <c r="C397" s="139" t="s">
        <v>528</v>
      </c>
      <c r="D397" s="139" t="s">
        <v>184</v>
      </c>
      <c r="E397" s="139">
        <v>1</v>
      </c>
      <c r="F397" s="96">
        <v>39</v>
      </c>
      <c r="G397" s="139" t="s">
        <v>237</v>
      </c>
      <c r="H397" s="139" t="s">
        <v>541</v>
      </c>
    </row>
    <row r="398" spans="1:8" ht="15" customHeight="1" x14ac:dyDescent="0.25">
      <c r="A398" s="139">
        <v>9</v>
      </c>
      <c r="B398" s="140" t="s">
        <v>527</v>
      </c>
      <c r="C398" s="139" t="s">
        <v>528</v>
      </c>
      <c r="D398" s="139" t="s">
        <v>184</v>
      </c>
      <c r="E398" s="139">
        <v>1</v>
      </c>
      <c r="F398" s="96">
        <v>27</v>
      </c>
      <c r="G398" s="139" t="s">
        <v>237</v>
      </c>
      <c r="H398" s="139" t="s">
        <v>541</v>
      </c>
    </row>
    <row r="399" spans="1:8" ht="15" customHeight="1" x14ac:dyDescent="0.25">
      <c r="A399" s="139">
        <v>9</v>
      </c>
      <c r="B399" s="140" t="s">
        <v>527</v>
      </c>
      <c r="C399" s="139" t="s">
        <v>528</v>
      </c>
      <c r="D399" s="139" t="s">
        <v>184</v>
      </c>
      <c r="E399" s="139">
        <v>1</v>
      </c>
      <c r="F399" s="96">
        <v>51</v>
      </c>
      <c r="G399" s="139" t="s">
        <v>238</v>
      </c>
      <c r="H399" s="139" t="s">
        <v>541</v>
      </c>
    </row>
    <row r="400" spans="1:8" ht="15" customHeight="1" x14ac:dyDescent="0.25">
      <c r="A400" s="139">
        <v>9</v>
      </c>
      <c r="B400" s="140" t="s">
        <v>527</v>
      </c>
      <c r="C400" s="139" t="s">
        <v>528</v>
      </c>
      <c r="D400" s="139" t="s">
        <v>184</v>
      </c>
      <c r="E400" s="139">
        <v>1</v>
      </c>
      <c r="F400" s="96">
        <v>0</v>
      </c>
      <c r="G400" s="139" t="s">
        <v>239</v>
      </c>
      <c r="H400" s="139" t="s">
        <v>541</v>
      </c>
    </row>
    <row r="401" spans="1:8" ht="15" customHeight="1" x14ac:dyDescent="0.25">
      <c r="A401" s="139">
        <v>9</v>
      </c>
      <c r="B401" s="140" t="s">
        <v>527</v>
      </c>
      <c r="C401" s="139" t="s">
        <v>528</v>
      </c>
      <c r="D401" s="139" t="s">
        <v>184</v>
      </c>
      <c r="E401" s="139">
        <v>1</v>
      </c>
      <c r="F401" s="96">
        <v>3</v>
      </c>
      <c r="G401" s="139" t="s">
        <v>239</v>
      </c>
      <c r="H401" s="139" t="s">
        <v>541</v>
      </c>
    </row>
    <row r="402" spans="1:8" ht="15" customHeight="1" x14ac:dyDescent="0.25">
      <c r="A402" s="139">
        <v>9</v>
      </c>
      <c r="B402" s="140" t="s">
        <v>527</v>
      </c>
      <c r="C402" s="139" t="s">
        <v>528</v>
      </c>
      <c r="D402" s="139" t="s">
        <v>184</v>
      </c>
      <c r="E402" s="139">
        <v>1</v>
      </c>
      <c r="F402" s="96">
        <v>3</v>
      </c>
      <c r="G402" s="139" t="s">
        <v>240</v>
      </c>
      <c r="H402" s="139" t="s">
        <v>541</v>
      </c>
    </row>
    <row r="403" spans="1:8" ht="15" customHeight="1" x14ac:dyDescent="0.25">
      <c r="A403" s="139">
        <v>9</v>
      </c>
      <c r="B403" s="140" t="s">
        <v>527</v>
      </c>
      <c r="C403" s="139" t="s">
        <v>528</v>
      </c>
      <c r="D403" s="139" t="s">
        <v>184</v>
      </c>
      <c r="E403" s="139">
        <v>1</v>
      </c>
      <c r="F403" s="96">
        <v>3</v>
      </c>
      <c r="G403" s="139" t="s">
        <v>240</v>
      </c>
      <c r="H403" s="139" t="s">
        <v>541</v>
      </c>
    </row>
    <row r="404" spans="1:8" ht="15" customHeight="1" x14ac:dyDescent="0.25">
      <c r="A404" s="139">
        <v>9</v>
      </c>
      <c r="B404" s="140" t="s">
        <v>527</v>
      </c>
      <c r="C404" s="139" t="s">
        <v>528</v>
      </c>
      <c r="D404" s="139" t="s">
        <v>184</v>
      </c>
      <c r="E404" s="139">
        <v>1</v>
      </c>
      <c r="F404" s="96">
        <v>6</v>
      </c>
      <c r="G404" s="139" t="s">
        <v>241</v>
      </c>
      <c r="H404" s="139" t="s">
        <v>541</v>
      </c>
    </row>
    <row r="405" spans="1:8" ht="15" customHeight="1" x14ac:dyDescent="0.25">
      <c r="A405" s="139">
        <v>9</v>
      </c>
      <c r="B405" s="140" t="s">
        <v>527</v>
      </c>
      <c r="C405" s="139" t="s">
        <v>528</v>
      </c>
      <c r="D405" s="139" t="s">
        <v>184</v>
      </c>
      <c r="E405" s="139">
        <v>1</v>
      </c>
      <c r="F405" s="96">
        <v>0</v>
      </c>
      <c r="G405" s="139" t="s">
        <v>241</v>
      </c>
      <c r="H405" s="139" t="s">
        <v>541</v>
      </c>
    </row>
    <row r="406" spans="1:8" ht="15" customHeight="1" x14ac:dyDescent="0.25">
      <c r="A406" s="139">
        <v>9</v>
      </c>
      <c r="B406" s="140" t="s">
        <v>527</v>
      </c>
      <c r="C406" s="139" t="s">
        <v>528</v>
      </c>
      <c r="D406" s="139" t="s">
        <v>184</v>
      </c>
      <c r="E406" s="139">
        <v>1</v>
      </c>
      <c r="F406" s="96">
        <v>0</v>
      </c>
      <c r="G406" s="139" t="s">
        <v>242</v>
      </c>
      <c r="H406" s="139" t="s">
        <v>541</v>
      </c>
    </row>
    <row r="407" spans="1:8" ht="15" customHeight="1" x14ac:dyDescent="0.25">
      <c r="A407" s="139">
        <v>9</v>
      </c>
      <c r="B407" s="140" t="s">
        <v>527</v>
      </c>
      <c r="C407" s="139" t="s">
        <v>528</v>
      </c>
      <c r="D407" s="139" t="s">
        <v>184</v>
      </c>
      <c r="E407" s="139">
        <v>1</v>
      </c>
      <c r="F407" s="96">
        <v>12</v>
      </c>
      <c r="G407" s="139" t="s">
        <v>243</v>
      </c>
      <c r="H407" s="139" t="s">
        <v>541</v>
      </c>
    </row>
    <row r="408" spans="1:8" ht="15" customHeight="1" x14ac:dyDescent="0.25">
      <c r="A408" s="139">
        <v>9</v>
      </c>
      <c r="B408" s="140" t="s">
        <v>527</v>
      </c>
      <c r="C408" s="139" t="s">
        <v>528</v>
      </c>
      <c r="D408" s="139" t="s">
        <v>184</v>
      </c>
      <c r="E408" s="139">
        <v>1</v>
      </c>
      <c r="F408" s="96">
        <v>33</v>
      </c>
      <c r="G408" s="139" t="s">
        <v>244</v>
      </c>
      <c r="H408" s="139" t="s">
        <v>541</v>
      </c>
    </row>
    <row r="409" spans="1:8" ht="15" customHeight="1" x14ac:dyDescent="0.25">
      <c r="A409" s="139">
        <v>9</v>
      </c>
      <c r="B409" s="140" t="s">
        <v>527</v>
      </c>
      <c r="C409" s="139" t="s">
        <v>528</v>
      </c>
      <c r="D409" s="139" t="s">
        <v>184</v>
      </c>
      <c r="E409" s="139">
        <v>1</v>
      </c>
      <c r="F409" s="96">
        <v>2</v>
      </c>
      <c r="G409" s="139" t="s">
        <v>244</v>
      </c>
      <c r="H409" s="139" t="s">
        <v>541</v>
      </c>
    </row>
    <row r="410" spans="1:8" ht="15" customHeight="1" x14ac:dyDescent="0.25">
      <c r="A410" s="139">
        <v>9</v>
      </c>
      <c r="B410" s="140" t="s">
        <v>527</v>
      </c>
      <c r="C410" s="139" t="s">
        <v>528</v>
      </c>
      <c r="D410" s="139" t="s">
        <v>184</v>
      </c>
      <c r="E410" s="139">
        <v>1</v>
      </c>
      <c r="F410" s="96">
        <v>81</v>
      </c>
      <c r="G410" s="139" t="s">
        <v>245</v>
      </c>
      <c r="H410" s="139" t="s">
        <v>541</v>
      </c>
    </row>
    <row r="411" spans="1:8" ht="15" customHeight="1" x14ac:dyDescent="0.25">
      <c r="A411" s="139">
        <v>9</v>
      </c>
      <c r="B411" s="140" t="s">
        <v>527</v>
      </c>
      <c r="C411" s="139" t="s">
        <v>528</v>
      </c>
      <c r="D411" s="139" t="s">
        <v>184</v>
      </c>
      <c r="E411" s="139">
        <v>1</v>
      </c>
      <c r="F411" s="96">
        <v>10</v>
      </c>
      <c r="G411" s="139" t="s">
        <v>245</v>
      </c>
      <c r="H411" s="139" t="s">
        <v>541</v>
      </c>
    </row>
    <row r="412" spans="1:8" ht="15" customHeight="1" x14ac:dyDescent="0.25">
      <c r="A412" s="139">
        <v>9</v>
      </c>
      <c r="B412" s="140" t="s">
        <v>527</v>
      </c>
      <c r="C412" s="139" t="s">
        <v>528</v>
      </c>
      <c r="D412" s="139" t="s">
        <v>184</v>
      </c>
      <c r="E412" s="139">
        <v>1</v>
      </c>
      <c r="F412" s="96">
        <v>61</v>
      </c>
      <c r="G412" s="139" t="s">
        <v>246</v>
      </c>
      <c r="H412" s="139" t="s">
        <v>541</v>
      </c>
    </row>
    <row r="413" spans="1:8" ht="15" customHeight="1" x14ac:dyDescent="0.25">
      <c r="A413" s="139">
        <v>9</v>
      </c>
      <c r="B413" s="140" t="s">
        <v>527</v>
      </c>
      <c r="C413" s="139" t="s">
        <v>528</v>
      </c>
      <c r="D413" s="139" t="s">
        <v>184</v>
      </c>
      <c r="E413" s="139">
        <v>1</v>
      </c>
      <c r="F413" s="96">
        <v>4</v>
      </c>
      <c r="G413" s="139" t="s">
        <v>246</v>
      </c>
      <c r="H413" s="139" t="s">
        <v>541</v>
      </c>
    </row>
    <row r="414" spans="1:8" ht="15" customHeight="1" x14ac:dyDescent="0.25">
      <c r="A414" s="139">
        <v>9</v>
      </c>
      <c r="B414" s="140" t="s">
        <v>527</v>
      </c>
      <c r="C414" s="139" t="s">
        <v>528</v>
      </c>
      <c r="D414" s="139" t="s">
        <v>184</v>
      </c>
      <c r="E414" s="139">
        <v>1</v>
      </c>
      <c r="F414" s="96">
        <v>13</v>
      </c>
      <c r="G414" s="139" t="s">
        <v>247</v>
      </c>
      <c r="H414" s="139" t="s">
        <v>541</v>
      </c>
    </row>
    <row r="415" spans="1:8" ht="15" customHeight="1" x14ac:dyDescent="0.25">
      <c r="A415" s="139">
        <v>9</v>
      </c>
      <c r="B415" s="140" t="s">
        <v>527</v>
      </c>
      <c r="C415" s="139" t="s">
        <v>528</v>
      </c>
      <c r="D415" s="139" t="s">
        <v>184</v>
      </c>
      <c r="E415" s="139">
        <v>1</v>
      </c>
      <c r="F415" s="96">
        <v>12</v>
      </c>
      <c r="G415" s="139" t="s">
        <v>247</v>
      </c>
      <c r="H415" s="139" t="s">
        <v>541</v>
      </c>
    </row>
    <row r="416" spans="1:8" ht="15" customHeight="1" x14ac:dyDescent="0.25">
      <c r="A416" s="139">
        <v>9</v>
      </c>
      <c r="B416" s="140" t="s">
        <v>527</v>
      </c>
      <c r="C416" s="139" t="s">
        <v>528</v>
      </c>
      <c r="D416" s="139" t="s">
        <v>184</v>
      </c>
      <c r="E416" s="139">
        <v>1</v>
      </c>
      <c r="F416" s="96">
        <v>36</v>
      </c>
      <c r="G416" s="139" t="s">
        <v>248</v>
      </c>
      <c r="H416" s="139" t="s">
        <v>541</v>
      </c>
    </row>
    <row r="417" spans="1:8" ht="15" customHeight="1" x14ac:dyDescent="0.25">
      <c r="A417" s="139">
        <v>9</v>
      </c>
      <c r="B417" s="140" t="s">
        <v>527</v>
      </c>
      <c r="C417" s="139" t="s">
        <v>528</v>
      </c>
      <c r="D417" s="139" t="s">
        <v>184</v>
      </c>
      <c r="E417" s="139">
        <v>1</v>
      </c>
      <c r="F417" s="96">
        <v>13</v>
      </c>
      <c r="G417" s="139" t="s">
        <v>248</v>
      </c>
      <c r="H417" s="139" t="s">
        <v>541</v>
      </c>
    </row>
    <row r="418" spans="1:8" ht="15" customHeight="1" x14ac:dyDescent="0.25">
      <c r="A418" s="139">
        <v>9</v>
      </c>
      <c r="B418" s="140" t="s">
        <v>527</v>
      </c>
      <c r="C418" s="139" t="s">
        <v>528</v>
      </c>
      <c r="D418" s="139" t="s">
        <v>184</v>
      </c>
      <c r="E418" s="139">
        <v>1</v>
      </c>
      <c r="F418" s="96">
        <v>50</v>
      </c>
      <c r="G418" s="139" t="s">
        <v>249</v>
      </c>
      <c r="H418" s="139" t="s">
        <v>541</v>
      </c>
    </row>
    <row r="419" spans="1:8" ht="15" customHeight="1" x14ac:dyDescent="0.25">
      <c r="A419" s="139">
        <v>9</v>
      </c>
      <c r="B419" s="140" t="s">
        <v>527</v>
      </c>
      <c r="C419" s="139" t="s">
        <v>528</v>
      </c>
      <c r="D419" s="139" t="s">
        <v>184</v>
      </c>
      <c r="E419" s="139">
        <v>1</v>
      </c>
      <c r="F419" s="138">
        <v>65</v>
      </c>
      <c r="G419" s="139" t="s">
        <v>250</v>
      </c>
      <c r="H419" s="139" t="s">
        <v>541</v>
      </c>
    </row>
    <row r="420" spans="1:8" ht="15" customHeight="1" x14ac:dyDescent="0.25">
      <c r="A420" s="139">
        <v>9</v>
      </c>
      <c r="B420" s="140" t="s">
        <v>527</v>
      </c>
      <c r="C420" s="139" t="s">
        <v>528</v>
      </c>
      <c r="D420" s="139" t="s">
        <v>184</v>
      </c>
      <c r="E420" s="139">
        <v>1</v>
      </c>
      <c r="F420" s="96">
        <v>0</v>
      </c>
      <c r="G420" s="139" t="s">
        <v>250</v>
      </c>
      <c r="H420" s="139" t="s">
        <v>541</v>
      </c>
    </row>
    <row r="421" spans="1:8" ht="15" customHeight="1" x14ac:dyDescent="0.25">
      <c r="A421" s="139">
        <v>9</v>
      </c>
      <c r="B421" s="140" t="s">
        <v>527</v>
      </c>
      <c r="C421" s="139" t="s">
        <v>528</v>
      </c>
      <c r="D421" s="139" t="s">
        <v>184</v>
      </c>
      <c r="E421" s="139">
        <v>1</v>
      </c>
      <c r="F421" s="96">
        <v>101</v>
      </c>
      <c r="G421" s="139" t="s">
        <v>251</v>
      </c>
      <c r="H421" s="139" t="s">
        <v>541</v>
      </c>
    </row>
    <row r="422" spans="1:8" ht="15" customHeight="1" x14ac:dyDescent="0.25">
      <c r="A422" s="139">
        <v>9</v>
      </c>
      <c r="B422" s="140" t="s">
        <v>527</v>
      </c>
      <c r="C422" s="139" t="s">
        <v>528</v>
      </c>
      <c r="D422" s="139" t="s">
        <v>184</v>
      </c>
      <c r="E422" s="139">
        <v>1</v>
      </c>
      <c r="F422" s="96">
        <v>45</v>
      </c>
      <c r="G422" s="139" t="s">
        <v>251</v>
      </c>
      <c r="H422" s="139" t="s">
        <v>541</v>
      </c>
    </row>
    <row r="423" spans="1:8" ht="15" customHeight="1" x14ac:dyDescent="0.25">
      <c r="A423" s="139">
        <v>9</v>
      </c>
      <c r="B423" s="140" t="s">
        <v>527</v>
      </c>
      <c r="C423" s="139" t="s">
        <v>528</v>
      </c>
      <c r="D423" s="139" t="s">
        <v>184</v>
      </c>
      <c r="E423" s="139">
        <v>1</v>
      </c>
      <c r="F423" s="96">
        <v>43</v>
      </c>
      <c r="G423" s="139" t="s">
        <v>252</v>
      </c>
      <c r="H423" s="139" t="s">
        <v>541</v>
      </c>
    </row>
    <row r="424" spans="1:8" ht="15" customHeight="1" x14ac:dyDescent="0.25">
      <c r="A424" s="139">
        <v>9</v>
      </c>
      <c r="B424" s="140" t="s">
        <v>527</v>
      </c>
      <c r="C424" s="139" t="s">
        <v>528</v>
      </c>
      <c r="D424" s="139" t="s">
        <v>184</v>
      </c>
      <c r="E424" s="139">
        <v>1</v>
      </c>
      <c r="F424" s="96">
        <v>6</v>
      </c>
      <c r="G424" s="139" t="s">
        <v>252</v>
      </c>
      <c r="H424" s="139" t="s">
        <v>541</v>
      </c>
    </row>
    <row r="425" spans="1:8" ht="15" customHeight="1" x14ac:dyDescent="0.25">
      <c r="A425" s="139">
        <v>9</v>
      </c>
      <c r="B425" s="140" t="s">
        <v>527</v>
      </c>
      <c r="C425" s="139" t="s">
        <v>528</v>
      </c>
      <c r="D425" s="139" t="s">
        <v>184</v>
      </c>
      <c r="E425" s="139">
        <v>1</v>
      </c>
      <c r="F425" s="96">
        <v>1</v>
      </c>
      <c r="G425" s="139" t="s">
        <v>253</v>
      </c>
      <c r="H425" s="139" t="s">
        <v>541</v>
      </c>
    </row>
    <row r="426" spans="1:8" ht="15" customHeight="1" x14ac:dyDescent="0.25">
      <c r="A426" s="139">
        <v>9</v>
      </c>
      <c r="B426" s="140" t="s">
        <v>527</v>
      </c>
      <c r="C426" s="139" t="s">
        <v>528</v>
      </c>
      <c r="D426" s="139" t="s">
        <v>184</v>
      </c>
      <c r="E426" s="139">
        <v>1</v>
      </c>
      <c r="F426" s="96">
        <v>116</v>
      </c>
      <c r="G426" s="139" t="s">
        <v>254</v>
      </c>
      <c r="H426" s="139" t="s">
        <v>541</v>
      </c>
    </row>
    <row r="427" spans="1:8" ht="15" customHeight="1" x14ac:dyDescent="0.25">
      <c r="A427" s="139">
        <v>9</v>
      </c>
      <c r="B427" s="140" t="s">
        <v>527</v>
      </c>
      <c r="C427" s="139" t="s">
        <v>528</v>
      </c>
      <c r="D427" s="139" t="s">
        <v>184</v>
      </c>
      <c r="E427" s="139">
        <v>1</v>
      </c>
      <c r="F427" s="96">
        <v>13</v>
      </c>
      <c r="G427" s="139" t="s">
        <v>254</v>
      </c>
      <c r="H427" s="139" t="s">
        <v>541</v>
      </c>
    </row>
    <row r="428" spans="1:8" ht="15" customHeight="1" x14ac:dyDescent="0.25">
      <c r="A428" s="139">
        <v>9</v>
      </c>
      <c r="B428" s="140" t="s">
        <v>527</v>
      </c>
      <c r="C428" s="139" t="s">
        <v>528</v>
      </c>
      <c r="D428" s="139" t="s">
        <v>184</v>
      </c>
      <c r="E428" s="139">
        <v>1</v>
      </c>
      <c r="F428" s="96">
        <v>31</v>
      </c>
      <c r="G428" s="139" t="s">
        <v>255</v>
      </c>
      <c r="H428" s="139" t="s">
        <v>541</v>
      </c>
    </row>
    <row r="429" spans="1:8" ht="15" customHeight="1" x14ac:dyDescent="0.25">
      <c r="A429" s="139">
        <v>9</v>
      </c>
      <c r="B429" s="140" t="s">
        <v>527</v>
      </c>
      <c r="C429" s="139" t="s">
        <v>528</v>
      </c>
      <c r="D429" s="139" t="s">
        <v>184</v>
      </c>
      <c r="E429" s="139">
        <v>1</v>
      </c>
      <c r="F429" s="96">
        <v>5</v>
      </c>
      <c r="G429" s="139" t="s">
        <v>255</v>
      </c>
      <c r="H429" s="139" t="s">
        <v>541</v>
      </c>
    </row>
    <row r="430" spans="1:8" ht="15" customHeight="1" x14ac:dyDescent="0.25">
      <c r="A430" s="139">
        <v>9</v>
      </c>
      <c r="B430" s="140" t="s">
        <v>527</v>
      </c>
      <c r="C430" s="139" t="s">
        <v>528</v>
      </c>
      <c r="D430" s="139" t="s">
        <v>184</v>
      </c>
      <c r="E430" s="139">
        <v>1</v>
      </c>
      <c r="F430" s="96">
        <v>12</v>
      </c>
      <c r="G430" s="139" t="s">
        <v>256</v>
      </c>
      <c r="H430" s="139" t="s">
        <v>541</v>
      </c>
    </row>
    <row r="431" spans="1:8" ht="15" customHeight="1" x14ac:dyDescent="0.25">
      <c r="A431" s="139">
        <v>9</v>
      </c>
      <c r="B431" s="140" t="s">
        <v>527</v>
      </c>
      <c r="C431" s="139" t="s">
        <v>528</v>
      </c>
      <c r="D431" s="139" t="s">
        <v>184</v>
      </c>
      <c r="E431" s="139">
        <v>1</v>
      </c>
      <c r="F431" s="96">
        <v>30</v>
      </c>
      <c r="G431" s="139" t="s">
        <v>257</v>
      </c>
      <c r="H431" s="139" t="s">
        <v>541</v>
      </c>
    </row>
    <row r="432" spans="1:8" ht="15" customHeight="1" x14ac:dyDescent="0.25">
      <c r="A432" s="139">
        <v>9</v>
      </c>
      <c r="B432" s="140" t="s">
        <v>527</v>
      </c>
      <c r="C432" s="139" t="s">
        <v>528</v>
      </c>
      <c r="D432" s="139" t="s">
        <v>184</v>
      </c>
      <c r="E432" s="139">
        <v>1</v>
      </c>
      <c r="F432" s="96">
        <v>35</v>
      </c>
      <c r="G432" s="139" t="s">
        <v>258</v>
      </c>
      <c r="H432" s="139" t="s">
        <v>541</v>
      </c>
    </row>
    <row r="433" spans="1:8" ht="15" customHeight="1" x14ac:dyDescent="0.25">
      <c r="A433" s="139">
        <v>9</v>
      </c>
      <c r="B433" s="140" t="s">
        <v>527</v>
      </c>
      <c r="C433" s="139" t="s">
        <v>528</v>
      </c>
      <c r="D433" s="139" t="s">
        <v>184</v>
      </c>
      <c r="E433" s="139">
        <v>1</v>
      </c>
      <c r="F433" s="96">
        <v>71</v>
      </c>
      <c r="G433" s="139" t="s">
        <v>259</v>
      </c>
      <c r="H433" s="139" t="s">
        <v>541</v>
      </c>
    </row>
    <row r="434" spans="1:8" ht="15" customHeight="1" x14ac:dyDescent="0.25">
      <c r="A434" s="139">
        <v>9</v>
      </c>
      <c r="B434" s="140" t="s">
        <v>527</v>
      </c>
      <c r="C434" s="139" t="s">
        <v>528</v>
      </c>
      <c r="D434" s="139" t="s">
        <v>184</v>
      </c>
      <c r="E434" s="139">
        <v>1</v>
      </c>
      <c r="F434" s="96">
        <v>25</v>
      </c>
      <c r="G434" s="139" t="s">
        <v>259</v>
      </c>
      <c r="H434" s="139" t="s">
        <v>541</v>
      </c>
    </row>
    <row r="435" spans="1:8" ht="15" customHeight="1" x14ac:dyDescent="0.25">
      <c r="A435" s="139">
        <v>9</v>
      </c>
      <c r="B435" s="140" t="s">
        <v>527</v>
      </c>
      <c r="C435" s="139" t="s">
        <v>528</v>
      </c>
      <c r="D435" s="139" t="s">
        <v>184</v>
      </c>
      <c r="E435" s="139">
        <v>1</v>
      </c>
      <c r="F435" s="96">
        <v>109</v>
      </c>
      <c r="G435" s="139" t="s">
        <v>260</v>
      </c>
      <c r="H435" s="139" t="s">
        <v>541</v>
      </c>
    </row>
    <row r="436" spans="1:8" ht="15" customHeight="1" x14ac:dyDescent="0.25">
      <c r="A436" s="139">
        <v>9</v>
      </c>
      <c r="B436" s="140" t="s">
        <v>527</v>
      </c>
      <c r="C436" s="139" t="s">
        <v>528</v>
      </c>
      <c r="D436" s="139" t="s">
        <v>184</v>
      </c>
      <c r="E436" s="139">
        <v>1</v>
      </c>
      <c r="F436" s="96">
        <v>11</v>
      </c>
      <c r="G436" s="139" t="s">
        <v>260</v>
      </c>
      <c r="H436" s="139" t="s">
        <v>541</v>
      </c>
    </row>
    <row r="437" spans="1:8" ht="15" customHeight="1" x14ac:dyDescent="0.25">
      <c r="A437" s="139">
        <v>9</v>
      </c>
      <c r="B437" s="140" t="s">
        <v>527</v>
      </c>
      <c r="C437" s="139" t="s">
        <v>528</v>
      </c>
      <c r="D437" s="139" t="s">
        <v>184</v>
      </c>
      <c r="E437" s="139">
        <v>1</v>
      </c>
      <c r="F437" s="96">
        <v>112</v>
      </c>
      <c r="G437" s="139" t="s">
        <v>261</v>
      </c>
      <c r="H437" s="139" t="s">
        <v>541</v>
      </c>
    </row>
    <row r="438" spans="1:8" ht="15" customHeight="1" x14ac:dyDescent="0.25">
      <c r="A438" s="139">
        <v>9</v>
      </c>
      <c r="B438" s="140" t="s">
        <v>527</v>
      </c>
      <c r="C438" s="139" t="s">
        <v>528</v>
      </c>
      <c r="D438" s="139" t="s">
        <v>184</v>
      </c>
      <c r="E438" s="139">
        <v>1</v>
      </c>
      <c r="F438" s="96">
        <v>6</v>
      </c>
      <c r="G438" s="139" t="s">
        <v>261</v>
      </c>
      <c r="H438" s="139" t="s">
        <v>541</v>
      </c>
    </row>
    <row r="439" spans="1:8" ht="15" customHeight="1" x14ac:dyDescent="0.25">
      <c r="A439" s="139">
        <v>9</v>
      </c>
      <c r="B439" s="140" t="s">
        <v>527</v>
      </c>
      <c r="C439" s="139" t="s">
        <v>528</v>
      </c>
      <c r="D439" s="139" t="s">
        <v>184</v>
      </c>
      <c r="E439" s="139">
        <v>1</v>
      </c>
      <c r="F439" s="96">
        <v>333</v>
      </c>
      <c r="G439" s="139" t="s">
        <v>262</v>
      </c>
      <c r="H439" s="139" t="s">
        <v>541</v>
      </c>
    </row>
    <row r="440" spans="1:8" ht="15" customHeight="1" x14ac:dyDescent="0.25">
      <c r="A440" s="139">
        <v>9</v>
      </c>
      <c r="B440" s="140" t="s">
        <v>527</v>
      </c>
      <c r="C440" s="139" t="s">
        <v>528</v>
      </c>
      <c r="D440" s="139" t="s">
        <v>184</v>
      </c>
      <c r="E440" s="139">
        <v>1</v>
      </c>
      <c r="F440" s="96">
        <v>48</v>
      </c>
      <c r="G440" s="139" t="s">
        <v>262</v>
      </c>
      <c r="H440" s="139" t="s">
        <v>541</v>
      </c>
    </row>
    <row r="441" spans="1:8" ht="15" customHeight="1" x14ac:dyDescent="0.25">
      <c r="A441" s="139">
        <v>9</v>
      </c>
      <c r="B441" s="140" t="s">
        <v>527</v>
      </c>
      <c r="C441" s="139" t="s">
        <v>528</v>
      </c>
      <c r="D441" s="139" t="s">
        <v>184</v>
      </c>
      <c r="E441" s="139">
        <v>1</v>
      </c>
      <c r="F441" s="96">
        <v>145</v>
      </c>
      <c r="G441" s="139" t="s">
        <v>297</v>
      </c>
      <c r="H441" s="139" t="s">
        <v>541</v>
      </c>
    </row>
    <row r="442" spans="1:8" ht="15" customHeight="1" x14ac:dyDescent="0.25">
      <c r="A442" s="139">
        <v>9</v>
      </c>
      <c r="B442" s="140" t="s">
        <v>527</v>
      </c>
      <c r="C442" s="139" t="s">
        <v>528</v>
      </c>
      <c r="D442" s="139" t="s">
        <v>184</v>
      </c>
      <c r="E442" s="139">
        <v>1</v>
      </c>
      <c r="F442" s="96">
        <v>59</v>
      </c>
      <c r="G442" s="139" t="s">
        <v>263</v>
      </c>
      <c r="H442" s="139" t="s">
        <v>541</v>
      </c>
    </row>
    <row r="443" spans="1:8" ht="15" customHeight="1" x14ac:dyDescent="0.25">
      <c r="A443" s="139">
        <v>9</v>
      </c>
      <c r="B443" s="140" t="s">
        <v>527</v>
      </c>
      <c r="C443" s="139" t="s">
        <v>528</v>
      </c>
      <c r="D443" s="139" t="s">
        <v>184</v>
      </c>
      <c r="E443" s="139">
        <v>1</v>
      </c>
      <c r="F443" s="96">
        <v>90</v>
      </c>
      <c r="G443" s="139" t="s">
        <v>263</v>
      </c>
      <c r="H443" s="139" t="s">
        <v>541</v>
      </c>
    </row>
    <row r="444" spans="1:8" ht="15" customHeight="1" x14ac:dyDescent="0.25">
      <c r="A444" s="139">
        <v>9</v>
      </c>
      <c r="B444" s="140" t="s">
        <v>527</v>
      </c>
      <c r="C444" s="139" t="s">
        <v>528</v>
      </c>
      <c r="D444" s="139" t="s">
        <v>184</v>
      </c>
      <c r="E444" s="139">
        <v>1</v>
      </c>
      <c r="F444" s="96">
        <v>80</v>
      </c>
      <c r="G444" s="139" t="s">
        <v>299</v>
      </c>
      <c r="H444" s="139" t="s">
        <v>541</v>
      </c>
    </row>
    <row r="445" spans="1:8" ht="15" customHeight="1" x14ac:dyDescent="0.25">
      <c r="A445" s="139">
        <v>9</v>
      </c>
      <c r="B445" s="140" t="s">
        <v>527</v>
      </c>
      <c r="C445" s="139" t="s">
        <v>528</v>
      </c>
      <c r="D445" s="139" t="s">
        <v>184</v>
      </c>
      <c r="E445" s="139">
        <v>1</v>
      </c>
      <c r="F445" s="96">
        <v>2</v>
      </c>
      <c r="G445" s="139" t="s">
        <v>264</v>
      </c>
      <c r="H445" s="139" t="s">
        <v>541</v>
      </c>
    </row>
    <row r="446" spans="1:8" ht="15" customHeight="1" x14ac:dyDescent="0.25">
      <c r="A446" s="139">
        <v>9</v>
      </c>
      <c r="B446" s="140" t="s">
        <v>527</v>
      </c>
      <c r="C446" s="139" t="s">
        <v>528</v>
      </c>
      <c r="D446" s="139" t="s">
        <v>184</v>
      </c>
      <c r="E446" s="139">
        <v>1</v>
      </c>
      <c r="F446" s="96">
        <v>23</v>
      </c>
      <c r="G446" s="139" t="s">
        <v>265</v>
      </c>
      <c r="H446" s="139" t="s">
        <v>541</v>
      </c>
    </row>
    <row r="447" spans="1:8" ht="15" customHeight="1" x14ac:dyDescent="0.25">
      <c r="A447" s="139">
        <v>9</v>
      </c>
      <c r="B447" s="140" t="s">
        <v>527</v>
      </c>
      <c r="C447" s="139" t="s">
        <v>528</v>
      </c>
      <c r="D447" s="139" t="s">
        <v>184</v>
      </c>
      <c r="E447" s="139">
        <v>1</v>
      </c>
      <c r="F447" s="96">
        <v>1</v>
      </c>
      <c r="G447" s="139" t="s">
        <v>265</v>
      </c>
      <c r="H447" s="139" t="s">
        <v>541</v>
      </c>
    </row>
    <row r="448" spans="1:8" ht="15" customHeight="1" x14ac:dyDescent="0.25">
      <c r="A448" s="139">
        <v>9</v>
      </c>
      <c r="B448" s="140" t="s">
        <v>527</v>
      </c>
      <c r="C448" s="139" t="s">
        <v>528</v>
      </c>
      <c r="D448" s="139" t="s">
        <v>184</v>
      </c>
      <c r="E448" s="139">
        <v>1</v>
      </c>
      <c r="F448" s="96">
        <v>12</v>
      </c>
      <c r="G448" s="139" t="s">
        <v>554</v>
      </c>
      <c r="H448" s="139" t="s">
        <v>541</v>
      </c>
    </row>
    <row r="449" spans="1:8" ht="15" customHeight="1" x14ac:dyDescent="0.25">
      <c r="A449" s="139">
        <v>9</v>
      </c>
      <c r="B449" s="140" t="s">
        <v>527</v>
      </c>
      <c r="C449" s="139" t="s">
        <v>528</v>
      </c>
      <c r="D449" s="139" t="s">
        <v>184</v>
      </c>
      <c r="E449" s="139">
        <v>1</v>
      </c>
      <c r="F449" s="96">
        <v>12</v>
      </c>
      <c r="G449" s="139" t="s">
        <v>553</v>
      </c>
      <c r="H449" s="139" t="s">
        <v>541</v>
      </c>
    </row>
    <row r="450" spans="1:8" ht="15" customHeight="1" x14ac:dyDescent="0.25">
      <c r="A450" s="139">
        <v>9</v>
      </c>
      <c r="B450" s="140" t="s">
        <v>527</v>
      </c>
      <c r="C450" s="139" t="s">
        <v>528</v>
      </c>
      <c r="D450" s="139" t="s">
        <v>184</v>
      </c>
      <c r="E450" s="139">
        <v>1</v>
      </c>
      <c r="F450" s="96">
        <v>60</v>
      </c>
      <c r="G450" s="139" t="s">
        <v>266</v>
      </c>
      <c r="H450" s="139" t="s">
        <v>541</v>
      </c>
    </row>
    <row r="451" spans="1:8" ht="15" customHeight="1" x14ac:dyDescent="0.25">
      <c r="A451" s="139">
        <v>9</v>
      </c>
      <c r="B451" s="140" t="s">
        <v>527</v>
      </c>
      <c r="C451" s="139" t="s">
        <v>528</v>
      </c>
      <c r="D451" s="139" t="s">
        <v>184</v>
      </c>
      <c r="E451" s="139">
        <v>1</v>
      </c>
      <c r="F451" s="96">
        <v>41</v>
      </c>
      <c r="G451" s="139" t="s">
        <v>55</v>
      </c>
      <c r="H451" s="139" t="s">
        <v>541</v>
      </c>
    </row>
    <row r="452" spans="1:8" ht="15" customHeight="1" x14ac:dyDescent="0.25">
      <c r="A452" s="139">
        <v>9</v>
      </c>
      <c r="B452" s="140" t="s">
        <v>527</v>
      </c>
      <c r="C452" s="139" t="s">
        <v>528</v>
      </c>
      <c r="D452" s="139" t="s">
        <v>184</v>
      </c>
      <c r="E452" s="139">
        <v>1</v>
      </c>
      <c r="F452" s="96">
        <v>8</v>
      </c>
      <c r="G452" s="139" t="s">
        <v>55</v>
      </c>
      <c r="H452" s="139" t="s">
        <v>541</v>
      </c>
    </row>
    <row r="453" spans="1:8" ht="15" customHeight="1" x14ac:dyDescent="0.25">
      <c r="A453" s="139">
        <v>9</v>
      </c>
      <c r="B453" s="140" t="s">
        <v>527</v>
      </c>
      <c r="C453" s="139" t="s">
        <v>528</v>
      </c>
      <c r="D453" s="139" t="s">
        <v>184</v>
      </c>
      <c r="E453" s="139">
        <v>1</v>
      </c>
      <c r="F453" s="96">
        <v>1</v>
      </c>
      <c r="G453" s="139" t="s">
        <v>144</v>
      </c>
      <c r="H453" s="139" t="s">
        <v>541</v>
      </c>
    </row>
    <row r="454" spans="1:8" ht="15" customHeight="1" x14ac:dyDescent="0.25">
      <c r="A454" s="139">
        <v>9</v>
      </c>
      <c r="B454" s="140" t="s">
        <v>527</v>
      </c>
      <c r="C454" s="139" t="s">
        <v>528</v>
      </c>
      <c r="D454" s="139" t="s">
        <v>184</v>
      </c>
      <c r="E454" s="139">
        <v>1</v>
      </c>
      <c r="F454" s="96">
        <v>70</v>
      </c>
      <c r="G454" s="139" t="s">
        <v>56</v>
      </c>
      <c r="H454" s="139" t="s">
        <v>541</v>
      </c>
    </row>
    <row r="455" spans="1:8" ht="15" customHeight="1" x14ac:dyDescent="0.25">
      <c r="A455" s="139">
        <v>9</v>
      </c>
      <c r="B455" s="140" t="s">
        <v>527</v>
      </c>
      <c r="C455" s="139" t="s">
        <v>528</v>
      </c>
      <c r="D455" s="139" t="s">
        <v>184</v>
      </c>
      <c r="E455" s="139">
        <v>1</v>
      </c>
      <c r="F455" s="96">
        <v>17</v>
      </c>
      <c r="G455" s="139" t="s">
        <v>56</v>
      </c>
      <c r="H455" s="139" t="s">
        <v>541</v>
      </c>
    </row>
    <row r="456" spans="1:8" ht="15" customHeight="1" x14ac:dyDescent="0.25">
      <c r="A456" s="139">
        <v>9</v>
      </c>
      <c r="B456" s="140" t="s">
        <v>527</v>
      </c>
      <c r="C456" s="139" t="s">
        <v>528</v>
      </c>
      <c r="D456" s="139" t="s">
        <v>184</v>
      </c>
      <c r="E456" s="139">
        <v>1</v>
      </c>
      <c r="F456" s="96">
        <v>35</v>
      </c>
      <c r="G456" s="139" t="s">
        <v>267</v>
      </c>
      <c r="H456" s="139" t="s">
        <v>541</v>
      </c>
    </row>
    <row r="457" spans="1:8" ht="15" customHeight="1" x14ac:dyDescent="0.25">
      <c r="A457" s="139">
        <v>9</v>
      </c>
      <c r="B457" s="140" t="s">
        <v>527</v>
      </c>
      <c r="C457" s="139" t="s">
        <v>528</v>
      </c>
      <c r="D457" s="139" t="s">
        <v>184</v>
      </c>
      <c r="E457" s="139">
        <v>1</v>
      </c>
      <c r="F457" s="96">
        <v>1</v>
      </c>
      <c r="G457" s="139" t="s">
        <v>267</v>
      </c>
      <c r="H457" s="139" t="s">
        <v>541</v>
      </c>
    </row>
    <row r="458" spans="1:8" ht="15" customHeight="1" x14ac:dyDescent="0.25">
      <c r="A458" s="139">
        <v>9</v>
      </c>
      <c r="B458" s="140" t="s">
        <v>527</v>
      </c>
      <c r="C458" s="139" t="s">
        <v>528</v>
      </c>
      <c r="D458" s="139" t="s">
        <v>184</v>
      </c>
      <c r="E458" s="139">
        <v>1</v>
      </c>
      <c r="F458" s="96">
        <v>12</v>
      </c>
      <c r="G458" s="139" t="s">
        <v>268</v>
      </c>
      <c r="H458" s="139" t="s">
        <v>541</v>
      </c>
    </row>
    <row r="459" spans="1:8" ht="15" customHeight="1" x14ac:dyDescent="0.25">
      <c r="A459" s="91" t="s">
        <v>520</v>
      </c>
      <c r="B459" s="91" t="s">
        <v>353</v>
      </c>
      <c r="C459" s="91" t="s">
        <v>500</v>
      </c>
      <c r="D459" s="91" t="s">
        <v>14</v>
      </c>
      <c r="E459" s="91" t="s">
        <v>535</v>
      </c>
      <c r="F459" s="96">
        <v>120</v>
      </c>
      <c r="G459" s="91" t="s">
        <v>22</v>
      </c>
      <c r="H459" s="91" t="s">
        <v>542</v>
      </c>
    </row>
    <row r="460" spans="1:8" ht="15" customHeight="1" x14ac:dyDescent="0.25">
      <c r="A460" s="139">
        <v>9</v>
      </c>
      <c r="B460" s="140" t="s">
        <v>527</v>
      </c>
      <c r="C460" s="139" t="s">
        <v>528</v>
      </c>
      <c r="D460" s="139" t="s">
        <v>184</v>
      </c>
      <c r="E460" s="139">
        <v>1</v>
      </c>
      <c r="F460" s="96">
        <v>7</v>
      </c>
      <c r="G460" s="139" t="s">
        <v>270</v>
      </c>
      <c r="H460" s="139" t="s">
        <v>541</v>
      </c>
    </row>
    <row r="461" spans="1:8" ht="15" customHeight="1" x14ac:dyDescent="0.25">
      <c r="A461" s="139">
        <v>9</v>
      </c>
      <c r="B461" s="140" t="s">
        <v>527</v>
      </c>
      <c r="C461" s="139" t="s">
        <v>528</v>
      </c>
      <c r="D461" s="139" t="s">
        <v>184</v>
      </c>
      <c r="E461" s="139">
        <v>1</v>
      </c>
      <c r="F461" s="96">
        <v>3</v>
      </c>
      <c r="G461" s="139" t="s">
        <v>270</v>
      </c>
      <c r="H461" s="139" t="s">
        <v>541</v>
      </c>
    </row>
    <row r="462" spans="1:8" ht="15" customHeight="1" x14ac:dyDescent="0.25">
      <c r="A462" s="139">
        <v>9</v>
      </c>
      <c r="B462" s="140" t="s">
        <v>527</v>
      </c>
      <c r="C462" s="139" t="s">
        <v>528</v>
      </c>
      <c r="D462" s="139" t="s">
        <v>184</v>
      </c>
      <c r="E462" s="139">
        <v>1</v>
      </c>
      <c r="F462" s="96">
        <v>24</v>
      </c>
      <c r="G462" s="139" t="s">
        <v>271</v>
      </c>
      <c r="H462" s="139" t="s">
        <v>541</v>
      </c>
    </row>
    <row r="463" spans="1:8" ht="15" customHeight="1" x14ac:dyDescent="0.25">
      <c r="A463" s="139">
        <v>9</v>
      </c>
      <c r="B463" s="140" t="s">
        <v>527</v>
      </c>
      <c r="C463" s="139" t="s">
        <v>528</v>
      </c>
      <c r="D463" s="139" t="s">
        <v>184</v>
      </c>
      <c r="E463" s="139">
        <v>1</v>
      </c>
      <c r="F463" s="96">
        <v>0</v>
      </c>
      <c r="G463" s="139" t="s">
        <v>271</v>
      </c>
      <c r="H463" s="139" t="s">
        <v>541</v>
      </c>
    </row>
    <row r="464" spans="1:8" ht="15" customHeight="1" x14ac:dyDescent="0.25">
      <c r="A464" s="139">
        <v>9</v>
      </c>
      <c r="B464" s="140" t="s">
        <v>527</v>
      </c>
      <c r="C464" s="139" t="s">
        <v>528</v>
      </c>
      <c r="D464" s="139" t="s">
        <v>184</v>
      </c>
      <c r="E464" s="139">
        <v>1</v>
      </c>
      <c r="F464" s="96">
        <v>3</v>
      </c>
      <c r="G464" s="139" t="s">
        <v>272</v>
      </c>
      <c r="H464" s="139" t="s">
        <v>541</v>
      </c>
    </row>
    <row r="465" spans="1:8" ht="15" customHeight="1" x14ac:dyDescent="0.25">
      <c r="A465" s="139">
        <v>9</v>
      </c>
      <c r="B465" s="140" t="s">
        <v>527</v>
      </c>
      <c r="C465" s="139" t="s">
        <v>528</v>
      </c>
      <c r="D465" s="139" t="s">
        <v>184</v>
      </c>
      <c r="E465" s="139">
        <v>1</v>
      </c>
      <c r="F465" s="96">
        <v>4</v>
      </c>
      <c r="G465" s="139" t="s">
        <v>272</v>
      </c>
      <c r="H465" s="139" t="s">
        <v>541</v>
      </c>
    </row>
    <row r="466" spans="1:8" ht="15" customHeight="1" x14ac:dyDescent="0.25">
      <c r="A466" s="139">
        <v>9</v>
      </c>
      <c r="B466" s="140" t="s">
        <v>527</v>
      </c>
      <c r="C466" s="139" t="s">
        <v>528</v>
      </c>
      <c r="D466" s="139" t="s">
        <v>184</v>
      </c>
      <c r="E466" s="139">
        <v>1</v>
      </c>
      <c r="F466" s="96">
        <v>0</v>
      </c>
      <c r="G466" s="139" t="s">
        <v>17</v>
      </c>
      <c r="H466" s="139" t="s">
        <v>541</v>
      </c>
    </row>
    <row r="467" spans="1:8" ht="15" customHeight="1" x14ac:dyDescent="0.25">
      <c r="A467" s="139">
        <v>9</v>
      </c>
      <c r="B467" s="140" t="s">
        <v>527</v>
      </c>
      <c r="C467" s="139" t="s">
        <v>528</v>
      </c>
      <c r="D467" s="139" t="s">
        <v>184</v>
      </c>
      <c r="E467" s="139">
        <v>1</v>
      </c>
      <c r="F467" s="96">
        <v>1</v>
      </c>
      <c r="G467" s="139" t="s">
        <v>18</v>
      </c>
      <c r="H467" s="139" t="s">
        <v>541</v>
      </c>
    </row>
    <row r="468" spans="1:8" ht="15" customHeight="1" x14ac:dyDescent="0.25">
      <c r="A468" s="139">
        <v>9</v>
      </c>
      <c r="B468" s="140" t="s">
        <v>527</v>
      </c>
      <c r="C468" s="139" t="s">
        <v>528</v>
      </c>
      <c r="D468" s="139" t="s">
        <v>184</v>
      </c>
      <c r="E468" s="139">
        <v>1</v>
      </c>
      <c r="F468" s="96">
        <v>1</v>
      </c>
      <c r="G468" s="139" t="s">
        <v>20</v>
      </c>
      <c r="H468" s="139" t="s">
        <v>541</v>
      </c>
    </row>
    <row r="469" spans="1:8" ht="15" customHeight="1" x14ac:dyDescent="0.25">
      <c r="A469" s="139">
        <v>5</v>
      </c>
      <c r="B469" s="133" t="s">
        <v>183</v>
      </c>
      <c r="C469" s="139" t="s">
        <v>482</v>
      </c>
      <c r="D469" s="139" t="s">
        <v>14</v>
      </c>
      <c r="E469" s="139">
        <v>5</v>
      </c>
      <c r="F469" s="96">
        <v>135</v>
      </c>
      <c r="G469" s="139" t="s">
        <v>22</v>
      </c>
      <c r="H469" s="139" t="s">
        <v>543</v>
      </c>
    </row>
    <row r="470" spans="1:8" ht="15" customHeight="1" x14ac:dyDescent="0.25">
      <c r="A470" s="139">
        <v>9</v>
      </c>
      <c r="B470" s="140" t="s">
        <v>527</v>
      </c>
      <c r="C470" s="139" t="s">
        <v>528</v>
      </c>
      <c r="D470" s="139" t="s">
        <v>184</v>
      </c>
      <c r="E470" s="139">
        <v>1</v>
      </c>
      <c r="F470" s="96">
        <v>108</v>
      </c>
      <c r="G470" s="139" t="s">
        <v>23</v>
      </c>
      <c r="H470" s="139" t="s">
        <v>541</v>
      </c>
    </row>
    <row r="471" spans="1:8" ht="15" customHeight="1" x14ac:dyDescent="0.25">
      <c r="A471" s="139">
        <v>9</v>
      </c>
      <c r="B471" s="140" t="s">
        <v>527</v>
      </c>
      <c r="C471" s="139" t="s">
        <v>528</v>
      </c>
      <c r="D471" s="139" t="s">
        <v>184</v>
      </c>
      <c r="E471" s="139">
        <v>1</v>
      </c>
      <c r="F471" s="96">
        <v>42</v>
      </c>
      <c r="G471" s="139" t="s">
        <v>25</v>
      </c>
      <c r="H471" s="139" t="s">
        <v>541</v>
      </c>
    </row>
    <row r="472" spans="1:8" ht="15" customHeight="1" x14ac:dyDescent="0.25">
      <c r="A472" s="139">
        <v>9</v>
      </c>
      <c r="B472" s="140" t="s">
        <v>527</v>
      </c>
      <c r="C472" s="139" t="s">
        <v>528</v>
      </c>
      <c r="D472" s="139" t="s">
        <v>184</v>
      </c>
      <c r="E472" s="139">
        <v>1</v>
      </c>
      <c r="F472" s="96">
        <v>19</v>
      </c>
      <c r="G472" s="139" t="s">
        <v>35</v>
      </c>
      <c r="H472" s="139" t="s">
        <v>541</v>
      </c>
    </row>
    <row r="473" spans="1:8" ht="15" customHeight="1" x14ac:dyDescent="0.25">
      <c r="A473" s="139">
        <v>9</v>
      </c>
      <c r="B473" s="140" t="s">
        <v>527</v>
      </c>
      <c r="C473" s="139" t="s">
        <v>528</v>
      </c>
      <c r="D473" s="139" t="s">
        <v>184</v>
      </c>
      <c r="E473" s="139">
        <v>1</v>
      </c>
      <c r="F473" s="96">
        <v>30</v>
      </c>
      <c r="G473" s="139" t="s">
        <v>36</v>
      </c>
      <c r="H473" s="139" t="s">
        <v>541</v>
      </c>
    </row>
    <row r="474" spans="1:8" ht="15" customHeight="1" x14ac:dyDescent="0.25">
      <c r="A474" s="139">
        <v>9</v>
      </c>
      <c r="B474" s="140" t="s">
        <v>527</v>
      </c>
      <c r="C474" s="139" t="s">
        <v>528</v>
      </c>
      <c r="D474" s="139" t="s">
        <v>184</v>
      </c>
      <c r="E474" s="139">
        <v>1</v>
      </c>
      <c r="F474" s="96">
        <v>1</v>
      </c>
      <c r="G474" s="139" t="s">
        <v>37</v>
      </c>
      <c r="H474" s="139" t="s">
        <v>541</v>
      </c>
    </row>
    <row r="475" spans="1:8" ht="15" customHeight="1" x14ac:dyDescent="0.25">
      <c r="A475" s="139">
        <v>9</v>
      </c>
      <c r="B475" s="140" t="s">
        <v>527</v>
      </c>
      <c r="C475" s="139" t="s">
        <v>528</v>
      </c>
      <c r="D475" s="139" t="s">
        <v>184</v>
      </c>
      <c r="E475" s="139">
        <v>1</v>
      </c>
      <c r="F475" s="96">
        <v>149</v>
      </c>
      <c r="G475" s="139" t="s">
        <v>40</v>
      </c>
      <c r="H475" s="139" t="s">
        <v>541</v>
      </c>
    </row>
    <row r="476" spans="1:8" ht="15" customHeight="1" x14ac:dyDescent="0.25">
      <c r="A476" s="139">
        <v>9</v>
      </c>
      <c r="B476" s="140" t="s">
        <v>527</v>
      </c>
      <c r="C476" s="139" t="s">
        <v>528</v>
      </c>
      <c r="D476" s="139" t="s">
        <v>184</v>
      </c>
      <c r="E476" s="139">
        <v>1</v>
      </c>
      <c r="F476" s="96">
        <v>2</v>
      </c>
      <c r="G476" s="139" t="s">
        <v>274</v>
      </c>
      <c r="H476" s="139" t="s">
        <v>541</v>
      </c>
    </row>
    <row r="477" spans="1:8" ht="15" customHeight="1" x14ac:dyDescent="0.25">
      <c r="A477" s="139">
        <v>9</v>
      </c>
      <c r="B477" s="140" t="s">
        <v>527</v>
      </c>
      <c r="C477" s="139" t="s">
        <v>528</v>
      </c>
      <c r="D477" s="139" t="s">
        <v>184</v>
      </c>
      <c r="E477" s="139">
        <v>1</v>
      </c>
      <c r="F477" s="96">
        <v>1</v>
      </c>
      <c r="G477" s="139" t="s">
        <v>44</v>
      </c>
      <c r="H477" s="139" t="s">
        <v>541</v>
      </c>
    </row>
    <row r="478" spans="1:8" ht="15" customHeight="1" x14ac:dyDescent="0.25">
      <c r="A478" s="139">
        <v>9</v>
      </c>
      <c r="B478" s="140" t="s">
        <v>527</v>
      </c>
      <c r="C478" s="139" t="s">
        <v>528</v>
      </c>
      <c r="D478" s="139" t="s">
        <v>184</v>
      </c>
      <c r="E478" s="139">
        <v>1</v>
      </c>
      <c r="F478" s="96">
        <v>0</v>
      </c>
      <c r="G478" s="139" t="s">
        <v>45</v>
      </c>
      <c r="H478" s="139" t="s">
        <v>541</v>
      </c>
    </row>
    <row r="479" spans="1:8" ht="15" customHeight="1" x14ac:dyDescent="0.25">
      <c r="A479" s="139">
        <v>9</v>
      </c>
      <c r="B479" s="140" t="s">
        <v>527</v>
      </c>
      <c r="C479" s="139" t="s">
        <v>528</v>
      </c>
      <c r="D479" s="139" t="s">
        <v>184</v>
      </c>
      <c r="E479" s="139">
        <v>1</v>
      </c>
      <c r="F479" s="96">
        <v>63</v>
      </c>
      <c r="G479" s="139" t="s">
        <v>50</v>
      </c>
      <c r="H479" s="139" t="s">
        <v>541</v>
      </c>
    </row>
    <row r="480" spans="1:8" ht="15" customHeight="1" x14ac:dyDescent="0.25">
      <c r="A480" s="139">
        <v>9</v>
      </c>
      <c r="B480" s="140" t="s">
        <v>527</v>
      </c>
      <c r="C480" s="139" t="s">
        <v>528</v>
      </c>
      <c r="D480" s="139" t="s">
        <v>184</v>
      </c>
      <c r="E480" s="139">
        <v>1</v>
      </c>
      <c r="F480" s="96">
        <v>1</v>
      </c>
      <c r="G480" s="139" t="s">
        <v>134</v>
      </c>
      <c r="H480" s="139" t="s">
        <v>541</v>
      </c>
    </row>
    <row r="481" spans="1:8" ht="15" customHeight="1" x14ac:dyDescent="0.25">
      <c r="A481" s="139">
        <v>9</v>
      </c>
      <c r="B481" s="140" t="s">
        <v>527</v>
      </c>
      <c r="C481" s="139" t="s">
        <v>528</v>
      </c>
      <c r="D481" s="139" t="s">
        <v>184</v>
      </c>
      <c r="E481" s="139">
        <v>1</v>
      </c>
      <c r="F481" s="96">
        <v>84</v>
      </c>
      <c r="G481" s="139" t="s">
        <v>275</v>
      </c>
      <c r="H481" s="139" t="s">
        <v>541</v>
      </c>
    </row>
    <row r="482" spans="1:8" ht="15" customHeight="1" x14ac:dyDescent="0.25">
      <c r="A482" s="139">
        <v>9</v>
      </c>
      <c r="B482" s="140" t="s">
        <v>527</v>
      </c>
      <c r="C482" s="139" t="s">
        <v>528</v>
      </c>
      <c r="D482" s="139" t="s">
        <v>184</v>
      </c>
      <c r="E482" s="139">
        <v>1</v>
      </c>
      <c r="F482" s="96">
        <v>3</v>
      </c>
      <c r="G482" s="139" t="s">
        <v>53</v>
      </c>
      <c r="H482" s="139" t="s">
        <v>541</v>
      </c>
    </row>
    <row r="483" spans="1:8" ht="15" customHeight="1" x14ac:dyDescent="0.25">
      <c r="A483" s="139">
        <v>9</v>
      </c>
      <c r="B483" s="140" t="s">
        <v>527</v>
      </c>
      <c r="C483" s="139" t="s">
        <v>528</v>
      </c>
      <c r="D483" s="139" t="s">
        <v>184</v>
      </c>
      <c r="E483" s="139">
        <v>1</v>
      </c>
      <c r="F483" s="96">
        <v>0</v>
      </c>
      <c r="G483" s="139" t="s">
        <v>57</v>
      </c>
      <c r="H483" s="139" t="s">
        <v>541</v>
      </c>
    </row>
    <row r="484" spans="1:8" ht="15" customHeight="1" x14ac:dyDescent="0.25">
      <c r="A484" s="139">
        <v>9</v>
      </c>
      <c r="B484" s="140" t="s">
        <v>527</v>
      </c>
      <c r="C484" s="139" t="s">
        <v>528</v>
      </c>
      <c r="D484" s="139" t="s">
        <v>184</v>
      </c>
      <c r="E484" s="139">
        <v>1</v>
      </c>
      <c r="F484" s="96">
        <v>93</v>
      </c>
      <c r="G484" s="139" t="s">
        <v>65</v>
      </c>
      <c r="H484" s="139" t="s">
        <v>541</v>
      </c>
    </row>
    <row r="485" spans="1:8" ht="15" customHeight="1" x14ac:dyDescent="0.25">
      <c r="A485" s="139">
        <v>9</v>
      </c>
      <c r="B485" s="140" t="s">
        <v>527</v>
      </c>
      <c r="C485" s="139" t="s">
        <v>528</v>
      </c>
      <c r="D485" s="139" t="s">
        <v>184</v>
      </c>
      <c r="E485" s="139">
        <v>1</v>
      </c>
      <c r="F485" s="96">
        <v>1</v>
      </c>
      <c r="G485" s="139" t="s">
        <v>20</v>
      </c>
      <c r="H485" s="139" t="s">
        <v>541</v>
      </c>
    </row>
    <row r="486" spans="1:8" ht="15" customHeight="1" x14ac:dyDescent="0.25">
      <c r="A486" s="139">
        <v>9</v>
      </c>
      <c r="B486" s="140" t="s">
        <v>527</v>
      </c>
      <c r="C486" s="139" t="s">
        <v>528</v>
      </c>
      <c r="D486" s="139" t="s">
        <v>184</v>
      </c>
      <c r="E486" s="139">
        <v>1</v>
      </c>
      <c r="F486" s="96">
        <v>12</v>
      </c>
      <c r="G486" s="139" t="s">
        <v>23</v>
      </c>
      <c r="H486" s="139" t="s">
        <v>541</v>
      </c>
    </row>
    <row r="487" spans="1:8" ht="15" customHeight="1" x14ac:dyDescent="0.25">
      <c r="A487" s="139">
        <v>9</v>
      </c>
      <c r="B487" s="140" t="s">
        <v>527</v>
      </c>
      <c r="C487" s="139" t="s">
        <v>528</v>
      </c>
      <c r="D487" s="139" t="s">
        <v>184</v>
      </c>
      <c r="E487" s="139">
        <v>1</v>
      </c>
      <c r="F487" s="96">
        <v>18</v>
      </c>
      <c r="G487" s="139" t="s">
        <v>25</v>
      </c>
      <c r="H487" s="139" t="s">
        <v>541</v>
      </c>
    </row>
    <row r="488" spans="1:8" ht="15" customHeight="1" x14ac:dyDescent="0.25">
      <c r="A488" s="139">
        <v>9</v>
      </c>
      <c r="B488" s="140" t="s">
        <v>527</v>
      </c>
      <c r="C488" s="139" t="s">
        <v>528</v>
      </c>
      <c r="D488" s="139" t="s">
        <v>184</v>
      </c>
      <c r="E488" s="139">
        <v>1</v>
      </c>
      <c r="F488" s="96">
        <v>1</v>
      </c>
      <c r="G488" s="139" t="s">
        <v>29</v>
      </c>
      <c r="H488" s="139" t="s">
        <v>541</v>
      </c>
    </row>
    <row r="489" spans="1:8" ht="15" customHeight="1" x14ac:dyDescent="0.25">
      <c r="A489" s="139">
        <v>9</v>
      </c>
      <c r="B489" s="140" t="s">
        <v>527</v>
      </c>
      <c r="C489" s="139" t="s">
        <v>528</v>
      </c>
      <c r="D489" s="139" t="s">
        <v>184</v>
      </c>
      <c r="E489" s="139">
        <v>1</v>
      </c>
      <c r="F489" s="96">
        <v>1</v>
      </c>
      <c r="G489" s="139" t="s">
        <v>35</v>
      </c>
      <c r="H489" s="139" t="s">
        <v>541</v>
      </c>
    </row>
    <row r="490" spans="1:8" ht="15" customHeight="1" x14ac:dyDescent="0.25">
      <c r="A490" s="139">
        <v>9</v>
      </c>
      <c r="B490" s="140" t="s">
        <v>527</v>
      </c>
      <c r="C490" s="139" t="s">
        <v>528</v>
      </c>
      <c r="D490" s="139" t="s">
        <v>184</v>
      </c>
      <c r="E490" s="139">
        <v>1</v>
      </c>
      <c r="F490" s="96">
        <v>4</v>
      </c>
      <c r="G490" s="139" t="s">
        <v>36</v>
      </c>
      <c r="H490" s="139" t="s">
        <v>541</v>
      </c>
    </row>
    <row r="491" spans="1:8" ht="15" customHeight="1" x14ac:dyDescent="0.25">
      <c r="A491" s="139">
        <v>9</v>
      </c>
      <c r="B491" s="140" t="s">
        <v>527</v>
      </c>
      <c r="C491" s="139" t="s">
        <v>528</v>
      </c>
      <c r="D491" s="139" t="s">
        <v>184</v>
      </c>
      <c r="E491" s="139">
        <v>1</v>
      </c>
      <c r="F491" s="96">
        <v>40</v>
      </c>
      <c r="G491" s="139" t="s">
        <v>40</v>
      </c>
      <c r="H491" s="139" t="s">
        <v>541</v>
      </c>
    </row>
    <row r="492" spans="1:8" ht="15" customHeight="1" x14ac:dyDescent="0.25">
      <c r="A492" s="139">
        <v>9</v>
      </c>
      <c r="B492" s="140" t="s">
        <v>527</v>
      </c>
      <c r="C492" s="139" t="s">
        <v>528</v>
      </c>
      <c r="D492" s="139" t="s">
        <v>184</v>
      </c>
      <c r="E492" s="139">
        <v>1</v>
      </c>
      <c r="F492" s="96">
        <v>1</v>
      </c>
      <c r="G492" s="139" t="s">
        <v>274</v>
      </c>
      <c r="H492" s="139" t="s">
        <v>541</v>
      </c>
    </row>
    <row r="493" spans="1:8" ht="15" customHeight="1" x14ac:dyDescent="0.25">
      <c r="A493" s="139">
        <v>9</v>
      </c>
      <c r="B493" s="140" t="s">
        <v>527</v>
      </c>
      <c r="C493" s="139" t="s">
        <v>528</v>
      </c>
      <c r="D493" s="139" t="s">
        <v>184</v>
      </c>
      <c r="E493" s="139">
        <v>1</v>
      </c>
      <c r="F493" s="96">
        <v>0</v>
      </c>
      <c r="G493" s="139" t="s">
        <v>50</v>
      </c>
      <c r="H493" s="139" t="s">
        <v>541</v>
      </c>
    </row>
    <row r="494" spans="1:8" ht="15" customHeight="1" x14ac:dyDescent="0.25">
      <c r="A494" s="139">
        <v>9</v>
      </c>
      <c r="B494" s="140" t="s">
        <v>527</v>
      </c>
      <c r="C494" s="139" t="s">
        <v>528</v>
      </c>
      <c r="D494" s="139" t="s">
        <v>184</v>
      </c>
      <c r="E494" s="139">
        <v>1</v>
      </c>
      <c r="F494" s="96">
        <v>44</v>
      </c>
      <c r="G494" s="139" t="s">
        <v>134</v>
      </c>
      <c r="H494" s="139" t="s">
        <v>541</v>
      </c>
    </row>
    <row r="495" spans="1:8" ht="15" customHeight="1" x14ac:dyDescent="0.25">
      <c r="A495" s="139">
        <v>9</v>
      </c>
      <c r="B495" s="140" t="s">
        <v>527</v>
      </c>
      <c r="C495" s="139" t="s">
        <v>528</v>
      </c>
      <c r="D495" s="139" t="s">
        <v>184</v>
      </c>
      <c r="E495" s="139">
        <v>1</v>
      </c>
      <c r="F495" s="96">
        <v>19</v>
      </c>
      <c r="G495" s="139" t="s">
        <v>275</v>
      </c>
      <c r="H495" s="139" t="s">
        <v>541</v>
      </c>
    </row>
    <row r="496" spans="1:8" ht="15" customHeight="1" x14ac:dyDescent="0.25">
      <c r="A496" s="139">
        <v>9</v>
      </c>
      <c r="B496" s="140" t="s">
        <v>527</v>
      </c>
      <c r="C496" s="139" t="s">
        <v>528</v>
      </c>
      <c r="D496" s="139" t="s">
        <v>184</v>
      </c>
      <c r="E496" s="139">
        <v>1</v>
      </c>
      <c r="F496" s="96">
        <v>2</v>
      </c>
      <c r="G496" s="139" t="s">
        <v>53</v>
      </c>
      <c r="H496" s="139" t="s">
        <v>541</v>
      </c>
    </row>
    <row r="497" spans="1:8" ht="15" customHeight="1" x14ac:dyDescent="0.25">
      <c r="A497" s="139">
        <v>9</v>
      </c>
      <c r="B497" s="140" t="s">
        <v>527</v>
      </c>
      <c r="C497" s="139" t="s">
        <v>528</v>
      </c>
      <c r="D497" s="139" t="s">
        <v>184</v>
      </c>
      <c r="E497" s="139">
        <v>1</v>
      </c>
      <c r="F497" s="96">
        <v>0</v>
      </c>
      <c r="G497" s="139" t="s">
        <v>56</v>
      </c>
      <c r="H497" s="139" t="s">
        <v>541</v>
      </c>
    </row>
    <row r="498" spans="1:8" ht="15" customHeight="1" x14ac:dyDescent="0.25">
      <c r="A498" s="139">
        <v>9</v>
      </c>
      <c r="B498" s="140" t="s">
        <v>527</v>
      </c>
      <c r="C498" s="139" t="s">
        <v>528</v>
      </c>
      <c r="D498" s="139" t="s">
        <v>184</v>
      </c>
      <c r="E498" s="139">
        <v>1</v>
      </c>
      <c r="F498" s="96">
        <v>0</v>
      </c>
      <c r="G498" s="139" t="s">
        <v>57</v>
      </c>
      <c r="H498" s="139" t="s">
        <v>541</v>
      </c>
    </row>
    <row r="499" spans="1:8" ht="15" customHeight="1" x14ac:dyDescent="0.25">
      <c r="A499" s="139">
        <v>9</v>
      </c>
      <c r="B499" s="140" t="s">
        <v>527</v>
      </c>
      <c r="C499" s="139" t="s">
        <v>528</v>
      </c>
      <c r="D499" s="139" t="s">
        <v>184</v>
      </c>
      <c r="E499" s="139">
        <v>1</v>
      </c>
      <c r="F499" s="96">
        <v>4</v>
      </c>
      <c r="G499" s="139" t="s">
        <v>561</v>
      </c>
      <c r="H499" s="139" t="s">
        <v>541</v>
      </c>
    </row>
    <row r="500" spans="1:8" ht="15" customHeight="1" x14ac:dyDescent="0.25">
      <c r="A500" s="139">
        <v>9</v>
      </c>
      <c r="B500" s="140" t="s">
        <v>527</v>
      </c>
      <c r="C500" s="139" t="s">
        <v>528</v>
      </c>
      <c r="D500" s="139" t="s">
        <v>184</v>
      </c>
      <c r="E500" s="139">
        <v>1</v>
      </c>
      <c r="F500" s="96">
        <v>0</v>
      </c>
      <c r="G500" s="139" t="s">
        <v>65</v>
      </c>
      <c r="H500" s="139" t="s">
        <v>541</v>
      </c>
    </row>
    <row r="501" spans="1:8" ht="15" customHeight="1" x14ac:dyDescent="0.25">
      <c r="A501" s="139"/>
      <c r="B501" s="139"/>
      <c r="C501" s="139"/>
      <c r="D501" s="139"/>
      <c r="E501" s="139"/>
      <c r="F501" s="120">
        <f>SUM(F307:F500)</f>
        <v>5469</v>
      </c>
      <c r="G501" s="147"/>
      <c r="H501" s="147"/>
    </row>
    <row r="502" spans="1:8" ht="15" customHeight="1" x14ac:dyDescent="0.25">
      <c r="A502" s="139">
        <v>10</v>
      </c>
      <c r="B502" s="140" t="s">
        <v>529</v>
      </c>
      <c r="C502" s="139" t="s">
        <v>492</v>
      </c>
      <c r="D502" s="139" t="s">
        <v>184</v>
      </c>
      <c r="E502" s="139">
        <v>1</v>
      </c>
      <c r="F502" s="96">
        <v>0</v>
      </c>
      <c r="G502" s="139" t="s">
        <v>196</v>
      </c>
      <c r="H502" s="139" t="s">
        <v>541</v>
      </c>
    </row>
    <row r="503" spans="1:8" ht="15" customHeight="1" x14ac:dyDescent="0.25">
      <c r="A503" s="139">
        <v>10</v>
      </c>
      <c r="B503" s="140" t="s">
        <v>529</v>
      </c>
      <c r="C503" s="139" t="s">
        <v>492</v>
      </c>
      <c r="D503" s="139" t="s">
        <v>184</v>
      </c>
      <c r="E503" s="139">
        <v>1</v>
      </c>
      <c r="F503" s="96">
        <v>0</v>
      </c>
      <c r="G503" s="139" t="s">
        <v>197</v>
      </c>
      <c r="H503" s="139" t="s">
        <v>541</v>
      </c>
    </row>
    <row r="504" spans="1:8" ht="15" customHeight="1" x14ac:dyDescent="0.25">
      <c r="A504" s="139">
        <v>10</v>
      </c>
      <c r="B504" s="140" t="s">
        <v>529</v>
      </c>
      <c r="C504" s="139" t="s">
        <v>492</v>
      </c>
      <c r="D504" s="139" t="s">
        <v>184</v>
      </c>
      <c r="E504" s="139">
        <v>1</v>
      </c>
      <c r="F504" s="96">
        <v>18</v>
      </c>
      <c r="G504" s="139" t="s">
        <v>198</v>
      </c>
      <c r="H504" s="139" t="s">
        <v>541</v>
      </c>
    </row>
    <row r="505" spans="1:8" ht="15" customHeight="1" x14ac:dyDescent="0.25">
      <c r="A505" s="139">
        <v>10</v>
      </c>
      <c r="B505" s="140" t="s">
        <v>529</v>
      </c>
      <c r="C505" s="139" t="s">
        <v>492</v>
      </c>
      <c r="D505" s="139" t="s">
        <v>184</v>
      </c>
      <c r="E505" s="139">
        <v>1</v>
      </c>
      <c r="F505" s="96">
        <v>1</v>
      </c>
      <c r="G505" s="139" t="s">
        <v>200</v>
      </c>
      <c r="H505" s="139" t="s">
        <v>541</v>
      </c>
    </row>
    <row r="506" spans="1:8" ht="15" customHeight="1" x14ac:dyDescent="0.25">
      <c r="A506" s="139">
        <v>10</v>
      </c>
      <c r="B506" s="140" t="s">
        <v>529</v>
      </c>
      <c r="C506" s="139" t="s">
        <v>492</v>
      </c>
      <c r="D506" s="139" t="s">
        <v>184</v>
      </c>
      <c r="E506" s="139">
        <v>1</v>
      </c>
      <c r="F506" s="96">
        <v>0</v>
      </c>
      <c r="G506" s="139" t="s">
        <v>200</v>
      </c>
      <c r="H506" s="139" t="s">
        <v>541</v>
      </c>
    </row>
    <row r="507" spans="1:8" ht="15" customHeight="1" x14ac:dyDescent="0.25">
      <c r="A507" s="139">
        <v>10</v>
      </c>
      <c r="B507" s="140" t="s">
        <v>529</v>
      </c>
      <c r="C507" s="139" t="s">
        <v>492</v>
      </c>
      <c r="D507" s="139" t="s">
        <v>184</v>
      </c>
      <c r="E507" s="139">
        <v>1</v>
      </c>
      <c r="F507" s="96">
        <v>57</v>
      </c>
      <c r="G507" s="139" t="s">
        <v>201</v>
      </c>
      <c r="H507" s="139" t="s">
        <v>541</v>
      </c>
    </row>
    <row r="508" spans="1:8" ht="15" customHeight="1" x14ac:dyDescent="0.25">
      <c r="A508" s="139">
        <v>10</v>
      </c>
      <c r="B508" s="140" t="s">
        <v>529</v>
      </c>
      <c r="C508" s="139" t="s">
        <v>492</v>
      </c>
      <c r="D508" s="139" t="s">
        <v>184</v>
      </c>
      <c r="E508" s="139">
        <v>1</v>
      </c>
      <c r="F508" s="96">
        <v>1</v>
      </c>
      <c r="G508" s="139" t="s">
        <v>202</v>
      </c>
      <c r="H508" s="139" t="s">
        <v>541</v>
      </c>
    </row>
    <row r="509" spans="1:8" ht="15" customHeight="1" x14ac:dyDescent="0.25">
      <c r="A509" s="139">
        <v>10</v>
      </c>
      <c r="B509" s="140" t="s">
        <v>529</v>
      </c>
      <c r="C509" s="139" t="s">
        <v>492</v>
      </c>
      <c r="D509" s="139" t="s">
        <v>184</v>
      </c>
      <c r="E509" s="139">
        <v>1</v>
      </c>
      <c r="F509" s="96">
        <v>0</v>
      </c>
      <c r="G509" s="139" t="s">
        <v>202</v>
      </c>
      <c r="H509" s="139" t="s">
        <v>541</v>
      </c>
    </row>
    <row r="510" spans="1:8" ht="15" customHeight="1" x14ac:dyDescent="0.25">
      <c r="A510" s="139">
        <v>10</v>
      </c>
      <c r="B510" s="140" t="s">
        <v>529</v>
      </c>
      <c r="C510" s="139" t="s">
        <v>492</v>
      </c>
      <c r="D510" s="139" t="s">
        <v>184</v>
      </c>
      <c r="E510" s="139">
        <v>1</v>
      </c>
      <c r="F510" s="96">
        <v>6</v>
      </c>
      <c r="G510" s="139" t="s">
        <v>204</v>
      </c>
      <c r="H510" s="139" t="s">
        <v>541</v>
      </c>
    </row>
    <row r="511" spans="1:8" ht="15" customHeight="1" x14ac:dyDescent="0.25">
      <c r="A511" s="139">
        <v>10</v>
      </c>
      <c r="B511" s="140" t="s">
        <v>529</v>
      </c>
      <c r="C511" s="139" t="s">
        <v>492</v>
      </c>
      <c r="D511" s="139" t="s">
        <v>184</v>
      </c>
      <c r="E511" s="139">
        <v>1</v>
      </c>
      <c r="F511" s="96">
        <v>28</v>
      </c>
      <c r="G511" s="139" t="s">
        <v>203</v>
      </c>
      <c r="H511" s="139" t="s">
        <v>541</v>
      </c>
    </row>
    <row r="512" spans="1:8" ht="15" customHeight="1" x14ac:dyDescent="0.25">
      <c r="A512" s="139">
        <v>10</v>
      </c>
      <c r="B512" s="140" t="s">
        <v>529</v>
      </c>
      <c r="C512" s="139" t="s">
        <v>492</v>
      </c>
      <c r="D512" s="139" t="s">
        <v>184</v>
      </c>
      <c r="E512" s="139">
        <v>1</v>
      </c>
      <c r="F512" s="96">
        <v>15</v>
      </c>
      <c r="G512" s="139" t="s">
        <v>279</v>
      </c>
      <c r="H512" s="139" t="s">
        <v>541</v>
      </c>
    </row>
    <row r="513" spans="1:8" ht="15" customHeight="1" x14ac:dyDescent="0.25">
      <c r="A513" s="139">
        <v>10</v>
      </c>
      <c r="B513" s="140" t="s">
        <v>529</v>
      </c>
      <c r="C513" s="139" t="s">
        <v>492</v>
      </c>
      <c r="D513" s="139" t="s">
        <v>184</v>
      </c>
      <c r="E513" s="139">
        <v>1</v>
      </c>
      <c r="F513" s="96">
        <v>0</v>
      </c>
      <c r="G513" s="139" t="s">
        <v>279</v>
      </c>
      <c r="H513" s="139" t="s">
        <v>541</v>
      </c>
    </row>
    <row r="514" spans="1:8" ht="15" customHeight="1" x14ac:dyDescent="0.25">
      <c r="A514" s="139">
        <v>10</v>
      </c>
      <c r="B514" s="140" t="s">
        <v>529</v>
      </c>
      <c r="C514" s="139" t="s">
        <v>492</v>
      </c>
      <c r="D514" s="139" t="s">
        <v>184</v>
      </c>
      <c r="E514" s="139">
        <v>1</v>
      </c>
      <c r="F514" s="96">
        <v>3</v>
      </c>
      <c r="G514" s="139" t="s">
        <v>206</v>
      </c>
      <c r="H514" s="139" t="s">
        <v>541</v>
      </c>
    </row>
    <row r="515" spans="1:8" ht="15" customHeight="1" x14ac:dyDescent="0.25">
      <c r="A515" s="139">
        <v>10</v>
      </c>
      <c r="B515" s="140" t="s">
        <v>529</v>
      </c>
      <c r="C515" s="139" t="s">
        <v>492</v>
      </c>
      <c r="D515" s="139" t="s">
        <v>184</v>
      </c>
      <c r="E515" s="139">
        <v>1</v>
      </c>
      <c r="F515" s="96">
        <v>1</v>
      </c>
      <c r="G515" s="139" t="s">
        <v>206</v>
      </c>
      <c r="H515" s="139" t="s">
        <v>541</v>
      </c>
    </row>
    <row r="516" spans="1:8" ht="15" customHeight="1" x14ac:dyDescent="0.25">
      <c r="A516" s="139">
        <v>10</v>
      </c>
      <c r="B516" s="140" t="s">
        <v>529</v>
      </c>
      <c r="C516" s="139" t="s">
        <v>492</v>
      </c>
      <c r="D516" s="139" t="s">
        <v>184</v>
      </c>
      <c r="E516" s="139">
        <v>1</v>
      </c>
      <c r="F516" s="96">
        <v>0</v>
      </c>
      <c r="G516" s="139" t="s">
        <v>280</v>
      </c>
      <c r="H516" s="139" t="s">
        <v>541</v>
      </c>
    </row>
    <row r="517" spans="1:8" ht="15" customHeight="1" x14ac:dyDescent="0.25">
      <c r="A517" s="139">
        <v>10</v>
      </c>
      <c r="B517" s="140" t="s">
        <v>529</v>
      </c>
      <c r="C517" s="139" t="s">
        <v>492</v>
      </c>
      <c r="D517" s="139" t="s">
        <v>184</v>
      </c>
      <c r="E517" s="139">
        <v>1</v>
      </c>
      <c r="F517" s="96">
        <v>12</v>
      </c>
      <c r="G517" s="139" t="s">
        <v>207</v>
      </c>
      <c r="H517" s="139" t="s">
        <v>541</v>
      </c>
    </row>
    <row r="518" spans="1:8" ht="15" customHeight="1" x14ac:dyDescent="0.25">
      <c r="A518" s="139">
        <v>10</v>
      </c>
      <c r="B518" s="140" t="s">
        <v>529</v>
      </c>
      <c r="C518" s="139" t="s">
        <v>492</v>
      </c>
      <c r="D518" s="139" t="s">
        <v>184</v>
      </c>
      <c r="E518" s="139">
        <v>1</v>
      </c>
      <c r="F518" s="96">
        <v>20</v>
      </c>
      <c r="G518" s="139" t="s">
        <v>208</v>
      </c>
      <c r="H518" s="139" t="s">
        <v>541</v>
      </c>
    </row>
    <row r="519" spans="1:8" ht="15" customHeight="1" x14ac:dyDescent="0.25">
      <c r="A519" s="139">
        <v>10</v>
      </c>
      <c r="B519" s="140" t="s">
        <v>529</v>
      </c>
      <c r="C519" s="139" t="s">
        <v>492</v>
      </c>
      <c r="D519" s="139" t="s">
        <v>184</v>
      </c>
      <c r="E519" s="139">
        <v>1</v>
      </c>
      <c r="F519" s="96">
        <v>1</v>
      </c>
      <c r="G519" s="139" t="s">
        <v>208</v>
      </c>
      <c r="H519" s="139" t="s">
        <v>541</v>
      </c>
    </row>
    <row r="520" spans="1:8" ht="15" customHeight="1" x14ac:dyDescent="0.25">
      <c r="A520" s="139">
        <v>10</v>
      </c>
      <c r="B520" s="140" t="s">
        <v>529</v>
      </c>
      <c r="C520" s="139" t="s">
        <v>492</v>
      </c>
      <c r="D520" s="139" t="s">
        <v>184</v>
      </c>
      <c r="E520" s="139">
        <v>1</v>
      </c>
      <c r="F520" s="138">
        <v>49</v>
      </c>
      <c r="G520" s="139" t="s">
        <v>281</v>
      </c>
      <c r="H520" s="139" t="s">
        <v>541</v>
      </c>
    </row>
    <row r="521" spans="1:8" ht="15" customHeight="1" x14ac:dyDescent="0.25">
      <c r="A521" s="139">
        <v>10</v>
      </c>
      <c r="B521" s="140" t="s">
        <v>529</v>
      </c>
      <c r="C521" s="139" t="s">
        <v>492</v>
      </c>
      <c r="D521" s="139" t="s">
        <v>184</v>
      </c>
      <c r="E521" s="139">
        <v>1</v>
      </c>
      <c r="F521" s="96">
        <v>1</v>
      </c>
      <c r="G521" s="139" t="s">
        <v>281</v>
      </c>
      <c r="H521" s="139" t="s">
        <v>541</v>
      </c>
    </row>
    <row r="522" spans="1:8" ht="15" customHeight="1" x14ac:dyDescent="0.25">
      <c r="A522" s="139">
        <v>10</v>
      </c>
      <c r="B522" s="140" t="s">
        <v>529</v>
      </c>
      <c r="C522" s="139" t="s">
        <v>492</v>
      </c>
      <c r="D522" s="139" t="s">
        <v>184</v>
      </c>
      <c r="E522" s="139">
        <v>1</v>
      </c>
      <c r="F522" s="96">
        <v>12</v>
      </c>
      <c r="G522" s="139" t="s">
        <v>210</v>
      </c>
      <c r="H522" s="139" t="s">
        <v>541</v>
      </c>
    </row>
    <row r="523" spans="1:8" ht="15" customHeight="1" x14ac:dyDescent="0.25">
      <c r="A523" s="139">
        <v>10</v>
      </c>
      <c r="B523" s="140" t="s">
        <v>529</v>
      </c>
      <c r="C523" s="139" t="s">
        <v>492</v>
      </c>
      <c r="D523" s="139" t="s">
        <v>184</v>
      </c>
      <c r="E523" s="139">
        <v>1</v>
      </c>
      <c r="F523" s="96">
        <v>0</v>
      </c>
      <c r="G523" s="139" t="s">
        <v>210</v>
      </c>
      <c r="H523" s="139" t="s">
        <v>541</v>
      </c>
    </row>
    <row r="524" spans="1:8" ht="15" customHeight="1" x14ac:dyDescent="0.25">
      <c r="A524" s="139">
        <v>10</v>
      </c>
      <c r="B524" s="140" t="s">
        <v>529</v>
      </c>
      <c r="C524" s="139" t="s">
        <v>492</v>
      </c>
      <c r="D524" s="139" t="s">
        <v>184</v>
      </c>
      <c r="E524" s="139">
        <v>1</v>
      </c>
      <c r="F524" s="96">
        <v>1</v>
      </c>
      <c r="G524" s="139" t="s">
        <v>215</v>
      </c>
      <c r="H524" s="139" t="s">
        <v>541</v>
      </c>
    </row>
    <row r="525" spans="1:8" ht="15" customHeight="1" x14ac:dyDescent="0.25">
      <c r="A525" s="139">
        <v>10</v>
      </c>
      <c r="B525" s="140" t="s">
        <v>529</v>
      </c>
      <c r="C525" s="139" t="s">
        <v>492</v>
      </c>
      <c r="D525" s="139" t="s">
        <v>184</v>
      </c>
      <c r="E525" s="139">
        <v>1</v>
      </c>
      <c r="F525" s="96">
        <v>5</v>
      </c>
      <c r="G525" s="139" t="s">
        <v>219</v>
      </c>
      <c r="H525" s="139" t="s">
        <v>541</v>
      </c>
    </row>
    <row r="526" spans="1:8" ht="15" customHeight="1" x14ac:dyDescent="0.25">
      <c r="A526" s="139">
        <v>5</v>
      </c>
      <c r="B526" s="139" t="s">
        <v>183</v>
      </c>
      <c r="C526" s="139" t="s">
        <v>490</v>
      </c>
      <c r="D526" s="139" t="s">
        <v>14</v>
      </c>
      <c r="E526" s="139">
        <v>1</v>
      </c>
      <c r="F526" s="96">
        <v>15</v>
      </c>
      <c r="G526" s="139" t="s">
        <v>22</v>
      </c>
      <c r="H526" s="139" t="s">
        <v>543</v>
      </c>
    </row>
    <row r="527" spans="1:8" ht="15" customHeight="1" x14ac:dyDescent="0.25">
      <c r="A527" s="139">
        <v>9</v>
      </c>
      <c r="B527" s="140" t="s">
        <v>527</v>
      </c>
      <c r="C527" s="139" t="s">
        <v>528</v>
      </c>
      <c r="D527" s="139" t="s">
        <v>184</v>
      </c>
      <c r="E527" s="139">
        <v>1</v>
      </c>
      <c r="F527" s="96">
        <v>3</v>
      </c>
      <c r="G527" s="139" t="s">
        <v>22</v>
      </c>
      <c r="H527" s="139" t="s">
        <v>541</v>
      </c>
    </row>
    <row r="528" spans="1:8" ht="15" customHeight="1" x14ac:dyDescent="0.25">
      <c r="A528" s="139">
        <v>10</v>
      </c>
      <c r="B528" s="140" t="s">
        <v>529</v>
      </c>
      <c r="C528" s="139" t="s">
        <v>492</v>
      </c>
      <c r="D528" s="139" t="s">
        <v>184</v>
      </c>
      <c r="E528" s="139">
        <v>1</v>
      </c>
      <c r="F528" s="96">
        <v>10</v>
      </c>
      <c r="G528" s="139" t="s">
        <v>222</v>
      </c>
      <c r="H528" s="139" t="s">
        <v>541</v>
      </c>
    </row>
    <row r="529" spans="1:8" ht="15" customHeight="1" x14ac:dyDescent="0.25">
      <c r="A529" s="139">
        <v>10</v>
      </c>
      <c r="B529" s="140" t="s">
        <v>529</v>
      </c>
      <c r="C529" s="139" t="s">
        <v>492</v>
      </c>
      <c r="D529" s="139" t="s">
        <v>184</v>
      </c>
      <c r="E529" s="139">
        <v>1</v>
      </c>
      <c r="F529" s="96">
        <v>0</v>
      </c>
      <c r="G529" s="139" t="s">
        <v>225</v>
      </c>
      <c r="H529" s="139" t="s">
        <v>541</v>
      </c>
    </row>
    <row r="530" spans="1:8" ht="15" customHeight="1" x14ac:dyDescent="0.25">
      <c r="A530" s="139">
        <v>10</v>
      </c>
      <c r="B530" s="140" t="s">
        <v>529</v>
      </c>
      <c r="C530" s="139" t="s">
        <v>492</v>
      </c>
      <c r="D530" s="139" t="s">
        <v>184</v>
      </c>
      <c r="E530" s="139">
        <v>1</v>
      </c>
      <c r="F530" s="96">
        <v>0</v>
      </c>
      <c r="G530" s="139" t="s">
        <v>282</v>
      </c>
      <c r="H530" s="139" t="s">
        <v>541</v>
      </c>
    </row>
    <row r="531" spans="1:8" ht="15" customHeight="1" x14ac:dyDescent="0.25">
      <c r="A531" s="139">
        <v>10</v>
      </c>
      <c r="B531" s="140" t="s">
        <v>529</v>
      </c>
      <c r="C531" s="139" t="s">
        <v>492</v>
      </c>
      <c r="D531" s="139" t="s">
        <v>184</v>
      </c>
      <c r="E531" s="139">
        <v>1</v>
      </c>
      <c r="F531" s="96">
        <v>2</v>
      </c>
      <c r="G531" s="139" t="s">
        <v>227</v>
      </c>
      <c r="H531" s="139" t="s">
        <v>541</v>
      </c>
    </row>
    <row r="532" spans="1:8" ht="15" customHeight="1" x14ac:dyDescent="0.25">
      <c r="A532" s="139">
        <v>10</v>
      </c>
      <c r="B532" s="140" t="s">
        <v>529</v>
      </c>
      <c r="C532" s="139" t="s">
        <v>492</v>
      </c>
      <c r="D532" s="139" t="s">
        <v>184</v>
      </c>
      <c r="E532" s="139">
        <v>1</v>
      </c>
      <c r="F532" s="96">
        <v>43</v>
      </c>
      <c r="G532" s="139" t="s">
        <v>229</v>
      </c>
      <c r="H532" s="139" t="s">
        <v>541</v>
      </c>
    </row>
    <row r="533" spans="1:8" ht="15" customHeight="1" x14ac:dyDescent="0.25">
      <c r="A533" s="139">
        <v>10</v>
      </c>
      <c r="B533" s="140" t="s">
        <v>529</v>
      </c>
      <c r="C533" s="139" t="s">
        <v>492</v>
      </c>
      <c r="D533" s="139" t="s">
        <v>184</v>
      </c>
      <c r="E533" s="139">
        <v>1</v>
      </c>
      <c r="F533" s="96">
        <v>2</v>
      </c>
      <c r="G533" s="139" t="s">
        <v>229</v>
      </c>
      <c r="H533" s="139" t="s">
        <v>541</v>
      </c>
    </row>
    <row r="534" spans="1:8" ht="15" customHeight="1" x14ac:dyDescent="0.25">
      <c r="A534" s="139">
        <v>10</v>
      </c>
      <c r="B534" s="140" t="s">
        <v>529</v>
      </c>
      <c r="C534" s="139" t="s">
        <v>492</v>
      </c>
      <c r="D534" s="139" t="s">
        <v>184</v>
      </c>
      <c r="E534" s="139">
        <v>1</v>
      </c>
      <c r="F534" s="96">
        <v>16</v>
      </c>
      <c r="G534" s="139" t="s">
        <v>231</v>
      </c>
      <c r="H534" s="139" t="s">
        <v>541</v>
      </c>
    </row>
    <row r="535" spans="1:8" ht="15" customHeight="1" x14ac:dyDescent="0.25">
      <c r="A535" s="139">
        <v>10</v>
      </c>
      <c r="B535" s="140" t="s">
        <v>529</v>
      </c>
      <c r="C535" s="139" t="s">
        <v>492</v>
      </c>
      <c r="D535" s="139" t="s">
        <v>184</v>
      </c>
      <c r="E535" s="139">
        <v>1</v>
      </c>
      <c r="F535" s="96">
        <v>10</v>
      </c>
      <c r="G535" s="139" t="s">
        <v>232</v>
      </c>
      <c r="H535" s="139" t="s">
        <v>541</v>
      </c>
    </row>
    <row r="536" spans="1:8" ht="15" customHeight="1" x14ac:dyDescent="0.25">
      <c r="A536" s="139">
        <v>10</v>
      </c>
      <c r="B536" s="140" t="s">
        <v>529</v>
      </c>
      <c r="C536" s="139" t="s">
        <v>492</v>
      </c>
      <c r="D536" s="139" t="s">
        <v>184</v>
      </c>
      <c r="E536" s="139">
        <v>1</v>
      </c>
      <c r="F536" s="96">
        <v>0</v>
      </c>
      <c r="G536" s="139" t="s">
        <v>233</v>
      </c>
      <c r="H536" s="139" t="s">
        <v>541</v>
      </c>
    </row>
    <row r="537" spans="1:8" ht="15" customHeight="1" x14ac:dyDescent="0.25">
      <c r="A537" s="139">
        <v>10</v>
      </c>
      <c r="B537" s="140" t="s">
        <v>529</v>
      </c>
      <c r="C537" s="139" t="s">
        <v>492</v>
      </c>
      <c r="D537" s="139" t="s">
        <v>184</v>
      </c>
      <c r="E537" s="139">
        <v>1</v>
      </c>
      <c r="F537" s="96">
        <v>1</v>
      </c>
      <c r="G537" s="139" t="s">
        <v>233</v>
      </c>
      <c r="H537" s="139" t="s">
        <v>541</v>
      </c>
    </row>
    <row r="538" spans="1:8" ht="15" customHeight="1" x14ac:dyDescent="0.25">
      <c r="A538" s="139">
        <v>10</v>
      </c>
      <c r="B538" s="140" t="s">
        <v>529</v>
      </c>
      <c r="C538" s="139" t="s">
        <v>492</v>
      </c>
      <c r="D538" s="139" t="s">
        <v>184</v>
      </c>
      <c r="E538" s="139">
        <v>1</v>
      </c>
      <c r="F538" s="96">
        <v>13</v>
      </c>
      <c r="G538" s="139" t="s">
        <v>234</v>
      </c>
      <c r="H538" s="139" t="s">
        <v>541</v>
      </c>
    </row>
    <row r="539" spans="1:8" ht="15" customHeight="1" x14ac:dyDescent="0.25">
      <c r="A539" s="139">
        <v>10</v>
      </c>
      <c r="B539" s="140" t="s">
        <v>529</v>
      </c>
      <c r="C539" s="139" t="s">
        <v>492</v>
      </c>
      <c r="D539" s="139" t="s">
        <v>184</v>
      </c>
      <c r="E539" s="139">
        <v>1</v>
      </c>
      <c r="F539" s="96">
        <v>47</v>
      </c>
      <c r="G539" s="139" t="s">
        <v>237</v>
      </c>
      <c r="H539" s="139" t="s">
        <v>541</v>
      </c>
    </row>
    <row r="540" spans="1:8" ht="15" customHeight="1" x14ac:dyDescent="0.25">
      <c r="A540" s="139">
        <v>10</v>
      </c>
      <c r="B540" s="140" t="s">
        <v>529</v>
      </c>
      <c r="C540" s="139" t="s">
        <v>492</v>
      </c>
      <c r="D540" s="139" t="s">
        <v>184</v>
      </c>
      <c r="E540" s="139">
        <v>1</v>
      </c>
      <c r="F540" s="96">
        <v>4</v>
      </c>
      <c r="G540" s="139" t="s">
        <v>237</v>
      </c>
      <c r="H540" s="139" t="s">
        <v>541</v>
      </c>
    </row>
    <row r="541" spans="1:8" ht="15" customHeight="1" x14ac:dyDescent="0.25">
      <c r="A541" s="139">
        <v>10</v>
      </c>
      <c r="B541" s="140" t="s">
        <v>529</v>
      </c>
      <c r="C541" s="139" t="s">
        <v>492</v>
      </c>
      <c r="D541" s="139" t="s">
        <v>184</v>
      </c>
      <c r="E541" s="139">
        <v>1</v>
      </c>
      <c r="F541" s="96">
        <v>77</v>
      </c>
      <c r="G541" s="139" t="s">
        <v>297</v>
      </c>
      <c r="H541" s="139" t="s">
        <v>541</v>
      </c>
    </row>
    <row r="542" spans="1:8" ht="15" customHeight="1" x14ac:dyDescent="0.25">
      <c r="A542" s="139">
        <v>10</v>
      </c>
      <c r="B542" s="140" t="s">
        <v>529</v>
      </c>
      <c r="C542" s="139" t="s">
        <v>492</v>
      </c>
      <c r="D542" s="139" t="s">
        <v>184</v>
      </c>
      <c r="E542" s="139">
        <v>1</v>
      </c>
      <c r="F542" s="96">
        <v>1</v>
      </c>
      <c r="G542" s="139" t="s">
        <v>238</v>
      </c>
      <c r="H542" s="139" t="s">
        <v>541</v>
      </c>
    </row>
    <row r="543" spans="1:8" ht="15" customHeight="1" x14ac:dyDescent="0.25">
      <c r="A543" s="139">
        <v>10</v>
      </c>
      <c r="B543" s="140" t="s">
        <v>529</v>
      </c>
      <c r="C543" s="139" t="s">
        <v>492</v>
      </c>
      <c r="D543" s="139" t="s">
        <v>184</v>
      </c>
      <c r="E543" s="139">
        <v>1</v>
      </c>
      <c r="F543" s="96">
        <v>4</v>
      </c>
      <c r="G543" s="139" t="s">
        <v>239</v>
      </c>
      <c r="H543" s="139" t="s">
        <v>541</v>
      </c>
    </row>
    <row r="544" spans="1:8" ht="15" customHeight="1" x14ac:dyDescent="0.25">
      <c r="A544" s="139">
        <v>10</v>
      </c>
      <c r="B544" s="140" t="s">
        <v>529</v>
      </c>
      <c r="C544" s="139" t="s">
        <v>492</v>
      </c>
      <c r="D544" s="139" t="s">
        <v>184</v>
      </c>
      <c r="E544" s="139">
        <v>1</v>
      </c>
      <c r="F544" s="96">
        <v>0</v>
      </c>
      <c r="G544" s="139" t="s">
        <v>239</v>
      </c>
      <c r="H544" s="139" t="s">
        <v>541</v>
      </c>
    </row>
    <row r="545" spans="1:8" ht="15" customHeight="1" x14ac:dyDescent="0.25">
      <c r="A545" s="139">
        <v>10</v>
      </c>
      <c r="B545" s="140" t="s">
        <v>529</v>
      </c>
      <c r="C545" s="139" t="s">
        <v>492</v>
      </c>
      <c r="D545" s="139" t="s">
        <v>184</v>
      </c>
      <c r="E545" s="139">
        <v>1</v>
      </c>
      <c r="F545" s="96">
        <v>2</v>
      </c>
      <c r="G545" s="139" t="s">
        <v>240</v>
      </c>
      <c r="H545" s="139" t="s">
        <v>541</v>
      </c>
    </row>
    <row r="546" spans="1:8" ht="15" customHeight="1" x14ac:dyDescent="0.25">
      <c r="A546" s="139">
        <v>10</v>
      </c>
      <c r="B546" s="140" t="s">
        <v>529</v>
      </c>
      <c r="C546" s="139" t="s">
        <v>492</v>
      </c>
      <c r="D546" s="139" t="s">
        <v>184</v>
      </c>
      <c r="E546" s="139">
        <v>1</v>
      </c>
      <c r="F546" s="96">
        <v>1</v>
      </c>
      <c r="G546" s="139" t="s">
        <v>240</v>
      </c>
      <c r="H546" s="139" t="s">
        <v>541</v>
      </c>
    </row>
    <row r="547" spans="1:8" ht="15" customHeight="1" x14ac:dyDescent="0.25">
      <c r="A547" s="139">
        <v>10</v>
      </c>
      <c r="B547" s="140" t="s">
        <v>529</v>
      </c>
      <c r="C547" s="139" t="s">
        <v>492</v>
      </c>
      <c r="D547" s="139" t="s">
        <v>184</v>
      </c>
      <c r="E547" s="139">
        <v>1</v>
      </c>
      <c r="F547" s="96">
        <v>6</v>
      </c>
      <c r="G547" s="139" t="s">
        <v>245</v>
      </c>
      <c r="H547" s="139" t="s">
        <v>541</v>
      </c>
    </row>
    <row r="548" spans="1:8" ht="15" customHeight="1" x14ac:dyDescent="0.25">
      <c r="A548" s="139">
        <v>10</v>
      </c>
      <c r="B548" s="140" t="s">
        <v>529</v>
      </c>
      <c r="C548" s="139" t="s">
        <v>492</v>
      </c>
      <c r="D548" s="139" t="s">
        <v>184</v>
      </c>
      <c r="E548" s="139">
        <v>1</v>
      </c>
      <c r="F548" s="96">
        <v>1</v>
      </c>
      <c r="G548" s="139" t="s">
        <v>245</v>
      </c>
      <c r="H548" s="139" t="s">
        <v>541</v>
      </c>
    </row>
    <row r="549" spans="1:8" ht="15" customHeight="1" x14ac:dyDescent="0.25">
      <c r="A549" s="139">
        <v>10</v>
      </c>
      <c r="B549" s="140" t="s">
        <v>529</v>
      </c>
      <c r="C549" s="139" t="s">
        <v>492</v>
      </c>
      <c r="D549" s="139" t="s">
        <v>184</v>
      </c>
      <c r="E549" s="139">
        <v>1</v>
      </c>
      <c r="F549" s="96">
        <v>25</v>
      </c>
      <c r="G549" s="139" t="s">
        <v>246</v>
      </c>
      <c r="H549" s="139" t="s">
        <v>541</v>
      </c>
    </row>
    <row r="550" spans="1:8" ht="15" customHeight="1" x14ac:dyDescent="0.25">
      <c r="A550" s="139">
        <v>10</v>
      </c>
      <c r="B550" s="140" t="s">
        <v>529</v>
      </c>
      <c r="C550" s="139" t="s">
        <v>492</v>
      </c>
      <c r="D550" s="139" t="s">
        <v>184</v>
      </c>
      <c r="E550" s="139">
        <v>1</v>
      </c>
      <c r="F550" s="96">
        <v>1</v>
      </c>
      <c r="G550" s="139" t="s">
        <v>246</v>
      </c>
      <c r="H550" s="139" t="s">
        <v>541</v>
      </c>
    </row>
    <row r="551" spans="1:8" ht="15" customHeight="1" x14ac:dyDescent="0.25">
      <c r="A551" s="139">
        <v>10</v>
      </c>
      <c r="B551" s="140" t="s">
        <v>529</v>
      </c>
      <c r="C551" s="139" t="s">
        <v>492</v>
      </c>
      <c r="D551" s="139" t="s">
        <v>184</v>
      </c>
      <c r="E551" s="139">
        <v>1</v>
      </c>
      <c r="F551" s="96">
        <v>2</v>
      </c>
      <c r="G551" s="139" t="s">
        <v>248</v>
      </c>
      <c r="H551" s="139" t="s">
        <v>541</v>
      </c>
    </row>
    <row r="552" spans="1:8" ht="15" customHeight="1" x14ac:dyDescent="0.25">
      <c r="A552" s="139">
        <v>10</v>
      </c>
      <c r="B552" s="140" t="s">
        <v>529</v>
      </c>
      <c r="C552" s="139" t="s">
        <v>492</v>
      </c>
      <c r="D552" s="139" t="s">
        <v>184</v>
      </c>
      <c r="E552" s="139">
        <v>1</v>
      </c>
      <c r="F552" s="96">
        <v>1</v>
      </c>
      <c r="G552" s="139" t="s">
        <v>248</v>
      </c>
      <c r="H552" s="139" t="s">
        <v>541</v>
      </c>
    </row>
    <row r="553" spans="1:8" ht="15" customHeight="1" x14ac:dyDescent="0.25">
      <c r="A553" s="139">
        <v>10</v>
      </c>
      <c r="B553" s="140" t="s">
        <v>529</v>
      </c>
      <c r="C553" s="139" t="s">
        <v>492</v>
      </c>
      <c r="D553" s="139" t="s">
        <v>184</v>
      </c>
      <c r="E553" s="139">
        <v>1</v>
      </c>
      <c r="F553" s="96">
        <v>40</v>
      </c>
      <c r="G553" s="139" t="s">
        <v>247</v>
      </c>
      <c r="H553" s="139" t="s">
        <v>541</v>
      </c>
    </row>
    <row r="554" spans="1:8" ht="15" customHeight="1" x14ac:dyDescent="0.25">
      <c r="A554" s="139">
        <v>10</v>
      </c>
      <c r="B554" s="140" t="s">
        <v>529</v>
      </c>
      <c r="C554" s="139" t="s">
        <v>492</v>
      </c>
      <c r="D554" s="139" t="s">
        <v>184</v>
      </c>
      <c r="E554" s="139">
        <v>1</v>
      </c>
      <c r="F554" s="96">
        <v>1</v>
      </c>
      <c r="G554" s="139" t="s">
        <v>250</v>
      </c>
      <c r="H554" s="139" t="s">
        <v>541</v>
      </c>
    </row>
    <row r="555" spans="1:8" ht="15" customHeight="1" x14ac:dyDescent="0.25">
      <c r="A555" s="139">
        <v>10</v>
      </c>
      <c r="B555" s="140" t="s">
        <v>529</v>
      </c>
      <c r="C555" s="139" t="s">
        <v>492</v>
      </c>
      <c r="D555" s="139" t="s">
        <v>184</v>
      </c>
      <c r="E555" s="139">
        <v>1</v>
      </c>
      <c r="F555" s="96">
        <v>13</v>
      </c>
      <c r="G555" s="139" t="s">
        <v>251</v>
      </c>
      <c r="H555" s="139" t="s">
        <v>541</v>
      </c>
    </row>
    <row r="556" spans="1:8" ht="15" customHeight="1" x14ac:dyDescent="0.25">
      <c r="A556" s="139">
        <v>10</v>
      </c>
      <c r="B556" s="140" t="s">
        <v>529</v>
      </c>
      <c r="C556" s="139" t="s">
        <v>492</v>
      </c>
      <c r="D556" s="139" t="s">
        <v>184</v>
      </c>
      <c r="E556" s="139">
        <v>1</v>
      </c>
      <c r="F556" s="96">
        <v>1</v>
      </c>
      <c r="G556" s="139" t="s">
        <v>252</v>
      </c>
      <c r="H556" s="139" t="s">
        <v>541</v>
      </c>
    </row>
    <row r="557" spans="1:8" ht="15" customHeight="1" x14ac:dyDescent="0.25">
      <c r="A557" s="139">
        <v>10</v>
      </c>
      <c r="B557" s="140" t="s">
        <v>529</v>
      </c>
      <c r="C557" s="139" t="s">
        <v>492</v>
      </c>
      <c r="D557" s="139" t="s">
        <v>184</v>
      </c>
      <c r="E557" s="139">
        <v>1</v>
      </c>
      <c r="F557" s="96">
        <v>21</v>
      </c>
      <c r="G557" s="139" t="s">
        <v>254</v>
      </c>
      <c r="H557" s="139" t="s">
        <v>541</v>
      </c>
    </row>
    <row r="558" spans="1:8" ht="15" customHeight="1" x14ac:dyDescent="0.25">
      <c r="A558" s="139">
        <v>10</v>
      </c>
      <c r="B558" s="140" t="s">
        <v>529</v>
      </c>
      <c r="C558" s="139" t="s">
        <v>492</v>
      </c>
      <c r="D558" s="139" t="s">
        <v>184</v>
      </c>
      <c r="E558" s="139">
        <v>1</v>
      </c>
      <c r="F558" s="96">
        <v>22</v>
      </c>
      <c r="G558" s="139" t="s">
        <v>255</v>
      </c>
      <c r="H558" s="139" t="s">
        <v>541</v>
      </c>
    </row>
    <row r="559" spans="1:8" ht="15" customHeight="1" x14ac:dyDescent="0.25">
      <c r="A559" s="139">
        <v>10</v>
      </c>
      <c r="B559" s="140" t="s">
        <v>529</v>
      </c>
      <c r="C559" s="139" t="s">
        <v>492</v>
      </c>
      <c r="D559" s="139" t="s">
        <v>184</v>
      </c>
      <c r="E559" s="139">
        <v>1</v>
      </c>
      <c r="F559" s="96">
        <v>7</v>
      </c>
      <c r="G559" s="139" t="s">
        <v>283</v>
      </c>
      <c r="H559" s="139" t="s">
        <v>541</v>
      </c>
    </row>
    <row r="560" spans="1:8" ht="15" customHeight="1" x14ac:dyDescent="0.25">
      <c r="A560" s="139">
        <v>10</v>
      </c>
      <c r="B560" s="140" t="s">
        <v>529</v>
      </c>
      <c r="C560" s="139" t="s">
        <v>492</v>
      </c>
      <c r="D560" s="139" t="s">
        <v>184</v>
      </c>
      <c r="E560" s="139">
        <v>1</v>
      </c>
      <c r="F560" s="96">
        <v>9</v>
      </c>
      <c r="G560" s="139" t="s">
        <v>259</v>
      </c>
      <c r="H560" s="139" t="s">
        <v>541</v>
      </c>
    </row>
    <row r="561" spans="1:8" ht="15" customHeight="1" x14ac:dyDescent="0.25">
      <c r="A561" s="139">
        <v>10</v>
      </c>
      <c r="B561" s="140" t="s">
        <v>529</v>
      </c>
      <c r="C561" s="139" t="s">
        <v>492</v>
      </c>
      <c r="D561" s="139" t="s">
        <v>184</v>
      </c>
      <c r="E561" s="139">
        <v>1</v>
      </c>
      <c r="F561" s="96">
        <v>2</v>
      </c>
      <c r="G561" s="139" t="s">
        <v>259</v>
      </c>
      <c r="H561" s="139" t="s">
        <v>541</v>
      </c>
    </row>
    <row r="562" spans="1:8" ht="15" customHeight="1" x14ac:dyDescent="0.25">
      <c r="A562" s="139">
        <v>10</v>
      </c>
      <c r="B562" s="140" t="s">
        <v>529</v>
      </c>
      <c r="C562" s="139" t="s">
        <v>492</v>
      </c>
      <c r="D562" s="139" t="s">
        <v>184</v>
      </c>
      <c r="E562" s="139">
        <v>1</v>
      </c>
      <c r="F562" s="96">
        <v>24</v>
      </c>
      <c r="G562" s="139" t="s">
        <v>260</v>
      </c>
      <c r="H562" s="139" t="s">
        <v>541</v>
      </c>
    </row>
    <row r="563" spans="1:8" ht="15" customHeight="1" x14ac:dyDescent="0.25">
      <c r="A563" s="139">
        <v>10</v>
      </c>
      <c r="B563" s="140" t="s">
        <v>529</v>
      </c>
      <c r="C563" s="139" t="s">
        <v>492</v>
      </c>
      <c r="D563" s="139" t="s">
        <v>184</v>
      </c>
      <c r="E563" s="139">
        <v>1</v>
      </c>
      <c r="F563" s="96">
        <v>48</v>
      </c>
      <c r="G563" s="139" t="s">
        <v>261</v>
      </c>
      <c r="H563" s="139" t="s">
        <v>541</v>
      </c>
    </row>
    <row r="564" spans="1:8" ht="15" customHeight="1" x14ac:dyDescent="0.25">
      <c r="A564" s="139">
        <v>10</v>
      </c>
      <c r="B564" s="140" t="s">
        <v>529</v>
      </c>
      <c r="C564" s="139" t="s">
        <v>492</v>
      </c>
      <c r="D564" s="139" t="s">
        <v>184</v>
      </c>
      <c r="E564" s="139">
        <v>1</v>
      </c>
      <c r="F564" s="96">
        <v>12</v>
      </c>
      <c r="G564" s="139" t="s">
        <v>262</v>
      </c>
      <c r="H564" s="139" t="s">
        <v>541</v>
      </c>
    </row>
    <row r="565" spans="1:8" ht="15" customHeight="1" x14ac:dyDescent="0.25">
      <c r="A565" s="139">
        <v>10</v>
      </c>
      <c r="B565" s="140" t="s">
        <v>529</v>
      </c>
      <c r="C565" s="139" t="s">
        <v>492</v>
      </c>
      <c r="D565" s="139" t="s">
        <v>184</v>
      </c>
      <c r="E565" s="139">
        <v>1</v>
      </c>
      <c r="F565" s="96">
        <v>0</v>
      </c>
      <c r="G565" s="139" t="s">
        <v>262</v>
      </c>
      <c r="H565" s="139" t="s">
        <v>541</v>
      </c>
    </row>
    <row r="566" spans="1:8" ht="15" customHeight="1" x14ac:dyDescent="0.25">
      <c r="A566" s="139">
        <v>10</v>
      </c>
      <c r="B566" s="140" t="s">
        <v>529</v>
      </c>
      <c r="C566" s="139" t="s">
        <v>492</v>
      </c>
      <c r="D566" s="139" t="s">
        <v>184</v>
      </c>
      <c r="E566" s="139">
        <v>1</v>
      </c>
      <c r="F566" s="96">
        <v>7</v>
      </c>
      <c r="G566" s="139" t="s">
        <v>554</v>
      </c>
      <c r="H566" s="139" t="s">
        <v>541</v>
      </c>
    </row>
    <row r="567" spans="1:8" ht="15" customHeight="1" x14ac:dyDescent="0.25">
      <c r="A567" s="139">
        <v>10</v>
      </c>
      <c r="B567" s="140" t="s">
        <v>529</v>
      </c>
      <c r="C567" s="139" t="s">
        <v>492</v>
      </c>
      <c r="D567" s="139" t="s">
        <v>184</v>
      </c>
      <c r="E567" s="139">
        <v>1</v>
      </c>
      <c r="F567" s="96">
        <v>21</v>
      </c>
      <c r="G567" s="139" t="s">
        <v>263</v>
      </c>
      <c r="H567" s="139" t="s">
        <v>541</v>
      </c>
    </row>
    <row r="568" spans="1:8" ht="15" customHeight="1" x14ac:dyDescent="0.25">
      <c r="A568" s="139">
        <v>10</v>
      </c>
      <c r="B568" s="140" t="s">
        <v>529</v>
      </c>
      <c r="C568" s="139" t="s">
        <v>492</v>
      </c>
      <c r="D568" s="139" t="s">
        <v>184</v>
      </c>
      <c r="E568" s="139">
        <v>1</v>
      </c>
      <c r="F568" s="96">
        <v>1</v>
      </c>
      <c r="G568" s="139" t="s">
        <v>263</v>
      </c>
      <c r="H568" s="139" t="s">
        <v>541</v>
      </c>
    </row>
    <row r="569" spans="1:8" ht="15" customHeight="1" x14ac:dyDescent="0.25">
      <c r="A569" s="139">
        <v>10</v>
      </c>
      <c r="B569" s="140" t="s">
        <v>529</v>
      </c>
      <c r="C569" s="139" t="s">
        <v>492</v>
      </c>
      <c r="D569" s="139" t="s">
        <v>184</v>
      </c>
      <c r="E569" s="139">
        <v>1</v>
      </c>
      <c r="F569" s="96">
        <v>34</v>
      </c>
      <c r="G569" s="139" t="s">
        <v>299</v>
      </c>
      <c r="H569" s="139" t="s">
        <v>541</v>
      </c>
    </row>
    <row r="570" spans="1:8" ht="15" customHeight="1" x14ac:dyDescent="0.25">
      <c r="A570" s="139">
        <v>10</v>
      </c>
      <c r="B570" s="140" t="s">
        <v>529</v>
      </c>
      <c r="C570" s="139" t="s">
        <v>492</v>
      </c>
      <c r="D570" s="139" t="s">
        <v>184</v>
      </c>
      <c r="E570" s="139">
        <v>1</v>
      </c>
      <c r="F570" s="96">
        <v>48</v>
      </c>
      <c r="G570" s="139" t="s">
        <v>266</v>
      </c>
      <c r="H570" s="139" t="s">
        <v>541</v>
      </c>
    </row>
    <row r="571" spans="1:8" ht="15" customHeight="1" x14ac:dyDescent="0.25">
      <c r="A571" s="139">
        <v>10</v>
      </c>
      <c r="B571" s="140" t="s">
        <v>529</v>
      </c>
      <c r="C571" s="139" t="s">
        <v>492</v>
      </c>
      <c r="D571" s="139" t="s">
        <v>184</v>
      </c>
      <c r="E571" s="139">
        <v>1</v>
      </c>
      <c r="F571" s="96">
        <v>1</v>
      </c>
      <c r="G571" s="139" t="s">
        <v>55</v>
      </c>
      <c r="H571" s="139" t="s">
        <v>541</v>
      </c>
    </row>
    <row r="572" spans="1:8" ht="15" customHeight="1" x14ac:dyDescent="0.25">
      <c r="A572" s="139">
        <v>10</v>
      </c>
      <c r="B572" s="140" t="s">
        <v>529</v>
      </c>
      <c r="C572" s="139" t="s">
        <v>492</v>
      </c>
      <c r="D572" s="139" t="s">
        <v>184</v>
      </c>
      <c r="E572" s="139">
        <v>1</v>
      </c>
      <c r="F572" s="96">
        <v>0</v>
      </c>
      <c r="G572" s="139" t="s">
        <v>55</v>
      </c>
      <c r="H572" s="139" t="s">
        <v>541</v>
      </c>
    </row>
    <row r="573" spans="1:8" ht="15" customHeight="1" x14ac:dyDescent="0.25">
      <c r="A573" s="139">
        <v>10</v>
      </c>
      <c r="B573" s="140" t="s">
        <v>529</v>
      </c>
      <c r="C573" s="139" t="s">
        <v>492</v>
      </c>
      <c r="D573" s="139" t="s">
        <v>184</v>
      </c>
      <c r="E573" s="139">
        <v>1</v>
      </c>
      <c r="F573" s="96">
        <v>0</v>
      </c>
      <c r="G573" s="139" t="s">
        <v>144</v>
      </c>
      <c r="H573" s="139" t="s">
        <v>541</v>
      </c>
    </row>
    <row r="574" spans="1:8" ht="15" customHeight="1" x14ac:dyDescent="0.25">
      <c r="A574" s="139">
        <v>10</v>
      </c>
      <c r="B574" s="140" t="s">
        <v>529</v>
      </c>
      <c r="C574" s="139" t="s">
        <v>492</v>
      </c>
      <c r="D574" s="139" t="s">
        <v>184</v>
      </c>
      <c r="E574" s="139">
        <v>1</v>
      </c>
      <c r="F574" s="96">
        <v>0</v>
      </c>
      <c r="G574" s="139" t="s">
        <v>144</v>
      </c>
      <c r="H574" s="139" t="s">
        <v>541</v>
      </c>
    </row>
    <row r="575" spans="1:8" ht="15" customHeight="1" x14ac:dyDescent="0.25">
      <c r="A575" s="139">
        <v>10</v>
      </c>
      <c r="B575" s="140" t="s">
        <v>529</v>
      </c>
      <c r="C575" s="139" t="s">
        <v>492</v>
      </c>
      <c r="D575" s="139" t="s">
        <v>184</v>
      </c>
      <c r="E575" s="139">
        <v>1</v>
      </c>
      <c r="F575" s="96">
        <v>16</v>
      </c>
      <c r="G575" s="139" t="s">
        <v>56</v>
      </c>
      <c r="H575" s="139" t="s">
        <v>541</v>
      </c>
    </row>
    <row r="576" spans="1:8" ht="15" customHeight="1" x14ac:dyDescent="0.25">
      <c r="A576" s="139">
        <v>10</v>
      </c>
      <c r="B576" s="140" t="s">
        <v>529</v>
      </c>
      <c r="C576" s="139" t="s">
        <v>492</v>
      </c>
      <c r="D576" s="139" t="s">
        <v>184</v>
      </c>
      <c r="E576" s="139">
        <v>1</v>
      </c>
      <c r="F576" s="96">
        <v>0</v>
      </c>
      <c r="G576" s="139" t="s">
        <v>56</v>
      </c>
      <c r="H576" s="139" t="s">
        <v>541</v>
      </c>
    </row>
    <row r="577" spans="1:8" ht="15" customHeight="1" x14ac:dyDescent="0.25">
      <c r="A577" s="139">
        <v>10</v>
      </c>
      <c r="B577" s="140" t="s">
        <v>529</v>
      </c>
      <c r="C577" s="139" t="s">
        <v>492</v>
      </c>
      <c r="D577" s="139" t="s">
        <v>184</v>
      </c>
      <c r="E577" s="139">
        <v>1</v>
      </c>
      <c r="F577" s="96">
        <v>11</v>
      </c>
      <c r="G577" s="139" t="s">
        <v>267</v>
      </c>
      <c r="H577" s="139" t="s">
        <v>541</v>
      </c>
    </row>
    <row r="578" spans="1:8" ht="15" customHeight="1" x14ac:dyDescent="0.25">
      <c r="A578" s="139">
        <v>10</v>
      </c>
      <c r="B578" s="140" t="s">
        <v>529</v>
      </c>
      <c r="C578" s="139" t="s">
        <v>492</v>
      </c>
      <c r="D578" s="139" t="s">
        <v>184</v>
      </c>
      <c r="E578" s="139">
        <v>1</v>
      </c>
      <c r="F578" s="96">
        <v>1</v>
      </c>
      <c r="G578" s="139" t="s">
        <v>267</v>
      </c>
      <c r="H578" s="139" t="s">
        <v>541</v>
      </c>
    </row>
    <row r="579" spans="1:8" ht="15" customHeight="1" x14ac:dyDescent="0.25">
      <c r="A579" s="139">
        <v>10</v>
      </c>
      <c r="B579" s="140" t="s">
        <v>529</v>
      </c>
      <c r="C579" s="139" t="s">
        <v>492</v>
      </c>
      <c r="D579" s="139" t="s">
        <v>184</v>
      </c>
      <c r="E579" s="139">
        <v>1</v>
      </c>
      <c r="F579" s="96">
        <v>12</v>
      </c>
      <c r="G579" s="139" t="s">
        <v>36</v>
      </c>
      <c r="H579" s="139" t="s">
        <v>541</v>
      </c>
    </row>
    <row r="580" spans="1:8" ht="15" customHeight="1" x14ac:dyDescent="0.25">
      <c r="A580" s="139">
        <v>10</v>
      </c>
      <c r="B580" s="140" t="s">
        <v>529</v>
      </c>
      <c r="C580" s="139" t="s">
        <v>492</v>
      </c>
      <c r="D580" s="139" t="s">
        <v>184</v>
      </c>
      <c r="E580" s="139">
        <v>1</v>
      </c>
      <c r="F580" s="96">
        <v>0</v>
      </c>
      <c r="G580" s="139" t="s">
        <v>43</v>
      </c>
      <c r="H580" s="139" t="s">
        <v>541</v>
      </c>
    </row>
    <row r="581" spans="1:8" ht="15" customHeight="1" x14ac:dyDescent="0.25">
      <c r="A581" s="139">
        <v>10</v>
      </c>
      <c r="B581" s="140" t="s">
        <v>529</v>
      </c>
      <c r="C581" s="139" t="s">
        <v>492</v>
      </c>
      <c r="D581" s="139" t="s">
        <v>184</v>
      </c>
      <c r="E581" s="139">
        <v>1</v>
      </c>
      <c r="F581" s="96">
        <v>16</v>
      </c>
      <c r="G581" s="139" t="s">
        <v>134</v>
      </c>
      <c r="H581" s="139" t="s">
        <v>541</v>
      </c>
    </row>
    <row r="582" spans="1:8" ht="15" customHeight="1" x14ac:dyDescent="0.25">
      <c r="A582" s="139">
        <v>10</v>
      </c>
      <c r="B582" s="140" t="s">
        <v>529</v>
      </c>
      <c r="C582" s="139" t="s">
        <v>492</v>
      </c>
      <c r="D582" s="139" t="s">
        <v>184</v>
      </c>
      <c r="E582" s="139">
        <v>1</v>
      </c>
      <c r="F582" s="96">
        <v>11</v>
      </c>
      <c r="G582" s="139" t="s">
        <v>562</v>
      </c>
      <c r="H582" s="139" t="s">
        <v>541</v>
      </c>
    </row>
    <row r="583" spans="1:8" ht="15" customHeight="1" x14ac:dyDescent="0.25">
      <c r="A583" s="139">
        <v>10</v>
      </c>
      <c r="B583" s="140" t="s">
        <v>529</v>
      </c>
      <c r="C583" s="139" t="s">
        <v>492</v>
      </c>
      <c r="D583" s="139" t="s">
        <v>184</v>
      </c>
      <c r="E583" s="139">
        <v>1</v>
      </c>
      <c r="F583" s="96">
        <v>37</v>
      </c>
      <c r="G583" s="139" t="s">
        <v>275</v>
      </c>
      <c r="H583" s="139" t="s">
        <v>541</v>
      </c>
    </row>
    <row r="584" spans="1:8" ht="15" customHeight="1" x14ac:dyDescent="0.25">
      <c r="A584" s="139">
        <v>10</v>
      </c>
      <c r="B584" s="140" t="s">
        <v>529</v>
      </c>
      <c r="C584" s="139" t="s">
        <v>492</v>
      </c>
      <c r="D584" s="139" t="s">
        <v>184</v>
      </c>
      <c r="E584" s="139">
        <v>1</v>
      </c>
      <c r="F584" s="96">
        <v>4</v>
      </c>
      <c r="G584" s="139" t="s">
        <v>553</v>
      </c>
      <c r="H584" s="139" t="s">
        <v>541</v>
      </c>
    </row>
    <row r="585" spans="1:8" ht="15" customHeight="1" x14ac:dyDescent="0.25">
      <c r="A585" s="139">
        <v>10</v>
      </c>
      <c r="B585" s="140" t="s">
        <v>529</v>
      </c>
      <c r="C585" s="139" t="s">
        <v>492</v>
      </c>
      <c r="D585" s="139" t="s">
        <v>184</v>
      </c>
      <c r="E585" s="139">
        <v>1</v>
      </c>
      <c r="F585" s="96">
        <v>0</v>
      </c>
      <c r="G585" s="139" t="s">
        <v>53</v>
      </c>
      <c r="H585" s="139" t="s">
        <v>541</v>
      </c>
    </row>
    <row r="586" spans="1:8" ht="15" customHeight="1" x14ac:dyDescent="0.25">
      <c r="A586" s="139"/>
      <c r="B586" s="139"/>
      <c r="C586" s="139"/>
      <c r="D586" s="139"/>
      <c r="E586" s="139"/>
      <c r="F586" s="120">
        <f>SUM(F502:F585)</f>
        <v>938</v>
      </c>
      <c r="G586" s="147"/>
      <c r="H586" s="147"/>
    </row>
    <row r="587" spans="1:8" ht="15" customHeight="1" x14ac:dyDescent="0.25">
      <c r="A587" s="139">
        <v>11</v>
      </c>
      <c r="B587" s="140" t="s">
        <v>530</v>
      </c>
      <c r="C587" s="139" t="s">
        <v>531</v>
      </c>
      <c r="D587" s="139" t="s">
        <v>184</v>
      </c>
      <c r="E587" s="139">
        <v>1</v>
      </c>
      <c r="F587" s="96">
        <v>0</v>
      </c>
      <c r="G587" s="139" t="s">
        <v>188</v>
      </c>
      <c r="H587" s="139" t="s">
        <v>541</v>
      </c>
    </row>
    <row r="588" spans="1:8" ht="15" customHeight="1" x14ac:dyDescent="0.25">
      <c r="A588" s="139">
        <v>11</v>
      </c>
      <c r="B588" s="140" t="s">
        <v>530</v>
      </c>
      <c r="C588" s="139" t="s">
        <v>531</v>
      </c>
      <c r="D588" s="139" t="s">
        <v>184</v>
      </c>
      <c r="E588" s="139">
        <v>1</v>
      </c>
      <c r="F588" s="96">
        <v>4</v>
      </c>
      <c r="G588" s="139" t="s">
        <v>198</v>
      </c>
      <c r="H588" s="139" t="s">
        <v>541</v>
      </c>
    </row>
    <row r="589" spans="1:8" ht="15" customHeight="1" x14ac:dyDescent="0.25">
      <c r="A589" s="139">
        <v>10</v>
      </c>
      <c r="B589" s="141" t="s">
        <v>529</v>
      </c>
      <c r="C589" s="139" t="s">
        <v>492</v>
      </c>
      <c r="D589" s="139" t="s">
        <v>184</v>
      </c>
      <c r="E589" s="139">
        <v>0</v>
      </c>
      <c r="F589" s="96">
        <v>4</v>
      </c>
      <c r="G589" s="139" t="s">
        <v>199</v>
      </c>
      <c r="H589" s="139" t="s">
        <v>541</v>
      </c>
    </row>
    <row r="590" spans="1:8" ht="15" customHeight="1" x14ac:dyDescent="0.25">
      <c r="A590" s="139">
        <v>11</v>
      </c>
      <c r="B590" s="140" t="s">
        <v>530</v>
      </c>
      <c r="C590" s="139" t="s">
        <v>531</v>
      </c>
      <c r="D590" s="139" t="s">
        <v>184</v>
      </c>
      <c r="E590" s="139">
        <v>1</v>
      </c>
      <c r="F590" s="96">
        <v>5</v>
      </c>
      <c r="G590" s="139" t="s">
        <v>199</v>
      </c>
      <c r="H590" s="139" t="s">
        <v>541</v>
      </c>
    </row>
    <row r="591" spans="1:8" ht="15" customHeight="1" x14ac:dyDescent="0.25">
      <c r="A591" s="139">
        <v>11</v>
      </c>
      <c r="B591" s="140" t="s">
        <v>530</v>
      </c>
      <c r="C591" s="139" t="s">
        <v>531</v>
      </c>
      <c r="D591" s="139" t="s">
        <v>184</v>
      </c>
      <c r="E591" s="139">
        <v>1</v>
      </c>
      <c r="F591" s="96">
        <v>0</v>
      </c>
      <c r="G591" s="139" t="s">
        <v>200</v>
      </c>
      <c r="H591" s="139" t="s">
        <v>541</v>
      </c>
    </row>
    <row r="592" spans="1:8" ht="15" customHeight="1" x14ac:dyDescent="0.25">
      <c r="A592" s="139">
        <v>11</v>
      </c>
      <c r="B592" s="140" t="s">
        <v>530</v>
      </c>
      <c r="C592" s="139" t="s">
        <v>531</v>
      </c>
      <c r="D592" s="139" t="s">
        <v>184</v>
      </c>
      <c r="E592" s="139">
        <v>1</v>
      </c>
      <c r="F592" s="96">
        <v>24</v>
      </c>
      <c r="G592" s="139" t="s">
        <v>203</v>
      </c>
      <c r="H592" s="139" t="s">
        <v>541</v>
      </c>
    </row>
    <row r="593" spans="1:8" ht="15" customHeight="1" x14ac:dyDescent="0.25">
      <c r="A593" s="139">
        <v>11</v>
      </c>
      <c r="B593" s="140" t="s">
        <v>530</v>
      </c>
      <c r="C593" s="139" t="s">
        <v>531</v>
      </c>
      <c r="D593" s="139" t="s">
        <v>184</v>
      </c>
      <c r="E593" s="139">
        <v>1</v>
      </c>
      <c r="F593" s="96">
        <v>50</v>
      </c>
      <c r="G593" s="139" t="s">
        <v>191</v>
      </c>
      <c r="H593" s="139" t="s">
        <v>541</v>
      </c>
    </row>
    <row r="594" spans="1:8" ht="15" customHeight="1" x14ac:dyDescent="0.25">
      <c r="A594" s="139">
        <v>11</v>
      </c>
      <c r="B594" s="140" t="s">
        <v>530</v>
      </c>
      <c r="C594" s="139" t="s">
        <v>531</v>
      </c>
      <c r="D594" s="139" t="s">
        <v>184</v>
      </c>
      <c r="E594" s="139">
        <v>1</v>
      </c>
      <c r="F594" s="96">
        <v>0</v>
      </c>
      <c r="G594" s="139" t="s">
        <v>204</v>
      </c>
      <c r="H594" s="139" t="s">
        <v>541</v>
      </c>
    </row>
    <row r="595" spans="1:8" ht="15" customHeight="1" x14ac:dyDescent="0.25">
      <c r="A595" s="139">
        <v>11</v>
      </c>
      <c r="B595" s="140" t="s">
        <v>530</v>
      </c>
      <c r="C595" s="139" t="s">
        <v>531</v>
      </c>
      <c r="D595" s="139" t="s">
        <v>184</v>
      </c>
      <c r="E595" s="139">
        <v>1</v>
      </c>
      <c r="F595" s="96">
        <v>0</v>
      </c>
      <c r="G595" s="139" t="s">
        <v>206</v>
      </c>
      <c r="H595" s="139" t="s">
        <v>541</v>
      </c>
    </row>
    <row r="596" spans="1:8" ht="15" customHeight="1" x14ac:dyDescent="0.25">
      <c r="A596" s="139">
        <v>11</v>
      </c>
      <c r="B596" s="140" t="s">
        <v>530</v>
      </c>
      <c r="C596" s="139" t="s">
        <v>531</v>
      </c>
      <c r="D596" s="139" t="s">
        <v>184</v>
      </c>
      <c r="E596" s="139">
        <v>1</v>
      </c>
      <c r="F596" s="96">
        <v>0</v>
      </c>
      <c r="G596" s="139" t="s">
        <v>281</v>
      </c>
      <c r="H596" s="139" t="s">
        <v>541</v>
      </c>
    </row>
    <row r="597" spans="1:8" ht="15" customHeight="1" x14ac:dyDescent="0.25">
      <c r="A597" s="139">
        <v>11</v>
      </c>
      <c r="B597" s="140" t="s">
        <v>530</v>
      </c>
      <c r="C597" s="139" t="s">
        <v>531</v>
      </c>
      <c r="D597" s="139" t="s">
        <v>184</v>
      </c>
      <c r="E597" s="139">
        <v>1</v>
      </c>
      <c r="F597" s="96">
        <v>9</v>
      </c>
      <c r="G597" s="139" t="s">
        <v>215</v>
      </c>
      <c r="H597" s="139" t="s">
        <v>541</v>
      </c>
    </row>
    <row r="598" spans="1:8" ht="15" customHeight="1" x14ac:dyDescent="0.25">
      <c r="A598" s="139">
        <v>11</v>
      </c>
      <c r="B598" s="140" t="s">
        <v>530</v>
      </c>
      <c r="C598" s="139" t="s">
        <v>531</v>
      </c>
      <c r="D598" s="139" t="s">
        <v>184</v>
      </c>
      <c r="E598" s="139">
        <v>1</v>
      </c>
      <c r="F598" s="96">
        <v>12</v>
      </c>
      <c r="G598" s="139" t="s">
        <v>286</v>
      </c>
      <c r="H598" s="139" t="s">
        <v>541</v>
      </c>
    </row>
    <row r="599" spans="1:8" ht="15" customHeight="1" x14ac:dyDescent="0.25">
      <c r="A599" s="139">
        <v>11</v>
      </c>
      <c r="B599" s="140" t="s">
        <v>530</v>
      </c>
      <c r="C599" s="139" t="s">
        <v>531</v>
      </c>
      <c r="D599" s="139" t="s">
        <v>184</v>
      </c>
      <c r="E599" s="139">
        <v>1</v>
      </c>
      <c r="F599" s="96">
        <v>0</v>
      </c>
      <c r="G599" s="139" t="s">
        <v>218</v>
      </c>
      <c r="H599" s="139" t="s">
        <v>541</v>
      </c>
    </row>
    <row r="600" spans="1:8" ht="15" customHeight="1" x14ac:dyDescent="0.25">
      <c r="A600" s="139">
        <v>11</v>
      </c>
      <c r="B600" s="140" t="s">
        <v>530</v>
      </c>
      <c r="C600" s="139" t="s">
        <v>531</v>
      </c>
      <c r="D600" s="139" t="s">
        <v>184</v>
      </c>
      <c r="E600" s="139">
        <v>1</v>
      </c>
      <c r="F600" s="96">
        <v>0</v>
      </c>
      <c r="G600" s="139" t="s">
        <v>220</v>
      </c>
      <c r="H600" s="139" t="s">
        <v>541</v>
      </c>
    </row>
    <row r="601" spans="1:8" ht="15" customHeight="1" x14ac:dyDescent="0.25">
      <c r="A601" s="91" t="s">
        <v>498</v>
      </c>
      <c r="B601" s="91" t="s">
        <v>180</v>
      </c>
      <c r="C601" s="91" t="s">
        <v>483</v>
      </c>
      <c r="D601" s="91" t="s">
        <v>14</v>
      </c>
      <c r="E601" s="91" t="s">
        <v>536</v>
      </c>
      <c r="F601" s="96">
        <v>5</v>
      </c>
      <c r="G601" s="91" t="s">
        <v>22</v>
      </c>
      <c r="H601" s="91" t="s">
        <v>544</v>
      </c>
    </row>
    <row r="602" spans="1:8" ht="15" customHeight="1" x14ac:dyDescent="0.25">
      <c r="A602" s="139">
        <v>11</v>
      </c>
      <c r="B602" s="140" t="s">
        <v>530</v>
      </c>
      <c r="C602" s="139" t="s">
        <v>531</v>
      </c>
      <c r="D602" s="139" t="s">
        <v>184</v>
      </c>
      <c r="E602" s="139">
        <v>1</v>
      </c>
      <c r="F602" s="96">
        <v>7</v>
      </c>
      <c r="G602" s="139" t="s">
        <v>297</v>
      </c>
      <c r="H602" s="139" t="s">
        <v>541</v>
      </c>
    </row>
    <row r="603" spans="1:8" ht="15" customHeight="1" x14ac:dyDescent="0.25">
      <c r="A603" s="139">
        <v>11</v>
      </c>
      <c r="B603" s="140" t="s">
        <v>530</v>
      </c>
      <c r="C603" s="139" t="s">
        <v>531</v>
      </c>
      <c r="D603" s="139" t="s">
        <v>184</v>
      </c>
      <c r="E603" s="139">
        <v>1</v>
      </c>
      <c r="F603" s="96">
        <v>10</v>
      </c>
      <c r="G603" s="139" t="s">
        <v>232</v>
      </c>
      <c r="H603" s="139" t="s">
        <v>541</v>
      </c>
    </row>
    <row r="604" spans="1:8" ht="15" customHeight="1" x14ac:dyDescent="0.25">
      <c r="A604" s="139">
        <v>11</v>
      </c>
      <c r="B604" s="140" t="s">
        <v>530</v>
      </c>
      <c r="C604" s="139" t="s">
        <v>531</v>
      </c>
      <c r="D604" s="139" t="s">
        <v>184</v>
      </c>
      <c r="E604" s="139">
        <v>1</v>
      </c>
      <c r="F604" s="96">
        <v>0</v>
      </c>
      <c r="G604" s="139" t="s">
        <v>233</v>
      </c>
      <c r="H604" s="139" t="s">
        <v>541</v>
      </c>
    </row>
    <row r="605" spans="1:8" ht="15" customHeight="1" x14ac:dyDescent="0.25">
      <c r="A605" s="139">
        <v>11</v>
      </c>
      <c r="B605" s="140" t="s">
        <v>530</v>
      </c>
      <c r="C605" s="139" t="s">
        <v>531</v>
      </c>
      <c r="D605" s="139" t="s">
        <v>184</v>
      </c>
      <c r="E605" s="139">
        <v>1</v>
      </c>
      <c r="F605" s="96">
        <v>0</v>
      </c>
      <c r="G605" s="139" t="s">
        <v>234</v>
      </c>
      <c r="H605" s="139" t="s">
        <v>541</v>
      </c>
    </row>
    <row r="606" spans="1:8" ht="15" customHeight="1" x14ac:dyDescent="0.25">
      <c r="A606" s="139">
        <v>11</v>
      </c>
      <c r="B606" s="140" t="s">
        <v>530</v>
      </c>
      <c r="C606" s="139" t="s">
        <v>531</v>
      </c>
      <c r="D606" s="139" t="s">
        <v>184</v>
      </c>
      <c r="E606" s="139">
        <v>1</v>
      </c>
      <c r="F606" s="96">
        <v>2</v>
      </c>
      <c r="G606" s="139" t="s">
        <v>241</v>
      </c>
      <c r="H606" s="139" t="s">
        <v>541</v>
      </c>
    </row>
    <row r="607" spans="1:8" ht="15" customHeight="1" x14ac:dyDescent="0.25">
      <c r="A607" s="139">
        <v>11</v>
      </c>
      <c r="B607" s="140" t="s">
        <v>530</v>
      </c>
      <c r="C607" s="139" t="s">
        <v>531</v>
      </c>
      <c r="D607" s="139" t="s">
        <v>184</v>
      </c>
      <c r="E607" s="139">
        <v>1</v>
      </c>
      <c r="F607" s="96">
        <v>6</v>
      </c>
      <c r="G607" s="139" t="s">
        <v>248</v>
      </c>
      <c r="H607" s="139" t="s">
        <v>541</v>
      </c>
    </row>
    <row r="608" spans="1:8" ht="15" customHeight="1" x14ac:dyDescent="0.25">
      <c r="A608" s="139">
        <v>11</v>
      </c>
      <c r="B608" s="140" t="s">
        <v>530</v>
      </c>
      <c r="C608" s="139" t="s">
        <v>531</v>
      </c>
      <c r="D608" s="139" t="s">
        <v>184</v>
      </c>
      <c r="E608" s="139">
        <v>1</v>
      </c>
      <c r="F608" s="96">
        <v>20</v>
      </c>
      <c r="G608" s="139" t="s">
        <v>254</v>
      </c>
      <c r="H608" s="139" t="s">
        <v>541</v>
      </c>
    </row>
    <row r="609" spans="1:8" ht="15" customHeight="1" x14ac:dyDescent="0.25">
      <c r="A609" s="139">
        <v>11</v>
      </c>
      <c r="B609" s="140" t="s">
        <v>530</v>
      </c>
      <c r="C609" s="139" t="s">
        <v>531</v>
      </c>
      <c r="D609" s="139" t="s">
        <v>184</v>
      </c>
      <c r="E609" s="139">
        <v>1</v>
      </c>
      <c r="F609" s="96">
        <v>14</v>
      </c>
      <c r="G609" s="139" t="s">
        <v>259</v>
      </c>
      <c r="H609" s="139" t="s">
        <v>541</v>
      </c>
    </row>
    <row r="610" spans="1:8" ht="15" customHeight="1" x14ac:dyDescent="0.25">
      <c r="A610" s="139">
        <v>11</v>
      </c>
      <c r="B610" s="140" t="s">
        <v>530</v>
      </c>
      <c r="C610" s="139" t="s">
        <v>531</v>
      </c>
      <c r="D610" s="139" t="s">
        <v>184</v>
      </c>
      <c r="E610" s="139">
        <v>1</v>
      </c>
      <c r="F610" s="96">
        <v>1</v>
      </c>
      <c r="G610" s="139" t="s">
        <v>261</v>
      </c>
      <c r="H610" s="139" t="s">
        <v>541</v>
      </c>
    </row>
    <row r="611" spans="1:8" ht="15" customHeight="1" x14ac:dyDescent="0.25">
      <c r="A611" s="139">
        <v>11</v>
      </c>
      <c r="B611" s="140" t="s">
        <v>530</v>
      </c>
      <c r="C611" s="139" t="s">
        <v>531</v>
      </c>
      <c r="D611" s="139" t="s">
        <v>184</v>
      </c>
      <c r="E611" s="139">
        <v>1</v>
      </c>
      <c r="F611" s="96">
        <v>1</v>
      </c>
      <c r="G611" s="139" t="s">
        <v>262</v>
      </c>
      <c r="H611" s="139" t="s">
        <v>541</v>
      </c>
    </row>
    <row r="612" spans="1:8" ht="15" customHeight="1" x14ac:dyDescent="0.25">
      <c r="A612" s="91" t="s">
        <v>495</v>
      </c>
      <c r="B612" s="91" t="s">
        <v>501</v>
      </c>
      <c r="C612" s="91" t="s">
        <v>494</v>
      </c>
      <c r="D612" s="91" t="s">
        <v>14</v>
      </c>
      <c r="E612" s="91" t="s">
        <v>489</v>
      </c>
      <c r="F612" s="96">
        <v>176</v>
      </c>
      <c r="G612" s="91" t="s">
        <v>22</v>
      </c>
      <c r="H612" s="91" t="s">
        <v>545</v>
      </c>
    </row>
    <row r="613" spans="1:8" ht="15" customHeight="1" x14ac:dyDescent="0.25">
      <c r="A613" s="139">
        <v>11</v>
      </c>
      <c r="B613" s="140" t="s">
        <v>530</v>
      </c>
      <c r="C613" s="139" t="s">
        <v>531</v>
      </c>
      <c r="D613" s="139" t="s">
        <v>184</v>
      </c>
      <c r="E613" s="139">
        <v>1</v>
      </c>
      <c r="F613" s="96">
        <v>20</v>
      </c>
      <c r="G613" s="139" t="s">
        <v>17</v>
      </c>
      <c r="H613" s="139" t="s">
        <v>541</v>
      </c>
    </row>
    <row r="614" spans="1:8" ht="15" customHeight="1" x14ac:dyDescent="0.25">
      <c r="A614" s="139">
        <v>11</v>
      </c>
      <c r="B614" s="140" t="s">
        <v>530</v>
      </c>
      <c r="C614" s="139" t="s">
        <v>531</v>
      </c>
      <c r="D614" s="139" t="s">
        <v>184</v>
      </c>
      <c r="E614" s="139">
        <v>1</v>
      </c>
      <c r="F614" s="96">
        <v>0</v>
      </c>
      <c r="G614" s="139" t="s">
        <v>134</v>
      </c>
      <c r="H614" s="139" t="s">
        <v>541</v>
      </c>
    </row>
    <row r="615" spans="1:8" ht="15" customHeight="1" x14ac:dyDescent="0.25">
      <c r="A615" s="139">
        <v>11</v>
      </c>
      <c r="B615" s="140" t="s">
        <v>530</v>
      </c>
      <c r="C615" s="139" t="s">
        <v>531</v>
      </c>
      <c r="D615" s="139" t="s">
        <v>184</v>
      </c>
      <c r="E615" s="139">
        <v>1</v>
      </c>
      <c r="F615" s="96">
        <v>0</v>
      </c>
      <c r="G615" s="139" t="s">
        <v>53</v>
      </c>
      <c r="H615" s="139" t="s">
        <v>541</v>
      </c>
    </row>
    <row r="616" spans="1:8" ht="15" customHeight="1" x14ac:dyDescent="0.25">
      <c r="A616" s="139">
        <v>11</v>
      </c>
      <c r="B616" s="140" t="s">
        <v>530</v>
      </c>
      <c r="C616" s="139" t="s">
        <v>531</v>
      </c>
      <c r="D616" s="139" t="s">
        <v>184</v>
      </c>
      <c r="E616" s="139">
        <v>1</v>
      </c>
      <c r="F616" s="96">
        <v>0</v>
      </c>
      <c r="G616" s="139" t="s">
        <v>57</v>
      </c>
      <c r="H616" s="139" t="s">
        <v>541</v>
      </c>
    </row>
    <row r="617" spans="1:8" ht="15" customHeight="1" x14ac:dyDescent="0.25">
      <c r="A617" s="139"/>
      <c r="B617" s="139"/>
      <c r="C617" s="139"/>
      <c r="D617" s="139"/>
      <c r="E617" s="139"/>
      <c r="F617" s="120">
        <f>SUM(F587:F616)</f>
        <v>370</v>
      </c>
      <c r="G617" s="147"/>
      <c r="H617" s="147"/>
    </row>
    <row r="618" spans="1:8" ht="15" customHeight="1" x14ac:dyDescent="0.25">
      <c r="A618" s="91" t="s">
        <v>498</v>
      </c>
      <c r="B618" s="91" t="s">
        <v>180</v>
      </c>
      <c r="C618" s="91" t="s">
        <v>483</v>
      </c>
      <c r="D618" s="91" t="s">
        <v>14</v>
      </c>
      <c r="E618" s="91" t="s">
        <v>536</v>
      </c>
      <c r="F618" s="96">
        <v>5</v>
      </c>
      <c r="G618" s="91" t="s">
        <v>18</v>
      </c>
      <c r="H618" s="91" t="s">
        <v>544</v>
      </c>
    </row>
    <row r="619" spans="1:8" ht="15" customHeight="1" x14ac:dyDescent="0.25">
      <c r="A619" s="91" t="s">
        <v>498</v>
      </c>
      <c r="B619" s="91" t="s">
        <v>180</v>
      </c>
      <c r="C619" s="91" t="s">
        <v>483</v>
      </c>
      <c r="D619" s="91" t="s">
        <v>14</v>
      </c>
      <c r="E619" s="91" t="s">
        <v>536</v>
      </c>
      <c r="F619" s="96">
        <v>5</v>
      </c>
      <c r="G619" s="91" t="s">
        <v>21</v>
      </c>
      <c r="H619" s="91" t="s">
        <v>544</v>
      </c>
    </row>
    <row r="620" spans="1:8" ht="15" customHeight="1" x14ac:dyDescent="0.25">
      <c r="A620" s="91" t="s">
        <v>496</v>
      </c>
      <c r="B620" s="91" t="s">
        <v>502</v>
      </c>
      <c r="C620" s="91" t="s">
        <v>497</v>
      </c>
      <c r="D620" s="91" t="s">
        <v>14</v>
      </c>
      <c r="E620" s="91" t="s">
        <v>489</v>
      </c>
      <c r="F620" s="96">
        <v>170</v>
      </c>
      <c r="G620" s="91" t="s">
        <v>22</v>
      </c>
      <c r="H620" s="91" t="s">
        <v>541</v>
      </c>
    </row>
    <row r="621" spans="1:8" ht="15" customHeight="1" x14ac:dyDescent="0.25">
      <c r="A621" s="91" t="s">
        <v>498</v>
      </c>
      <c r="B621" s="91" t="s">
        <v>180</v>
      </c>
      <c r="C621" s="91" t="s">
        <v>483</v>
      </c>
      <c r="D621" s="91" t="s">
        <v>14</v>
      </c>
      <c r="E621" s="91" t="s">
        <v>536</v>
      </c>
      <c r="F621" s="96">
        <v>5</v>
      </c>
      <c r="G621" s="91" t="s">
        <v>23</v>
      </c>
      <c r="H621" s="91" t="s">
        <v>544</v>
      </c>
    </row>
    <row r="622" spans="1:8" ht="15" customHeight="1" x14ac:dyDescent="0.25">
      <c r="A622" s="91" t="s">
        <v>498</v>
      </c>
      <c r="B622" s="91" t="s">
        <v>180</v>
      </c>
      <c r="C622" s="91" t="s">
        <v>483</v>
      </c>
      <c r="D622" s="91" t="s">
        <v>14</v>
      </c>
      <c r="E622" s="91" t="s">
        <v>536</v>
      </c>
      <c r="F622" s="96">
        <v>15</v>
      </c>
      <c r="G622" s="91" t="s">
        <v>24</v>
      </c>
      <c r="H622" s="91" t="s">
        <v>544</v>
      </c>
    </row>
    <row r="623" spans="1:8" ht="15" customHeight="1" x14ac:dyDescent="0.25">
      <c r="A623" s="91" t="s">
        <v>498</v>
      </c>
      <c r="B623" s="91" t="s">
        <v>180</v>
      </c>
      <c r="C623" s="91" t="s">
        <v>483</v>
      </c>
      <c r="D623" s="91" t="s">
        <v>14</v>
      </c>
      <c r="E623" s="91" t="s">
        <v>536</v>
      </c>
      <c r="F623" s="96">
        <v>30</v>
      </c>
      <c r="G623" s="91" t="s">
        <v>25</v>
      </c>
      <c r="H623" s="91" t="s">
        <v>544</v>
      </c>
    </row>
    <row r="624" spans="1:8" ht="15" customHeight="1" x14ac:dyDescent="0.25">
      <c r="A624" s="91" t="s">
        <v>498</v>
      </c>
      <c r="B624" s="91" t="s">
        <v>180</v>
      </c>
      <c r="C624" s="91" t="s">
        <v>483</v>
      </c>
      <c r="D624" s="91" t="s">
        <v>14</v>
      </c>
      <c r="E624" s="91" t="s">
        <v>536</v>
      </c>
      <c r="F624" s="96">
        <v>5</v>
      </c>
      <c r="G624" s="91" t="s">
        <v>56</v>
      </c>
      <c r="H624" s="91" t="s">
        <v>544</v>
      </c>
    </row>
    <row r="625" spans="1:8" ht="15" customHeight="1" x14ac:dyDescent="0.25">
      <c r="A625" s="91" t="s">
        <v>498</v>
      </c>
      <c r="B625" s="91" t="s">
        <v>180</v>
      </c>
      <c r="C625" s="91" t="s">
        <v>483</v>
      </c>
      <c r="D625" s="91" t="s">
        <v>14</v>
      </c>
      <c r="E625" s="91" t="s">
        <v>536</v>
      </c>
      <c r="F625" s="96">
        <v>5</v>
      </c>
      <c r="G625" s="91" t="s">
        <v>53</v>
      </c>
      <c r="H625" s="91" t="s">
        <v>544</v>
      </c>
    </row>
    <row r="626" spans="1:8" ht="15" customHeight="1" x14ac:dyDescent="0.25">
      <c r="A626" s="91"/>
      <c r="B626" s="91"/>
      <c r="C626" s="91"/>
      <c r="D626" s="91"/>
      <c r="E626" s="91"/>
      <c r="F626" s="120">
        <f>SUM(F618:F625)</f>
        <v>240</v>
      </c>
      <c r="G626" s="143"/>
      <c r="H626" s="143"/>
    </row>
    <row r="627" spans="1:8" ht="15" customHeight="1" x14ac:dyDescent="0.25">
      <c r="A627" s="91" t="s">
        <v>495</v>
      </c>
      <c r="B627" s="91" t="s">
        <v>165</v>
      </c>
      <c r="C627" s="91" t="s">
        <v>494</v>
      </c>
      <c r="D627" s="91" t="s">
        <v>14</v>
      </c>
      <c r="E627" s="91" t="s">
        <v>489</v>
      </c>
      <c r="F627" s="96">
        <v>507</v>
      </c>
      <c r="G627" s="91" t="s">
        <v>18</v>
      </c>
      <c r="H627" s="91" t="s">
        <v>545</v>
      </c>
    </row>
    <row r="628" spans="1:8" ht="15" customHeight="1" x14ac:dyDescent="0.25">
      <c r="A628" s="91" t="s">
        <v>495</v>
      </c>
      <c r="B628" s="91" t="s">
        <v>501</v>
      </c>
      <c r="C628" s="91" t="s">
        <v>494</v>
      </c>
      <c r="D628" s="91" t="s">
        <v>14</v>
      </c>
      <c r="E628" s="91" t="s">
        <v>489</v>
      </c>
      <c r="F628" s="96">
        <v>136</v>
      </c>
      <c r="G628" s="91" t="s">
        <v>20</v>
      </c>
      <c r="H628" s="91" t="s">
        <v>545</v>
      </c>
    </row>
    <row r="629" spans="1:8" ht="15" customHeight="1" x14ac:dyDescent="0.25">
      <c r="A629" s="91" t="s">
        <v>496</v>
      </c>
      <c r="B629" s="91" t="s">
        <v>502</v>
      </c>
      <c r="C629" s="91" t="s">
        <v>497</v>
      </c>
      <c r="D629" s="91" t="s">
        <v>14</v>
      </c>
      <c r="E629" s="91" t="s">
        <v>489</v>
      </c>
      <c r="F629" s="96">
        <v>81</v>
      </c>
      <c r="G629" s="91" t="s">
        <v>22</v>
      </c>
      <c r="H629" s="91" t="s">
        <v>541</v>
      </c>
    </row>
    <row r="630" spans="1:8" ht="15" customHeight="1" x14ac:dyDescent="0.25">
      <c r="A630" s="91" t="s">
        <v>495</v>
      </c>
      <c r="B630" s="91" t="s">
        <v>501</v>
      </c>
      <c r="C630" s="91" t="s">
        <v>494</v>
      </c>
      <c r="D630" s="91" t="s">
        <v>14</v>
      </c>
      <c r="E630" s="91" t="s">
        <v>489</v>
      </c>
      <c r="F630" s="96">
        <v>372</v>
      </c>
      <c r="G630" s="91" t="s">
        <v>23</v>
      </c>
      <c r="H630" s="91" t="s">
        <v>545</v>
      </c>
    </row>
    <row r="631" spans="1:8" ht="15" customHeight="1" x14ac:dyDescent="0.25">
      <c r="A631" s="91" t="s">
        <v>495</v>
      </c>
      <c r="B631" s="91" t="s">
        <v>501</v>
      </c>
      <c r="C631" s="91" t="s">
        <v>494</v>
      </c>
      <c r="D631" s="91" t="s">
        <v>14</v>
      </c>
      <c r="E631" s="91" t="s">
        <v>489</v>
      </c>
      <c r="F631" s="96">
        <v>2597</v>
      </c>
      <c r="G631" s="91" t="s">
        <v>25</v>
      </c>
      <c r="H631" s="91" t="s">
        <v>545</v>
      </c>
    </row>
    <row r="632" spans="1:8" ht="15" customHeight="1" x14ac:dyDescent="0.25">
      <c r="A632" s="91" t="s">
        <v>495</v>
      </c>
      <c r="B632" s="91" t="s">
        <v>501</v>
      </c>
      <c r="C632" s="91" t="s">
        <v>494</v>
      </c>
      <c r="D632" s="91" t="s">
        <v>14</v>
      </c>
      <c r="E632" s="91" t="s">
        <v>489</v>
      </c>
      <c r="F632" s="96">
        <v>177</v>
      </c>
      <c r="G632" s="91" t="s">
        <v>27</v>
      </c>
      <c r="H632" s="91" t="s">
        <v>545</v>
      </c>
    </row>
    <row r="633" spans="1:8" ht="15" customHeight="1" x14ac:dyDescent="0.25">
      <c r="A633" s="91" t="s">
        <v>495</v>
      </c>
      <c r="B633" s="91" t="s">
        <v>501</v>
      </c>
      <c r="C633" s="91" t="s">
        <v>494</v>
      </c>
      <c r="D633" s="91" t="s">
        <v>14</v>
      </c>
      <c r="E633" s="91" t="s">
        <v>489</v>
      </c>
      <c r="F633" s="96">
        <v>82</v>
      </c>
      <c r="G633" s="91" t="s">
        <v>29</v>
      </c>
      <c r="H633" s="91" t="s">
        <v>545</v>
      </c>
    </row>
    <row r="634" spans="1:8" ht="15" customHeight="1" x14ac:dyDescent="0.25">
      <c r="A634" s="91" t="s">
        <v>495</v>
      </c>
      <c r="B634" s="91" t="s">
        <v>501</v>
      </c>
      <c r="C634" s="91" t="s">
        <v>494</v>
      </c>
      <c r="D634" s="91" t="s">
        <v>14</v>
      </c>
      <c r="E634" s="91" t="s">
        <v>489</v>
      </c>
      <c r="F634" s="96">
        <v>15</v>
      </c>
      <c r="G634" s="91" t="s">
        <v>30</v>
      </c>
      <c r="H634" s="91" t="s">
        <v>545</v>
      </c>
    </row>
    <row r="635" spans="1:8" ht="15" customHeight="1" x14ac:dyDescent="0.25">
      <c r="A635" s="91" t="s">
        <v>495</v>
      </c>
      <c r="B635" s="91" t="s">
        <v>501</v>
      </c>
      <c r="C635" s="91" t="s">
        <v>494</v>
      </c>
      <c r="D635" s="91" t="s">
        <v>14</v>
      </c>
      <c r="E635" s="91" t="s">
        <v>489</v>
      </c>
      <c r="F635" s="96">
        <v>2519</v>
      </c>
      <c r="G635" s="91" t="s">
        <v>31</v>
      </c>
      <c r="H635" s="91" t="s">
        <v>545</v>
      </c>
    </row>
    <row r="636" spans="1:8" ht="15" customHeight="1" x14ac:dyDescent="0.25">
      <c r="A636" s="91" t="s">
        <v>495</v>
      </c>
      <c r="B636" s="91" t="s">
        <v>501</v>
      </c>
      <c r="C636" s="91" t="s">
        <v>494</v>
      </c>
      <c r="D636" s="91" t="s">
        <v>14</v>
      </c>
      <c r="E636" s="91" t="s">
        <v>489</v>
      </c>
      <c r="F636" s="96">
        <v>382</v>
      </c>
      <c r="G636" s="91" t="s">
        <v>32</v>
      </c>
      <c r="H636" s="91" t="s">
        <v>545</v>
      </c>
    </row>
    <row r="637" spans="1:8" ht="15" customHeight="1" x14ac:dyDescent="0.25">
      <c r="A637" s="91" t="s">
        <v>495</v>
      </c>
      <c r="B637" s="91" t="s">
        <v>501</v>
      </c>
      <c r="C637" s="91" t="s">
        <v>494</v>
      </c>
      <c r="D637" s="91" t="s">
        <v>14</v>
      </c>
      <c r="E637" s="91" t="s">
        <v>489</v>
      </c>
      <c r="F637" s="96">
        <v>408</v>
      </c>
      <c r="G637" s="91" t="s">
        <v>33</v>
      </c>
      <c r="H637" s="91" t="s">
        <v>545</v>
      </c>
    </row>
    <row r="638" spans="1:8" ht="15" customHeight="1" x14ac:dyDescent="0.25">
      <c r="A638" s="91" t="s">
        <v>495</v>
      </c>
      <c r="B638" s="91" t="s">
        <v>501</v>
      </c>
      <c r="C638" s="91" t="s">
        <v>494</v>
      </c>
      <c r="D638" s="91" t="s">
        <v>14</v>
      </c>
      <c r="E638" s="91" t="s">
        <v>489</v>
      </c>
      <c r="F638" s="96">
        <v>13</v>
      </c>
      <c r="G638" s="91" t="s">
        <v>35</v>
      </c>
      <c r="H638" s="91" t="s">
        <v>545</v>
      </c>
    </row>
    <row r="639" spans="1:8" ht="15" customHeight="1" x14ac:dyDescent="0.25">
      <c r="A639" s="91" t="s">
        <v>495</v>
      </c>
      <c r="B639" s="91" t="s">
        <v>501</v>
      </c>
      <c r="C639" s="91" t="s">
        <v>494</v>
      </c>
      <c r="D639" s="91" t="s">
        <v>14</v>
      </c>
      <c r="E639" s="91" t="s">
        <v>489</v>
      </c>
      <c r="F639" s="96">
        <v>1013</v>
      </c>
      <c r="G639" s="91" t="s">
        <v>36</v>
      </c>
      <c r="H639" s="91" t="s">
        <v>545</v>
      </c>
    </row>
    <row r="640" spans="1:8" ht="15" customHeight="1" x14ac:dyDescent="0.25">
      <c r="A640" s="91" t="s">
        <v>495</v>
      </c>
      <c r="B640" s="91" t="s">
        <v>501</v>
      </c>
      <c r="C640" s="91" t="s">
        <v>494</v>
      </c>
      <c r="D640" s="91" t="s">
        <v>14</v>
      </c>
      <c r="E640" s="91" t="s">
        <v>489</v>
      </c>
      <c r="F640" s="96">
        <v>627</v>
      </c>
      <c r="G640" s="91" t="s">
        <v>39</v>
      </c>
      <c r="H640" s="91" t="s">
        <v>545</v>
      </c>
    </row>
    <row r="641" spans="1:8" ht="15" customHeight="1" x14ac:dyDescent="0.25">
      <c r="A641" s="91" t="s">
        <v>495</v>
      </c>
      <c r="B641" s="91" t="s">
        <v>501</v>
      </c>
      <c r="C641" s="91" t="s">
        <v>494</v>
      </c>
      <c r="D641" s="91" t="s">
        <v>14</v>
      </c>
      <c r="E641" s="91" t="s">
        <v>489</v>
      </c>
      <c r="F641" s="96">
        <v>98</v>
      </c>
      <c r="G641" s="91" t="s">
        <v>40</v>
      </c>
      <c r="H641" s="91" t="s">
        <v>545</v>
      </c>
    </row>
    <row r="642" spans="1:8" ht="15" customHeight="1" x14ac:dyDescent="0.25">
      <c r="A642" s="91" t="s">
        <v>495</v>
      </c>
      <c r="B642" s="91" t="s">
        <v>501</v>
      </c>
      <c r="C642" s="91" t="s">
        <v>494</v>
      </c>
      <c r="D642" s="91" t="s">
        <v>14</v>
      </c>
      <c r="E642" s="91" t="s">
        <v>489</v>
      </c>
      <c r="F642" s="96">
        <v>506</v>
      </c>
      <c r="G642" s="91" t="s">
        <v>41</v>
      </c>
      <c r="H642" s="91" t="s">
        <v>545</v>
      </c>
    </row>
    <row r="643" spans="1:8" ht="15" customHeight="1" x14ac:dyDescent="0.25">
      <c r="A643" s="91" t="s">
        <v>495</v>
      </c>
      <c r="B643" s="91" t="s">
        <v>501</v>
      </c>
      <c r="C643" s="91" t="s">
        <v>494</v>
      </c>
      <c r="D643" s="91" t="s">
        <v>14</v>
      </c>
      <c r="E643" s="91" t="s">
        <v>489</v>
      </c>
      <c r="F643" s="96">
        <v>8038</v>
      </c>
      <c r="G643" s="91" t="s">
        <v>42</v>
      </c>
      <c r="H643" s="91" t="s">
        <v>545</v>
      </c>
    </row>
    <row r="644" spans="1:8" ht="15" customHeight="1" x14ac:dyDescent="0.25">
      <c r="A644" s="91" t="s">
        <v>495</v>
      </c>
      <c r="B644" s="91" t="s">
        <v>501</v>
      </c>
      <c r="C644" s="91" t="s">
        <v>494</v>
      </c>
      <c r="D644" s="91" t="s">
        <v>14</v>
      </c>
      <c r="E644" s="91" t="s">
        <v>489</v>
      </c>
      <c r="F644" s="96">
        <v>5</v>
      </c>
      <c r="G644" s="91" t="s">
        <v>43</v>
      </c>
      <c r="H644" s="91" t="s">
        <v>545</v>
      </c>
    </row>
    <row r="645" spans="1:8" ht="15" customHeight="1" x14ac:dyDescent="0.25">
      <c r="A645" s="91" t="s">
        <v>495</v>
      </c>
      <c r="B645" s="91" t="s">
        <v>501</v>
      </c>
      <c r="C645" s="91" t="s">
        <v>494</v>
      </c>
      <c r="D645" s="91" t="s">
        <v>14</v>
      </c>
      <c r="E645" s="91" t="s">
        <v>489</v>
      </c>
      <c r="F645" s="96">
        <v>379</v>
      </c>
      <c r="G645" s="91" t="s">
        <v>44</v>
      </c>
      <c r="H645" s="91" t="s">
        <v>545</v>
      </c>
    </row>
    <row r="646" spans="1:8" ht="15" customHeight="1" x14ac:dyDescent="0.25">
      <c r="A646" s="91" t="s">
        <v>495</v>
      </c>
      <c r="B646" s="91" t="s">
        <v>501</v>
      </c>
      <c r="C646" s="91" t="s">
        <v>494</v>
      </c>
      <c r="D646" s="91" t="s">
        <v>14</v>
      </c>
      <c r="E646" s="91" t="s">
        <v>489</v>
      </c>
      <c r="F646" s="96">
        <v>361</v>
      </c>
      <c r="G646" s="91" t="s">
        <v>45</v>
      </c>
      <c r="H646" s="91" t="s">
        <v>545</v>
      </c>
    </row>
    <row r="647" spans="1:8" ht="15" customHeight="1" x14ac:dyDescent="0.25">
      <c r="A647" s="91" t="s">
        <v>495</v>
      </c>
      <c r="B647" s="91" t="s">
        <v>501</v>
      </c>
      <c r="C647" s="91" t="s">
        <v>494</v>
      </c>
      <c r="D647" s="91" t="s">
        <v>14</v>
      </c>
      <c r="E647" s="91" t="s">
        <v>489</v>
      </c>
      <c r="F647" s="96">
        <v>470</v>
      </c>
      <c r="G647" s="91" t="s">
        <v>46</v>
      </c>
      <c r="H647" s="91" t="s">
        <v>545</v>
      </c>
    </row>
    <row r="648" spans="1:8" ht="15" customHeight="1" x14ac:dyDescent="0.25">
      <c r="A648" s="91" t="s">
        <v>495</v>
      </c>
      <c r="B648" s="91" t="s">
        <v>501</v>
      </c>
      <c r="C648" s="91" t="s">
        <v>494</v>
      </c>
      <c r="D648" s="91" t="s">
        <v>14</v>
      </c>
      <c r="E648" s="91" t="s">
        <v>489</v>
      </c>
      <c r="F648" s="96">
        <v>3</v>
      </c>
      <c r="G648" s="91" t="s">
        <v>47</v>
      </c>
      <c r="H648" s="91" t="s">
        <v>545</v>
      </c>
    </row>
    <row r="649" spans="1:8" ht="15" customHeight="1" x14ac:dyDescent="0.25">
      <c r="A649" s="91" t="s">
        <v>495</v>
      </c>
      <c r="B649" s="91" t="s">
        <v>501</v>
      </c>
      <c r="C649" s="91" t="s">
        <v>494</v>
      </c>
      <c r="D649" s="91" t="s">
        <v>14</v>
      </c>
      <c r="E649" s="91" t="s">
        <v>489</v>
      </c>
      <c r="F649" s="96">
        <v>123</v>
      </c>
      <c r="G649" s="91" t="s">
        <v>48</v>
      </c>
      <c r="H649" s="91" t="s">
        <v>545</v>
      </c>
    </row>
    <row r="650" spans="1:8" ht="15" customHeight="1" x14ac:dyDescent="0.25">
      <c r="A650" s="91" t="s">
        <v>495</v>
      </c>
      <c r="B650" s="91" t="s">
        <v>501</v>
      </c>
      <c r="C650" s="91" t="s">
        <v>494</v>
      </c>
      <c r="D650" s="91" t="s">
        <v>14</v>
      </c>
      <c r="E650" s="91" t="s">
        <v>489</v>
      </c>
      <c r="F650" s="96">
        <v>430</v>
      </c>
      <c r="G650" s="91" t="s">
        <v>68</v>
      </c>
      <c r="H650" s="91" t="s">
        <v>545</v>
      </c>
    </row>
    <row r="651" spans="1:8" ht="15" customHeight="1" x14ac:dyDescent="0.25">
      <c r="A651" s="91" t="s">
        <v>495</v>
      </c>
      <c r="B651" s="91" t="s">
        <v>501</v>
      </c>
      <c r="C651" s="91" t="s">
        <v>494</v>
      </c>
      <c r="D651" s="91" t="s">
        <v>14</v>
      </c>
      <c r="E651" s="91" t="s">
        <v>489</v>
      </c>
      <c r="F651" s="96">
        <v>3</v>
      </c>
      <c r="G651" s="91" t="s">
        <v>49</v>
      </c>
      <c r="H651" s="91" t="s">
        <v>545</v>
      </c>
    </row>
    <row r="652" spans="1:8" ht="15" customHeight="1" x14ac:dyDescent="0.25">
      <c r="A652" s="91" t="s">
        <v>495</v>
      </c>
      <c r="B652" s="91" t="s">
        <v>501</v>
      </c>
      <c r="C652" s="91" t="s">
        <v>494</v>
      </c>
      <c r="D652" s="91" t="s">
        <v>14</v>
      </c>
      <c r="E652" s="91" t="s">
        <v>489</v>
      </c>
      <c r="F652" s="96">
        <v>690</v>
      </c>
      <c r="G652" s="91" t="s">
        <v>51</v>
      </c>
      <c r="H652" s="91" t="s">
        <v>545</v>
      </c>
    </row>
    <row r="653" spans="1:8" ht="15" customHeight="1" x14ac:dyDescent="0.25">
      <c r="A653" s="91" t="s">
        <v>495</v>
      </c>
      <c r="B653" s="91" t="s">
        <v>501</v>
      </c>
      <c r="C653" s="91" t="s">
        <v>494</v>
      </c>
      <c r="D653" s="91" t="s">
        <v>14</v>
      </c>
      <c r="E653" s="91" t="s">
        <v>489</v>
      </c>
      <c r="F653" s="96">
        <v>3</v>
      </c>
      <c r="G653" s="91" t="s">
        <v>52</v>
      </c>
      <c r="H653" s="91" t="s">
        <v>545</v>
      </c>
    </row>
    <row r="654" spans="1:8" ht="15" customHeight="1" x14ac:dyDescent="0.25">
      <c r="A654" s="91" t="s">
        <v>495</v>
      </c>
      <c r="B654" s="91" t="s">
        <v>501</v>
      </c>
      <c r="C654" s="91" t="s">
        <v>494</v>
      </c>
      <c r="D654" s="91" t="s">
        <v>14</v>
      </c>
      <c r="E654" s="91" t="s">
        <v>489</v>
      </c>
      <c r="F654" s="96">
        <v>18</v>
      </c>
      <c r="G654" s="91" t="s">
        <v>55</v>
      </c>
      <c r="H654" s="91" t="s">
        <v>545</v>
      </c>
    </row>
    <row r="655" spans="1:8" ht="15" customHeight="1" x14ac:dyDescent="0.25">
      <c r="A655" s="91" t="s">
        <v>495</v>
      </c>
      <c r="B655" s="91" t="s">
        <v>501</v>
      </c>
      <c r="C655" s="91" t="s">
        <v>494</v>
      </c>
      <c r="D655" s="91" t="s">
        <v>14</v>
      </c>
      <c r="E655" s="91" t="s">
        <v>489</v>
      </c>
      <c r="F655" s="96">
        <v>398</v>
      </c>
      <c r="G655" s="91" t="s">
        <v>56</v>
      </c>
      <c r="H655" s="91" t="s">
        <v>545</v>
      </c>
    </row>
    <row r="656" spans="1:8" ht="15" customHeight="1" x14ac:dyDescent="0.25">
      <c r="A656" s="91" t="s">
        <v>495</v>
      </c>
      <c r="B656" s="91" t="s">
        <v>501</v>
      </c>
      <c r="C656" s="91" t="s">
        <v>494</v>
      </c>
      <c r="D656" s="91" t="s">
        <v>14</v>
      </c>
      <c r="E656" s="91" t="s">
        <v>489</v>
      </c>
      <c r="F656" s="96">
        <v>13</v>
      </c>
      <c r="G656" s="91" t="s">
        <v>57</v>
      </c>
      <c r="H656" s="91" t="s">
        <v>545</v>
      </c>
    </row>
    <row r="657" spans="1:8" ht="15" customHeight="1" x14ac:dyDescent="0.25">
      <c r="A657" s="91" t="s">
        <v>495</v>
      </c>
      <c r="B657" s="91" t="s">
        <v>501</v>
      </c>
      <c r="C657" s="91" t="s">
        <v>494</v>
      </c>
      <c r="D657" s="91" t="s">
        <v>14</v>
      </c>
      <c r="E657" s="91" t="s">
        <v>489</v>
      </c>
      <c r="F657" s="96">
        <v>1078</v>
      </c>
      <c r="G657" s="91" t="s">
        <v>65</v>
      </c>
      <c r="H657" s="91" t="s">
        <v>545</v>
      </c>
    </row>
    <row r="658" spans="1:8" ht="15" customHeight="1" x14ac:dyDescent="0.25">
      <c r="A658" s="91" t="s">
        <v>495</v>
      </c>
      <c r="B658" s="91" t="s">
        <v>501</v>
      </c>
      <c r="C658" s="91" t="s">
        <v>494</v>
      </c>
      <c r="D658" s="91" t="s">
        <v>14</v>
      </c>
      <c r="E658" s="91" t="s">
        <v>489</v>
      </c>
      <c r="F658" s="96">
        <v>3</v>
      </c>
      <c r="G658" s="91" t="s">
        <v>25</v>
      </c>
      <c r="H658" s="91" t="s">
        <v>545</v>
      </c>
    </row>
    <row r="659" spans="1:8" ht="15" customHeight="1" x14ac:dyDescent="0.25">
      <c r="A659" s="91" t="s">
        <v>495</v>
      </c>
      <c r="B659" s="91" t="s">
        <v>501</v>
      </c>
      <c r="C659" s="91" t="s">
        <v>494</v>
      </c>
      <c r="D659" s="91" t="s">
        <v>14</v>
      </c>
      <c r="E659" s="91" t="s">
        <v>489</v>
      </c>
      <c r="F659" s="96">
        <v>2</v>
      </c>
      <c r="G659" s="91" t="s">
        <v>29</v>
      </c>
      <c r="H659" s="91" t="s">
        <v>545</v>
      </c>
    </row>
    <row r="660" spans="1:8" ht="15" customHeight="1" x14ac:dyDescent="0.25">
      <c r="A660" s="91" t="s">
        <v>495</v>
      </c>
      <c r="B660" s="91" t="s">
        <v>501</v>
      </c>
      <c r="C660" s="91" t="s">
        <v>494</v>
      </c>
      <c r="D660" s="91" t="s">
        <v>14</v>
      </c>
      <c r="E660" s="91" t="s">
        <v>489</v>
      </c>
      <c r="F660" s="96">
        <v>130</v>
      </c>
      <c r="G660" s="91" t="s">
        <v>31</v>
      </c>
      <c r="H660" s="91" t="s">
        <v>545</v>
      </c>
    </row>
    <row r="661" spans="1:8" ht="15" customHeight="1" x14ac:dyDescent="0.25">
      <c r="A661" s="91" t="s">
        <v>495</v>
      </c>
      <c r="B661" s="91" t="s">
        <v>501</v>
      </c>
      <c r="C661" s="91" t="s">
        <v>494</v>
      </c>
      <c r="D661" s="91" t="s">
        <v>14</v>
      </c>
      <c r="E661" s="91" t="s">
        <v>489</v>
      </c>
      <c r="F661" s="96">
        <v>1</v>
      </c>
      <c r="G661" s="91" t="s">
        <v>41</v>
      </c>
      <c r="H661" s="91" t="s">
        <v>545</v>
      </c>
    </row>
    <row r="662" spans="1:8" ht="15" customHeight="1" x14ac:dyDescent="0.25">
      <c r="A662" s="91" t="s">
        <v>495</v>
      </c>
      <c r="B662" s="91" t="s">
        <v>501</v>
      </c>
      <c r="C662" s="91" t="s">
        <v>494</v>
      </c>
      <c r="D662" s="91" t="s">
        <v>14</v>
      </c>
      <c r="E662" s="91" t="s">
        <v>489</v>
      </c>
      <c r="F662" s="96">
        <v>308</v>
      </c>
      <c r="G662" s="91" t="s">
        <v>46</v>
      </c>
      <c r="H662" s="91" t="s">
        <v>545</v>
      </c>
    </row>
    <row r="663" spans="1:8" ht="15" customHeight="1" x14ac:dyDescent="0.25">
      <c r="A663" s="91" t="s">
        <v>495</v>
      </c>
      <c r="B663" s="91" t="s">
        <v>501</v>
      </c>
      <c r="C663" s="91" t="s">
        <v>494</v>
      </c>
      <c r="D663" s="91" t="s">
        <v>14</v>
      </c>
      <c r="E663" s="91" t="s">
        <v>489</v>
      </c>
      <c r="F663" s="96">
        <v>6</v>
      </c>
      <c r="G663" s="91" t="s">
        <v>68</v>
      </c>
      <c r="H663" s="91" t="s">
        <v>545</v>
      </c>
    </row>
    <row r="664" spans="1:8" ht="15" customHeight="1" x14ac:dyDescent="0.25">
      <c r="A664" s="91" t="s">
        <v>495</v>
      </c>
      <c r="B664" s="91" t="s">
        <v>501</v>
      </c>
      <c r="C664" s="91" t="s">
        <v>494</v>
      </c>
      <c r="D664" s="91" t="s">
        <v>14</v>
      </c>
      <c r="E664" s="91" t="s">
        <v>489</v>
      </c>
      <c r="F664" s="96">
        <v>9</v>
      </c>
      <c r="G664" s="91" t="s">
        <v>51</v>
      </c>
      <c r="H664" s="91" t="s">
        <v>545</v>
      </c>
    </row>
    <row r="665" spans="1:8" ht="15" customHeight="1" x14ac:dyDescent="0.25">
      <c r="A665" s="91" t="s">
        <v>495</v>
      </c>
      <c r="B665" s="91" t="s">
        <v>501</v>
      </c>
      <c r="C665" s="91" t="s">
        <v>494</v>
      </c>
      <c r="D665" s="91" t="s">
        <v>14</v>
      </c>
      <c r="E665" s="91" t="s">
        <v>489</v>
      </c>
      <c r="F665" s="96">
        <v>7</v>
      </c>
      <c r="G665" s="91" t="s">
        <v>52</v>
      </c>
      <c r="H665" s="91" t="s">
        <v>545</v>
      </c>
    </row>
    <row r="666" spans="1:8" ht="15" customHeight="1" x14ac:dyDescent="0.25">
      <c r="A666" s="91" t="s">
        <v>495</v>
      </c>
      <c r="B666" s="91" t="s">
        <v>501</v>
      </c>
      <c r="C666" s="91" t="s">
        <v>494</v>
      </c>
      <c r="D666" s="91" t="s">
        <v>14</v>
      </c>
      <c r="E666" s="91" t="s">
        <v>489</v>
      </c>
      <c r="F666" s="96">
        <v>250</v>
      </c>
      <c r="G666" s="91" t="s">
        <v>54</v>
      </c>
      <c r="H666" s="91" t="s">
        <v>545</v>
      </c>
    </row>
    <row r="667" spans="1:8" ht="15" customHeight="1" x14ac:dyDescent="0.25">
      <c r="A667" s="91" t="s">
        <v>495</v>
      </c>
      <c r="B667" s="91" t="s">
        <v>501</v>
      </c>
      <c r="C667" s="91" t="s">
        <v>494</v>
      </c>
      <c r="D667" s="91" t="s">
        <v>170</v>
      </c>
      <c r="E667" s="91" t="s">
        <v>489</v>
      </c>
      <c r="F667" s="96">
        <v>501</v>
      </c>
      <c r="G667" s="91" t="s">
        <v>46</v>
      </c>
      <c r="H667" s="91" t="s">
        <v>545</v>
      </c>
    </row>
    <row r="668" spans="1:8" ht="15" customHeight="1" x14ac:dyDescent="0.25">
      <c r="A668" s="91"/>
      <c r="B668" s="91"/>
      <c r="C668" s="91"/>
      <c r="D668" s="91"/>
      <c r="E668" s="91"/>
      <c r="F668" s="120">
        <f>SUM(F627:F667)</f>
        <v>22762</v>
      </c>
      <c r="G668" s="143"/>
      <c r="H668" s="143"/>
    </row>
    <row r="669" spans="1:8" ht="15" customHeight="1" x14ac:dyDescent="0.25">
      <c r="A669" s="91" t="s">
        <v>496</v>
      </c>
      <c r="B669" s="91" t="s">
        <v>502</v>
      </c>
      <c r="C669" s="91" t="s">
        <v>497</v>
      </c>
      <c r="D669" s="91" t="s">
        <v>14</v>
      </c>
      <c r="E669" s="91" t="s">
        <v>489</v>
      </c>
      <c r="F669" s="96">
        <v>115</v>
      </c>
      <c r="G669" s="91" t="s">
        <v>40</v>
      </c>
      <c r="H669" s="91" t="s">
        <v>541</v>
      </c>
    </row>
    <row r="670" spans="1:8" ht="15" customHeight="1" x14ac:dyDescent="0.25">
      <c r="A670" s="91" t="s">
        <v>496</v>
      </c>
      <c r="B670" s="91" t="s">
        <v>502</v>
      </c>
      <c r="C670" s="91" t="s">
        <v>497</v>
      </c>
      <c r="D670" s="91" t="s">
        <v>14</v>
      </c>
      <c r="E670" s="91" t="s">
        <v>489</v>
      </c>
      <c r="F670" s="96">
        <v>0</v>
      </c>
      <c r="G670" s="91" t="s">
        <v>53</v>
      </c>
      <c r="H670" s="91" t="s">
        <v>541</v>
      </c>
    </row>
    <row r="671" spans="1:8" ht="15" customHeight="1" x14ac:dyDescent="0.25">
      <c r="A671" s="91" t="s">
        <v>496</v>
      </c>
      <c r="B671" s="91" t="s">
        <v>502</v>
      </c>
      <c r="C671" s="91" t="s">
        <v>497</v>
      </c>
      <c r="D671" s="91" t="s">
        <v>14</v>
      </c>
      <c r="E671" s="91" t="s">
        <v>489</v>
      </c>
      <c r="F671" s="96">
        <v>2</v>
      </c>
      <c r="G671" s="91" t="s">
        <v>54</v>
      </c>
      <c r="H671" s="91" t="s">
        <v>541</v>
      </c>
    </row>
    <row r="672" spans="1:8" ht="15" customHeight="1" x14ac:dyDescent="0.25">
      <c r="A672" s="91" t="s">
        <v>496</v>
      </c>
      <c r="B672" s="91" t="s">
        <v>502</v>
      </c>
      <c r="C672" s="91" t="s">
        <v>497</v>
      </c>
      <c r="D672" s="91" t="s">
        <v>14</v>
      </c>
      <c r="E672" s="91" t="s">
        <v>489</v>
      </c>
      <c r="F672" s="96">
        <v>9</v>
      </c>
      <c r="G672" s="91" t="s">
        <v>18</v>
      </c>
      <c r="H672" s="91" t="s">
        <v>541</v>
      </c>
    </row>
    <row r="673" spans="1:8" ht="15" customHeight="1" x14ac:dyDescent="0.25">
      <c r="A673" s="91" t="s">
        <v>496</v>
      </c>
      <c r="B673" s="91" t="s">
        <v>502</v>
      </c>
      <c r="C673" s="91" t="s">
        <v>497</v>
      </c>
      <c r="D673" s="91" t="s">
        <v>14</v>
      </c>
      <c r="E673" s="91" t="s">
        <v>489</v>
      </c>
      <c r="F673" s="96">
        <v>228</v>
      </c>
      <c r="G673" s="91" t="s">
        <v>20</v>
      </c>
      <c r="H673" s="91" t="s">
        <v>541</v>
      </c>
    </row>
    <row r="674" spans="1:8" ht="15" customHeight="1" x14ac:dyDescent="0.25">
      <c r="A674" s="91" t="s">
        <v>499</v>
      </c>
      <c r="B674" s="91" t="s">
        <v>306</v>
      </c>
      <c r="C674" s="91" t="s">
        <v>500</v>
      </c>
      <c r="D674" s="91" t="s">
        <v>14</v>
      </c>
      <c r="E674" s="91" t="s">
        <v>489</v>
      </c>
      <c r="F674" s="96">
        <v>299</v>
      </c>
      <c r="G674" s="91" t="s">
        <v>22</v>
      </c>
      <c r="H674" s="91" t="s">
        <v>545</v>
      </c>
    </row>
    <row r="675" spans="1:8" ht="15" customHeight="1" x14ac:dyDescent="0.25">
      <c r="A675" s="91" t="s">
        <v>496</v>
      </c>
      <c r="B675" s="91" t="s">
        <v>502</v>
      </c>
      <c r="C675" s="91" t="s">
        <v>497</v>
      </c>
      <c r="D675" s="91" t="s">
        <v>14</v>
      </c>
      <c r="E675" s="91" t="s">
        <v>489</v>
      </c>
      <c r="F675" s="96">
        <v>127</v>
      </c>
      <c r="G675" s="91" t="s">
        <v>23</v>
      </c>
      <c r="H675" s="91" t="s">
        <v>541</v>
      </c>
    </row>
    <row r="676" spans="1:8" ht="15" customHeight="1" x14ac:dyDescent="0.25">
      <c r="A676" s="91" t="s">
        <v>496</v>
      </c>
      <c r="B676" s="91" t="s">
        <v>502</v>
      </c>
      <c r="C676" s="91" t="s">
        <v>497</v>
      </c>
      <c r="D676" s="91" t="s">
        <v>14</v>
      </c>
      <c r="E676" s="91" t="s">
        <v>489</v>
      </c>
      <c r="F676" s="96">
        <v>4</v>
      </c>
      <c r="G676" s="91" t="s">
        <v>25</v>
      </c>
      <c r="H676" s="91" t="s">
        <v>541</v>
      </c>
    </row>
    <row r="677" spans="1:8" ht="15" customHeight="1" x14ac:dyDescent="0.25">
      <c r="A677" s="91" t="s">
        <v>496</v>
      </c>
      <c r="B677" s="91" t="s">
        <v>502</v>
      </c>
      <c r="C677" s="91" t="s">
        <v>497</v>
      </c>
      <c r="D677" s="91" t="s">
        <v>14</v>
      </c>
      <c r="E677" s="91" t="s">
        <v>489</v>
      </c>
      <c r="F677" s="96">
        <v>37</v>
      </c>
      <c r="G677" s="91" t="s">
        <v>28</v>
      </c>
      <c r="H677" s="91" t="s">
        <v>541</v>
      </c>
    </row>
    <row r="678" spans="1:8" ht="15" customHeight="1" x14ac:dyDescent="0.25">
      <c r="A678" s="91" t="s">
        <v>496</v>
      </c>
      <c r="B678" s="91" t="s">
        <v>502</v>
      </c>
      <c r="C678" s="91" t="s">
        <v>497</v>
      </c>
      <c r="D678" s="91" t="s">
        <v>14</v>
      </c>
      <c r="E678" s="91" t="s">
        <v>489</v>
      </c>
      <c r="F678" s="96">
        <v>49</v>
      </c>
      <c r="G678" s="91" t="s">
        <v>30</v>
      </c>
      <c r="H678" s="91" t="s">
        <v>541</v>
      </c>
    </row>
    <row r="679" spans="1:8" ht="15" customHeight="1" x14ac:dyDescent="0.25">
      <c r="A679" s="91" t="s">
        <v>496</v>
      </c>
      <c r="B679" s="91" t="s">
        <v>502</v>
      </c>
      <c r="C679" s="91" t="s">
        <v>497</v>
      </c>
      <c r="D679" s="91" t="s">
        <v>14</v>
      </c>
      <c r="E679" s="91" t="s">
        <v>489</v>
      </c>
      <c r="F679" s="96">
        <v>6</v>
      </c>
      <c r="G679" s="91" t="s">
        <v>62</v>
      </c>
      <c r="H679" s="91" t="s">
        <v>541</v>
      </c>
    </row>
    <row r="680" spans="1:8" ht="15" customHeight="1" x14ac:dyDescent="0.25">
      <c r="A680" s="91" t="s">
        <v>496</v>
      </c>
      <c r="B680" s="91" t="s">
        <v>502</v>
      </c>
      <c r="C680" s="91" t="s">
        <v>497</v>
      </c>
      <c r="D680" s="91" t="s">
        <v>14</v>
      </c>
      <c r="E680" s="91" t="s">
        <v>489</v>
      </c>
      <c r="F680" s="96">
        <v>92</v>
      </c>
      <c r="G680" s="91" t="s">
        <v>34</v>
      </c>
      <c r="H680" s="91" t="s">
        <v>541</v>
      </c>
    </row>
    <row r="681" spans="1:8" ht="15" customHeight="1" x14ac:dyDescent="0.25">
      <c r="A681" s="91" t="s">
        <v>496</v>
      </c>
      <c r="B681" s="91" t="s">
        <v>502</v>
      </c>
      <c r="C681" s="91" t="s">
        <v>497</v>
      </c>
      <c r="D681" s="91" t="s">
        <v>14</v>
      </c>
      <c r="E681" s="91" t="s">
        <v>489</v>
      </c>
      <c r="F681" s="96">
        <v>161</v>
      </c>
      <c r="G681" s="91" t="s">
        <v>35</v>
      </c>
      <c r="H681" s="91" t="s">
        <v>541</v>
      </c>
    </row>
    <row r="682" spans="1:8" ht="15" customHeight="1" x14ac:dyDescent="0.25">
      <c r="A682" s="91" t="s">
        <v>496</v>
      </c>
      <c r="B682" s="91" t="s">
        <v>502</v>
      </c>
      <c r="C682" s="91" t="s">
        <v>497</v>
      </c>
      <c r="D682" s="91" t="s">
        <v>14</v>
      </c>
      <c r="E682" s="91" t="s">
        <v>489</v>
      </c>
      <c r="F682" s="96">
        <v>72</v>
      </c>
      <c r="G682" s="91" t="s">
        <v>37</v>
      </c>
      <c r="H682" s="91" t="s">
        <v>541</v>
      </c>
    </row>
    <row r="683" spans="1:8" ht="15" customHeight="1" x14ac:dyDescent="0.25">
      <c r="A683" s="91" t="s">
        <v>496</v>
      </c>
      <c r="B683" s="91" t="s">
        <v>502</v>
      </c>
      <c r="C683" s="91" t="s">
        <v>497</v>
      </c>
      <c r="D683" s="91" t="s">
        <v>14</v>
      </c>
      <c r="E683" s="91" t="s">
        <v>489</v>
      </c>
      <c r="F683" s="96">
        <v>11</v>
      </c>
      <c r="G683" s="91" t="s">
        <v>38</v>
      </c>
      <c r="H683" s="91" t="s">
        <v>541</v>
      </c>
    </row>
    <row r="684" spans="1:8" ht="15" customHeight="1" x14ac:dyDescent="0.25">
      <c r="A684" s="91" t="s">
        <v>496</v>
      </c>
      <c r="B684" s="91" t="s">
        <v>502</v>
      </c>
      <c r="C684" s="91" t="s">
        <v>497</v>
      </c>
      <c r="D684" s="91" t="s">
        <v>14</v>
      </c>
      <c r="E684" s="91" t="s">
        <v>489</v>
      </c>
      <c r="F684" s="96">
        <v>4</v>
      </c>
      <c r="G684" s="91" t="s">
        <v>39</v>
      </c>
      <c r="H684" s="91" t="s">
        <v>541</v>
      </c>
    </row>
    <row r="685" spans="1:8" ht="15" customHeight="1" x14ac:dyDescent="0.25">
      <c r="A685" s="91" t="s">
        <v>496</v>
      </c>
      <c r="B685" s="91" t="s">
        <v>502</v>
      </c>
      <c r="C685" s="91" t="s">
        <v>497</v>
      </c>
      <c r="D685" s="91" t="s">
        <v>14</v>
      </c>
      <c r="E685" s="91" t="s">
        <v>489</v>
      </c>
      <c r="F685" s="96">
        <v>26</v>
      </c>
      <c r="G685" s="91" t="s">
        <v>40</v>
      </c>
      <c r="H685" s="91" t="s">
        <v>541</v>
      </c>
    </row>
    <row r="686" spans="1:8" ht="15" customHeight="1" x14ac:dyDescent="0.25">
      <c r="A686" s="91" t="s">
        <v>496</v>
      </c>
      <c r="B686" s="91" t="s">
        <v>502</v>
      </c>
      <c r="C686" s="91" t="s">
        <v>497</v>
      </c>
      <c r="D686" s="91" t="s">
        <v>14</v>
      </c>
      <c r="E686" s="91" t="s">
        <v>489</v>
      </c>
      <c r="F686" s="96">
        <v>269</v>
      </c>
      <c r="G686" s="91" t="s">
        <v>41</v>
      </c>
      <c r="H686" s="91" t="s">
        <v>541</v>
      </c>
    </row>
    <row r="687" spans="1:8" ht="15" customHeight="1" x14ac:dyDescent="0.25">
      <c r="A687" s="91" t="s">
        <v>496</v>
      </c>
      <c r="B687" s="91" t="s">
        <v>502</v>
      </c>
      <c r="C687" s="91" t="s">
        <v>497</v>
      </c>
      <c r="D687" s="91" t="s">
        <v>14</v>
      </c>
      <c r="E687" s="91" t="s">
        <v>489</v>
      </c>
      <c r="F687" s="96">
        <v>200</v>
      </c>
      <c r="G687" s="91" t="s">
        <v>42</v>
      </c>
      <c r="H687" s="91" t="s">
        <v>541</v>
      </c>
    </row>
    <row r="688" spans="1:8" ht="15" customHeight="1" x14ac:dyDescent="0.25">
      <c r="A688" s="91" t="s">
        <v>496</v>
      </c>
      <c r="B688" s="91" t="s">
        <v>502</v>
      </c>
      <c r="C688" s="91" t="s">
        <v>497</v>
      </c>
      <c r="D688" s="91" t="s">
        <v>14</v>
      </c>
      <c r="E688" s="91" t="s">
        <v>489</v>
      </c>
      <c r="F688" s="96">
        <v>17</v>
      </c>
      <c r="G688" s="91" t="s">
        <v>43</v>
      </c>
      <c r="H688" s="91" t="s">
        <v>541</v>
      </c>
    </row>
    <row r="689" spans="1:8" ht="15" customHeight="1" x14ac:dyDescent="0.25">
      <c r="A689" s="91" t="s">
        <v>496</v>
      </c>
      <c r="B689" s="91" t="s">
        <v>502</v>
      </c>
      <c r="C689" s="91" t="s">
        <v>497</v>
      </c>
      <c r="D689" s="91" t="s">
        <v>14</v>
      </c>
      <c r="E689" s="91" t="s">
        <v>489</v>
      </c>
      <c r="F689" s="96">
        <v>2</v>
      </c>
      <c r="G689" s="91" t="s">
        <v>44</v>
      </c>
      <c r="H689" s="91" t="s">
        <v>541</v>
      </c>
    </row>
    <row r="690" spans="1:8" ht="15" customHeight="1" x14ac:dyDescent="0.25">
      <c r="A690" s="91" t="s">
        <v>496</v>
      </c>
      <c r="B690" s="91" t="s">
        <v>502</v>
      </c>
      <c r="C690" s="91" t="s">
        <v>497</v>
      </c>
      <c r="D690" s="91" t="s">
        <v>14</v>
      </c>
      <c r="E690" s="91" t="s">
        <v>489</v>
      </c>
      <c r="F690" s="96">
        <v>30</v>
      </c>
      <c r="G690" s="91" t="s">
        <v>45</v>
      </c>
      <c r="H690" s="91" t="s">
        <v>541</v>
      </c>
    </row>
    <row r="691" spans="1:8" ht="15" customHeight="1" x14ac:dyDescent="0.25">
      <c r="A691" s="91" t="s">
        <v>496</v>
      </c>
      <c r="B691" s="91" t="s">
        <v>502</v>
      </c>
      <c r="C691" s="91" t="s">
        <v>497</v>
      </c>
      <c r="D691" s="91" t="s">
        <v>14</v>
      </c>
      <c r="E691" s="91" t="s">
        <v>489</v>
      </c>
      <c r="F691" s="96">
        <v>62</v>
      </c>
      <c r="G691" s="91" t="s">
        <v>47</v>
      </c>
      <c r="H691" s="91" t="s">
        <v>541</v>
      </c>
    </row>
    <row r="692" spans="1:8" ht="15" customHeight="1" x14ac:dyDescent="0.25">
      <c r="A692" s="91" t="s">
        <v>496</v>
      </c>
      <c r="B692" s="91" t="s">
        <v>502</v>
      </c>
      <c r="C692" s="91" t="s">
        <v>497</v>
      </c>
      <c r="D692" s="91" t="s">
        <v>14</v>
      </c>
      <c r="E692" s="91" t="s">
        <v>489</v>
      </c>
      <c r="F692" s="96">
        <v>3</v>
      </c>
      <c r="G692" s="91" t="s">
        <v>63</v>
      </c>
      <c r="H692" s="91" t="s">
        <v>541</v>
      </c>
    </row>
    <row r="693" spans="1:8" ht="15" customHeight="1" x14ac:dyDescent="0.25">
      <c r="A693" s="91" t="s">
        <v>496</v>
      </c>
      <c r="B693" s="91" t="s">
        <v>502</v>
      </c>
      <c r="C693" s="91" t="s">
        <v>497</v>
      </c>
      <c r="D693" s="91" t="s">
        <v>14</v>
      </c>
      <c r="E693" s="91" t="s">
        <v>489</v>
      </c>
      <c r="F693" s="96">
        <v>57</v>
      </c>
      <c r="G693" s="91" t="s">
        <v>48</v>
      </c>
      <c r="H693" s="91" t="s">
        <v>541</v>
      </c>
    </row>
    <row r="694" spans="1:8" ht="15" customHeight="1" x14ac:dyDescent="0.25">
      <c r="A694" s="91" t="s">
        <v>496</v>
      </c>
      <c r="B694" s="91" t="s">
        <v>502</v>
      </c>
      <c r="C694" s="91" t="s">
        <v>497</v>
      </c>
      <c r="D694" s="91" t="s">
        <v>14</v>
      </c>
      <c r="E694" s="91" t="s">
        <v>489</v>
      </c>
      <c r="F694" s="96">
        <v>1</v>
      </c>
      <c r="G694" s="91" t="s">
        <v>68</v>
      </c>
      <c r="H694" s="91" t="s">
        <v>541</v>
      </c>
    </row>
    <row r="695" spans="1:8" ht="15" customHeight="1" x14ac:dyDescent="0.25">
      <c r="A695" s="91" t="s">
        <v>496</v>
      </c>
      <c r="B695" s="91" t="s">
        <v>502</v>
      </c>
      <c r="C695" s="91" t="s">
        <v>497</v>
      </c>
      <c r="D695" s="91" t="s">
        <v>14</v>
      </c>
      <c r="E695" s="91" t="s">
        <v>489</v>
      </c>
      <c r="F695" s="96">
        <v>104</v>
      </c>
      <c r="G695" s="91" t="s">
        <v>49</v>
      </c>
      <c r="H695" s="91" t="s">
        <v>541</v>
      </c>
    </row>
    <row r="696" spans="1:8" ht="15" customHeight="1" x14ac:dyDescent="0.25">
      <c r="A696" s="91" t="s">
        <v>496</v>
      </c>
      <c r="B696" s="91" t="s">
        <v>502</v>
      </c>
      <c r="C696" s="91" t="s">
        <v>497</v>
      </c>
      <c r="D696" s="91" t="s">
        <v>14</v>
      </c>
      <c r="E696" s="91" t="s">
        <v>489</v>
      </c>
      <c r="F696" s="96">
        <v>22</v>
      </c>
      <c r="G696" s="91" t="s">
        <v>50</v>
      </c>
      <c r="H696" s="91" t="s">
        <v>541</v>
      </c>
    </row>
    <row r="697" spans="1:8" ht="15" customHeight="1" x14ac:dyDescent="0.25">
      <c r="A697" s="91" t="s">
        <v>496</v>
      </c>
      <c r="B697" s="91" t="s">
        <v>502</v>
      </c>
      <c r="C697" s="91" t="s">
        <v>497</v>
      </c>
      <c r="D697" s="91" t="s">
        <v>14</v>
      </c>
      <c r="E697" s="91" t="s">
        <v>489</v>
      </c>
      <c r="F697" s="96">
        <v>9</v>
      </c>
      <c r="G697" s="91" t="s">
        <v>51</v>
      </c>
      <c r="H697" s="91" t="s">
        <v>541</v>
      </c>
    </row>
    <row r="698" spans="1:8" ht="15" customHeight="1" x14ac:dyDescent="0.25">
      <c r="A698" s="91" t="s">
        <v>496</v>
      </c>
      <c r="B698" s="91" t="s">
        <v>502</v>
      </c>
      <c r="C698" s="91" t="s">
        <v>497</v>
      </c>
      <c r="D698" s="91" t="s">
        <v>14</v>
      </c>
      <c r="E698" s="91" t="s">
        <v>489</v>
      </c>
      <c r="F698" s="96">
        <v>47</v>
      </c>
      <c r="G698" s="91" t="s">
        <v>53</v>
      </c>
      <c r="H698" s="91" t="s">
        <v>541</v>
      </c>
    </row>
    <row r="699" spans="1:8" ht="15" customHeight="1" x14ac:dyDescent="0.25">
      <c r="A699" s="91" t="s">
        <v>496</v>
      </c>
      <c r="B699" s="91" t="s">
        <v>502</v>
      </c>
      <c r="C699" s="91" t="s">
        <v>497</v>
      </c>
      <c r="D699" s="91" t="s">
        <v>14</v>
      </c>
      <c r="E699" s="91" t="s">
        <v>489</v>
      </c>
      <c r="F699" s="96">
        <v>1</v>
      </c>
      <c r="G699" s="91" t="s">
        <v>54</v>
      </c>
      <c r="H699" s="91" t="s">
        <v>541</v>
      </c>
    </row>
    <row r="700" spans="1:8" ht="15" customHeight="1" x14ac:dyDescent="0.25">
      <c r="A700" s="91" t="s">
        <v>496</v>
      </c>
      <c r="B700" s="91" t="s">
        <v>502</v>
      </c>
      <c r="C700" s="91" t="s">
        <v>497</v>
      </c>
      <c r="D700" s="91" t="s">
        <v>14</v>
      </c>
      <c r="E700" s="91" t="s">
        <v>489</v>
      </c>
      <c r="F700" s="96">
        <v>34</v>
      </c>
      <c r="G700" s="91" t="s">
        <v>55</v>
      </c>
      <c r="H700" s="91" t="s">
        <v>541</v>
      </c>
    </row>
    <row r="701" spans="1:8" ht="15" customHeight="1" x14ac:dyDescent="0.25">
      <c r="A701" s="91" t="s">
        <v>496</v>
      </c>
      <c r="B701" s="91" t="s">
        <v>502</v>
      </c>
      <c r="C701" s="91" t="s">
        <v>497</v>
      </c>
      <c r="D701" s="91" t="s">
        <v>14</v>
      </c>
      <c r="E701" s="91" t="s">
        <v>489</v>
      </c>
      <c r="F701" s="96">
        <v>112</v>
      </c>
      <c r="G701" s="91" t="s">
        <v>56</v>
      </c>
      <c r="H701" s="91" t="s">
        <v>541</v>
      </c>
    </row>
    <row r="702" spans="1:8" ht="15" customHeight="1" x14ac:dyDescent="0.25">
      <c r="A702" s="91" t="s">
        <v>496</v>
      </c>
      <c r="B702" s="91" t="s">
        <v>502</v>
      </c>
      <c r="C702" s="91" t="s">
        <v>497</v>
      </c>
      <c r="D702" s="91" t="s">
        <v>14</v>
      </c>
      <c r="E702" s="91" t="s">
        <v>489</v>
      </c>
      <c r="F702" s="96">
        <v>55</v>
      </c>
      <c r="G702" s="91" t="s">
        <v>20</v>
      </c>
      <c r="H702" s="91" t="s">
        <v>541</v>
      </c>
    </row>
    <row r="703" spans="1:8" ht="15" customHeight="1" x14ac:dyDescent="0.25">
      <c r="A703" s="91" t="s">
        <v>499</v>
      </c>
      <c r="B703" s="91" t="s">
        <v>306</v>
      </c>
      <c r="C703" s="91" t="s">
        <v>485</v>
      </c>
      <c r="D703" s="91" t="s">
        <v>14</v>
      </c>
      <c r="E703" s="91" t="s">
        <v>489</v>
      </c>
      <c r="F703" s="96">
        <v>237</v>
      </c>
      <c r="G703" s="91" t="s">
        <v>22</v>
      </c>
      <c r="H703" s="91" t="s">
        <v>545</v>
      </c>
    </row>
    <row r="704" spans="1:8" ht="15" customHeight="1" x14ac:dyDescent="0.25">
      <c r="A704" s="91" t="s">
        <v>496</v>
      </c>
      <c r="B704" s="91" t="s">
        <v>502</v>
      </c>
      <c r="C704" s="91" t="s">
        <v>497</v>
      </c>
      <c r="D704" s="91" t="s">
        <v>14</v>
      </c>
      <c r="E704" s="91" t="s">
        <v>489</v>
      </c>
      <c r="F704" s="96">
        <v>104</v>
      </c>
      <c r="G704" s="91" t="s">
        <v>23</v>
      </c>
      <c r="H704" s="91" t="s">
        <v>541</v>
      </c>
    </row>
    <row r="705" spans="1:8" ht="15" customHeight="1" x14ac:dyDescent="0.25">
      <c r="A705" s="91" t="s">
        <v>496</v>
      </c>
      <c r="B705" s="91" t="s">
        <v>502</v>
      </c>
      <c r="C705" s="91" t="s">
        <v>497</v>
      </c>
      <c r="D705" s="91" t="s">
        <v>14</v>
      </c>
      <c r="E705" s="91" t="s">
        <v>489</v>
      </c>
      <c r="F705" s="96">
        <v>1</v>
      </c>
      <c r="G705" s="91" t="s">
        <v>27</v>
      </c>
      <c r="H705" s="91" t="s">
        <v>541</v>
      </c>
    </row>
    <row r="706" spans="1:8" ht="15" customHeight="1" x14ac:dyDescent="0.25">
      <c r="A706" s="91" t="s">
        <v>496</v>
      </c>
      <c r="B706" s="91" t="s">
        <v>502</v>
      </c>
      <c r="C706" s="91" t="s">
        <v>497</v>
      </c>
      <c r="D706" s="91" t="s">
        <v>14</v>
      </c>
      <c r="E706" s="91" t="s">
        <v>489</v>
      </c>
      <c r="F706" s="96">
        <v>34</v>
      </c>
      <c r="G706" s="91" t="s">
        <v>28</v>
      </c>
      <c r="H706" s="91" t="s">
        <v>541</v>
      </c>
    </row>
    <row r="707" spans="1:8" ht="15" customHeight="1" x14ac:dyDescent="0.25">
      <c r="A707" s="91" t="s">
        <v>496</v>
      </c>
      <c r="B707" s="91" t="s">
        <v>502</v>
      </c>
      <c r="C707" s="91" t="s">
        <v>497</v>
      </c>
      <c r="D707" s="91" t="s">
        <v>14</v>
      </c>
      <c r="E707" s="91" t="s">
        <v>489</v>
      </c>
      <c r="F707" s="96">
        <v>8</v>
      </c>
      <c r="G707" s="91" t="s">
        <v>30</v>
      </c>
      <c r="H707" s="91" t="s">
        <v>541</v>
      </c>
    </row>
    <row r="708" spans="1:8" ht="15" customHeight="1" x14ac:dyDescent="0.25">
      <c r="A708" s="91" t="s">
        <v>496</v>
      </c>
      <c r="B708" s="91" t="s">
        <v>502</v>
      </c>
      <c r="C708" s="91" t="s">
        <v>497</v>
      </c>
      <c r="D708" s="91" t="s">
        <v>14</v>
      </c>
      <c r="E708" s="91" t="s">
        <v>489</v>
      </c>
      <c r="F708" s="96">
        <v>6</v>
      </c>
      <c r="G708" s="91" t="s">
        <v>62</v>
      </c>
      <c r="H708" s="91" t="s">
        <v>541</v>
      </c>
    </row>
    <row r="709" spans="1:8" ht="15" customHeight="1" x14ac:dyDescent="0.25">
      <c r="A709" s="91" t="s">
        <v>496</v>
      </c>
      <c r="B709" s="91" t="s">
        <v>502</v>
      </c>
      <c r="C709" s="91" t="s">
        <v>497</v>
      </c>
      <c r="D709" s="91" t="s">
        <v>14</v>
      </c>
      <c r="E709" s="91" t="s">
        <v>489</v>
      </c>
      <c r="F709" s="96">
        <v>79</v>
      </c>
      <c r="G709" s="91" t="s">
        <v>35</v>
      </c>
      <c r="H709" s="91" t="s">
        <v>541</v>
      </c>
    </row>
    <row r="710" spans="1:8" ht="15" customHeight="1" x14ac:dyDescent="0.25">
      <c r="A710" s="91" t="s">
        <v>496</v>
      </c>
      <c r="B710" s="91" t="s">
        <v>502</v>
      </c>
      <c r="C710" s="91" t="s">
        <v>497</v>
      </c>
      <c r="D710" s="91" t="s">
        <v>14</v>
      </c>
      <c r="E710" s="91" t="s">
        <v>489</v>
      </c>
      <c r="F710" s="96">
        <v>114</v>
      </c>
      <c r="G710" s="91" t="s">
        <v>36</v>
      </c>
      <c r="H710" s="91" t="s">
        <v>541</v>
      </c>
    </row>
    <row r="711" spans="1:8" ht="15" customHeight="1" x14ac:dyDescent="0.25">
      <c r="A711" s="91" t="s">
        <v>496</v>
      </c>
      <c r="B711" s="91" t="s">
        <v>502</v>
      </c>
      <c r="C711" s="91" t="s">
        <v>497</v>
      </c>
      <c r="D711" s="91" t="s">
        <v>14</v>
      </c>
      <c r="E711" s="91" t="s">
        <v>489</v>
      </c>
      <c r="F711" s="96">
        <v>21</v>
      </c>
      <c r="G711" s="91" t="s">
        <v>37</v>
      </c>
      <c r="H711" s="91" t="s">
        <v>541</v>
      </c>
    </row>
    <row r="712" spans="1:8" ht="15" customHeight="1" x14ac:dyDescent="0.25">
      <c r="A712" s="91" t="s">
        <v>496</v>
      </c>
      <c r="B712" s="91" t="s">
        <v>502</v>
      </c>
      <c r="C712" s="91" t="s">
        <v>497</v>
      </c>
      <c r="D712" s="91" t="s">
        <v>14</v>
      </c>
      <c r="E712" s="91" t="s">
        <v>489</v>
      </c>
      <c r="F712" s="96">
        <v>47</v>
      </c>
      <c r="G712" s="91" t="s">
        <v>38</v>
      </c>
      <c r="H712" s="91" t="s">
        <v>541</v>
      </c>
    </row>
    <row r="713" spans="1:8" ht="15" customHeight="1" x14ac:dyDescent="0.25">
      <c r="A713" s="91" t="s">
        <v>496</v>
      </c>
      <c r="B713" s="91" t="s">
        <v>502</v>
      </c>
      <c r="C713" s="91" t="s">
        <v>497</v>
      </c>
      <c r="D713" s="91" t="s">
        <v>14</v>
      </c>
      <c r="E713" s="91" t="s">
        <v>489</v>
      </c>
      <c r="F713" s="96">
        <v>11</v>
      </c>
      <c r="G713" s="91" t="s">
        <v>39</v>
      </c>
      <c r="H713" s="91" t="s">
        <v>541</v>
      </c>
    </row>
    <row r="714" spans="1:8" ht="15" customHeight="1" x14ac:dyDescent="0.25">
      <c r="A714" s="91" t="s">
        <v>496</v>
      </c>
      <c r="B714" s="91" t="s">
        <v>502</v>
      </c>
      <c r="C714" s="91" t="s">
        <v>497</v>
      </c>
      <c r="D714" s="91" t="s">
        <v>14</v>
      </c>
      <c r="E714" s="91" t="s">
        <v>489</v>
      </c>
      <c r="F714" s="96">
        <v>84</v>
      </c>
      <c r="G714" s="91" t="s">
        <v>40</v>
      </c>
      <c r="H714" s="91" t="s">
        <v>541</v>
      </c>
    </row>
    <row r="715" spans="1:8" ht="15" customHeight="1" x14ac:dyDescent="0.25">
      <c r="A715" s="91" t="s">
        <v>496</v>
      </c>
      <c r="B715" s="91" t="s">
        <v>502</v>
      </c>
      <c r="C715" s="91" t="s">
        <v>497</v>
      </c>
      <c r="D715" s="91" t="s">
        <v>14</v>
      </c>
      <c r="E715" s="91" t="s">
        <v>489</v>
      </c>
      <c r="F715" s="96">
        <v>63</v>
      </c>
      <c r="G715" s="91" t="s">
        <v>41</v>
      </c>
      <c r="H715" s="91" t="s">
        <v>541</v>
      </c>
    </row>
    <row r="716" spans="1:8" ht="15" customHeight="1" x14ac:dyDescent="0.25">
      <c r="A716" s="91" t="s">
        <v>496</v>
      </c>
      <c r="B716" s="91" t="s">
        <v>502</v>
      </c>
      <c r="C716" s="91" t="s">
        <v>497</v>
      </c>
      <c r="D716" s="91" t="s">
        <v>14</v>
      </c>
      <c r="E716" s="91" t="s">
        <v>489</v>
      </c>
      <c r="F716" s="96">
        <v>30</v>
      </c>
      <c r="G716" s="91" t="s">
        <v>43</v>
      </c>
      <c r="H716" s="91" t="s">
        <v>541</v>
      </c>
    </row>
    <row r="717" spans="1:8" ht="15" customHeight="1" x14ac:dyDescent="0.25">
      <c r="A717" s="91" t="s">
        <v>496</v>
      </c>
      <c r="B717" s="91" t="s">
        <v>502</v>
      </c>
      <c r="C717" s="91" t="s">
        <v>497</v>
      </c>
      <c r="D717" s="91" t="s">
        <v>14</v>
      </c>
      <c r="E717" s="91" t="s">
        <v>489</v>
      </c>
      <c r="F717" s="96">
        <v>42</v>
      </c>
      <c r="G717" s="91" t="s">
        <v>47</v>
      </c>
      <c r="H717" s="91" t="s">
        <v>541</v>
      </c>
    </row>
    <row r="718" spans="1:8" ht="15" customHeight="1" x14ac:dyDescent="0.25">
      <c r="A718" s="91" t="s">
        <v>496</v>
      </c>
      <c r="B718" s="91" t="s">
        <v>502</v>
      </c>
      <c r="C718" s="91" t="s">
        <v>497</v>
      </c>
      <c r="D718" s="91" t="s">
        <v>14</v>
      </c>
      <c r="E718" s="91" t="s">
        <v>489</v>
      </c>
      <c r="F718" s="96">
        <v>33</v>
      </c>
      <c r="G718" s="91" t="s">
        <v>63</v>
      </c>
      <c r="H718" s="91" t="s">
        <v>541</v>
      </c>
    </row>
    <row r="719" spans="1:8" ht="15" customHeight="1" x14ac:dyDescent="0.25">
      <c r="A719" s="91" t="s">
        <v>496</v>
      </c>
      <c r="B719" s="91" t="s">
        <v>502</v>
      </c>
      <c r="C719" s="91" t="s">
        <v>497</v>
      </c>
      <c r="D719" s="91" t="s">
        <v>14</v>
      </c>
      <c r="E719" s="91" t="s">
        <v>489</v>
      </c>
      <c r="F719" s="96">
        <v>9</v>
      </c>
      <c r="G719" s="91" t="s">
        <v>48</v>
      </c>
      <c r="H719" s="91" t="s">
        <v>541</v>
      </c>
    </row>
    <row r="720" spans="1:8" ht="15" customHeight="1" x14ac:dyDescent="0.25">
      <c r="A720" s="91" t="s">
        <v>496</v>
      </c>
      <c r="B720" s="91" t="s">
        <v>502</v>
      </c>
      <c r="C720" s="91" t="s">
        <v>497</v>
      </c>
      <c r="D720" s="91" t="s">
        <v>14</v>
      </c>
      <c r="E720" s="91" t="s">
        <v>489</v>
      </c>
      <c r="F720" s="96">
        <v>16</v>
      </c>
      <c r="G720" s="91" t="s">
        <v>49</v>
      </c>
      <c r="H720" s="91" t="s">
        <v>541</v>
      </c>
    </row>
    <row r="721" spans="1:8" ht="15" customHeight="1" x14ac:dyDescent="0.25">
      <c r="A721" s="91" t="s">
        <v>496</v>
      </c>
      <c r="B721" s="91" t="s">
        <v>502</v>
      </c>
      <c r="C721" s="91" t="s">
        <v>497</v>
      </c>
      <c r="D721" s="91" t="s">
        <v>14</v>
      </c>
      <c r="E721" s="91" t="s">
        <v>489</v>
      </c>
      <c r="F721" s="96">
        <v>22</v>
      </c>
      <c r="G721" s="91" t="s">
        <v>50</v>
      </c>
      <c r="H721" s="91" t="s">
        <v>541</v>
      </c>
    </row>
    <row r="722" spans="1:8" ht="15" customHeight="1" x14ac:dyDescent="0.25">
      <c r="A722" s="91" t="s">
        <v>496</v>
      </c>
      <c r="B722" s="91" t="s">
        <v>502</v>
      </c>
      <c r="C722" s="91" t="s">
        <v>497</v>
      </c>
      <c r="D722" s="91" t="s">
        <v>14</v>
      </c>
      <c r="E722" s="91" t="s">
        <v>489</v>
      </c>
      <c r="F722" s="96">
        <v>110</v>
      </c>
      <c r="G722" s="91" t="s">
        <v>52</v>
      </c>
      <c r="H722" s="91" t="s">
        <v>541</v>
      </c>
    </row>
    <row r="723" spans="1:8" ht="15" customHeight="1" x14ac:dyDescent="0.25">
      <c r="A723" s="91" t="s">
        <v>496</v>
      </c>
      <c r="B723" s="91" t="s">
        <v>502</v>
      </c>
      <c r="C723" s="91" t="s">
        <v>497</v>
      </c>
      <c r="D723" s="91" t="s">
        <v>14</v>
      </c>
      <c r="E723" s="91" t="s">
        <v>489</v>
      </c>
      <c r="F723" s="96">
        <v>48</v>
      </c>
      <c r="G723" s="91" t="s">
        <v>55</v>
      </c>
      <c r="H723" s="91" t="s">
        <v>541</v>
      </c>
    </row>
    <row r="724" spans="1:8" ht="15" customHeight="1" x14ac:dyDescent="0.25">
      <c r="A724" s="91" t="s">
        <v>496</v>
      </c>
      <c r="B724" s="91" t="s">
        <v>502</v>
      </c>
      <c r="C724" s="91" t="s">
        <v>497</v>
      </c>
      <c r="D724" s="91" t="s">
        <v>14</v>
      </c>
      <c r="E724" s="91" t="s">
        <v>489</v>
      </c>
      <c r="F724" s="96">
        <v>27</v>
      </c>
      <c r="G724" s="91" t="s">
        <v>56</v>
      </c>
      <c r="H724" s="91" t="s">
        <v>541</v>
      </c>
    </row>
    <row r="725" spans="1:8" ht="15" customHeight="1" x14ac:dyDescent="0.25">
      <c r="A725" s="91" t="s">
        <v>496</v>
      </c>
      <c r="B725" s="91" t="s">
        <v>502</v>
      </c>
      <c r="C725" s="91" t="s">
        <v>497</v>
      </c>
      <c r="D725" s="91" t="s">
        <v>14</v>
      </c>
      <c r="E725" s="91" t="s">
        <v>489</v>
      </c>
      <c r="F725" s="96">
        <v>58</v>
      </c>
      <c r="G725" s="91" t="s">
        <v>57</v>
      </c>
      <c r="H725" s="91" t="s">
        <v>541</v>
      </c>
    </row>
    <row r="726" spans="1:8" ht="15" customHeight="1" x14ac:dyDescent="0.25">
      <c r="A726" s="91"/>
      <c r="B726" s="91"/>
      <c r="C726" s="91"/>
      <c r="D726" s="91"/>
      <c r="E726" s="91"/>
      <c r="F726" s="120">
        <f>SUM(F669:F725)</f>
        <v>3471</v>
      </c>
      <c r="G726" s="143"/>
      <c r="H726" s="143"/>
    </row>
    <row r="727" spans="1:8" ht="15" customHeight="1" x14ac:dyDescent="0.25">
      <c r="A727" s="91" t="s">
        <v>499</v>
      </c>
      <c r="B727" s="91" t="s">
        <v>306</v>
      </c>
      <c r="C727" s="91" t="s">
        <v>500</v>
      </c>
      <c r="D727" s="91" t="s">
        <v>14</v>
      </c>
      <c r="E727" s="91" t="s">
        <v>489</v>
      </c>
      <c r="F727" s="96">
        <v>1</v>
      </c>
      <c r="G727" s="91" t="s">
        <v>53</v>
      </c>
      <c r="H727" s="91" t="s">
        <v>545</v>
      </c>
    </row>
    <row r="728" spans="1:8" ht="15" customHeight="1" x14ac:dyDescent="0.25">
      <c r="A728" s="91" t="s">
        <v>499</v>
      </c>
      <c r="B728" s="91" t="s">
        <v>306</v>
      </c>
      <c r="C728" s="91" t="s">
        <v>500</v>
      </c>
      <c r="D728" s="91" t="s">
        <v>14</v>
      </c>
      <c r="E728" s="91" t="s">
        <v>489</v>
      </c>
      <c r="F728" s="96">
        <v>297</v>
      </c>
      <c r="G728" s="91" t="s">
        <v>25</v>
      </c>
      <c r="H728" s="91" t="s">
        <v>545</v>
      </c>
    </row>
    <row r="729" spans="1:8" ht="15" customHeight="1" x14ac:dyDescent="0.25">
      <c r="A729" s="91" t="s">
        <v>499</v>
      </c>
      <c r="B729" s="91" t="s">
        <v>306</v>
      </c>
      <c r="C729" s="91" t="s">
        <v>500</v>
      </c>
      <c r="D729" s="91" t="s">
        <v>14</v>
      </c>
      <c r="E729" s="91" t="s">
        <v>489</v>
      </c>
      <c r="F729" s="96">
        <v>1</v>
      </c>
      <c r="G729" s="91" t="s">
        <v>34</v>
      </c>
      <c r="H729" s="91" t="s">
        <v>545</v>
      </c>
    </row>
    <row r="730" spans="1:8" ht="15" customHeight="1" x14ac:dyDescent="0.25">
      <c r="A730" s="91" t="s">
        <v>499</v>
      </c>
      <c r="B730" s="91" t="s">
        <v>306</v>
      </c>
      <c r="C730" s="91" t="s">
        <v>500</v>
      </c>
      <c r="D730" s="91" t="s">
        <v>14</v>
      </c>
      <c r="E730" s="91" t="s">
        <v>489</v>
      </c>
      <c r="F730" s="96">
        <v>6</v>
      </c>
      <c r="G730" s="91" t="s">
        <v>37</v>
      </c>
      <c r="H730" s="91" t="s">
        <v>545</v>
      </c>
    </row>
    <row r="731" spans="1:8" ht="15" customHeight="1" x14ac:dyDescent="0.25">
      <c r="A731" s="91" t="s">
        <v>499</v>
      </c>
      <c r="B731" s="91" t="s">
        <v>306</v>
      </c>
      <c r="C731" s="91" t="s">
        <v>500</v>
      </c>
      <c r="D731" s="91" t="s">
        <v>14</v>
      </c>
      <c r="E731" s="91" t="s">
        <v>489</v>
      </c>
      <c r="F731" s="96">
        <v>1</v>
      </c>
      <c r="G731" s="91" t="s">
        <v>40</v>
      </c>
      <c r="H731" s="91" t="s">
        <v>545</v>
      </c>
    </row>
    <row r="732" spans="1:8" ht="15" customHeight="1" x14ac:dyDescent="0.25">
      <c r="A732" s="91" t="s">
        <v>499</v>
      </c>
      <c r="B732" s="91" t="s">
        <v>306</v>
      </c>
      <c r="C732" s="91" t="s">
        <v>500</v>
      </c>
      <c r="D732" s="91" t="s">
        <v>14</v>
      </c>
      <c r="E732" s="91" t="s">
        <v>489</v>
      </c>
      <c r="F732" s="96">
        <v>9</v>
      </c>
      <c r="G732" s="91" t="s">
        <v>43</v>
      </c>
      <c r="H732" s="91" t="s">
        <v>545</v>
      </c>
    </row>
    <row r="733" spans="1:8" ht="15" customHeight="1" x14ac:dyDescent="0.25">
      <c r="A733" s="91" t="s">
        <v>499</v>
      </c>
      <c r="B733" s="91" t="s">
        <v>306</v>
      </c>
      <c r="C733" s="91" t="s">
        <v>500</v>
      </c>
      <c r="D733" s="91" t="s">
        <v>14</v>
      </c>
      <c r="E733" s="91" t="s">
        <v>489</v>
      </c>
      <c r="F733" s="96">
        <v>150</v>
      </c>
      <c r="G733" s="91" t="s">
        <v>45</v>
      </c>
      <c r="H733" s="91" t="s">
        <v>545</v>
      </c>
    </row>
    <row r="734" spans="1:8" ht="15" customHeight="1" x14ac:dyDescent="0.25">
      <c r="A734" s="91" t="s">
        <v>499</v>
      </c>
      <c r="B734" s="91" t="s">
        <v>306</v>
      </c>
      <c r="C734" s="91" t="s">
        <v>500</v>
      </c>
      <c r="D734" s="91" t="s">
        <v>14</v>
      </c>
      <c r="E734" s="91" t="s">
        <v>489</v>
      </c>
      <c r="F734" s="96">
        <v>59</v>
      </c>
      <c r="G734" s="91" t="s">
        <v>46</v>
      </c>
      <c r="H734" s="91" t="s">
        <v>545</v>
      </c>
    </row>
    <row r="735" spans="1:8" ht="15" customHeight="1" x14ac:dyDescent="0.25">
      <c r="A735" s="91" t="s">
        <v>499</v>
      </c>
      <c r="B735" s="91" t="s">
        <v>306</v>
      </c>
      <c r="C735" s="91" t="s">
        <v>500</v>
      </c>
      <c r="D735" s="91" t="s">
        <v>14</v>
      </c>
      <c r="E735" s="91" t="s">
        <v>489</v>
      </c>
      <c r="F735" s="96">
        <v>3</v>
      </c>
      <c r="G735" s="91" t="s">
        <v>47</v>
      </c>
      <c r="H735" s="91" t="s">
        <v>545</v>
      </c>
    </row>
    <row r="736" spans="1:8" ht="15" customHeight="1" x14ac:dyDescent="0.25">
      <c r="A736" s="91" t="s">
        <v>499</v>
      </c>
      <c r="B736" s="91" t="s">
        <v>306</v>
      </c>
      <c r="C736" s="91" t="s">
        <v>500</v>
      </c>
      <c r="D736" s="91" t="s">
        <v>14</v>
      </c>
      <c r="E736" s="91" t="s">
        <v>489</v>
      </c>
      <c r="F736" s="96">
        <v>50</v>
      </c>
      <c r="G736" s="91" t="s">
        <v>49</v>
      </c>
      <c r="H736" s="91" t="s">
        <v>545</v>
      </c>
    </row>
    <row r="737" spans="1:8" ht="15" customHeight="1" x14ac:dyDescent="0.25">
      <c r="A737" s="91" t="s">
        <v>499</v>
      </c>
      <c r="B737" s="91" t="s">
        <v>306</v>
      </c>
      <c r="C737" s="91" t="s">
        <v>500</v>
      </c>
      <c r="D737" s="91" t="s">
        <v>14</v>
      </c>
      <c r="E737" s="91" t="s">
        <v>489</v>
      </c>
      <c r="F737" s="96">
        <v>1</v>
      </c>
      <c r="G737" s="91" t="s">
        <v>53</v>
      </c>
      <c r="H737" s="91" t="s">
        <v>545</v>
      </c>
    </row>
    <row r="738" spans="1:8" ht="15" customHeight="1" x14ac:dyDescent="0.25">
      <c r="A738" s="91" t="s">
        <v>499</v>
      </c>
      <c r="B738" s="91" t="s">
        <v>306</v>
      </c>
      <c r="C738" s="91" t="s">
        <v>500</v>
      </c>
      <c r="D738" s="91" t="s">
        <v>14</v>
      </c>
      <c r="E738" s="91" t="s">
        <v>489</v>
      </c>
      <c r="F738" s="96">
        <v>6</v>
      </c>
      <c r="G738" s="91" t="s">
        <v>54</v>
      </c>
      <c r="H738" s="91" t="s">
        <v>545</v>
      </c>
    </row>
    <row r="739" spans="1:8" ht="15" customHeight="1" x14ac:dyDescent="0.25">
      <c r="A739" s="91" t="s">
        <v>499</v>
      </c>
      <c r="B739" s="91" t="s">
        <v>306</v>
      </c>
      <c r="C739" s="91" t="s">
        <v>500</v>
      </c>
      <c r="D739" s="91" t="s">
        <v>14</v>
      </c>
      <c r="E739" s="91" t="s">
        <v>489</v>
      </c>
      <c r="F739" s="96">
        <v>0</v>
      </c>
      <c r="G739" s="91" t="s">
        <v>65</v>
      </c>
      <c r="H739" s="91" t="s">
        <v>545</v>
      </c>
    </row>
    <row r="740" spans="1:8" ht="15" customHeight="1" x14ac:dyDescent="0.25">
      <c r="A740" s="91" t="s">
        <v>499</v>
      </c>
      <c r="B740" s="91" t="s">
        <v>306</v>
      </c>
      <c r="C740" s="91" t="s">
        <v>500</v>
      </c>
      <c r="D740" s="91" t="s">
        <v>14</v>
      </c>
      <c r="E740" s="91" t="s">
        <v>489</v>
      </c>
      <c r="F740" s="96">
        <v>338</v>
      </c>
      <c r="G740" s="91" t="s">
        <v>16</v>
      </c>
      <c r="H740" s="91" t="s">
        <v>545</v>
      </c>
    </row>
    <row r="741" spans="1:8" ht="15" customHeight="1" x14ac:dyDescent="0.25">
      <c r="A741" s="91" t="s">
        <v>499</v>
      </c>
      <c r="B741" s="91" t="s">
        <v>306</v>
      </c>
      <c r="C741" s="91" t="s">
        <v>500</v>
      </c>
      <c r="D741" s="91" t="s">
        <v>14</v>
      </c>
      <c r="E741" s="91" t="s">
        <v>489</v>
      </c>
      <c r="F741" s="96">
        <v>577</v>
      </c>
      <c r="G741" s="91" t="s">
        <v>18</v>
      </c>
      <c r="H741" s="91" t="s">
        <v>545</v>
      </c>
    </row>
    <row r="742" spans="1:8" ht="15" customHeight="1" x14ac:dyDescent="0.25">
      <c r="A742" s="91" t="s">
        <v>499</v>
      </c>
      <c r="B742" s="91" t="s">
        <v>306</v>
      </c>
      <c r="C742" s="91" t="s">
        <v>500</v>
      </c>
      <c r="D742" s="91" t="s">
        <v>14</v>
      </c>
      <c r="E742" s="91" t="s">
        <v>489</v>
      </c>
      <c r="F742" s="96">
        <v>23</v>
      </c>
      <c r="G742" s="91" t="s">
        <v>20</v>
      </c>
      <c r="H742" s="91" t="s">
        <v>545</v>
      </c>
    </row>
    <row r="743" spans="1:8" ht="15" customHeight="1" x14ac:dyDescent="0.25">
      <c r="A743" s="91" t="s">
        <v>493</v>
      </c>
      <c r="B743" s="91" t="s">
        <v>417</v>
      </c>
      <c r="C743" s="91" t="s">
        <v>490</v>
      </c>
      <c r="D743" s="91" t="s">
        <v>421</v>
      </c>
      <c r="E743" s="91" t="s">
        <v>537</v>
      </c>
      <c r="F743" s="96">
        <v>5640</v>
      </c>
      <c r="G743" s="91" t="s">
        <v>22</v>
      </c>
      <c r="H743" s="91" t="s">
        <v>543</v>
      </c>
    </row>
    <row r="744" spans="1:8" ht="15" customHeight="1" x14ac:dyDescent="0.25">
      <c r="A744" s="91" t="s">
        <v>499</v>
      </c>
      <c r="B744" s="91" t="s">
        <v>306</v>
      </c>
      <c r="C744" s="91" t="s">
        <v>500</v>
      </c>
      <c r="D744" s="91" t="s">
        <v>14</v>
      </c>
      <c r="E744" s="91" t="s">
        <v>489</v>
      </c>
      <c r="F744" s="96">
        <v>285</v>
      </c>
      <c r="G744" s="91" t="s">
        <v>23</v>
      </c>
      <c r="H744" s="91" t="s">
        <v>545</v>
      </c>
    </row>
    <row r="745" spans="1:8" ht="15" customHeight="1" x14ac:dyDescent="0.25">
      <c r="A745" s="91" t="s">
        <v>499</v>
      </c>
      <c r="B745" s="91" t="s">
        <v>306</v>
      </c>
      <c r="C745" s="91" t="s">
        <v>500</v>
      </c>
      <c r="D745" s="91" t="s">
        <v>14</v>
      </c>
      <c r="E745" s="91" t="s">
        <v>489</v>
      </c>
      <c r="F745" s="96">
        <v>903</v>
      </c>
      <c r="G745" s="91" t="s">
        <v>25</v>
      </c>
      <c r="H745" s="91" t="s">
        <v>545</v>
      </c>
    </row>
    <row r="746" spans="1:8" ht="15" customHeight="1" x14ac:dyDescent="0.25">
      <c r="A746" s="91" t="s">
        <v>499</v>
      </c>
      <c r="B746" s="91" t="s">
        <v>306</v>
      </c>
      <c r="C746" s="91" t="s">
        <v>500</v>
      </c>
      <c r="D746" s="91" t="s">
        <v>14</v>
      </c>
      <c r="E746" s="91" t="s">
        <v>489</v>
      </c>
      <c r="F746" s="96">
        <v>18</v>
      </c>
      <c r="G746" s="91" t="s">
        <v>27</v>
      </c>
      <c r="H746" s="91" t="s">
        <v>545</v>
      </c>
    </row>
    <row r="747" spans="1:8" ht="15" customHeight="1" x14ac:dyDescent="0.25">
      <c r="A747" s="91" t="s">
        <v>499</v>
      </c>
      <c r="B747" s="91" t="s">
        <v>306</v>
      </c>
      <c r="C747" s="91" t="s">
        <v>500</v>
      </c>
      <c r="D747" s="91" t="s">
        <v>14</v>
      </c>
      <c r="E747" s="91" t="s">
        <v>489</v>
      </c>
      <c r="F747" s="96">
        <v>21</v>
      </c>
      <c r="G747" s="91" t="s">
        <v>28</v>
      </c>
      <c r="H747" s="91" t="s">
        <v>545</v>
      </c>
    </row>
    <row r="748" spans="1:8" ht="15" customHeight="1" x14ac:dyDescent="0.25">
      <c r="A748" s="91" t="s">
        <v>499</v>
      </c>
      <c r="B748" s="91" t="s">
        <v>306</v>
      </c>
      <c r="C748" s="91" t="s">
        <v>500</v>
      </c>
      <c r="D748" s="91" t="s">
        <v>14</v>
      </c>
      <c r="E748" s="91" t="s">
        <v>489</v>
      </c>
      <c r="F748" s="96">
        <v>14</v>
      </c>
      <c r="G748" s="91" t="s">
        <v>29</v>
      </c>
      <c r="H748" s="91" t="s">
        <v>545</v>
      </c>
    </row>
    <row r="749" spans="1:8" ht="15" customHeight="1" x14ac:dyDescent="0.25">
      <c r="A749" s="91" t="s">
        <v>499</v>
      </c>
      <c r="B749" s="91" t="s">
        <v>306</v>
      </c>
      <c r="C749" s="91" t="s">
        <v>500</v>
      </c>
      <c r="D749" s="91" t="s">
        <v>14</v>
      </c>
      <c r="E749" s="91" t="s">
        <v>489</v>
      </c>
      <c r="F749" s="96">
        <v>79</v>
      </c>
      <c r="G749" s="91" t="s">
        <v>30</v>
      </c>
      <c r="H749" s="91" t="s">
        <v>545</v>
      </c>
    </row>
    <row r="750" spans="1:8" ht="15" customHeight="1" x14ac:dyDescent="0.25">
      <c r="A750" s="91" t="s">
        <v>499</v>
      </c>
      <c r="B750" s="91" t="s">
        <v>306</v>
      </c>
      <c r="C750" s="91" t="s">
        <v>500</v>
      </c>
      <c r="D750" s="91" t="s">
        <v>14</v>
      </c>
      <c r="E750" s="91" t="s">
        <v>489</v>
      </c>
      <c r="F750" s="96">
        <v>217</v>
      </c>
      <c r="G750" s="91" t="s">
        <v>31</v>
      </c>
      <c r="H750" s="91" t="s">
        <v>545</v>
      </c>
    </row>
    <row r="751" spans="1:8" ht="15" customHeight="1" x14ac:dyDescent="0.25">
      <c r="A751" s="91" t="s">
        <v>499</v>
      </c>
      <c r="B751" s="91" t="s">
        <v>306</v>
      </c>
      <c r="C751" s="91" t="s">
        <v>500</v>
      </c>
      <c r="D751" s="91" t="s">
        <v>14</v>
      </c>
      <c r="E751" s="91" t="s">
        <v>489</v>
      </c>
      <c r="F751" s="96">
        <v>19</v>
      </c>
      <c r="G751" s="91" t="s">
        <v>62</v>
      </c>
      <c r="H751" s="91" t="s">
        <v>545</v>
      </c>
    </row>
    <row r="752" spans="1:8" ht="15" customHeight="1" x14ac:dyDescent="0.25">
      <c r="A752" s="91" t="s">
        <v>499</v>
      </c>
      <c r="B752" s="91" t="s">
        <v>306</v>
      </c>
      <c r="C752" s="91" t="s">
        <v>500</v>
      </c>
      <c r="D752" s="91" t="s">
        <v>14</v>
      </c>
      <c r="E752" s="91" t="s">
        <v>489</v>
      </c>
      <c r="F752" s="96">
        <v>113</v>
      </c>
      <c r="G752" s="91" t="s">
        <v>34</v>
      </c>
      <c r="H752" s="91" t="s">
        <v>545</v>
      </c>
    </row>
    <row r="753" spans="1:8" ht="15" customHeight="1" x14ac:dyDescent="0.25">
      <c r="A753" s="91" t="s">
        <v>499</v>
      </c>
      <c r="B753" s="91" t="s">
        <v>306</v>
      </c>
      <c r="C753" s="91" t="s">
        <v>500</v>
      </c>
      <c r="D753" s="91" t="s">
        <v>14</v>
      </c>
      <c r="E753" s="91" t="s">
        <v>489</v>
      </c>
      <c r="F753" s="96">
        <v>126</v>
      </c>
      <c r="G753" s="91" t="s">
        <v>35</v>
      </c>
      <c r="H753" s="91" t="s">
        <v>545</v>
      </c>
    </row>
    <row r="754" spans="1:8" ht="15" customHeight="1" x14ac:dyDescent="0.25">
      <c r="A754" s="91" t="s">
        <v>499</v>
      </c>
      <c r="B754" s="91" t="s">
        <v>306</v>
      </c>
      <c r="C754" s="91" t="s">
        <v>500</v>
      </c>
      <c r="D754" s="91" t="s">
        <v>14</v>
      </c>
      <c r="E754" s="91" t="s">
        <v>489</v>
      </c>
      <c r="F754" s="96">
        <v>140</v>
      </c>
      <c r="G754" s="91" t="s">
        <v>36</v>
      </c>
      <c r="H754" s="91" t="s">
        <v>545</v>
      </c>
    </row>
    <row r="755" spans="1:8" ht="15" customHeight="1" x14ac:dyDescent="0.25">
      <c r="A755" s="91" t="s">
        <v>499</v>
      </c>
      <c r="B755" s="91" t="s">
        <v>306</v>
      </c>
      <c r="C755" s="91" t="s">
        <v>500</v>
      </c>
      <c r="D755" s="91" t="s">
        <v>14</v>
      </c>
      <c r="E755" s="91" t="s">
        <v>489</v>
      </c>
      <c r="F755" s="96">
        <v>288</v>
      </c>
      <c r="G755" s="91" t="s">
        <v>37</v>
      </c>
      <c r="H755" s="91" t="s">
        <v>545</v>
      </c>
    </row>
    <row r="756" spans="1:8" ht="15" customHeight="1" x14ac:dyDescent="0.25">
      <c r="A756" s="91" t="s">
        <v>499</v>
      </c>
      <c r="B756" s="91" t="s">
        <v>306</v>
      </c>
      <c r="C756" s="91" t="s">
        <v>500</v>
      </c>
      <c r="D756" s="91" t="s">
        <v>14</v>
      </c>
      <c r="E756" s="91" t="s">
        <v>489</v>
      </c>
      <c r="F756" s="96">
        <v>67</v>
      </c>
      <c r="G756" s="91" t="s">
        <v>39</v>
      </c>
      <c r="H756" s="91" t="s">
        <v>545</v>
      </c>
    </row>
    <row r="757" spans="1:8" ht="15" customHeight="1" x14ac:dyDescent="0.25">
      <c r="A757" s="91" t="s">
        <v>499</v>
      </c>
      <c r="B757" s="91" t="s">
        <v>306</v>
      </c>
      <c r="C757" s="91" t="s">
        <v>500</v>
      </c>
      <c r="D757" s="91" t="s">
        <v>14</v>
      </c>
      <c r="E757" s="91" t="s">
        <v>489</v>
      </c>
      <c r="F757" s="96">
        <v>91</v>
      </c>
      <c r="G757" s="91" t="s">
        <v>40</v>
      </c>
      <c r="H757" s="91" t="s">
        <v>545</v>
      </c>
    </row>
    <row r="758" spans="1:8" ht="15" customHeight="1" x14ac:dyDescent="0.25">
      <c r="A758" s="91" t="s">
        <v>499</v>
      </c>
      <c r="B758" s="91" t="s">
        <v>306</v>
      </c>
      <c r="C758" s="91" t="s">
        <v>500</v>
      </c>
      <c r="D758" s="91" t="s">
        <v>14</v>
      </c>
      <c r="E758" s="91" t="s">
        <v>489</v>
      </c>
      <c r="F758" s="96">
        <v>580</v>
      </c>
      <c r="G758" s="91" t="s">
        <v>41</v>
      </c>
      <c r="H758" s="91" t="s">
        <v>545</v>
      </c>
    </row>
    <row r="759" spans="1:8" ht="15" customHeight="1" x14ac:dyDescent="0.25">
      <c r="A759" s="91" t="s">
        <v>499</v>
      </c>
      <c r="B759" s="91" t="s">
        <v>306</v>
      </c>
      <c r="C759" s="91" t="s">
        <v>500</v>
      </c>
      <c r="D759" s="91" t="s">
        <v>14</v>
      </c>
      <c r="E759" s="91" t="s">
        <v>489</v>
      </c>
      <c r="F759" s="96">
        <v>164</v>
      </c>
      <c r="G759" s="91" t="s">
        <v>42</v>
      </c>
      <c r="H759" s="91" t="s">
        <v>545</v>
      </c>
    </row>
    <row r="760" spans="1:8" ht="15" customHeight="1" x14ac:dyDescent="0.25">
      <c r="A760" s="91" t="s">
        <v>499</v>
      </c>
      <c r="B760" s="91" t="s">
        <v>306</v>
      </c>
      <c r="C760" s="91" t="s">
        <v>500</v>
      </c>
      <c r="D760" s="91" t="s">
        <v>14</v>
      </c>
      <c r="E760" s="91" t="s">
        <v>489</v>
      </c>
      <c r="F760" s="96">
        <v>14</v>
      </c>
      <c r="G760" s="91" t="s">
        <v>43</v>
      </c>
      <c r="H760" s="91" t="s">
        <v>545</v>
      </c>
    </row>
    <row r="761" spans="1:8" ht="15" customHeight="1" x14ac:dyDescent="0.25">
      <c r="A761" s="91" t="s">
        <v>499</v>
      </c>
      <c r="B761" s="91" t="s">
        <v>306</v>
      </c>
      <c r="C761" s="91" t="s">
        <v>500</v>
      </c>
      <c r="D761" s="91" t="s">
        <v>14</v>
      </c>
      <c r="E761" s="91" t="s">
        <v>489</v>
      </c>
      <c r="F761" s="96">
        <v>80</v>
      </c>
      <c r="G761" s="91" t="s">
        <v>44</v>
      </c>
      <c r="H761" s="91" t="s">
        <v>545</v>
      </c>
    </row>
    <row r="762" spans="1:8" ht="15" customHeight="1" x14ac:dyDescent="0.25">
      <c r="A762" s="91" t="s">
        <v>499</v>
      </c>
      <c r="B762" s="91" t="s">
        <v>306</v>
      </c>
      <c r="C762" s="91" t="s">
        <v>500</v>
      </c>
      <c r="D762" s="91" t="s">
        <v>14</v>
      </c>
      <c r="E762" s="91" t="s">
        <v>489</v>
      </c>
      <c r="F762" s="96">
        <v>146</v>
      </c>
      <c r="G762" s="91" t="s">
        <v>47</v>
      </c>
      <c r="H762" s="91" t="s">
        <v>545</v>
      </c>
    </row>
    <row r="763" spans="1:8" ht="15" customHeight="1" x14ac:dyDescent="0.25">
      <c r="A763" s="91" t="s">
        <v>499</v>
      </c>
      <c r="B763" s="91" t="s">
        <v>306</v>
      </c>
      <c r="C763" s="91" t="s">
        <v>500</v>
      </c>
      <c r="D763" s="91" t="s">
        <v>14</v>
      </c>
      <c r="E763" s="91" t="s">
        <v>489</v>
      </c>
      <c r="F763" s="96">
        <v>58</v>
      </c>
      <c r="G763" s="91" t="s">
        <v>48</v>
      </c>
      <c r="H763" s="91" t="s">
        <v>545</v>
      </c>
    </row>
    <row r="764" spans="1:8" ht="15" customHeight="1" x14ac:dyDescent="0.25">
      <c r="A764" s="91" t="s">
        <v>499</v>
      </c>
      <c r="B764" s="91" t="s">
        <v>306</v>
      </c>
      <c r="C764" s="91" t="s">
        <v>500</v>
      </c>
      <c r="D764" s="91" t="s">
        <v>14</v>
      </c>
      <c r="E764" s="91" t="s">
        <v>489</v>
      </c>
      <c r="F764" s="96">
        <v>163</v>
      </c>
      <c r="G764" s="91" t="s">
        <v>52</v>
      </c>
      <c r="H764" s="91" t="s">
        <v>545</v>
      </c>
    </row>
    <row r="765" spans="1:8" ht="15" customHeight="1" x14ac:dyDescent="0.25">
      <c r="A765" s="91" t="s">
        <v>499</v>
      </c>
      <c r="B765" s="91" t="s">
        <v>306</v>
      </c>
      <c r="C765" s="91" t="s">
        <v>500</v>
      </c>
      <c r="D765" s="91" t="s">
        <v>14</v>
      </c>
      <c r="E765" s="91" t="s">
        <v>489</v>
      </c>
      <c r="F765" s="96">
        <v>117</v>
      </c>
      <c r="G765" s="91" t="s">
        <v>64</v>
      </c>
      <c r="H765" s="91" t="s">
        <v>545</v>
      </c>
    </row>
    <row r="766" spans="1:8" ht="15" customHeight="1" x14ac:dyDescent="0.25">
      <c r="A766" s="91" t="s">
        <v>499</v>
      </c>
      <c r="B766" s="91" t="s">
        <v>306</v>
      </c>
      <c r="C766" s="91" t="s">
        <v>500</v>
      </c>
      <c r="D766" s="91" t="s">
        <v>14</v>
      </c>
      <c r="E766" s="91" t="s">
        <v>489</v>
      </c>
      <c r="F766" s="96">
        <v>175</v>
      </c>
      <c r="G766" s="91" t="s">
        <v>56</v>
      </c>
      <c r="H766" s="91" t="s">
        <v>545</v>
      </c>
    </row>
    <row r="767" spans="1:8" ht="15" customHeight="1" x14ac:dyDescent="0.25">
      <c r="A767" s="91" t="s">
        <v>499</v>
      </c>
      <c r="B767" s="91" t="s">
        <v>306</v>
      </c>
      <c r="C767" s="91" t="s">
        <v>500</v>
      </c>
      <c r="D767" s="91" t="s">
        <v>14</v>
      </c>
      <c r="E767" s="91" t="s">
        <v>489</v>
      </c>
      <c r="F767" s="96">
        <v>21</v>
      </c>
      <c r="G767" s="91" t="s">
        <v>65</v>
      </c>
      <c r="H767" s="91" t="s">
        <v>545</v>
      </c>
    </row>
    <row r="768" spans="1:8" ht="15" customHeight="1" x14ac:dyDescent="0.25">
      <c r="A768" s="91" t="s">
        <v>499</v>
      </c>
      <c r="B768" s="91" t="s">
        <v>306</v>
      </c>
      <c r="C768" s="91" t="s">
        <v>500</v>
      </c>
      <c r="D768" s="91" t="s">
        <v>14</v>
      </c>
      <c r="E768" s="91" t="s">
        <v>489</v>
      </c>
      <c r="F768" s="96">
        <v>20</v>
      </c>
      <c r="G768" s="91" t="s">
        <v>37</v>
      </c>
      <c r="H768" s="91" t="s">
        <v>545</v>
      </c>
    </row>
    <row r="769" spans="1:8" ht="15" customHeight="1" x14ac:dyDescent="0.25">
      <c r="A769" s="91" t="s">
        <v>499</v>
      </c>
      <c r="B769" s="91" t="s">
        <v>306</v>
      </c>
      <c r="C769" s="91" t="s">
        <v>500</v>
      </c>
      <c r="D769" s="91" t="s">
        <v>14</v>
      </c>
      <c r="E769" s="91" t="s">
        <v>489</v>
      </c>
      <c r="F769" s="96">
        <v>1</v>
      </c>
      <c r="G769" s="91" t="s">
        <v>38</v>
      </c>
      <c r="H769" s="91" t="s">
        <v>545</v>
      </c>
    </row>
    <row r="770" spans="1:8" ht="15" customHeight="1" x14ac:dyDescent="0.25">
      <c r="A770" s="91" t="s">
        <v>499</v>
      </c>
      <c r="B770" s="91" t="s">
        <v>306</v>
      </c>
      <c r="C770" s="91" t="s">
        <v>500</v>
      </c>
      <c r="D770" s="91" t="s">
        <v>14</v>
      </c>
      <c r="E770" s="91" t="s">
        <v>489</v>
      </c>
      <c r="F770" s="96">
        <v>1</v>
      </c>
      <c r="G770" s="91" t="s">
        <v>40</v>
      </c>
      <c r="H770" s="91" t="s">
        <v>545</v>
      </c>
    </row>
    <row r="771" spans="1:8" ht="15" customHeight="1" x14ac:dyDescent="0.25">
      <c r="A771" s="91" t="s">
        <v>499</v>
      </c>
      <c r="B771" s="91" t="s">
        <v>306</v>
      </c>
      <c r="C771" s="91" t="s">
        <v>500</v>
      </c>
      <c r="D771" s="91" t="s">
        <v>14</v>
      </c>
      <c r="E771" s="91" t="s">
        <v>489</v>
      </c>
      <c r="F771" s="96">
        <v>1</v>
      </c>
      <c r="G771" s="91" t="s">
        <v>43</v>
      </c>
      <c r="H771" s="91" t="s">
        <v>545</v>
      </c>
    </row>
    <row r="772" spans="1:8" ht="15" customHeight="1" x14ac:dyDescent="0.25">
      <c r="A772" s="91" t="s">
        <v>499</v>
      </c>
      <c r="B772" s="91" t="s">
        <v>306</v>
      </c>
      <c r="C772" s="91" t="s">
        <v>500</v>
      </c>
      <c r="D772" s="91" t="s">
        <v>14</v>
      </c>
      <c r="E772" s="91" t="s">
        <v>489</v>
      </c>
      <c r="F772" s="96">
        <v>17</v>
      </c>
      <c r="G772" s="91" t="s">
        <v>64</v>
      </c>
      <c r="H772" s="91" t="s">
        <v>545</v>
      </c>
    </row>
    <row r="773" spans="1:8" ht="15" customHeight="1" x14ac:dyDescent="0.25">
      <c r="A773" s="91" t="s">
        <v>499</v>
      </c>
      <c r="B773" s="91" t="s">
        <v>306</v>
      </c>
      <c r="C773" s="91" t="s">
        <v>500</v>
      </c>
      <c r="D773" s="91" t="s">
        <v>14</v>
      </c>
      <c r="E773" s="91" t="s">
        <v>489</v>
      </c>
      <c r="F773" s="96">
        <v>35</v>
      </c>
      <c r="G773" s="91" t="s">
        <v>57</v>
      </c>
      <c r="H773" s="91" t="s">
        <v>545</v>
      </c>
    </row>
    <row r="774" spans="1:8" ht="15" customHeight="1" x14ac:dyDescent="0.25">
      <c r="A774" s="91" t="s">
        <v>499</v>
      </c>
      <c r="B774" s="91" t="s">
        <v>306</v>
      </c>
      <c r="C774" s="91" t="s">
        <v>500</v>
      </c>
      <c r="D774" s="91" t="s">
        <v>14</v>
      </c>
      <c r="E774" s="91" t="s">
        <v>489</v>
      </c>
      <c r="F774" s="96">
        <v>74</v>
      </c>
      <c r="G774" s="91" t="s">
        <v>54</v>
      </c>
      <c r="H774" s="91" t="s">
        <v>545</v>
      </c>
    </row>
    <row r="775" spans="1:8" ht="15" customHeight="1" x14ac:dyDescent="0.25">
      <c r="A775" s="91"/>
      <c r="B775" s="91"/>
      <c r="C775" s="91"/>
      <c r="D775" s="91"/>
      <c r="E775" s="91"/>
      <c r="F775" s="120">
        <f>SUM(F727:F774)</f>
        <v>11210</v>
      </c>
      <c r="G775" s="91"/>
      <c r="H775" s="91"/>
    </row>
    <row r="776" spans="1:8" ht="15" customHeight="1" x14ac:dyDescent="0.25">
      <c r="A776" s="91" t="s">
        <v>499</v>
      </c>
      <c r="B776" s="91" t="s">
        <v>306</v>
      </c>
      <c r="C776" s="91" t="s">
        <v>485</v>
      </c>
      <c r="D776" s="91" t="s">
        <v>14</v>
      </c>
      <c r="E776" s="91" t="s">
        <v>489</v>
      </c>
      <c r="F776" s="96">
        <v>1</v>
      </c>
      <c r="G776" s="91" t="s">
        <v>49</v>
      </c>
      <c r="H776" s="91" t="s">
        <v>545</v>
      </c>
    </row>
    <row r="777" spans="1:8" ht="15" customHeight="1" x14ac:dyDescent="0.25">
      <c r="A777" s="91" t="s">
        <v>499</v>
      </c>
      <c r="B777" s="91" t="s">
        <v>306</v>
      </c>
      <c r="C777" s="91" t="s">
        <v>485</v>
      </c>
      <c r="D777" s="91" t="s">
        <v>14</v>
      </c>
      <c r="E777" s="91" t="s">
        <v>489</v>
      </c>
      <c r="F777" s="96">
        <v>7</v>
      </c>
      <c r="G777" s="91" t="s">
        <v>53</v>
      </c>
      <c r="H777" s="91" t="s">
        <v>545</v>
      </c>
    </row>
    <row r="778" spans="1:8" ht="15" customHeight="1" x14ac:dyDescent="0.25">
      <c r="A778" s="91" t="s">
        <v>499</v>
      </c>
      <c r="B778" s="91" t="s">
        <v>306</v>
      </c>
      <c r="C778" s="91" t="s">
        <v>485</v>
      </c>
      <c r="D778" s="91" t="s">
        <v>14</v>
      </c>
      <c r="E778" s="91" t="s">
        <v>489</v>
      </c>
      <c r="F778" s="96">
        <v>473</v>
      </c>
      <c r="G778" s="91" t="s">
        <v>16</v>
      </c>
      <c r="H778" s="91" t="s">
        <v>545</v>
      </c>
    </row>
    <row r="779" spans="1:8" ht="15" customHeight="1" x14ac:dyDescent="0.25">
      <c r="A779" s="91" t="s">
        <v>499</v>
      </c>
      <c r="B779" s="91" t="s">
        <v>306</v>
      </c>
      <c r="C779" s="91" t="s">
        <v>485</v>
      </c>
      <c r="D779" s="91" t="s">
        <v>14</v>
      </c>
      <c r="E779" s="91" t="s">
        <v>489</v>
      </c>
      <c r="F779" s="96">
        <v>596</v>
      </c>
      <c r="G779" s="91" t="s">
        <v>18</v>
      </c>
      <c r="H779" s="91" t="s">
        <v>545</v>
      </c>
    </row>
    <row r="780" spans="1:8" ht="15" customHeight="1" x14ac:dyDescent="0.25">
      <c r="A780" s="91" t="s">
        <v>499</v>
      </c>
      <c r="B780" s="91" t="s">
        <v>306</v>
      </c>
      <c r="C780" s="91" t="s">
        <v>485</v>
      </c>
      <c r="D780" s="91" t="s">
        <v>14</v>
      </c>
      <c r="E780" s="91" t="s">
        <v>489</v>
      </c>
      <c r="F780" s="96">
        <v>132</v>
      </c>
      <c r="G780" s="91" t="s">
        <v>20</v>
      </c>
      <c r="H780" s="91" t="s">
        <v>545</v>
      </c>
    </row>
    <row r="781" spans="1:8" ht="15" customHeight="1" x14ac:dyDescent="0.25">
      <c r="A781" s="91" t="s">
        <v>493</v>
      </c>
      <c r="B781" s="91" t="s">
        <v>417</v>
      </c>
      <c r="C781" s="91" t="s">
        <v>490</v>
      </c>
      <c r="D781" s="91" t="s">
        <v>421</v>
      </c>
      <c r="E781" s="91" t="s">
        <v>537</v>
      </c>
      <c r="F781" s="96">
        <v>9120</v>
      </c>
      <c r="G781" s="91" t="s">
        <v>22</v>
      </c>
      <c r="H781" s="91" t="s">
        <v>543</v>
      </c>
    </row>
    <row r="782" spans="1:8" ht="15" customHeight="1" x14ac:dyDescent="0.25">
      <c r="A782" s="91" t="s">
        <v>499</v>
      </c>
      <c r="B782" s="91" t="s">
        <v>306</v>
      </c>
      <c r="C782" s="91" t="s">
        <v>485</v>
      </c>
      <c r="D782" s="91" t="s">
        <v>14</v>
      </c>
      <c r="E782" s="91" t="s">
        <v>489</v>
      </c>
      <c r="F782" s="96">
        <v>254</v>
      </c>
      <c r="G782" s="91" t="s">
        <v>23</v>
      </c>
      <c r="H782" s="91" t="s">
        <v>545</v>
      </c>
    </row>
    <row r="783" spans="1:8" ht="15" customHeight="1" x14ac:dyDescent="0.25">
      <c r="A783" s="91" t="s">
        <v>499</v>
      </c>
      <c r="B783" s="91" t="s">
        <v>306</v>
      </c>
      <c r="C783" s="91" t="s">
        <v>485</v>
      </c>
      <c r="D783" s="91" t="s">
        <v>14</v>
      </c>
      <c r="E783" s="91" t="s">
        <v>489</v>
      </c>
      <c r="F783" s="96">
        <v>741</v>
      </c>
      <c r="G783" s="91" t="s">
        <v>25</v>
      </c>
      <c r="H783" s="91" t="s">
        <v>545</v>
      </c>
    </row>
    <row r="784" spans="1:8" ht="15" customHeight="1" x14ac:dyDescent="0.25">
      <c r="A784" s="91" t="s">
        <v>499</v>
      </c>
      <c r="B784" s="91" t="s">
        <v>306</v>
      </c>
      <c r="C784" s="91" t="s">
        <v>485</v>
      </c>
      <c r="D784" s="91" t="s">
        <v>14</v>
      </c>
      <c r="E784" s="91" t="s">
        <v>489</v>
      </c>
      <c r="F784" s="96">
        <v>53</v>
      </c>
      <c r="G784" s="91" t="s">
        <v>27</v>
      </c>
      <c r="H784" s="91" t="s">
        <v>545</v>
      </c>
    </row>
    <row r="785" spans="1:8" ht="15" customHeight="1" x14ac:dyDescent="0.25">
      <c r="A785" s="91" t="s">
        <v>499</v>
      </c>
      <c r="B785" s="91" t="s">
        <v>306</v>
      </c>
      <c r="C785" s="91" t="s">
        <v>485</v>
      </c>
      <c r="D785" s="91" t="s">
        <v>14</v>
      </c>
      <c r="E785" s="91" t="s">
        <v>489</v>
      </c>
      <c r="F785" s="96">
        <v>330</v>
      </c>
      <c r="G785" s="91" t="s">
        <v>28</v>
      </c>
      <c r="H785" s="91" t="s">
        <v>545</v>
      </c>
    </row>
    <row r="786" spans="1:8" ht="15" customHeight="1" x14ac:dyDescent="0.25">
      <c r="A786" s="91" t="s">
        <v>499</v>
      </c>
      <c r="B786" s="91" t="s">
        <v>306</v>
      </c>
      <c r="C786" s="91" t="s">
        <v>485</v>
      </c>
      <c r="D786" s="91" t="s">
        <v>14</v>
      </c>
      <c r="E786" s="91" t="s">
        <v>489</v>
      </c>
      <c r="F786" s="96">
        <v>84</v>
      </c>
      <c r="G786" s="91" t="s">
        <v>30</v>
      </c>
      <c r="H786" s="91" t="s">
        <v>545</v>
      </c>
    </row>
    <row r="787" spans="1:8" ht="15" customHeight="1" x14ac:dyDescent="0.25">
      <c r="A787" s="91" t="s">
        <v>499</v>
      </c>
      <c r="B787" s="91" t="s">
        <v>306</v>
      </c>
      <c r="C787" s="91" t="s">
        <v>485</v>
      </c>
      <c r="D787" s="91" t="s">
        <v>14</v>
      </c>
      <c r="E787" s="91" t="s">
        <v>489</v>
      </c>
      <c r="F787" s="96">
        <v>189</v>
      </c>
      <c r="G787" s="91" t="s">
        <v>31</v>
      </c>
      <c r="H787" s="91" t="s">
        <v>545</v>
      </c>
    </row>
    <row r="788" spans="1:8" ht="15" customHeight="1" x14ac:dyDescent="0.25">
      <c r="A788" s="91" t="s">
        <v>499</v>
      </c>
      <c r="B788" s="91" t="s">
        <v>306</v>
      </c>
      <c r="C788" s="91" t="s">
        <v>485</v>
      </c>
      <c r="D788" s="91" t="s">
        <v>14</v>
      </c>
      <c r="E788" s="91" t="s">
        <v>489</v>
      </c>
      <c r="F788" s="96">
        <v>123</v>
      </c>
      <c r="G788" s="91" t="s">
        <v>32</v>
      </c>
      <c r="H788" s="91" t="s">
        <v>545</v>
      </c>
    </row>
    <row r="789" spans="1:8" ht="15" customHeight="1" x14ac:dyDescent="0.25">
      <c r="A789" s="91" t="s">
        <v>499</v>
      </c>
      <c r="B789" s="91" t="s">
        <v>306</v>
      </c>
      <c r="C789" s="91" t="s">
        <v>485</v>
      </c>
      <c r="D789" s="91" t="s">
        <v>14</v>
      </c>
      <c r="E789" s="91" t="s">
        <v>489</v>
      </c>
      <c r="F789" s="96">
        <v>23</v>
      </c>
      <c r="G789" s="91" t="s">
        <v>62</v>
      </c>
      <c r="H789" s="91" t="s">
        <v>545</v>
      </c>
    </row>
    <row r="790" spans="1:8" ht="15" customHeight="1" x14ac:dyDescent="0.25">
      <c r="A790" s="91" t="s">
        <v>499</v>
      </c>
      <c r="B790" s="91" t="s">
        <v>306</v>
      </c>
      <c r="C790" s="91" t="s">
        <v>485</v>
      </c>
      <c r="D790" s="91" t="s">
        <v>14</v>
      </c>
      <c r="E790" s="91" t="s">
        <v>489</v>
      </c>
      <c r="F790" s="96">
        <v>29</v>
      </c>
      <c r="G790" s="91" t="s">
        <v>33</v>
      </c>
      <c r="H790" s="91" t="s">
        <v>545</v>
      </c>
    </row>
    <row r="791" spans="1:8" ht="15" customHeight="1" x14ac:dyDescent="0.25">
      <c r="A791" s="91" t="s">
        <v>499</v>
      </c>
      <c r="B791" s="91" t="s">
        <v>306</v>
      </c>
      <c r="C791" s="91" t="s">
        <v>485</v>
      </c>
      <c r="D791" s="91" t="s">
        <v>14</v>
      </c>
      <c r="E791" s="91" t="s">
        <v>489</v>
      </c>
      <c r="F791" s="96">
        <v>233</v>
      </c>
      <c r="G791" s="91" t="s">
        <v>34</v>
      </c>
      <c r="H791" s="91" t="s">
        <v>545</v>
      </c>
    </row>
    <row r="792" spans="1:8" ht="15" customHeight="1" x14ac:dyDescent="0.25">
      <c r="A792" s="91" t="s">
        <v>499</v>
      </c>
      <c r="B792" s="91" t="s">
        <v>306</v>
      </c>
      <c r="C792" s="91" t="s">
        <v>485</v>
      </c>
      <c r="D792" s="91" t="s">
        <v>14</v>
      </c>
      <c r="E792" s="91" t="s">
        <v>489</v>
      </c>
      <c r="F792" s="96">
        <v>169</v>
      </c>
      <c r="G792" s="91" t="s">
        <v>35</v>
      </c>
      <c r="H792" s="91" t="s">
        <v>545</v>
      </c>
    </row>
    <row r="793" spans="1:8" ht="15" customHeight="1" x14ac:dyDescent="0.25">
      <c r="A793" s="91" t="s">
        <v>499</v>
      </c>
      <c r="B793" s="91" t="s">
        <v>306</v>
      </c>
      <c r="C793" s="91" t="s">
        <v>485</v>
      </c>
      <c r="D793" s="91" t="s">
        <v>14</v>
      </c>
      <c r="E793" s="91" t="s">
        <v>489</v>
      </c>
      <c r="F793" s="96">
        <v>150</v>
      </c>
      <c r="G793" s="91" t="s">
        <v>36</v>
      </c>
      <c r="H793" s="91" t="s">
        <v>545</v>
      </c>
    </row>
    <row r="794" spans="1:8" ht="15" customHeight="1" x14ac:dyDescent="0.25">
      <c r="A794" s="91" t="s">
        <v>499</v>
      </c>
      <c r="B794" s="91" t="s">
        <v>306</v>
      </c>
      <c r="C794" s="91" t="s">
        <v>485</v>
      </c>
      <c r="D794" s="91" t="s">
        <v>14</v>
      </c>
      <c r="E794" s="91" t="s">
        <v>489</v>
      </c>
      <c r="F794" s="96">
        <v>137</v>
      </c>
      <c r="G794" s="91" t="s">
        <v>37</v>
      </c>
      <c r="H794" s="91" t="s">
        <v>545</v>
      </c>
    </row>
    <row r="795" spans="1:8" ht="15" customHeight="1" x14ac:dyDescent="0.25">
      <c r="A795" s="91" t="s">
        <v>499</v>
      </c>
      <c r="B795" s="91" t="s">
        <v>306</v>
      </c>
      <c r="C795" s="91" t="s">
        <v>485</v>
      </c>
      <c r="D795" s="91" t="s">
        <v>14</v>
      </c>
      <c r="E795" s="91" t="s">
        <v>489</v>
      </c>
      <c r="F795" s="96">
        <v>118</v>
      </c>
      <c r="G795" s="91" t="s">
        <v>38</v>
      </c>
      <c r="H795" s="91" t="s">
        <v>545</v>
      </c>
    </row>
    <row r="796" spans="1:8" ht="15" customHeight="1" x14ac:dyDescent="0.25">
      <c r="A796" s="91" t="s">
        <v>499</v>
      </c>
      <c r="B796" s="91" t="s">
        <v>306</v>
      </c>
      <c r="C796" s="91" t="s">
        <v>485</v>
      </c>
      <c r="D796" s="91" t="s">
        <v>14</v>
      </c>
      <c r="E796" s="91" t="s">
        <v>489</v>
      </c>
      <c r="F796" s="96">
        <v>71</v>
      </c>
      <c r="G796" s="91" t="s">
        <v>39</v>
      </c>
      <c r="H796" s="91" t="s">
        <v>545</v>
      </c>
    </row>
    <row r="797" spans="1:8" ht="15" customHeight="1" x14ac:dyDescent="0.25">
      <c r="A797" s="91" t="s">
        <v>499</v>
      </c>
      <c r="B797" s="91" t="s">
        <v>306</v>
      </c>
      <c r="C797" s="91" t="s">
        <v>485</v>
      </c>
      <c r="D797" s="91" t="s">
        <v>14</v>
      </c>
      <c r="E797" s="91" t="s">
        <v>489</v>
      </c>
      <c r="F797" s="96">
        <v>114</v>
      </c>
      <c r="G797" s="91" t="s">
        <v>40</v>
      </c>
      <c r="H797" s="91" t="s">
        <v>545</v>
      </c>
    </row>
    <row r="798" spans="1:8" ht="15" customHeight="1" x14ac:dyDescent="0.25">
      <c r="A798" s="91" t="s">
        <v>499</v>
      </c>
      <c r="B798" s="91" t="s">
        <v>306</v>
      </c>
      <c r="C798" s="91" t="s">
        <v>485</v>
      </c>
      <c r="D798" s="91" t="s">
        <v>14</v>
      </c>
      <c r="E798" s="91" t="s">
        <v>489</v>
      </c>
      <c r="F798" s="96">
        <v>322</v>
      </c>
      <c r="G798" s="91" t="s">
        <v>41</v>
      </c>
      <c r="H798" s="91" t="s">
        <v>545</v>
      </c>
    </row>
    <row r="799" spans="1:8" ht="15" customHeight="1" x14ac:dyDescent="0.25">
      <c r="A799" s="91" t="s">
        <v>499</v>
      </c>
      <c r="B799" s="91" t="s">
        <v>306</v>
      </c>
      <c r="C799" s="91" t="s">
        <v>485</v>
      </c>
      <c r="D799" s="91" t="s">
        <v>14</v>
      </c>
      <c r="E799" s="91" t="s">
        <v>489</v>
      </c>
      <c r="F799" s="96">
        <v>156</v>
      </c>
      <c r="G799" s="91" t="s">
        <v>42</v>
      </c>
      <c r="H799" s="91" t="s">
        <v>545</v>
      </c>
    </row>
    <row r="800" spans="1:8" ht="15" customHeight="1" x14ac:dyDescent="0.25">
      <c r="A800" s="91" t="s">
        <v>499</v>
      </c>
      <c r="B800" s="91" t="s">
        <v>306</v>
      </c>
      <c r="C800" s="91" t="s">
        <v>485</v>
      </c>
      <c r="D800" s="91" t="s">
        <v>14</v>
      </c>
      <c r="E800" s="91" t="s">
        <v>489</v>
      </c>
      <c r="F800" s="96">
        <v>34</v>
      </c>
      <c r="G800" s="91" t="s">
        <v>43</v>
      </c>
      <c r="H800" s="91" t="s">
        <v>545</v>
      </c>
    </row>
    <row r="801" spans="1:8" ht="15" customHeight="1" x14ac:dyDescent="0.25">
      <c r="A801" s="91" t="s">
        <v>499</v>
      </c>
      <c r="B801" s="91" t="s">
        <v>306</v>
      </c>
      <c r="C801" s="91" t="s">
        <v>485</v>
      </c>
      <c r="D801" s="91" t="s">
        <v>14</v>
      </c>
      <c r="E801" s="91" t="s">
        <v>489</v>
      </c>
      <c r="F801" s="96">
        <v>63</v>
      </c>
      <c r="G801" s="91" t="s">
        <v>44</v>
      </c>
      <c r="H801" s="91" t="s">
        <v>545</v>
      </c>
    </row>
    <row r="802" spans="1:8" ht="15" customHeight="1" x14ac:dyDescent="0.25">
      <c r="A802" s="91" t="s">
        <v>499</v>
      </c>
      <c r="B802" s="91" t="s">
        <v>306</v>
      </c>
      <c r="C802" s="91" t="s">
        <v>485</v>
      </c>
      <c r="D802" s="91" t="s">
        <v>14</v>
      </c>
      <c r="E802" s="91" t="s">
        <v>489</v>
      </c>
      <c r="F802" s="96">
        <v>58</v>
      </c>
      <c r="G802" s="91" t="s">
        <v>46</v>
      </c>
      <c r="H802" s="91" t="s">
        <v>545</v>
      </c>
    </row>
    <row r="803" spans="1:8" ht="15" customHeight="1" x14ac:dyDescent="0.25">
      <c r="A803" s="91" t="s">
        <v>499</v>
      </c>
      <c r="B803" s="91" t="s">
        <v>306</v>
      </c>
      <c r="C803" s="91" t="s">
        <v>485</v>
      </c>
      <c r="D803" s="91" t="s">
        <v>14</v>
      </c>
      <c r="E803" s="91" t="s">
        <v>489</v>
      </c>
      <c r="F803" s="96">
        <v>165</v>
      </c>
      <c r="G803" s="91" t="s">
        <v>47</v>
      </c>
      <c r="H803" s="91" t="s">
        <v>545</v>
      </c>
    </row>
    <row r="804" spans="1:8" ht="15" customHeight="1" x14ac:dyDescent="0.25">
      <c r="A804" s="91" t="s">
        <v>499</v>
      </c>
      <c r="B804" s="91" t="s">
        <v>306</v>
      </c>
      <c r="C804" s="91" t="s">
        <v>485</v>
      </c>
      <c r="D804" s="91" t="s">
        <v>14</v>
      </c>
      <c r="E804" s="91" t="s">
        <v>489</v>
      </c>
      <c r="F804" s="96">
        <v>56</v>
      </c>
      <c r="G804" s="91" t="s">
        <v>63</v>
      </c>
      <c r="H804" s="91" t="s">
        <v>545</v>
      </c>
    </row>
    <row r="805" spans="1:8" ht="15" customHeight="1" x14ac:dyDescent="0.25">
      <c r="A805" s="91" t="s">
        <v>499</v>
      </c>
      <c r="B805" s="91" t="s">
        <v>306</v>
      </c>
      <c r="C805" s="91" t="s">
        <v>485</v>
      </c>
      <c r="D805" s="91" t="s">
        <v>14</v>
      </c>
      <c r="E805" s="91" t="s">
        <v>489</v>
      </c>
      <c r="F805" s="96">
        <v>118</v>
      </c>
      <c r="G805" s="91" t="s">
        <v>48</v>
      </c>
      <c r="H805" s="91" t="s">
        <v>545</v>
      </c>
    </row>
    <row r="806" spans="1:8" ht="15" customHeight="1" x14ac:dyDescent="0.25">
      <c r="A806" s="91" t="s">
        <v>499</v>
      </c>
      <c r="B806" s="91" t="s">
        <v>306</v>
      </c>
      <c r="C806" s="91" t="s">
        <v>485</v>
      </c>
      <c r="D806" s="91" t="s">
        <v>14</v>
      </c>
      <c r="E806" s="91" t="s">
        <v>489</v>
      </c>
      <c r="F806" s="96">
        <v>134</v>
      </c>
      <c r="G806" s="91" t="s">
        <v>50</v>
      </c>
      <c r="H806" s="91" t="s">
        <v>545</v>
      </c>
    </row>
    <row r="807" spans="1:8" ht="15" customHeight="1" x14ac:dyDescent="0.25">
      <c r="A807" s="91" t="s">
        <v>499</v>
      </c>
      <c r="B807" s="91" t="s">
        <v>306</v>
      </c>
      <c r="C807" s="91" t="s">
        <v>485</v>
      </c>
      <c r="D807" s="91" t="s">
        <v>14</v>
      </c>
      <c r="E807" s="91" t="s">
        <v>489</v>
      </c>
      <c r="F807" s="96">
        <v>74</v>
      </c>
      <c r="G807" s="91" t="s">
        <v>51</v>
      </c>
      <c r="H807" s="91" t="s">
        <v>545</v>
      </c>
    </row>
    <row r="808" spans="1:8" ht="15" customHeight="1" x14ac:dyDescent="0.25">
      <c r="A808" s="91" t="s">
        <v>499</v>
      </c>
      <c r="B808" s="91" t="s">
        <v>306</v>
      </c>
      <c r="C808" s="91" t="s">
        <v>485</v>
      </c>
      <c r="D808" s="91" t="s">
        <v>14</v>
      </c>
      <c r="E808" s="91" t="s">
        <v>489</v>
      </c>
      <c r="F808" s="96">
        <v>165</v>
      </c>
      <c r="G808" s="91" t="s">
        <v>52</v>
      </c>
      <c r="H808" s="91" t="s">
        <v>545</v>
      </c>
    </row>
    <row r="809" spans="1:8" ht="15" customHeight="1" x14ac:dyDescent="0.25">
      <c r="A809" s="91" t="s">
        <v>499</v>
      </c>
      <c r="B809" s="91" t="s">
        <v>306</v>
      </c>
      <c r="C809" s="91" t="s">
        <v>485</v>
      </c>
      <c r="D809" s="91" t="s">
        <v>14</v>
      </c>
      <c r="E809" s="91" t="s">
        <v>489</v>
      </c>
      <c r="F809" s="96">
        <v>143</v>
      </c>
      <c r="G809" s="91" t="s">
        <v>64</v>
      </c>
      <c r="H809" s="91" t="s">
        <v>545</v>
      </c>
    </row>
    <row r="810" spans="1:8" ht="15" customHeight="1" x14ac:dyDescent="0.25">
      <c r="A810" s="91" t="s">
        <v>499</v>
      </c>
      <c r="B810" s="91" t="s">
        <v>306</v>
      </c>
      <c r="C810" s="91" t="s">
        <v>485</v>
      </c>
      <c r="D810" s="91" t="s">
        <v>14</v>
      </c>
      <c r="E810" s="91" t="s">
        <v>489</v>
      </c>
      <c r="F810" s="96">
        <v>5</v>
      </c>
      <c r="G810" s="91" t="s">
        <v>53</v>
      </c>
      <c r="H810" s="91" t="s">
        <v>545</v>
      </c>
    </row>
    <row r="811" spans="1:8" ht="15" customHeight="1" x14ac:dyDescent="0.25">
      <c r="A811" s="91" t="s">
        <v>499</v>
      </c>
      <c r="B811" s="91" t="s">
        <v>306</v>
      </c>
      <c r="C811" s="91" t="s">
        <v>485</v>
      </c>
      <c r="D811" s="91" t="s">
        <v>14</v>
      </c>
      <c r="E811" s="91" t="s">
        <v>489</v>
      </c>
      <c r="F811" s="96">
        <v>1</v>
      </c>
      <c r="G811" s="91" t="s">
        <v>54</v>
      </c>
      <c r="H811" s="91" t="s">
        <v>545</v>
      </c>
    </row>
    <row r="812" spans="1:8" ht="15" customHeight="1" x14ac:dyDescent="0.25">
      <c r="A812" s="91" t="s">
        <v>499</v>
      </c>
      <c r="B812" s="91" t="s">
        <v>306</v>
      </c>
      <c r="C812" s="91" t="s">
        <v>485</v>
      </c>
      <c r="D812" s="91" t="s">
        <v>14</v>
      </c>
      <c r="E812" s="91" t="s">
        <v>489</v>
      </c>
      <c r="F812" s="96">
        <v>91</v>
      </c>
      <c r="G812" s="91" t="s">
        <v>55</v>
      </c>
      <c r="H812" s="91" t="s">
        <v>545</v>
      </c>
    </row>
    <row r="813" spans="1:8" ht="15" customHeight="1" x14ac:dyDescent="0.25">
      <c r="A813" s="91" t="s">
        <v>499</v>
      </c>
      <c r="B813" s="91" t="s">
        <v>306</v>
      </c>
      <c r="C813" s="91" t="s">
        <v>485</v>
      </c>
      <c r="D813" s="91" t="s">
        <v>14</v>
      </c>
      <c r="E813" s="91" t="s">
        <v>489</v>
      </c>
      <c r="F813" s="96">
        <v>124</v>
      </c>
      <c r="G813" s="91" t="s">
        <v>56</v>
      </c>
      <c r="H813" s="91" t="s">
        <v>545</v>
      </c>
    </row>
    <row r="814" spans="1:8" ht="15" customHeight="1" x14ac:dyDescent="0.25">
      <c r="A814" s="91" t="s">
        <v>499</v>
      </c>
      <c r="B814" s="91" t="s">
        <v>306</v>
      </c>
      <c r="C814" s="91" t="s">
        <v>485</v>
      </c>
      <c r="D814" s="91" t="s">
        <v>14</v>
      </c>
      <c r="E814" s="91" t="s">
        <v>489</v>
      </c>
      <c r="F814" s="96">
        <v>87</v>
      </c>
      <c r="G814" s="91" t="s">
        <v>65</v>
      </c>
      <c r="H814" s="91" t="s">
        <v>545</v>
      </c>
    </row>
    <row r="815" spans="1:8" ht="15" customHeight="1" x14ac:dyDescent="0.25">
      <c r="A815" s="91" t="s">
        <v>499</v>
      </c>
      <c r="B815" s="91" t="s">
        <v>306</v>
      </c>
      <c r="C815" s="91" t="s">
        <v>485</v>
      </c>
      <c r="D815" s="91" t="s">
        <v>14</v>
      </c>
      <c r="E815" s="91" t="s">
        <v>489</v>
      </c>
      <c r="F815" s="96">
        <v>61</v>
      </c>
      <c r="G815" s="91" t="s">
        <v>27</v>
      </c>
      <c r="H815" s="91" t="s">
        <v>545</v>
      </c>
    </row>
    <row r="816" spans="1:8" ht="15" customHeight="1" x14ac:dyDescent="0.25">
      <c r="A816" s="91" t="s">
        <v>499</v>
      </c>
      <c r="B816" s="91" t="s">
        <v>306</v>
      </c>
      <c r="C816" s="91" t="s">
        <v>485</v>
      </c>
      <c r="D816" s="91" t="s">
        <v>14</v>
      </c>
      <c r="E816" s="91" t="s">
        <v>489</v>
      </c>
      <c r="F816" s="96">
        <v>3</v>
      </c>
      <c r="G816" s="91" t="s">
        <v>29</v>
      </c>
      <c r="H816" s="91" t="s">
        <v>545</v>
      </c>
    </row>
    <row r="817" spans="1:8" ht="15" customHeight="1" x14ac:dyDescent="0.25">
      <c r="A817" s="91" t="s">
        <v>499</v>
      </c>
      <c r="B817" s="91" t="s">
        <v>306</v>
      </c>
      <c r="C817" s="91" t="s">
        <v>485</v>
      </c>
      <c r="D817" s="91" t="s">
        <v>14</v>
      </c>
      <c r="E817" s="91" t="s">
        <v>489</v>
      </c>
      <c r="F817" s="96">
        <v>0</v>
      </c>
      <c r="G817" s="91" t="s">
        <v>32</v>
      </c>
      <c r="H817" s="91" t="s">
        <v>545</v>
      </c>
    </row>
    <row r="818" spans="1:8" ht="15" customHeight="1" x14ac:dyDescent="0.25">
      <c r="A818" s="91" t="s">
        <v>499</v>
      </c>
      <c r="B818" s="91" t="s">
        <v>306</v>
      </c>
      <c r="C818" s="91" t="s">
        <v>485</v>
      </c>
      <c r="D818" s="91" t="s">
        <v>14</v>
      </c>
      <c r="E818" s="91" t="s">
        <v>489</v>
      </c>
      <c r="F818" s="96">
        <v>3</v>
      </c>
      <c r="G818" s="91" t="s">
        <v>33</v>
      </c>
      <c r="H818" s="91" t="s">
        <v>545</v>
      </c>
    </row>
    <row r="819" spans="1:8" ht="15" customHeight="1" x14ac:dyDescent="0.25">
      <c r="A819" s="91" t="s">
        <v>499</v>
      </c>
      <c r="B819" s="91" t="s">
        <v>306</v>
      </c>
      <c r="C819" s="91" t="s">
        <v>485</v>
      </c>
      <c r="D819" s="91" t="s">
        <v>14</v>
      </c>
      <c r="E819" s="91" t="s">
        <v>489</v>
      </c>
      <c r="F819" s="96">
        <v>14</v>
      </c>
      <c r="G819" s="91" t="s">
        <v>37</v>
      </c>
      <c r="H819" s="91" t="s">
        <v>545</v>
      </c>
    </row>
    <row r="820" spans="1:8" ht="15" customHeight="1" x14ac:dyDescent="0.25">
      <c r="A820" s="91" t="s">
        <v>499</v>
      </c>
      <c r="B820" s="91" t="s">
        <v>306</v>
      </c>
      <c r="C820" s="91" t="s">
        <v>485</v>
      </c>
      <c r="D820" s="91" t="s">
        <v>14</v>
      </c>
      <c r="E820" s="91" t="s">
        <v>489</v>
      </c>
      <c r="F820" s="96">
        <v>0</v>
      </c>
      <c r="G820" s="91" t="s">
        <v>41</v>
      </c>
      <c r="H820" s="91" t="s">
        <v>545</v>
      </c>
    </row>
    <row r="821" spans="1:8" ht="15" customHeight="1" x14ac:dyDescent="0.25">
      <c r="A821" s="91" t="s">
        <v>499</v>
      </c>
      <c r="B821" s="91" t="s">
        <v>306</v>
      </c>
      <c r="C821" s="91" t="s">
        <v>485</v>
      </c>
      <c r="D821" s="91" t="s">
        <v>14</v>
      </c>
      <c r="E821" s="91" t="s">
        <v>489</v>
      </c>
      <c r="F821" s="96">
        <v>1</v>
      </c>
      <c r="G821" s="91" t="s">
        <v>47</v>
      </c>
      <c r="H821" s="91" t="s">
        <v>545</v>
      </c>
    </row>
    <row r="822" spans="1:8" ht="15" customHeight="1" x14ac:dyDescent="0.25">
      <c r="A822" s="91" t="s">
        <v>499</v>
      </c>
      <c r="B822" s="91" t="s">
        <v>306</v>
      </c>
      <c r="C822" s="91" t="s">
        <v>485</v>
      </c>
      <c r="D822" s="91" t="s">
        <v>14</v>
      </c>
      <c r="E822" s="91" t="s">
        <v>489</v>
      </c>
      <c r="F822" s="96">
        <v>1</v>
      </c>
      <c r="G822" s="91" t="s">
        <v>53</v>
      </c>
      <c r="H822" s="91" t="s">
        <v>545</v>
      </c>
    </row>
    <row r="823" spans="1:8" ht="15" customHeight="1" x14ac:dyDescent="0.25">
      <c r="A823" s="91" t="s">
        <v>499</v>
      </c>
      <c r="B823" s="91" t="s">
        <v>306</v>
      </c>
      <c r="C823" s="91" t="s">
        <v>485</v>
      </c>
      <c r="D823" s="91" t="s">
        <v>14</v>
      </c>
      <c r="E823" s="91" t="s">
        <v>489</v>
      </c>
      <c r="F823" s="96">
        <v>12</v>
      </c>
      <c r="G823" s="91" t="s">
        <v>54</v>
      </c>
      <c r="H823" s="91" t="s">
        <v>545</v>
      </c>
    </row>
    <row r="824" spans="1:8" ht="15" customHeight="1" x14ac:dyDescent="0.25">
      <c r="A824" s="91" t="s">
        <v>499</v>
      </c>
      <c r="B824" s="91" t="s">
        <v>306</v>
      </c>
      <c r="C824" s="91" t="s">
        <v>485</v>
      </c>
      <c r="D824" s="91" t="s">
        <v>14</v>
      </c>
      <c r="E824" s="91" t="s">
        <v>489</v>
      </c>
      <c r="F824" s="96">
        <v>0</v>
      </c>
      <c r="G824" s="91" t="s">
        <v>55</v>
      </c>
      <c r="H824" s="91" t="s">
        <v>545</v>
      </c>
    </row>
    <row r="825" spans="1:8" ht="15" customHeight="1" x14ac:dyDescent="0.25">
      <c r="A825" s="91" t="s">
        <v>499</v>
      </c>
      <c r="B825" s="91" t="s">
        <v>306</v>
      </c>
      <c r="C825" s="91" t="s">
        <v>485</v>
      </c>
      <c r="D825" s="91" t="s">
        <v>14</v>
      </c>
      <c r="E825" s="91" t="s">
        <v>489</v>
      </c>
      <c r="F825" s="96">
        <v>0</v>
      </c>
      <c r="G825" s="91" t="s">
        <v>56</v>
      </c>
      <c r="H825" s="91" t="s">
        <v>545</v>
      </c>
    </row>
    <row r="826" spans="1:8" ht="15" customHeight="1" x14ac:dyDescent="0.25">
      <c r="A826" s="91" t="s">
        <v>499</v>
      </c>
      <c r="B826" s="91" t="s">
        <v>306</v>
      </c>
      <c r="C826" s="91" t="s">
        <v>485</v>
      </c>
      <c r="D826" s="91" t="s">
        <v>14</v>
      </c>
      <c r="E826" s="91" t="s">
        <v>489</v>
      </c>
      <c r="F826" s="96">
        <v>6</v>
      </c>
      <c r="G826" s="91" t="s">
        <v>23</v>
      </c>
      <c r="H826" s="91" t="s">
        <v>545</v>
      </c>
    </row>
    <row r="827" spans="1:8" ht="15" customHeight="1" x14ac:dyDescent="0.25">
      <c r="A827" s="91" t="s">
        <v>499</v>
      </c>
      <c r="B827" s="91" t="s">
        <v>306</v>
      </c>
      <c r="C827" s="91" t="s">
        <v>485</v>
      </c>
      <c r="D827" s="91" t="s">
        <v>14</v>
      </c>
      <c r="E827" s="91" t="s">
        <v>489</v>
      </c>
      <c r="F827" s="96">
        <v>59</v>
      </c>
      <c r="G827" s="91" t="s">
        <v>25</v>
      </c>
      <c r="H827" s="91" t="s">
        <v>545</v>
      </c>
    </row>
    <row r="828" spans="1:8" ht="15" customHeight="1" x14ac:dyDescent="0.25">
      <c r="A828" s="91" t="s">
        <v>499</v>
      </c>
      <c r="B828" s="91" t="s">
        <v>306</v>
      </c>
      <c r="C828" s="91" t="s">
        <v>485</v>
      </c>
      <c r="D828" s="91" t="s">
        <v>14</v>
      </c>
      <c r="E828" s="91" t="s">
        <v>489</v>
      </c>
      <c r="F828" s="96">
        <v>1</v>
      </c>
      <c r="G828" s="91" t="s">
        <v>26</v>
      </c>
      <c r="H828" s="91" t="s">
        <v>545</v>
      </c>
    </row>
    <row r="829" spans="1:8" ht="15" customHeight="1" x14ac:dyDescent="0.25">
      <c r="A829" s="91" t="s">
        <v>499</v>
      </c>
      <c r="B829" s="91" t="s">
        <v>306</v>
      </c>
      <c r="C829" s="91" t="s">
        <v>485</v>
      </c>
      <c r="D829" s="91" t="s">
        <v>14</v>
      </c>
      <c r="E829" s="91" t="s">
        <v>489</v>
      </c>
      <c r="F829" s="96">
        <v>7</v>
      </c>
      <c r="G829" s="91" t="s">
        <v>32</v>
      </c>
      <c r="H829" s="91" t="s">
        <v>545</v>
      </c>
    </row>
    <row r="830" spans="1:8" ht="15" customHeight="1" x14ac:dyDescent="0.25">
      <c r="A830" s="91" t="s">
        <v>499</v>
      </c>
      <c r="B830" s="91" t="s">
        <v>306</v>
      </c>
      <c r="C830" s="91" t="s">
        <v>485</v>
      </c>
      <c r="D830" s="91" t="s">
        <v>14</v>
      </c>
      <c r="E830" s="91" t="s">
        <v>489</v>
      </c>
      <c r="F830" s="96">
        <v>1</v>
      </c>
      <c r="G830" s="91" t="s">
        <v>37</v>
      </c>
      <c r="H830" s="91" t="s">
        <v>545</v>
      </c>
    </row>
    <row r="831" spans="1:8" ht="15" customHeight="1" x14ac:dyDescent="0.25">
      <c r="A831" s="91" t="s">
        <v>499</v>
      </c>
      <c r="B831" s="91" t="s">
        <v>306</v>
      </c>
      <c r="C831" s="91" t="s">
        <v>485</v>
      </c>
      <c r="D831" s="91" t="s">
        <v>14</v>
      </c>
      <c r="E831" s="91" t="s">
        <v>489</v>
      </c>
      <c r="F831" s="96">
        <v>2</v>
      </c>
      <c r="G831" s="91" t="s">
        <v>40</v>
      </c>
      <c r="H831" s="91" t="s">
        <v>545</v>
      </c>
    </row>
    <row r="832" spans="1:8" ht="15" customHeight="1" x14ac:dyDescent="0.25">
      <c r="A832" s="91" t="s">
        <v>499</v>
      </c>
      <c r="B832" s="91" t="s">
        <v>306</v>
      </c>
      <c r="C832" s="91" t="s">
        <v>485</v>
      </c>
      <c r="D832" s="91" t="s">
        <v>14</v>
      </c>
      <c r="E832" s="91" t="s">
        <v>489</v>
      </c>
      <c r="F832" s="96">
        <v>15</v>
      </c>
      <c r="G832" s="91" t="s">
        <v>43</v>
      </c>
      <c r="H832" s="91" t="s">
        <v>545</v>
      </c>
    </row>
    <row r="833" spans="1:8" ht="15" customHeight="1" x14ac:dyDescent="0.25">
      <c r="A833" s="91" t="s">
        <v>499</v>
      </c>
      <c r="B833" s="91" t="s">
        <v>306</v>
      </c>
      <c r="C833" s="91" t="s">
        <v>485</v>
      </c>
      <c r="D833" s="91" t="s">
        <v>14</v>
      </c>
      <c r="E833" s="91" t="s">
        <v>489</v>
      </c>
      <c r="F833" s="96">
        <v>177</v>
      </c>
      <c r="G833" s="91" t="s">
        <v>45</v>
      </c>
      <c r="H833" s="91" t="s">
        <v>545</v>
      </c>
    </row>
    <row r="834" spans="1:8" ht="15" customHeight="1" x14ac:dyDescent="0.25">
      <c r="A834" s="91" t="s">
        <v>499</v>
      </c>
      <c r="B834" s="91" t="s">
        <v>306</v>
      </c>
      <c r="C834" s="91" t="s">
        <v>485</v>
      </c>
      <c r="D834" s="91" t="s">
        <v>14</v>
      </c>
      <c r="E834" s="91" t="s">
        <v>489</v>
      </c>
      <c r="F834" s="96">
        <v>16</v>
      </c>
      <c r="G834" s="91" t="s">
        <v>46</v>
      </c>
      <c r="H834" s="91" t="s">
        <v>545</v>
      </c>
    </row>
    <row r="835" spans="1:8" ht="15" customHeight="1" x14ac:dyDescent="0.25">
      <c r="A835" s="91" t="s">
        <v>499</v>
      </c>
      <c r="B835" s="91" t="s">
        <v>306</v>
      </c>
      <c r="C835" s="91" t="s">
        <v>485</v>
      </c>
      <c r="D835" s="91" t="s">
        <v>14</v>
      </c>
      <c r="E835" s="91" t="s">
        <v>489</v>
      </c>
      <c r="F835" s="96">
        <v>4</v>
      </c>
      <c r="G835" s="91" t="s">
        <v>47</v>
      </c>
      <c r="H835" s="91" t="s">
        <v>545</v>
      </c>
    </row>
    <row r="836" spans="1:8" ht="15" customHeight="1" x14ac:dyDescent="0.25">
      <c r="A836" s="91" t="s">
        <v>499</v>
      </c>
      <c r="B836" s="91" t="s">
        <v>306</v>
      </c>
      <c r="C836" s="91" t="s">
        <v>485</v>
      </c>
      <c r="D836" s="91" t="s">
        <v>14</v>
      </c>
      <c r="E836" s="91" t="s">
        <v>489</v>
      </c>
      <c r="F836" s="96">
        <v>30</v>
      </c>
      <c r="G836" s="91" t="s">
        <v>68</v>
      </c>
      <c r="H836" s="91" t="s">
        <v>545</v>
      </c>
    </row>
    <row r="837" spans="1:8" ht="15" customHeight="1" x14ac:dyDescent="0.25">
      <c r="A837" s="91" t="s">
        <v>499</v>
      </c>
      <c r="B837" s="91" t="s">
        <v>306</v>
      </c>
      <c r="C837" s="91" t="s">
        <v>485</v>
      </c>
      <c r="D837" s="91" t="s">
        <v>14</v>
      </c>
      <c r="E837" s="91" t="s">
        <v>489</v>
      </c>
      <c r="F837" s="96">
        <v>149</v>
      </c>
      <c r="G837" s="91" t="s">
        <v>49</v>
      </c>
      <c r="H837" s="91" t="s">
        <v>545</v>
      </c>
    </row>
    <row r="838" spans="1:8" ht="15" customHeight="1" x14ac:dyDescent="0.25">
      <c r="A838" s="91" t="s">
        <v>499</v>
      </c>
      <c r="B838" s="91" t="s">
        <v>306</v>
      </c>
      <c r="C838" s="91" t="s">
        <v>485</v>
      </c>
      <c r="D838" s="91" t="s">
        <v>14</v>
      </c>
      <c r="E838" s="91" t="s">
        <v>489</v>
      </c>
      <c r="F838" s="96">
        <v>6</v>
      </c>
      <c r="G838" s="91" t="s">
        <v>53</v>
      </c>
      <c r="H838" s="91" t="s">
        <v>545</v>
      </c>
    </row>
    <row r="839" spans="1:8" ht="15" customHeight="1" x14ac:dyDescent="0.25">
      <c r="A839" s="91" t="s">
        <v>499</v>
      </c>
      <c r="B839" s="91" t="s">
        <v>306</v>
      </c>
      <c r="C839" s="91" t="s">
        <v>485</v>
      </c>
      <c r="D839" s="91" t="s">
        <v>14</v>
      </c>
      <c r="E839" s="91" t="s">
        <v>489</v>
      </c>
      <c r="F839" s="96">
        <v>35</v>
      </c>
      <c r="G839" s="91" t="s">
        <v>55</v>
      </c>
      <c r="H839" s="91" t="s">
        <v>545</v>
      </c>
    </row>
    <row r="840" spans="1:8" ht="15" customHeight="1" x14ac:dyDescent="0.25">
      <c r="A840" s="91" t="s">
        <v>499</v>
      </c>
      <c r="B840" s="91" t="s">
        <v>306</v>
      </c>
      <c r="C840" s="91" t="s">
        <v>485</v>
      </c>
      <c r="D840" s="91" t="s">
        <v>14</v>
      </c>
      <c r="E840" s="91" t="s">
        <v>489</v>
      </c>
      <c r="F840" s="96">
        <v>250</v>
      </c>
      <c r="G840" s="91" t="s">
        <v>57</v>
      </c>
      <c r="H840" s="91" t="s">
        <v>545</v>
      </c>
    </row>
    <row r="841" spans="1:8" ht="15" customHeight="1" x14ac:dyDescent="0.25">
      <c r="A841" s="91" t="s">
        <v>499</v>
      </c>
      <c r="B841" s="91" t="s">
        <v>306</v>
      </c>
      <c r="C841" s="91" t="s">
        <v>485</v>
      </c>
      <c r="D841" s="91" t="s">
        <v>14</v>
      </c>
      <c r="E841" s="91" t="s">
        <v>489</v>
      </c>
      <c r="F841" s="96">
        <v>8</v>
      </c>
      <c r="G841" s="91" t="s">
        <v>54</v>
      </c>
      <c r="H841" s="91" t="s">
        <v>545</v>
      </c>
    </row>
    <row r="842" spans="1:8" ht="15" customHeight="1" x14ac:dyDescent="0.25">
      <c r="A842" s="91"/>
      <c r="B842" s="91"/>
      <c r="C842" s="91"/>
      <c r="D842" s="91"/>
      <c r="E842" s="91"/>
      <c r="F842" s="120">
        <f>SUM(F776:F841)</f>
        <v>15804</v>
      </c>
      <c r="G842" s="91"/>
      <c r="H842" s="91"/>
    </row>
    <row r="843" spans="1:8" ht="15" customHeight="1" x14ac:dyDescent="0.25">
      <c r="A843" s="91" t="s">
        <v>493</v>
      </c>
      <c r="B843" s="91" t="s">
        <v>417</v>
      </c>
      <c r="C843" s="91" t="s">
        <v>490</v>
      </c>
      <c r="D843" s="91" t="s">
        <v>421</v>
      </c>
      <c r="E843" s="91" t="s">
        <v>537</v>
      </c>
      <c r="F843" s="96">
        <v>39480</v>
      </c>
      <c r="G843" s="91" t="s">
        <v>18</v>
      </c>
      <c r="H843" s="91" t="s">
        <v>543</v>
      </c>
    </row>
    <row r="844" spans="1:8" ht="15" customHeight="1" x14ac:dyDescent="0.25">
      <c r="A844" s="91" t="s">
        <v>493</v>
      </c>
      <c r="B844" s="91" t="s">
        <v>417</v>
      </c>
      <c r="C844" s="91" t="s">
        <v>490</v>
      </c>
      <c r="D844" s="91" t="s">
        <v>421</v>
      </c>
      <c r="E844" s="91" t="s">
        <v>537</v>
      </c>
      <c r="F844" s="96">
        <v>4200</v>
      </c>
      <c r="G844" s="91" t="s">
        <v>20</v>
      </c>
      <c r="H844" s="91" t="s">
        <v>543</v>
      </c>
    </row>
    <row r="845" spans="1:8" ht="15" customHeight="1" x14ac:dyDescent="0.25">
      <c r="A845" s="91" t="s">
        <v>493</v>
      </c>
      <c r="B845" s="91" t="s">
        <v>417</v>
      </c>
      <c r="C845" s="91" t="s">
        <v>490</v>
      </c>
      <c r="D845" s="91" t="s">
        <v>421</v>
      </c>
      <c r="E845" s="91" t="s">
        <v>537</v>
      </c>
      <c r="F845" s="96">
        <v>6120</v>
      </c>
      <c r="G845" s="91" t="s">
        <v>22</v>
      </c>
      <c r="H845" s="91" t="s">
        <v>543</v>
      </c>
    </row>
    <row r="846" spans="1:8" ht="15" customHeight="1" x14ac:dyDescent="0.25">
      <c r="A846" s="91" t="s">
        <v>493</v>
      </c>
      <c r="B846" s="91" t="s">
        <v>417</v>
      </c>
      <c r="C846" s="91" t="s">
        <v>490</v>
      </c>
      <c r="D846" s="91" t="s">
        <v>421</v>
      </c>
      <c r="E846" s="91" t="s">
        <v>537</v>
      </c>
      <c r="F846" s="96">
        <v>4200</v>
      </c>
      <c r="G846" s="91" t="s">
        <v>25</v>
      </c>
      <c r="H846" s="91" t="s">
        <v>543</v>
      </c>
    </row>
    <row r="847" spans="1:8" ht="15" customHeight="1" x14ac:dyDescent="0.25">
      <c r="A847" s="91" t="s">
        <v>493</v>
      </c>
      <c r="B847" s="91" t="s">
        <v>417</v>
      </c>
      <c r="C847" s="91" t="s">
        <v>490</v>
      </c>
      <c r="D847" s="91" t="s">
        <v>421</v>
      </c>
      <c r="E847" s="91" t="s">
        <v>537</v>
      </c>
      <c r="F847" s="96">
        <v>120</v>
      </c>
      <c r="G847" s="91" t="s">
        <v>28</v>
      </c>
      <c r="H847" s="91" t="s">
        <v>543</v>
      </c>
    </row>
    <row r="848" spans="1:8" ht="15" customHeight="1" x14ac:dyDescent="0.25">
      <c r="A848" s="91" t="s">
        <v>493</v>
      </c>
      <c r="B848" s="91" t="s">
        <v>417</v>
      </c>
      <c r="C848" s="91" t="s">
        <v>490</v>
      </c>
      <c r="D848" s="91" t="s">
        <v>421</v>
      </c>
      <c r="E848" s="91" t="s">
        <v>537</v>
      </c>
      <c r="F848" s="96">
        <v>240</v>
      </c>
      <c r="G848" s="91" t="s">
        <v>32</v>
      </c>
      <c r="H848" s="91" t="s">
        <v>543</v>
      </c>
    </row>
    <row r="849" spans="1:8" ht="15" customHeight="1" x14ac:dyDescent="0.25">
      <c r="A849" s="91" t="s">
        <v>493</v>
      </c>
      <c r="B849" s="91" t="s">
        <v>417</v>
      </c>
      <c r="C849" s="91" t="s">
        <v>490</v>
      </c>
      <c r="D849" s="91" t="s">
        <v>421</v>
      </c>
      <c r="E849" s="91" t="s">
        <v>537</v>
      </c>
      <c r="F849" s="96">
        <v>240</v>
      </c>
      <c r="G849" s="91" t="s">
        <v>33</v>
      </c>
      <c r="H849" s="91" t="s">
        <v>543</v>
      </c>
    </row>
    <row r="850" spans="1:8" ht="15" customHeight="1" x14ac:dyDescent="0.25">
      <c r="A850" s="91" t="s">
        <v>493</v>
      </c>
      <c r="B850" s="91" t="s">
        <v>417</v>
      </c>
      <c r="C850" s="91" t="s">
        <v>490</v>
      </c>
      <c r="D850" s="91" t="s">
        <v>421</v>
      </c>
      <c r="E850" s="91" t="s">
        <v>537</v>
      </c>
      <c r="F850" s="96">
        <v>4320</v>
      </c>
      <c r="G850" s="91" t="s">
        <v>34</v>
      </c>
      <c r="H850" s="91" t="s">
        <v>543</v>
      </c>
    </row>
    <row r="851" spans="1:8" ht="15" customHeight="1" x14ac:dyDescent="0.25">
      <c r="A851" s="91" t="s">
        <v>493</v>
      </c>
      <c r="B851" s="91" t="s">
        <v>417</v>
      </c>
      <c r="C851" s="91" t="s">
        <v>490</v>
      </c>
      <c r="D851" s="91" t="s">
        <v>421</v>
      </c>
      <c r="E851" s="91" t="s">
        <v>537</v>
      </c>
      <c r="F851" s="96">
        <v>6240</v>
      </c>
      <c r="G851" s="91" t="s">
        <v>36</v>
      </c>
      <c r="H851" s="91" t="s">
        <v>543</v>
      </c>
    </row>
    <row r="852" spans="1:8" ht="15" customHeight="1" x14ac:dyDescent="0.25">
      <c r="A852" s="91" t="s">
        <v>493</v>
      </c>
      <c r="B852" s="91" t="s">
        <v>417</v>
      </c>
      <c r="C852" s="91" t="s">
        <v>490</v>
      </c>
      <c r="D852" s="91" t="s">
        <v>421</v>
      </c>
      <c r="E852" s="91" t="s">
        <v>537</v>
      </c>
      <c r="F852" s="96">
        <v>1680</v>
      </c>
      <c r="G852" s="91" t="s">
        <v>37</v>
      </c>
      <c r="H852" s="91" t="s">
        <v>543</v>
      </c>
    </row>
    <row r="853" spans="1:8" ht="15" customHeight="1" x14ac:dyDescent="0.25">
      <c r="A853" s="91" t="s">
        <v>493</v>
      </c>
      <c r="B853" s="91" t="s">
        <v>417</v>
      </c>
      <c r="C853" s="91" t="s">
        <v>490</v>
      </c>
      <c r="D853" s="91" t="s">
        <v>421</v>
      </c>
      <c r="E853" s="91" t="s">
        <v>537</v>
      </c>
      <c r="F853" s="96">
        <v>360</v>
      </c>
      <c r="G853" s="91" t="s">
        <v>38</v>
      </c>
      <c r="H853" s="91" t="s">
        <v>543</v>
      </c>
    </row>
    <row r="854" spans="1:8" ht="15" customHeight="1" x14ac:dyDescent="0.25">
      <c r="A854" s="91" t="s">
        <v>493</v>
      </c>
      <c r="B854" s="91" t="s">
        <v>417</v>
      </c>
      <c r="C854" s="91" t="s">
        <v>490</v>
      </c>
      <c r="D854" s="91" t="s">
        <v>421</v>
      </c>
      <c r="E854" s="91" t="s">
        <v>537</v>
      </c>
      <c r="F854" s="96">
        <v>360</v>
      </c>
      <c r="G854" s="91" t="s">
        <v>39</v>
      </c>
      <c r="H854" s="91" t="s">
        <v>543</v>
      </c>
    </row>
    <row r="855" spans="1:8" ht="15" customHeight="1" x14ac:dyDescent="0.25">
      <c r="A855" s="91" t="s">
        <v>493</v>
      </c>
      <c r="B855" s="91" t="s">
        <v>417</v>
      </c>
      <c r="C855" s="91" t="s">
        <v>490</v>
      </c>
      <c r="D855" s="91" t="s">
        <v>421</v>
      </c>
      <c r="E855" s="91" t="s">
        <v>537</v>
      </c>
      <c r="F855" s="96">
        <v>1080</v>
      </c>
      <c r="G855" s="91" t="s">
        <v>40</v>
      </c>
      <c r="H855" s="91" t="s">
        <v>543</v>
      </c>
    </row>
    <row r="856" spans="1:8" ht="15" customHeight="1" x14ac:dyDescent="0.25">
      <c r="A856" s="91" t="s">
        <v>493</v>
      </c>
      <c r="B856" s="91" t="s">
        <v>417</v>
      </c>
      <c r="C856" s="91" t="s">
        <v>490</v>
      </c>
      <c r="D856" s="91" t="s">
        <v>421</v>
      </c>
      <c r="E856" s="91" t="s">
        <v>537</v>
      </c>
      <c r="F856" s="96">
        <v>23040</v>
      </c>
      <c r="G856" s="91" t="s">
        <v>41</v>
      </c>
      <c r="H856" s="91" t="s">
        <v>543</v>
      </c>
    </row>
    <row r="857" spans="1:8" ht="15" customHeight="1" x14ac:dyDescent="0.25">
      <c r="A857" s="91" t="s">
        <v>493</v>
      </c>
      <c r="B857" s="91" t="s">
        <v>417</v>
      </c>
      <c r="C857" s="91" t="s">
        <v>490</v>
      </c>
      <c r="D857" s="91" t="s">
        <v>421</v>
      </c>
      <c r="E857" s="91" t="s">
        <v>537</v>
      </c>
      <c r="F857" s="96">
        <v>5160</v>
      </c>
      <c r="G857" s="91" t="s">
        <v>42</v>
      </c>
      <c r="H857" s="91" t="s">
        <v>543</v>
      </c>
    </row>
    <row r="858" spans="1:8" ht="15" customHeight="1" x14ac:dyDescent="0.25">
      <c r="A858" s="91" t="s">
        <v>493</v>
      </c>
      <c r="B858" s="91" t="s">
        <v>417</v>
      </c>
      <c r="C858" s="91" t="s">
        <v>490</v>
      </c>
      <c r="D858" s="91" t="s">
        <v>421</v>
      </c>
      <c r="E858" s="91" t="s">
        <v>537</v>
      </c>
      <c r="F858" s="96">
        <v>2580</v>
      </c>
      <c r="G858" s="91" t="s">
        <v>44</v>
      </c>
      <c r="H858" s="91" t="s">
        <v>543</v>
      </c>
    </row>
    <row r="859" spans="1:8" ht="15" customHeight="1" x14ac:dyDescent="0.25">
      <c r="A859" s="91" t="s">
        <v>493</v>
      </c>
      <c r="B859" s="91" t="s">
        <v>417</v>
      </c>
      <c r="C859" s="91" t="s">
        <v>490</v>
      </c>
      <c r="D859" s="91" t="s">
        <v>421</v>
      </c>
      <c r="E859" s="91" t="s">
        <v>537</v>
      </c>
      <c r="F859" s="96">
        <v>2160</v>
      </c>
      <c r="G859" s="91" t="s">
        <v>46</v>
      </c>
      <c r="H859" s="91" t="s">
        <v>543</v>
      </c>
    </row>
    <row r="860" spans="1:8" ht="15" customHeight="1" x14ac:dyDescent="0.25">
      <c r="A860" s="91" t="s">
        <v>493</v>
      </c>
      <c r="B860" s="91" t="s">
        <v>417</v>
      </c>
      <c r="C860" s="91" t="s">
        <v>490</v>
      </c>
      <c r="D860" s="91" t="s">
        <v>421</v>
      </c>
      <c r="E860" s="91" t="s">
        <v>537</v>
      </c>
      <c r="F860" s="96">
        <v>3480</v>
      </c>
      <c r="G860" s="91" t="s">
        <v>47</v>
      </c>
      <c r="H860" s="91" t="s">
        <v>543</v>
      </c>
    </row>
    <row r="861" spans="1:8" ht="15" customHeight="1" x14ac:dyDescent="0.25">
      <c r="A861" s="91" t="s">
        <v>493</v>
      </c>
      <c r="B861" s="91" t="s">
        <v>417</v>
      </c>
      <c r="C861" s="91" t="s">
        <v>490</v>
      </c>
      <c r="D861" s="91" t="s">
        <v>421</v>
      </c>
      <c r="E861" s="91" t="s">
        <v>537</v>
      </c>
      <c r="F861" s="96">
        <v>3240</v>
      </c>
      <c r="G861" s="91" t="s">
        <v>48</v>
      </c>
      <c r="H861" s="91" t="s">
        <v>543</v>
      </c>
    </row>
    <row r="862" spans="1:8" ht="15" customHeight="1" x14ac:dyDescent="0.25">
      <c r="A862" s="91" t="s">
        <v>493</v>
      </c>
      <c r="B862" s="91" t="s">
        <v>417</v>
      </c>
      <c r="C862" s="91" t="s">
        <v>490</v>
      </c>
      <c r="D862" s="91" t="s">
        <v>421</v>
      </c>
      <c r="E862" s="91" t="s">
        <v>537</v>
      </c>
      <c r="F862" s="96">
        <v>360</v>
      </c>
      <c r="G862" s="91" t="s">
        <v>49</v>
      </c>
      <c r="H862" s="91" t="s">
        <v>543</v>
      </c>
    </row>
    <row r="863" spans="1:8" ht="15" customHeight="1" x14ac:dyDescent="0.25">
      <c r="A863" s="91" t="s">
        <v>493</v>
      </c>
      <c r="B863" s="91" t="s">
        <v>417</v>
      </c>
      <c r="C863" s="91" t="s">
        <v>490</v>
      </c>
      <c r="D863" s="91" t="s">
        <v>421</v>
      </c>
      <c r="E863" s="91" t="s">
        <v>537</v>
      </c>
      <c r="F863" s="96">
        <v>360</v>
      </c>
      <c r="G863" s="91" t="s">
        <v>50</v>
      </c>
      <c r="H863" s="91" t="s">
        <v>543</v>
      </c>
    </row>
    <row r="864" spans="1:8" ht="15" customHeight="1" x14ac:dyDescent="0.25">
      <c r="A864" s="91" t="s">
        <v>493</v>
      </c>
      <c r="B864" s="91" t="s">
        <v>417</v>
      </c>
      <c r="C864" s="91" t="s">
        <v>490</v>
      </c>
      <c r="D864" s="91" t="s">
        <v>421</v>
      </c>
      <c r="E864" s="91" t="s">
        <v>537</v>
      </c>
      <c r="F864" s="96">
        <v>480</v>
      </c>
      <c r="G864" s="91" t="s">
        <v>52</v>
      </c>
      <c r="H864" s="91" t="s">
        <v>543</v>
      </c>
    </row>
    <row r="865" spans="1:8" ht="15" customHeight="1" x14ac:dyDescent="0.25">
      <c r="A865" s="91" t="s">
        <v>493</v>
      </c>
      <c r="B865" s="91" t="s">
        <v>417</v>
      </c>
      <c r="C865" s="91" t="s">
        <v>490</v>
      </c>
      <c r="D865" s="91" t="s">
        <v>421</v>
      </c>
      <c r="E865" s="91" t="s">
        <v>537</v>
      </c>
      <c r="F865" s="96">
        <v>120</v>
      </c>
      <c r="G865" s="91" t="s">
        <v>53</v>
      </c>
      <c r="H865" s="91" t="s">
        <v>543</v>
      </c>
    </row>
    <row r="866" spans="1:8" ht="15" customHeight="1" x14ac:dyDescent="0.25">
      <c r="A866" s="91" t="s">
        <v>493</v>
      </c>
      <c r="B866" s="91" t="s">
        <v>417</v>
      </c>
      <c r="C866" s="91" t="s">
        <v>490</v>
      </c>
      <c r="D866" s="91" t="s">
        <v>421</v>
      </c>
      <c r="E866" s="91" t="s">
        <v>537</v>
      </c>
      <c r="F866" s="96">
        <v>2040</v>
      </c>
      <c r="G866" s="91" t="s">
        <v>56</v>
      </c>
      <c r="H866" s="91" t="s">
        <v>543</v>
      </c>
    </row>
    <row r="867" spans="1:8" ht="15" customHeight="1" x14ac:dyDescent="0.25">
      <c r="A867" s="91" t="s">
        <v>493</v>
      </c>
      <c r="B867" s="91" t="s">
        <v>417</v>
      </c>
      <c r="C867" s="91" t="s">
        <v>490</v>
      </c>
      <c r="D867" s="91" t="s">
        <v>421</v>
      </c>
      <c r="E867" s="91" t="s">
        <v>537</v>
      </c>
      <c r="F867" s="96">
        <v>120</v>
      </c>
      <c r="G867" s="91" t="s">
        <v>65</v>
      </c>
      <c r="H867" s="91" t="s">
        <v>543</v>
      </c>
    </row>
    <row r="868" spans="1:8" ht="15" customHeight="1" x14ac:dyDescent="0.25">
      <c r="A868" s="91" t="s">
        <v>493</v>
      </c>
      <c r="B868" s="91" t="s">
        <v>417</v>
      </c>
      <c r="C868" s="91" t="s">
        <v>490</v>
      </c>
      <c r="D868" s="91" t="s">
        <v>421</v>
      </c>
      <c r="E868" s="91" t="s">
        <v>537</v>
      </c>
      <c r="F868" s="96">
        <v>6360</v>
      </c>
      <c r="G868" s="91" t="s">
        <v>18</v>
      </c>
      <c r="H868" s="91" t="s">
        <v>543</v>
      </c>
    </row>
    <row r="869" spans="1:8" ht="15" customHeight="1" x14ac:dyDescent="0.25">
      <c r="A869" s="91" t="s">
        <v>493</v>
      </c>
      <c r="B869" s="91" t="s">
        <v>417</v>
      </c>
      <c r="C869" s="91" t="s">
        <v>490</v>
      </c>
      <c r="D869" s="91" t="s">
        <v>421</v>
      </c>
      <c r="E869" s="91" t="s">
        <v>537</v>
      </c>
      <c r="F869" s="96">
        <v>1200</v>
      </c>
      <c r="G869" s="91" t="s">
        <v>20</v>
      </c>
      <c r="H869" s="91" t="s">
        <v>543</v>
      </c>
    </row>
    <row r="870" spans="1:8" ht="15" customHeight="1" x14ac:dyDescent="0.25">
      <c r="A870" s="91" t="s">
        <v>455</v>
      </c>
      <c r="B870" s="91" t="s">
        <v>13</v>
      </c>
      <c r="C870" s="91" t="s">
        <v>451</v>
      </c>
      <c r="D870" s="91" t="s">
        <v>14</v>
      </c>
      <c r="E870" s="91" t="s">
        <v>536</v>
      </c>
      <c r="F870" s="96">
        <v>190</v>
      </c>
      <c r="G870" s="91" t="s">
        <v>22</v>
      </c>
      <c r="H870" s="91" t="s">
        <v>541</v>
      </c>
    </row>
    <row r="871" spans="1:8" ht="15" customHeight="1" x14ac:dyDescent="0.25">
      <c r="A871" s="91" t="s">
        <v>493</v>
      </c>
      <c r="B871" s="91" t="s">
        <v>417</v>
      </c>
      <c r="C871" s="91" t="s">
        <v>490</v>
      </c>
      <c r="D871" s="91" t="s">
        <v>421</v>
      </c>
      <c r="E871" s="91" t="s">
        <v>537</v>
      </c>
      <c r="F871" s="96">
        <v>7680</v>
      </c>
      <c r="G871" s="91" t="s">
        <v>23</v>
      </c>
      <c r="H871" s="91" t="s">
        <v>543</v>
      </c>
    </row>
    <row r="872" spans="1:8" ht="15" customHeight="1" x14ac:dyDescent="0.25">
      <c r="A872" s="91" t="s">
        <v>493</v>
      </c>
      <c r="B872" s="91" t="s">
        <v>417</v>
      </c>
      <c r="C872" s="91" t="s">
        <v>490</v>
      </c>
      <c r="D872" s="91" t="s">
        <v>421</v>
      </c>
      <c r="E872" s="91" t="s">
        <v>537</v>
      </c>
      <c r="F872" s="96">
        <v>7800</v>
      </c>
      <c r="G872" s="91" t="s">
        <v>25</v>
      </c>
      <c r="H872" s="91" t="s">
        <v>543</v>
      </c>
    </row>
    <row r="873" spans="1:8" ht="15" customHeight="1" x14ac:dyDescent="0.25">
      <c r="A873" s="91" t="s">
        <v>493</v>
      </c>
      <c r="B873" s="91" t="s">
        <v>417</v>
      </c>
      <c r="C873" s="91" t="s">
        <v>490</v>
      </c>
      <c r="D873" s="91" t="s">
        <v>421</v>
      </c>
      <c r="E873" s="91" t="s">
        <v>537</v>
      </c>
      <c r="F873" s="96">
        <v>4440</v>
      </c>
      <c r="G873" s="91" t="s">
        <v>27</v>
      </c>
      <c r="H873" s="91" t="s">
        <v>543</v>
      </c>
    </row>
    <row r="874" spans="1:8" ht="15" customHeight="1" x14ac:dyDescent="0.25">
      <c r="A874" s="91" t="s">
        <v>493</v>
      </c>
      <c r="B874" s="91" t="s">
        <v>417</v>
      </c>
      <c r="C874" s="91" t="s">
        <v>490</v>
      </c>
      <c r="D874" s="91" t="s">
        <v>421</v>
      </c>
      <c r="E874" s="91" t="s">
        <v>537</v>
      </c>
      <c r="F874" s="96">
        <v>2760</v>
      </c>
      <c r="G874" s="91" t="s">
        <v>28</v>
      </c>
      <c r="H874" s="91" t="s">
        <v>543</v>
      </c>
    </row>
    <row r="875" spans="1:8" ht="15" customHeight="1" x14ac:dyDescent="0.25">
      <c r="A875" s="91" t="s">
        <v>493</v>
      </c>
      <c r="B875" s="91" t="s">
        <v>417</v>
      </c>
      <c r="C875" s="91" t="s">
        <v>490</v>
      </c>
      <c r="D875" s="91" t="s">
        <v>421</v>
      </c>
      <c r="E875" s="91" t="s">
        <v>537</v>
      </c>
      <c r="F875" s="96">
        <v>960</v>
      </c>
      <c r="G875" s="91" t="s">
        <v>29</v>
      </c>
      <c r="H875" s="91" t="s">
        <v>543</v>
      </c>
    </row>
    <row r="876" spans="1:8" ht="15" customHeight="1" x14ac:dyDescent="0.25">
      <c r="A876" s="91" t="s">
        <v>493</v>
      </c>
      <c r="B876" s="91" t="s">
        <v>417</v>
      </c>
      <c r="C876" s="91" t="s">
        <v>490</v>
      </c>
      <c r="D876" s="91" t="s">
        <v>421</v>
      </c>
      <c r="E876" s="91" t="s">
        <v>537</v>
      </c>
      <c r="F876" s="96">
        <v>3480</v>
      </c>
      <c r="G876" s="91" t="s">
        <v>30</v>
      </c>
      <c r="H876" s="91" t="s">
        <v>543</v>
      </c>
    </row>
    <row r="877" spans="1:8" ht="15" customHeight="1" x14ac:dyDescent="0.25">
      <c r="A877" s="91" t="s">
        <v>493</v>
      </c>
      <c r="B877" s="91" t="s">
        <v>417</v>
      </c>
      <c r="C877" s="91" t="s">
        <v>490</v>
      </c>
      <c r="D877" s="91" t="s">
        <v>421</v>
      </c>
      <c r="E877" s="91" t="s">
        <v>537</v>
      </c>
      <c r="F877" s="96">
        <v>2440</v>
      </c>
      <c r="G877" s="91" t="s">
        <v>31</v>
      </c>
      <c r="H877" s="91" t="s">
        <v>543</v>
      </c>
    </row>
    <row r="878" spans="1:8" ht="15" customHeight="1" x14ac:dyDescent="0.25">
      <c r="A878" s="91" t="s">
        <v>493</v>
      </c>
      <c r="B878" s="91" t="s">
        <v>417</v>
      </c>
      <c r="C878" s="91" t="s">
        <v>490</v>
      </c>
      <c r="D878" s="91" t="s">
        <v>421</v>
      </c>
      <c r="E878" s="91" t="s">
        <v>537</v>
      </c>
      <c r="F878" s="96">
        <v>6480</v>
      </c>
      <c r="G878" s="91" t="s">
        <v>32</v>
      </c>
      <c r="H878" s="91" t="s">
        <v>543</v>
      </c>
    </row>
    <row r="879" spans="1:8" ht="15" customHeight="1" x14ac:dyDescent="0.25">
      <c r="A879" s="91" t="s">
        <v>493</v>
      </c>
      <c r="B879" s="91" t="s">
        <v>417</v>
      </c>
      <c r="C879" s="91" t="s">
        <v>490</v>
      </c>
      <c r="D879" s="91" t="s">
        <v>421</v>
      </c>
      <c r="E879" s="91" t="s">
        <v>537</v>
      </c>
      <c r="F879" s="96">
        <v>1920</v>
      </c>
      <c r="G879" s="91" t="s">
        <v>62</v>
      </c>
      <c r="H879" s="91" t="s">
        <v>543</v>
      </c>
    </row>
    <row r="880" spans="1:8" ht="15" customHeight="1" x14ac:dyDescent="0.25">
      <c r="A880" s="91" t="s">
        <v>493</v>
      </c>
      <c r="B880" s="91" t="s">
        <v>417</v>
      </c>
      <c r="C880" s="91" t="s">
        <v>490</v>
      </c>
      <c r="D880" s="91" t="s">
        <v>421</v>
      </c>
      <c r="E880" s="91" t="s">
        <v>537</v>
      </c>
      <c r="F880" s="96">
        <v>240</v>
      </c>
      <c r="G880" s="91" t="s">
        <v>33</v>
      </c>
      <c r="H880" s="91" t="s">
        <v>543</v>
      </c>
    </row>
    <row r="881" spans="1:8" ht="15" customHeight="1" x14ac:dyDescent="0.25">
      <c r="A881" s="91" t="s">
        <v>493</v>
      </c>
      <c r="B881" s="91" t="s">
        <v>417</v>
      </c>
      <c r="C881" s="91" t="s">
        <v>490</v>
      </c>
      <c r="D881" s="91" t="s">
        <v>421</v>
      </c>
      <c r="E881" s="91" t="s">
        <v>537</v>
      </c>
      <c r="F881" s="96">
        <v>2400</v>
      </c>
      <c r="G881" s="91" t="s">
        <v>34</v>
      </c>
      <c r="H881" s="91" t="s">
        <v>543</v>
      </c>
    </row>
    <row r="882" spans="1:8" ht="15" customHeight="1" x14ac:dyDescent="0.25">
      <c r="A882" s="91" t="s">
        <v>493</v>
      </c>
      <c r="B882" s="91" t="s">
        <v>417</v>
      </c>
      <c r="C882" s="91" t="s">
        <v>490</v>
      </c>
      <c r="D882" s="91" t="s">
        <v>421</v>
      </c>
      <c r="E882" s="91" t="s">
        <v>537</v>
      </c>
      <c r="F882" s="96">
        <v>4920</v>
      </c>
      <c r="G882" s="91" t="s">
        <v>35</v>
      </c>
      <c r="H882" s="91" t="s">
        <v>543</v>
      </c>
    </row>
    <row r="883" spans="1:8" ht="15" customHeight="1" x14ac:dyDescent="0.25">
      <c r="A883" s="91" t="s">
        <v>493</v>
      </c>
      <c r="B883" s="91" t="s">
        <v>417</v>
      </c>
      <c r="C883" s="91" t="s">
        <v>490</v>
      </c>
      <c r="D883" s="91" t="s">
        <v>421</v>
      </c>
      <c r="E883" s="91" t="s">
        <v>537</v>
      </c>
      <c r="F883" s="96">
        <v>4680</v>
      </c>
      <c r="G883" s="91" t="s">
        <v>36</v>
      </c>
      <c r="H883" s="91" t="s">
        <v>543</v>
      </c>
    </row>
    <row r="884" spans="1:8" ht="15" customHeight="1" x14ac:dyDescent="0.25">
      <c r="A884" s="91" t="s">
        <v>493</v>
      </c>
      <c r="B884" s="91" t="s">
        <v>417</v>
      </c>
      <c r="C884" s="91" t="s">
        <v>490</v>
      </c>
      <c r="D884" s="91" t="s">
        <v>421</v>
      </c>
      <c r="E884" s="91" t="s">
        <v>537</v>
      </c>
      <c r="F884" s="96">
        <v>2760</v>
      </c>
      <c r="G884" s="91" t="s">
        <v>37</v>
      </c>
      <c r="H884" s="91" t="s">
        <v>543</v>
      </c>
    </row>
    <row r="885" spans="1:8" ht="15" customHeight="1" x14ac:dyDescent="0.25">
      <c r="A885" s="91" t="s">
        <v>493</v>
      </c>
      <c r="B885" s="91" t="s">
        <v>417</v>
      </c>
      <c r="C885" s="91" t="s">
        <v>490</v>
      </c>
      <c r="D885" s="91" t="s">
        <v>421</v>
      </c>
      <c r="E885" s="91" t="s">
        <v>537</v>
      </c>
      <c r="F885" s="96">
        <v>1920</v>
      </c>
      <c r="G885" s="91" t="s">
        <v>38</v>
      </c>
      <c r="H885" s="91" t="s">
        <v>543</v>
      </c>
    </row>
    <row r="886" spans="1:8" ht="15" customHeight="1" x14ac:dyDescent="0.25">
      <c r="A886" s="91" t="s">
        <v>493</v>
      </c>
      <c r="B886" s="91" t="s">
        <v>417</v>
      </c>
      <c r="C886" s="91" t="s">
        <v>490</v>
      </c>
      <c r="D886" s="91" t="s">
        <v>421</v>
      </c>
      <c r="E886" s="91" t="s">
        <v>537</v>
      </c>
      <c r="F886" s="96">
        <v>1080</v>
      </c>
      <c r="G886" s="91" t="s">
        <v>39</v>
      </c>
      <c r="H886" s="91" t="s">
        <v>543</v>
      </c>
    </row>
    <row r="887" spans="1:8" ht="15" customHeight="1" x14ac:dyDescent="0.25">
      <c r="A887" s="91" t="s">
        <v>493</v>
      </c>
      <c r="B887" s="91" t="s">
        <v>417</v>
      </c>
      <c r="C887" s="91" t="s">
        <v>490</v>
      </c>
      <c r="D887" s="91" t="s">
        <v>421</v>
      </c>
      <c r="E887" s="91" t="s">
        <v>537</v>
      </c>
      <c r="F887" s="96">
        <v>4680</v>
      </c>
      <c r="G887" s="91" t="s">
        <v>40</v>
      </c>
      <c r="H887" s="91" t="s">
        <v>543</v>
      </c>
    </row>
    <row r="888" spans="1:8" ht="15" customHeight="1" x14ac:dyDescent="0.25">
      <c r="A888" s="91" t="s">
        <v>493</v>
      </c>
      <c r="B888" s="91" t="s">
        <v>417</v>
      </c>
      <c r="C888" s="91" t="s">
        <v>490</v>
      </c>
      <c r="D888" s="91" t="s">
        <v>421</v>
      </c>
      <c r="E888" s="91" t="s">
        <v>537</v>
      </c>
      <c r="F888" s="96">
        <v>12600</v>
      </c>
      <c r="G888" s="91" t="s">
        <v>41</v>
      </c>
      <c r="H888" s="91" t="s">
        <v>543</v>
      </c>
    </row>
    <row r="889" spans="1:8" ht="15" customHeight="1" x14ac:dyDescent="0.25">
      <c r="A889" s="91" t="s">
        <v>493</v>
      </c>
      <c r="B889" s="91" t="s">
        <v>417</v>
      </c>
      <c r="C889" s="91" t="s">
        <v>490</v>
      </c>
      <c r="D889" s="91" t="s">
        <v>421</v>
      </c>
      <c r="E889" s="91" t="s">
        <v>537</v>
      </c>
      <c r="F889" s="96">
        <v>6360</v>
      </c>
      <c r="G889" s="91" t="s">
        <v>42</v>
      </c>
      <c r="H889" s="91" t="s">
        <v>543</v>
      </c>
    </row>
    <row r="890" spans="1:8" ht="15" customHeight="1" x14ac:dyDescent="0.25">
      <c r="A890" s="91" t="s">
        <v>493</v>
      </c>
      <c r="B890" s="91" t="s">
        <v>417</v>
      </c>
      <c r="C890" s="91" t="s">
        <v>490</v>
      </c>
      <c r="D890" s="91" t="s">
        <v>421</v>
      </c>
      <c r="E890" s="91" t="s">
        <v>537</v>
      </c>
      <c r="F890" s="96">
        <v>1320</v>
      </c>
      <c r="G890" s="91" t="s">
        <v>43</v>
      </c>
      <c r="H890" s="91" t="s">
        <v>543</v>
      </c>
    </row>
    <row r="891" spans="1:8" ht="15" customHeight="1" x14ac:dyDescent="0.25">
      <c r="A891" s="91" t="s">
        <v>493</v>
      </c>
      <c r="B891" s="91" t="s">
        <v>417</v>
      </c>
      <c r="C891" s="91" t="s">
        <v>490</v>
      </c>
      <c r="D891" s="91" t="s">
        <v>421</v>
      </c>
      <c r="E891" s="91" t="s">
        <v>537</v>
      </c>
      <c r="F891" s="96">
        <v>720</v>
      </c>
      <c r="G891" s="91" t="s">
        <v>44</v>
      </c>
      <c r="H891" s="91" t="s">
        <v>543</v>
      </c>
    </row>
    <row r="892" spans="1:8" ht="15" customHeight="1" x14ac:dyDescent="0.25">
      <c r="A892" s="91" t="s">
        <v>493</v>
      </c>
      <c r="B892" s="91" t="s">
        <v>417</v>
      </c>
      <c r="C892" s="91" t="s">
        <v>490</v>
      </c>
      <c r="D892" s="91" t="s">
        <v>421</v>
      </c>
      <c r="E892" s="91" t="s">
        <v>537</v>
      </c>
      <c r="F892" s="96">
        <v>11280</v>
      </c>
      <c r="G892" s="91" t="s">
        <v>45</v>
      </c>
      <c r="H892" s="91" t="s">
        <v>543</v>
      </c>
    </row>
    <row r="893" spans="1:8" ht="15" customHeight="1" x14ac:dyDescent="0.25">
      <c r="A893" s="91" t="s">
        <v>493</v>
      </c>
      <c r="B893" s="91" t="s">
        <v>417</v>
      </c>
      <c r="C893" s="91" t="s">
        <v>490</v>
      </c>
      <c r="D893" s="91" t="s">
        <v>421</v>
      </c>
      <c r="E893" s="91" t="s">
        <v>537</v>
      </c>
      <c r="F893" s="96">
        <v>2400</v>
      </c>
      <c r="G893" s="91" t="s">
        <v>46</v>
      </c>
      <c r="H893" s="91" t="s">
        <v>543</v>
      </c>
    </row>
    <row r="894" spans="1:8" ht="15" customHeight="1" x14ac:dyDescent="0.25">
      <c r="A894" s="91" t="s">
        <v>493</v>
      </c>
      <c r="B894" s="91" t="s">
        <v>417</v>
      </c>
      <c r="C894" s="91" t="s">
        <v>490</v>
      </c>
      <c r="D894" s="91" t="s">
        <v>421</v>
      </c>
      <c r="E894" s="91" t="s">
        <v>537</v>
      </c>
      <c r="F894" s="96">
        <v>1680</v>
      </c>
      <c r="G894" s="91" t="s">
        <v>47</v>
      </c>
      <c r="H894" s="91" t="s">
        <v>543</v>
      </c>
    </row>
    <row r="895" spans="1:8" ht="15" customHeight="1" x14ac:dyDescent="0.25">
      <c r="A895" s="91" t="s">
        <v>493</v>
      </c>
      <c r="B895" s="91" t="s">
        <v>417</v>
      </c>
      <c r="C895" s="91" t="s">
        <v>490</v>
      </c>
      <c r="D895" s="91" t="s">
        <v>421</v>
      </c>
      <c r="E895" s="91" t="s">
        <v>537</v>
      </c>
      <c r="F895" s="96">
        <v>1680</v>
      </c>
      <c r="G895" s="91" t="s">
        <v>63</v>
      </c>
      <c r="H895" s="91" t="s">
        <v>543</v>
      </c>
    </row>
    <row r="896" spans="1:8" ht="15" customHeight="1" x14ac:dyDescent="0.25">
      <c r="A896" s="91" t="s">
        <v>493</v>
      </c>
      <c r="B896" s="91" t="s">
        <v>417</v>
      </c>
      <c r="C896" s="91" t="s">
        <v>490</v>
      </c>
      <c r="D896" s="91" t="s">
        <v>421</v>
      </c>
      <c r="E896" s="91" t="s">
        <v>537</v>
      </c>
      <c r="F896" s="96">
        <v>1920</v>
      </c>
      <c r="G896" s="91" t="s">
        <v>48</v>
      </c>
      <c r="H896" s="91" t="s">
        <v>543</v>
      </c>
    </row>
    <row r="897" spans="1:8" ht="15" customHeight="1" x14ac:dyDescent="0.25">
      <c r="A897" s="91" t="s">
        <v>493</v>
      </c>
      <c r="B897" s="91" t="s">
        <v>417</v>
      </c>
      <c r="C897" s="91" t="s">
        <v>490</v>
      </c>
      <c r="D897" s="91" t="s">
        <v>421</v>
      </c>
      <c r="E897" s="91" t="s">
        <v>537</v>
      </c>
      <c r="F897" s="96">
        <v>960</v>
      </c>
      <c r="G897" s="91" t="s">
        <v>68</v>
      </c>
      <c r="H897" s="91" t="s">
        <v>543</v>
      </c>
    </row>
    <row r="898" spans="1:8" ht="15" customHeight="1" x14ac:dyDescent="0.25">
      <c r="A898" s="91" t="s">
        <v>493</v>
      </c>
      <c r="B898" s="91" t="s">
        <v>417</v>
      </c>
      <c r="C898" s="91" t="s">
        <v>490</v>
      </c>
      <c r="D898" s="91" t="s">
        <v>421</v>
      </c>
      <c r="E898" s="91" t="s">
        <v>537</v>
      </c>
      <c r="F898" s="96">
        <v>960</v>
      </c>
      <c r="G898" s="91" t="s">
        <v>49</v>
      </c>
      <c r="H898" s="91" t="s">
        <v>543</v>
      </c>
    </row>
    <row r="899" spans="1:8" ht="15" customHeight="1" x14ac:dyDescent="0.25">
      <c r="A899" s="91" t="s">
        <v>493</v>
      </c>
      <c r="B899" s="91" t="s">
        <v>417</v>
      </c>
      <c r="C899" s="91" t="s">
        <v>490</v>
      </c>
      <c r="D899" s="91" t="s">
        <v>421</v>
      </c>
      <c r="E899" s="91" t="s">
        <v>537</v>
      </c>
      <c r="F899" s="96">
        <v>1920</v>
      </c>
      <c r="G899" s="91" t="s">
        <v>50</v>
      </c>
      <c r="H899" s="91" t="s">
        <v>543</v>
      </c>
    </row>
    <row r="900" spans="1:8" ht="15" customHeight="1" x14ac:dyDescent="0.25">
      <c r="A900" s="91" t="s">
        <v>493</v>
      </c>
      <c r="B900" s="91" t="s">
        <v>417</v>
      </c>
      <c r="C900" s="91" t="s">
        <v>490</v>
      </c>
      <c r="D900" s="91" t="s">
        <v>421</v>
      </c>
      <c r="E900" s="91" t="s">
        <v>537</v>
      </c>
      <c r="F900" s="96">
        <v>5040</v>
      </c>
      <c r="G900" s="91" t="s">
        <v>51</v>
      </c>
      <c r="H900" s="91" t="s">
        <v>543</v>
      </c>
    </row>
    <row r="901" spans="1:8" ht="15" customHeight="1" x14ac:dyDescent="0.25">
      <c r="A901" s="91" t="s">
        <v>493</v>
      </c>
      <c r="B901" s="91" t="s">
        <v>417</v>
      </c>
      <c r="C901" s="91" t="s">
        <v>490</v>
      </c>
      <c r="D901" s="91" t="s">
        <v>421</v>
      </c>
      <c r="E901" s="91" t="s">
        <v>537</v>
      </c>
      <c r="F901" s="96">
        <v>1920</v>
      </c>
      <c r="G901" s="91" t="s">
        <v>52</v>
      </c>
      <c r="H901" s="91" t="s">
        <v>543</v>
      </c>
    </row>
    <row r="902" spans="1:8" ht="15" customHeight="1" x14ac:dyDescent="0.25">
      <c r="A902" s="91" t="s">
        <v>493</v>
      </c>
      <c r="B902" s="91" t="s">
        <v>417</v>
      </c>
      <c r="C902" s="91" t="s">
        <v>490</v>
      </c>
      <c r="D902" s="91" t="s">
        <v>421</v>
      </c>
      <c r="E902" s="91" t="s">
        <v>537</v>
      </c>
      <c r="F902" s="96">
        <v>4560</v>
      </c>
      <c r="G902" s="91" t="s">
        <v>53</v>
      </c>
      <c r="H902" s="91" t="s">
        <v>543</v>
      </c>
    </row>
    <row r="903" spans="1:8" ht="15" customHeight="1" x14ac:dyDescent="0.25">
      <c r="A903" s="91" t="s">
        <v>493</v>
      </c>
      <c r="B903" s="91" t="s">
        <v>417</v>
      </c>
      <c r="C903" s="91" t="s">
        <v>490</v>
      </c>
      <c r="D903" s="91" t="s">
        <v>421</v>
      </c>
      <c r="E903" s="91" t="s">
        <v>537</v>
      </c>
      <c r="F903" s="96">
        <v>1760</v>
      </c>
      <c r="G903" s="91" t="s">
        <v>54</v>
      </c>
      <c r="H903" s="91" t="s">
        <v>543</v>
      </c>
    </row>
    <row r="904" spans="1:8" ht="15" customHeight="1" x14ac:dyDescent="0.25">
      <c r="A904" s="91" t="s">
        <v>493</v>
      </c>
      <c r="B904" s="91" t="s">
        <v>417</v>
      </c>
      <c r="C904" s="91" t="s">
        <v>490</v>
      </c>
      <c r="D904" s="91" t="s">
        <v>421</v>
      </c>
      <c r="E904" s="91" t="s">
        <v>537</v>
      </c>
      <c r="F904" s="96">
        <v>840</v>
      </c>
      <c r="G904" s="91" t="s">
        <v>55</v>
      </c>
      <c r="H904" s="91" t="s">
        <v>543</v>
      </c>
    </row>
    <row r="905" spans="1:8" ht="15" customHeight="1" x14ac:dyDescent="0.25">
      <c r="A905" s="91" t="s">
        <v>493</v>
      </c>
      <c r="B905" s="91" t="s">
        <v>417</v>
      </c>
      <c r="C905" s="91" t="s">
        <v>490</v>
      </c>
      <c r="D905" s="91" t="s">
        <v>421</v>
      </c>
      <c r="E905" s="91" t="s">
        <v>537</v>
      </c>
      <c r="F905" s="96">
        <v>7920</v>
      </c>
      <c r="G905" s="91" t="s">
        <v>56</v>
      </c>
      <c r="H905" s="91" t="s">
        <v>543</v>
      </c>
    </row>
    <row r="906" spans="1:8" ht="15" customHeight="1" x14ac:dyDescent="0.25">
      <c r="A906" s="91" t="s">
        <v>493</v>
      </c>
      <c r="B906" s="91" t="s">
        <v>417</v>
      </c>
      <c r="C906" s="91" t="s">
        <v>490</v>
      </c>
      <c r="D906" s="91" t="s">
        <v>421</v>
      </c>
      <c r="E906" s="91" t="s">
        <v>537</v>
      </c>
      <c r="F906" s="96">
        <v>1320</v>
      </c>
      <c r="G906" s="91" t="s">
        <v>65</v>
      </c>
      <c r="H906" s="91" t="s">
        <v>543</v>
      </c>
    </row>
    <row r="907" spans="1:8" ht="15" customHeight="1" x14ac:dyDescent="0.25">
      <c r="A907" s="91" t="s">
        <v>493</v>
      </c>
      <c r="B907" s="91" t="s">
        <v>417</v>
      </c>
      <c r="C907" s="91" t="s">
        <v>490</v>
      </c>
      <c r="D907" s="91" t="s">
        <v>421</v>
      </c>
      <c r="E907" s="91" t="s">
        <v>537</v>
      </c>
      <c r="F907" s="96">
        <v>8760</v>
      </c>
      <c r="G907" s="91" t="s">
        <v>18</v>
      </c>
      <c r="H907" s="91" t="s">
        <v>543</v>
      </c>
    </row>
    <row r="908" spans="1:8" ht="15" customHeight="1" x14ac:dyDescent="0.25">
      <c r="A908" s="91" t="s">
        <v>493</v>
      </c>
      <c r="B908" s="91" t="s">
        <v>417</v>
      </c>
      <c r="C908" s="91" t="s">
        <v>490</v>
      </c>
      <c r="D908" s="91" t="s">
        <v>421</v>
      </c>
      <c r="E908" s="91" t="s">
        <v>537</v>
      </c>
      <c r="F908" s="96">
        <v>3600</v>
      </c>
      <c r="G908" s="91" t="s">
        <v>20</v>
      </c>
      <c r="H908" s="91" t="s">
        <v>543</v>
      </c>
    </row>
    <row r="909" spans="1:8" ht="15" customHeight="1" x14ac:dyDescent="0.25">
      <c r="A909" s="91" t="s">
        <v>481</v>
      </c>
      <c r="B909" s="91" t="s">
        <v>74</v>
      </c>
      <c r="C909" s="91" t="s">
        <v>482</v>
      </c>
      <c r="D909" s="91" t="s">
        <v>14</v>
      </c>
      <c r="E909" s="91" t="s">
        <v>489</v>
      </c>
      <c r="F909" s="96">
        <v>6</v>
      </c>
      <c r="G909" s="91" t="s">
        <v>22</v>
      </c>
      <c r="H909" s="91" t="s">
        <v>541</v>
      </c>
    </row>
    <row r="910" spans="1:8" ht="15" customHeight="1" x14ac:dyDescent="0.25">
      <c r="A910" s="91" t="s">
        <v>493</v>
      </c>
      <c r="B910" s="91" t="s">
        <v>417</v>
      </c>
      <c r="C910" s="91" t="s">
        <v>490</v>
      </c>
      <c r="D910" s="91" t="s">
        <v>421</v>
      </c>
      <c r="E910" s="91" t="s">
        <v>537</v>
      </c>
      <c r="F910" s="96">
        <v>3360</v>
      </c>
      <c r="G910" s="91" t="s">
        <v>23</v>
      </c>
      <c r="H910" s="91" t="s">
        <v>543</v>
      </c>
    </row>
    <row r="911" spans="1:8" ht="15" customHeight="1" x14ac:dyDescent="0.25">
      <c r="A911" s="91" t="s">
        <v>493</v>
      </c>
      <c r="B911" s="91" t="s">
        <v>417</v>
      </c>
      <c r="C911" s="91" t="s">
        <v>490</v>
      </c>
      <c r="D911" s="91" t="s">
        <v>421</v>
      </c>
      <c r="E911" s="91" t="s">
        <v>537</v>
      </c>
      <c r="F911" s="96">
        <v>3600</v>
      </c>
      <c r="G911" s="91" t="s">
        <v>25</v>
      </c>
      <c r="H911" s="91" t="s">
        <v>543</v>
      </c>
    </row>
    <row r="912" spans="1:8" ht="15" customHeight="1" x14ac:dyDescent="0.25">
      <c r="A912" s="91" t="s">
        <v>493</v>
      </c>
      <c r="B912" s="91" t="s">
        <v>417</v>
      </c>
      <c r="C912" s="91" t="s">
        <v>490</v>
      </c>
      <c r="D912" s="91" t="s">
        <v>421</v>
      </c>
      <c r="E912" s="91" t="s">
        <v>537</v>
      </c>
      <c r="F912" s="96">
        <v>240</v>
      </c>
      <c r="G912" s="91" t="s">
        <v>27</v>
      </c>
      <c r="H912" s="91" t="s">
        <v>543</v>
      </c>
    </row>
    <row r="913" spans="1:8" ht="15" customHeight="1" x14ac:dyDescent="0.25">
      <c r="A913" s="91" t="s">
        <v>493</v>
      </c>
      <c r="B913" s="91" t="s">
        <v>417</v>
      </c>
      <c r="C913" s="91" t="s">
        <v>490</v>
      </c>
      <c r="D913" s="91" t="s">
        <v>421</v>
      </c>
      <c r="E913" s="91" t="s">
        <v>537</v>
      </c>
      <c r="F913" s="96">
        <v>2880</v>
      </c>
      <c r="G913" s="91" t="s">
        <v>28</v>
      </c>
      <c r="H913" s="91" t="s">
        <v>543</v>
      </c>
    </row>
    <row r="914" spans="1:8" ht="15" customHeight="1" x14ac:dyDescent="0.25">
      <c r="A914" s="91" t="s">
        <v>493</v>
      </c>
      <c r="B914" s="91" t="s">
        <v>417</v>
      </c>
      <c r="C914" s="91" t="s">
        <v>490</v>
      </c>
      <c r="D914" s="91" t="s">
        <v>421</v>
      </c>
      <c r="E914" s="91" t="s">
        <v>537</v>
      </c>
      <c r="F914" s="96">
        <v>120</v>
      </c>
      <c r="G914" s="91" t="s">
        <v>29</v>
      </c>
      <c r="H914" s="91" t="s">
        <v>543</v>
      </c>
    </row>
    <row r="915" spans="1:8" ht="15" customHeight="1" x14ac:dyDescent="0.25">
      <c r="A915" s="91" t="s">
        <v>493</v>
      </c>
      <c r="B915" s="91" t="s">
        <v>417</v>
      </c>
      <c r="C915" s="91" t="s">
        <v>490</v>
      </c>
      <c r="D915" s="91" t="s">
        <v>421</v>
      </c>
      <c r="E915" s="91" t="s">
        <v>537</v>
      </c>
      <c r="F915" s="96">
        <v>720</v>
      </c>
      <c r="G915" s="91" t="s">
        <v>30</v>
      </c>
      <c r="H915" s="91" t="s">
        <v>543</v>
      </c>
    </row>
    <row r="916" spans="1:8" ht="15" customHeight="1" x14ac:dyDescent="0.25">
      <c r="A916" s="91" t="s">
        <v>493</v>
      </c>
      <c r="B916" s="91" t="s">
        <v>417</v>
      </c>
      <c r="C916" s="91" t="s">
        <v>490</v>
      </c>
      <c r="D916" s="91" t="s">
        <v>421</v>
      </c>
      <c r="E916" s="91" t="s">
        <v>537</v>
      </c>
      <c r="F916" s="96">
        <v>480</v>
      </c>
      <c r="G916" s="91" t="s">
        <v>32</v>
      </c>
      <c r="H916" s="91" t="s">
        <v>543</v>
      </c>
    </row>
    <row r="917" spans="1:8" ht="15" customHeight="1" x14ac:dyDescent="0.25">
      <c r="A917" s="91" t="s">
        <v>493</v>
      </c>
      <c r="B917" s="91" t="s">
        <v>417</v>
      </c>
      <c r="C917" s="91" t="s">
        <v>490</v>
      </c>
      <c r="D917" s="91" t="s">
        <v>421</v>
      </c>
      <c r="E917" s="91" t="s">
        <v>537</v>
      </c>
      <c r="F917" s="96">
        <v>600</v>
      </c>
      <c r="G917" s="91" t="s">
        <v>62</v>
      </c>
      <c r="H917" s="91" t="s">
        <v>543</v>
      </c>
    </row>
    <row r="918" spans="1:8" ht="15" customHeight="1" x14ac:dyDescent="0.25">
      <c r="A918" s="91" t="s">
        <v>493</v>
      </c>
      <c r="B918" s="91" t="s">
        <v>417</v>
      </c>
      <c r="C918" s="91" t="s">
        <v>490</v>
      </c>
      <c r="D918" s="91" t="s">
        <v>421</v>
      </c>
      <c r="E918" s="91" t="s">
        <v>537</v>
      </c>
      <c r="F918" s="96">
        <v>840</v>
      </c>
      <c r="G918" s="91" t="s">
        <v>33</v>
      </c>
      <c r="H918" s="91" t="s">
        <v>543</v>
      </c>
    </row>
    <row r="919" spans="1:8" ht="15" customHeight="1" x14ac:dyDescent="0.25">
      <c r="A919" s="91" t="s">
        <v>493</v>
      </c>
      <c r="B919" s="91" t="s">
        <v>417</v>
      </c>
      <c r="C919" s="91" t="s">
        <v>490</v>
      </c>
      <c r="D919" s="91" t="s">
        <v>421</v>
      </c>
      <c r="E919" s="91" t="s">
        <v>537</v>
      </c>
      <c r="F919" s="96">
        <v>1080</v>
      </c>
      <c r="G919" s="91" t="s">
        <v>34</v>
      </c>
      <c r="H919" s="91" t="s">
        <v>543</v>
      </c>
    </row>
    <row r="920" spans="1:8" ht="15" customHeight="1" x14ac:dyDescent="0.25">
      <c r="A920" s="91" t="s">
        <v>493</v>
      </c>
      <c r="B920" s="91" t="s">
        <v>417</v>
      </c>
      <c r="C920" s="91" t="s">
        <v>490</v>
      </c>
      <c r="D920" s="91" t="s">
        <v>421</v>
      </c>
      <c r="E920" s="91" t="s">
        <v>537</v>
      </c>
      <c r="F920" s="96">
        <v>720</v>
      </c>
      <c r="G920" s="91" t="s">
        <v>35</v>
      </c>
      <c r="H920" s="91" t="s">
        <v>543</v>
      </c>
    </row>
    <row r="921" spans="1:8" ht="15" customHeight="1" x14ac:dyDescent="0.25">
      <c r="A921" s="91" t="s">
        <v>493</v>
      </c>
      <c r="B921" s="91" t="s">
        <v>417</v>
      </c>
      <c r="C921" s="91" t="s">
        <v>490</v>
      </c>
      <c r="D921" s="91" t="s">
        <v>421</v>
      </c>
      <c r="E921" s="91" t="s">
        <v>537</v>
      </c>
      <c r="F921" s="96">
        <v>120</v>
      </c>
      <c r="G921" s="91" t="s">
        <v>36</v>
      </c>
      <c r="H921" s="91" t="s">
        <v>543</v>
      </c>
    </row>
    <row r="922" spans="1:8" ht="15" customHeight="1" x14ac:dyDescent="0.25">
      <c r="A922" s="91" t="s">
        <v>493</v>
      </c>
      <c r="B922" s="91" t="s">
        <v>417</v>
      </c>
      <c r="C922" s="91" t="s">
        <v>490</v>
      </c>
      <c r="D922" s="91" t="s">
        <v>421</v>
      </c>
      <c r="E922" s="91" t="s">
        <v>537</v>
      </c>
      <c r="F922" s="96">
        <v>2760</v>
      </c>
      <c r="G922" s="91" t="s">
        <v>37</v>
      </c>
      <c r="H922" s="91" t="s">
        <v>543</v>
      </c>
    </row>
    <row r="923" spans="1:8" ht="15" customHeight="1" x14ac:dyDescent="0.25">
      <c r="A923" s="91" t="s">
        <v>493</v>
      </c>
      <c r="B923" s="91" t="s">
        <v>417</v>
      </c>
      <c r="C923" s="91" t="s">
        <v>490</v>
      </c>
      <c r="D923" s="91" t="s">
        <v>421</v>
      </c>
      <c r="E923" s="91" t="s">
        <v>537</v>
      </c>
      <c r="F923" s="96">
        <v>1080</v>
      </c>
      <c r="G923" s="91" t="s">
        <v>38</v>
      </c>
      <c r="H923" s="91" t="s">
        <v>543</v>
      </c>
    </row>
    <row r="924" spans="1:8" ht="15" customHeight="1" x14ac:dyDescent="0.25">
      <c r="A924" s="91" t="s">
        <v>493</v>
      </c>
      <c r="B924" s="91" t="s">
        <v>417</v>
      </c>
      <c r="C924" s="91" t="s">
        <v>490</v>
      </c>
      <c r="D924" s="91" t="s">
        <v>421</v>
      </c>
      <c r="E924" s="91" t="s">
        <v>537</v>
      </c>
      <c r="F924" s="96">
        <v>960</v>
      </c>
      <c r="G924" s="91" t="s">
        <v>39</v>
      </c>
      <c r="H924" s="91" t="s">
        <v>543</v>
      </c>
    </row>
    <row r="925" spans="1:8" ht="15" customHeight="1" x14ac:dyDescent="0.25">
      <c r="A925" s="91" t="s">
        <v>493</v>
      </c>
      <c r="B925" s="91" t="s">
        <v>417</v>
      </c>
      <c r="C925" s="91" t="s">
        <v>490</v>
      </c>
      <c r="D925" s="91" t="s">
        <v>421</v>
      </c>
      <c r="E925" s="91" t="s">
        <v>537</v>
      </c>
      <c r="F925" s="96">
        <v>1080</v>
      </c>
      <c r="G925" s="91" t="s">
        <v>40</v>
      </c>
      <c r="H925" s="91" t="s">
        <v>543</v>
      </c>
    </row>
    <row r="926" spans="1:8" ht="15" customHeight="1" x14ac:dyDescent="0.25">
      <c r="A926" s="91" t="s">
        <v>493</v>
      </c>
      <c r="B926" s="91" t="s">
        <v>417</v>
      </c>
      <c r="C926" s="91" t="s">
        <v>490</v>
      </c>
      <c r="D926" s="91" t="s">
        <v>421</v>
      </c>
      <c r="E926" s="91" t="s">
        <v>537</v>
      </c>
      <c r="F926" s="96">
        <v>16680</v>
      </c>
      <c r="G926" s="91" t="s">
        <v>41</v>
      </c>
      <c r="H926" s="91" t="s">
        <v>543</v>
      </c>
    </row>
    <row r="927" spans="1:8" ht="15" customHeight="1" x14ac:dyDescent="0.25">
      <c r="A927" s="91" t="s">
        <v>493</v>
      </c>
      <c r="B927" s="91" t="s">
        <v>417</v>
      </c>
      <c r="C927" s="91" t="s">
        <v>490</v>
      </c>
      <c r="D927" s="91" t="s">
        <v>421</v>
      </c>
      <c r="E927" s="91" t="s">
        <v>537</v>
      </c>
      <c r="F927" s="96">
        <v>8400</v>
      </c>
      <c r="G927" s="91" t="s">
        <v>42</v>
      </c>
      <c r="H927" s="91" t="s">
        <v>543</v>
      </c>
    </row>
    <row r="928" spans="1:8" ht="15" customHeight="1" x14ac:dyDescent="0.25">
      <c r="A928" s="91" t="s">
        <v>493</v>
      </c>
      <c r="B928" s="91" t="s">
        <v>417</v>
      </c>
      <c r="C928" s="91" t="s">
        <v>490</v>
      </c>
      <c r="D928" s="91" t="s">
        <v>421</v>
      </c>
      <c r="E928" s="91" t="s">
        <v>537</v>
      </c>
      <c r="F928" s="96">
        <v>120</v>
      </c>
      <c r="G928" s="91" t="s">
        <v>43</v>
      </c>
      <c r="H928" s="91" t="s">
        <v>543</v>
      </c>
    </row>
    <row r="929" spans="1:8" ht="15" customHeight="1" x14ac:dyDescent="0.25">
      <c r="A929" s="91" t="s">
        <v>493</v>
      </c>
      <c r="B929" s="91" t="s">
        <v>417</v>
      </c>
      <c r="C929" s="91" t="s">
        <v>490</v>
      </c>
      <c r="D929" s="91" t="s">
        <v>421</v>
      </c>
      <c r="E929" s="91" t="s">
        <v>537</v>
      </c>
      <c r="F929" s="96">
        <v>360</v>
      </c>
      <c r="G929" s="91" t="s">
        <v>44</v>
      </c>
      <c r="H929" s="91" t="s">
        <v>543</v>
      </c>
    </row>
    <row r="930" spans="1:8" ht="15" customHeight="1" x14ac:dyDescent="0.25">
      <c r="A930" s="91" t="s">
        <v>493</v>
      </c>
      <c r="B930" s="91" t="s">
        <v>417</v>
      </c>
      <c r="C930" s="91" t="s">
        <v>490</v>
      </c>
      <c r="D930" s="91" t="s">
        <v>421</v>
      </c>
      <c r="E930" s="91" t="s">
        <v>537</v>
      </c>
      <c r="F930" s="96">
        <v>600</v>
      </c>
      <c r="G930" s="91" t="s">
        <v>45</v>
      </c>
      <c r="H930" s="91" t="s">
        <v>543</v>
      </c>
    </row>
    <row r="931" spans="1:8" ht="15" customHeight="1" x14ac:dyDescent="0.25">
      <c r="A931" s="91" t="s">
        <v>493</v>
      </c>
      <c r="B931" s="91" t="s">
        <v>417</v>
      </c>
      <c r="C931" s="91" t="s">
        <v>490</v>
      </c>
      <c r="D931" s="91" t="s">
        <v>421</v>
      </c>
      <c r="E931" s="91" t="s">
        <v>537</v>
      </c>
      <c r="F931" s="96">
        <v>960</v>
      </c>
      <c r="G931" s="91" t="s">
        <v>46</v>
      </c>
      <c r="H931" s="91" t="s">
        <v>543</v>
      </c>
    </row>
    <row r="932" spans="1:8" ht="15" customHeight="1" x14ac:dyDescent="0.25">
      <c r="A932" s="91" t="s">
        <v>493</v>
      </c>
      <c r="B932" s="91" t="s">
        <v>417</v>
      </c>
      <c r="C932" s="91" t="s">
        <v>490</v>
      </c>
      <c r="D932" s="91" t="s">
        <v>421</v>
      </c>
      <c r="E932" s="91" t="s">
        <v>537</v>
      </c>
      <c r="F932" s="96">
        <v>3960</v>
      </c>
      <c r="G932" s="91" t="s">
        <v>47</v>
      </c>
      <c r="H932" s="91" t="s">
        <v>543</v>
      </c>
    </row>
    <row r="933" spans="1:8" ht="15" customHeight="1" x14ac:dyDescent="0.25">
      <c r="A933" s="91" t="s">
        <v>493</v>
      </c>
      <c r="B933" s="91" t="s">
        <v>417</v>
      </c>
      <c r="C933" s="91" t="s">
        <v>490</v>
      </c>
      <c r="D933" s="91" t="s">
        <v>421</v>
      </c>
      <c r="E933" s="91" t="s">
        <v>537</v>
      </c>
      <c r="F933" s="96">
        <v>360</v>
      </c>
      <c r="G933" s="91" t="s">
        <v>63</v>
      </c>
      <c r="H933" s="91" t="s">
        <v>543</v>
      </c>
    </row>
    <row r="934" spans="1:8" ht="15" customHeight="1" x14ac:dyDescent="0.25">
      <c r="A934" s="91" t="s">
        <v>493</v>
      </c>
      <c r="B934" s="91" t="s">
        <v>417</v>
      </c>
      <c r="C934" s="91" t="s">
        <v>490</v>
      </c>
      <c r="D934" s="91" t="s">
        <v>421</v>
      </c>
      <c r="E934" s="91" t="s">
        <v>537</v>
      </c>
      <c r="F934" s="96">
        <v>2040</v>
      </c>
      <c r="G934" s="91" t="s">
        <v>48</v>
      </c>
      <c r="H934" s="91" t="s">
        <v>543</v>
      </c>
    </row>
    <row r="935" spans="1:8" ht="15" customHeight="1" x14ac:dyDescent="0.25">
      <c r="A935" s="91" t="s">
        <v>493</v>
      </c>
      <c r="B935" s="91" t="s">
        <v>417</v>
      </c>
      <c r="C935" s="91" t="s">
        <v>490</v>
      </c>
      <c r="D935" s="91" t="s">
        <v>421</v>
      </c>
      <c r="E935" s="91" t="s">
        <v>537</v>
      </c>
      <c r="F935" s="96">
        <v>240</v>
      </c>
      <c r="G935" s="91" t="s">
        <v>68</v>
      </c>
      <c r="H935" s="91" t="s">
        <v>543</v>
      </c>
    </row>
    <row r="936" spans="1:8" ht="15" customHeight="1" x14ac:dyDescent="0.25">
      <c r="A936" s="91" t="s">
        <v>493</v>
      </c>
      <c r="B936" s="91" t="s">
        <v>417</v>
      </c>
      <c r="C936" s="91" t="s">
        <v>490</v>
      </c>
      <c r="D936" s="91" t="s">
        <v>421</v>
      </c>
      <c r="E936" s="91" t="s">
        <v>537</v>
      </c>
      <c r="F936" s="96">
        <v>960</v>
      </c>
      <c r="G936" s="91" t="s">
        <v>49</v>
      </c>
      <c r="H936" s="91" t="s">
        <v>543</v>
      </c>
    </row>
    <row r="937" spans="1:8" ht="15" customHeight="1" x14ac:dyDescent="0.25">
      <c r="A937" s="91" t="s">
        <v>493</v>
      </c>
      <c r="B937" s="91" t="s">
        <v>417</v>
      </c>
      <c r="C937" s="91" t="s">
        <v>490</v>
      </c>
      <c r="D937" s="91" t="s">
        <v>421</v>
      </c>
      <c r="E937" s="91" t="s">
        <v>537</v>
      </c>
      <c r="F937" s="96">
        <v>1680</v>
      </c>
      <c r="G937" s="91" t="s">
        <v>50</v>
      </c>
      <c r="H937" s="91" t="s">
        <v>543</v>
      </c>
    </row>
    <row r="938" spans="1:8" ht="15" customHeight="1" x14ac:dyDescent="0.25">
      <c r="A938" s="91" t="s">
        <v>493</v>
      </c>
      <c r="B938" s="91" t="s">
        <v>417</v>
      </c>
      <c r="C938" s="91" t="s">
        <v>490</v>
      </c>
      <c r="D938" s="91" t="s">
        <v>421</v>
      </c>
      <c r="E938" s="91" t="s">
        <v>537</v>
      </c>
      <c r="F938" s="96">
        <v>3360</v>
      </c>
      <c r="G938" s="91" t="s">
        <v>51</v>
      </c>
      <c r="H938" s="91" t="s">
        <v>543</v>
      </c>
    </row>
    <row r="939" spans="1:8" ht="15" customHeight="1" x14ac:dyDescent="0.25">
      <c r="A939" s="91" t="s">
        <v>493</v>
      </c>
      <c r="B939" s="91" t="s">
        <v>417</v>
      </c>
      <c r="C939" s="91" t="s">
        <v>490</v>
      </c>
      <c r="D939" s="91" t="s">
        <v>421</v>
      </c>
      <c r="E939" s="91" t="s">
        <v>537</v>
      </c>
      <c r="F939" s="96">
        <v>2520</v>
      </c>
      <c r="G939" s="91" t="s">
        <v>52</v>
      </c>
      <c r="H939" s="91" t="s">
        <v>543</v>
      </c>
    </row>
    <row r="940" spans="1:8" ht="15" customHeight="1" x14ac:dyDescent="0.25">
      <c r="A940" s="91" t="s">
        <v>493</v>
      </c>
      <c r="B940" s="91" t="s">
        <v>417</v>
      </c>
      <c r="C940" s="91" t="s">
        <v>490</v>
      </c>
      <c r="D940" s="91" t="s">
        <v>421</v>
      </c>
      <c r="E940" s="91" t="s">
        <v>537</v>
      </c>
      <c r="F940" s="96">
        <v>120</v>
      </c>
      <c r="G940" s="91" t="s">
        <v>54</v>
      </c>
      <c r="H940" s="91" t="s">
        <v>543</v>
      </c>
    </row>
    <row r="941" spans="1:8" ht="15" customHeight="1" x14ac:dyDescent="0.25">
      <c r="A941" s="91" t="s">
        <v>493</v>
      </c>
      <c r="B941" s="91" t="s">
        <v>417</v>
      </c>
      <c r="C941" s="91" t="s">
        <v>490</v>
      </c>
      <c r="D941" s="91" t="s">
        <v>421</v>
      </c>
      <c r="E941" s="91" t="s">
        <v>537</v>
      </c>
      <c r="F941" s="96">
        <v>1920</v>
      </c>
      <c r="G941" s="91" t="s">
        <v>55</v>
      </c>
      <c r="H941" s="91" t="s">
        <v>543</v>
      </c>
    </row>
    <row r="942" spans="1:8" ht="15" customHeight="1" x14ac:dyDescent="0.25">
      <c r="A942" s="91" t="s">
        <v>493</v>
      </c>
      <c r="B942" s="91" t="s">
        <v>417</v>
      </c>
      <c r="C942" s="91" t="s">
        <v>490</v>
      </c>
      <c r="D942" s="91" t="s">
        <v>421</v>
      </c>
      <c r="E942" s="91" t="s">
        <v>537</v>
      </c>
      <c r="F942" s="96">
        <v>2760</v>
      </c>
      <c r="G942" s="91" t="s">
        <v>56</v>
      </c>
      <c r="H942" s="91" t="s">
        <v>543</v>
      </c>
    </row>
    <row r="943" spans="1:8" ht="15" customHeight="1" x14ac:dyDescent="0.25">
      <c r="A943" s="91" t="s">
        <v>493</v>
      </c>
      <c r="B943" s="91" t="s">
        <v>417</v>
      </c>
      <c r="C943" s="91" t="s">
        <v>490</v>
      </c>
      <c r="D943" s="91" t="s">
        <v>421</v>
      </c>
      <c r="E943" s="91" t="s">
        <v>537</v>
      </c>
      <c r="F943" s="96">
        <v>6000</v>
      </c>
      <c r="G943" s="91" t="s">
        <v>57</v>
      </c>
      <c r="H943" s="91" t="s">
        <v>543</v>
      </c>
    </row>
    <row r="944" spans="1:8" ht="15" customHeight="1" x14ac:dyDescent="0.25">
      <c r="A944" s="91" t="s">
        <v>493</v>
      </c>
      <c r="B944" s="91" t="s">
        <v>417</v>
      </c>
      <c r="C944" s="91" t="s">
        <v>490</v>
      </c>
      <c r="D944" s="91" t="s">
        <v>421</v>
      </c>
      <c r="E944" s="91" t="s">
        <v>537</v>
      </c>
      <c r="F944" s="96">
        <v>1680</v>
      </c>
      <c r="G944" s="91" t="s">
        <v>65</v>
      </c>
      <c r="H944" s="91" t="s">
        <v>543</v>
      </c>
    </row>
    <row r="945" spans="1:8" s="146" customFormat="1" ht="15" customHeight="1" x14ac:dyDescent="0.25">
      <c r="A945" s="143"/>
      <c r="B945" s="143"/>
      <c r="C945" s="143"/>
      <c r="D945" s="143"/>
      <c r="E945" s="143"/>
      <c r="F945" s="118">
        <f>SUM(F843:F944)</f>
        <v>335056</v>
      </c>
      <c r="G945" s="143"/>
      <c r="H945" s="143"/>
    </row>
    <row r="946" spans="1:8" ht="15" customHeight="1" x14ac:dyDescent="0.25">
      <c r="A946" s="91" t="s">
        <v>455</v>
      </c>
      <c r="B946" s="91" t="s">
        <v>13</v>
      </c>
      <c r="C946" s="91" t="s">
        <v>451</v>
      </c>
      <c r="D946" s="91" t="s">
        <v>14</v>
      </c>
      <c r="E946" s="91" t="s">
        <v>536</v>
      </c>
      <c r="F946" s="96">
        <v>110</v>
      </c>
      <c r="G946" s="91" t="s">
        <v>15</v>
      </c>
      <c r="H946" s="91" t="s">
        <v>541</v>
      </c>
    </row>
    <row r="947" spans="1:8" ht="15" customHeight="1" x14ac:dyDescent="0.25">
      <c r="A947" s="91" t="s">
        <v>455</v>
      </c>
      <c r="B947" s="91" t="s">
        <v>13</v>
      </c>
      <c r="C947" s="91" t="s">
        <v>451</v>
      </c>
      <c r="D947" s="91" t="s">
        <v>14</v>
      </c>
      <c r="E947" s="91" t="s">
        <v>536</v>
      </c>
      <c r="F947" s="96">
        <v>5</v>
      </c>
      <c r="G947" s="91" t="s">
        <v>16</v>
      </c>
      <c r="H947" s="91" t="s">
        <v>541</v>
      </c>
    </row>
    <row r="948" spans="1:8" ht="15" customHeight="1" x14ac:dyDescent="0.25">
      <c r="A948" s="91" t="s">
        <v>455</v>
      </c>
      <c r="B948" s="91" t="s">
        <v>13</v>
      </c>
      <c r="C948" s="91" t="s">
        <v>451</v>
      </c>
      <c r="D948" s="91" t="s">
        <v>14</v>
      </c>
      <c r="E948" s="91" t="s">
        <v>536</v>
      </c>
      <c r="F948" s="96">
        <v>45</v>
      </c>
      <c r="G948" s="91" t="s">
        <v>17</v>
      </c>
      <c r="H948" s="91" t="s">
        <v>541</v>
      </c>
    </row>
    <row r="949" spans="1:8" ht="15" customHeight="1" x14ac:dyDescent="0.25">
      <c r="A949" s="91" t="s">
        <v>455</v>
      </c>
      <c r="B949" s="91" t="s">
        <v>13</v>
      </c>
      <c r="C949" s="91" t="s">
        <v>451</v>
      </c>
      <c r="D949" s="91" t="s">
        <v>14</v>
      </c>
      <c r="E949" s="91" t="s">
        <v>536</v>
      </c>
      <c r="F949" s="96">
        <v>105</v>
      </c>
      <c r="G949" s="91" t="s">
        <v>18</v>
      </c>
      <c r="H949" s="91" t="s">
        <v>541</v>
      </c>
    </row>
    <row r="950" spans="1:8" ht="15" customHeight="1" x14ac:dyDescent="0.25">
      <c r="A950" s="91" t="s">
        <v>455</v>
      </c>
      <c r="B950" s="91" t="s">
        <v>13</v>
      </c>
      <c r="C950" s="91" t="s">
        <v>451</v>
      </c>
      <c r="D950" s="91" t="s">
        <v>14</v>
      </c>
      <c r="E950" s="91" t="s">
        <v>536</v>
      </c>
      <c r="F950" s="96">
        <v>86</v>
      </c>
      <c r="G950" s="91" t="s">
        <v>19</v>
      </c>
      <c r="H950" s="91" t="s">
        <v>541</v>
      </c>
    </row>
    <row r="951" spans="1:8" ht="15" customHeight="1" x14ac:dyDescent="0.25">
      <c r="A951" s="91" t="s">
        <v>455</v>
      </c>
      <c r="B951" s="91" t="s">
        <v>13</v>
      </c>
      <c r="C951" s="91" t="s">
        <v>451</v>
      </c>
      <c r="D951" s="91" t="s">
        <v>14</v>
      </c>
      <c r="E951" s="91" t="s">
        <v>536</v>
      </c>
      <c r="F951" s="96">
        <v>60</v>
      </c>
      <c r="G951" s="91" t="s">
        <v>20</v>
      </c>
      <c r="H951" s="91" t="s">
        <v>541</v>
      </c>
    </row>
    <row r="952" spans="1:8" ht="15" customHeight="1" x14ac:dyDescent="0.25">
      <c r="A952" s="91" t="s">
        <v>455</v>
      </c>
      <c r="B952" s="91" t="s">
        <v>13</v>
      </c>
      <c r="C952" s="91" t="s">
        <v>451</v>
      </c>
      <c r="D952" s="91" t="s">
        <v>14</v>
      </c>
      <c r="E952" s="91" t="s">
        <v>536</v>
      </c>
      <c r="F952" s="96">
        <v>110</v>
      </c>
      <c r="G952" s="91" t="s">
        <v>21</v>
      </c>
      <c r="H952" s="91" t="s">
        <v>541</v>
      </c>
    </row>
    <row r="953" spans="1:8" ht="15" customHeight="1" x14ac:dyDescent="0.25">
      <c r="A953" s="91" t="s">
        <v>481</v>
      </c>
      <c r="B953" s="91" t="s">
        <v>74</v>
      </c>
      <c r="C953" s="91" t="s">
        <v>482</v>
      </c>
      <c r="D953" s="91" t="s">
        <v>14</v>
      </c>
      <c r="E953" s="91" t="s">
        <v>489</v>
      </c>
      <c r="F953" s="96">
        <v>10</v>
      </c>
      <c r="G953" s="91" t="s">
        <v>22</v>
      </c>
      <c r="H953" s="91" t="s">
        <v>541</v>
      </c>
    </row>
    <row r="954" spans="1:8" ht="15" customHeight="1" x14ac:dyDescent="0.25">
      <c r="A954" s="91" t="s">
        <v>455</v>
      </c>
      <c r="B954" s="91" t="s">
        <v>13</v>
      </c>
      <c r="C954" s="91" t="s">
        <v>451</v>
      </c>
      <c r="D954" s="91" t="s">
        <v>14</v>
      </c>
      <c r="E954" s="91" t="s">
        <v>536</v>
      </c>
      <c r="F954" s="96">
        <v>270</v>
      </c>
      <c r="G954" s="91" t="s">
        <v>23</v>
      </c>
      <c r="H954" s="91" t="s">
        <v>541</v>
      </c>
    </row>
    <row r="955" spans="1:8" ht="15" customHeight="1" x14ac:dyDescent="0.25">
      <c r="A955" s="91" t="s">
        <v>455</v>
      </c>
      <c r="B955" s="91" t="s">
        <v>13</v>
      </c>
      <c r="C955" s="91" t="s">
        <v>451</v>
      </c>
      <c r="D955" s="91" t="s">
        <v>14</v>
      </c>
      <c r="E955" s="91" t="s">
        <v>536</v>
      </c>
      <c r="F955" s="96">
        <v>335</v>
      </c>
      <c r="G955" s="91" t="s">
        <v>24</v>
      </c>
      <c r="H955" s="91" t="s">
        <v>541</v>
      </c>
    </row>
    <row r="956" spans="1:8" ht="15" customHeight="1" x14ac:dyDescent="0.25">
      <c r="A956" s="91" t="s">
        <v>455</v>
      </c>
      <c r="B956" s="91" t="s">
        <v>13</v>
      </c>
      <c r="C956" s="91" t="s">
        <v>451</v>
      </c>
      <c r="D956" s="91" t="s">
        <v>14</v>
      </c>
      <c r="E956" s="91" t="s">
        <v>536</v>
      </c>
      <c r="F956" s="96">
        <v>450</v>
      </c>
      <c r="G956" s="91" t="s">
        <v>25</v>
      </c>
      <c r="H956" s="91" t="s">
        <v>541</v>
      </c>
    </row>
    <row r="957" spans="1:8" ht="15" customHeight="1" x14ac:dyDescent="0.25">
      <c r="A957" s="91" t="s">
        <v>455</v>
      </c>
      <c r="B957" s="91" t="s">
        <v>13</v>
      </c>
      <c r="C957" s="91" t="s">
        <v>451</v>
      </c>
      <c r="D957" s="91" t="s">
        <v>14</v>
      </c>
      <c r="E957" s="91" t="s">
        <v>536</v>
      </c>
      <c r="F957" s="96">
        <v>275</v>
      </c>
      <c r="G957" s="91" t="s">
        <v>26</v>
      </c>
      <c r="H957" s="91" t="s">
        <v>541</v>
      </c>
    </row>
    <row r="958" spans="1:8" ht="15" customHeight="1" x14ac:dyDescent="0.25">
      <c r="A958" s="91" t="s">
        <v>455</v>
      </c>
      <c r="B958" s="91" t="s">
        <v>13</v>
      </c>
      <c r="C958" s="91" t="s">
        <v>451</v>
      </c>
      <c r="D958" s="91" t="s">
        <v>14</v>
      </c>
      <c r="E958" s="91" t="s">
        <v>536</v>
      </c>
      <c r="F958" s="96">
        <v>20</v>
      </c>
      <c r="G958" s="91" t="s">
        <v>27</v>
      </c>
      <c r="H958" s="91" t="s">
        <v>541</v>
      </c>
    </row>
    <row r="959" spans="1:8" ht="15" customHeight="1" x14ac:dyDescent="0.25">
      <c r="A959" s="91" t="s">
        <v>455</v>
      </c>
      <c r="B959" s="91" t="s">
        <v>13</v>
      </c>
      <c r="C959" s="91" t="s">
        <v>451</v>
      </c>
      <c r="D959" s="91" t="s">
        <v>14</v>
      </c>
      <c r="E959" s="91" t="s">
        <v>536</v>
      </c>
      <c r="F959" s="96">
        <v>40</v>
      </c>
      <c r="G959" s="91" t="s">
        <v>28</v>
      </c>
      <c r="H959" s="91" t="s">
        <v>541</v>
      </c>
    </row>
    <row r="960" spans="1:8" ht="15" customHeight="1" x14ac:dyDescent="0.25">
      <c r="A960" s="91" t="s">
        <v>455</v>
      </c>
      <c r="B960" s="91" t="s">
        <v>13</v>
      </c>
      <c r="C960" s="91" t="s">
        <v>451</v>
      </c>
      <c r="D960" s="91" t="s">
        <v>14</v>
      </c>
      <c r="E960" s="91" t="s">
        <v>536</v>
      </c>
      <c r="F960" s="96">
        <v>5</v>
      </c>
      <c r="G960" s="91" t="s">
        <v>29</v>
      </c>
      <c r="H960" s="91" t="s">
        <v>541</v>
      </c>
    </row>
    <row r="961" spans="1:8" ht="15" customHeight="1" x14ac:dyDescent="0.25">
      <c r="A961" s="91" t="s">
        <v>455</v>
      </c>
      <c r="B961" s="91" t="s">
        <v>13</v>
      </c>
      <c r="C961" s="91" t="s">
        <v>451</v>
      </c>
      <c r="D961" s="91" t="s">
        <v>14</v>
      </c>
      <c r="E961" s="91" t="s">
        <v>536</v>
      </c>
      <c r="F961" s="96">
        <v>10</v>
      </c>
      <c r="G961" s="91" t="s">
        <v>30</v>
      </c>
      <c r="H961" s="91" t="s">
        <v>541</v>
      </c>
    </row>
    <row r="962" spans="1:8" ht="15" customHeight="1" x14ac:dyDescent="0.25">
      <c r="A962" s="91" t="s">
        <v>455</v>
      </c>
      <c r="B962" s="91" t="s">
        <v>13</v>
      </c>
      <c r="C962" s="91" t="s">
        <v>451</v>
      </c>
      <c r="D962" s="91" t="s">
        <v>14</v>
      </c>
      <c r="E962" s="91" t="s">
        <v>536</v>
      </c>
      <c r="F962" s="96">
        <v>45</v>
      </c>
      <c r="G962" s="91" t="s">
        <v>31</v>
      </c>
      <c r="H962" s="91" t="s">
        <v>541</v>
      </c>
    </row>
    <row r="963" spans="1:8" ht="15" customHeight="1" x14ac:dyDescent="0.25">
      <c r="A963" s="91" t="s">
        <v>455</v>
      </c>
      <c r="B963" s="91" t="s">
        <v>13</v>
      </c>
      <c r="C963" s="91" t="s">
        <v>451</v>
      </c>
      <c r="D963" s="91" t="s">
        <v>14</v>
      </c>
      <c r="E963" s="91" t="s">
        <v>536</v>
      </c>
      <c r="F963" s="96">
        <v>40</v>
      </c>
      <c r="G963" s="91" t="s">
        <v>32</v>
      </c>
      <c r="H963" s="91" t="s">
        <v>541</v>
      </c>
    </row>
    <row r="964" spans="1:8" ht="15" customHeight="1" x14ac:dyDescent="0.25">
      <c r="A964" s="91" t="s">
        <v>455</v>
      </c>
      <c r="B964" s="91" t="s">
        <v>13</v>
      </c>
      <c r="C964" s="91" t="s">
        <v>451</v>
      </c>
      <c r="D964" s="91" t="s">
        <v>14</v>
      </c>
      <c r="E964" s="91" t="s">
        <v>536</v>
      </c>
      <c r="F964" s="96">
        <v>5</v>
      </c>
      <c r="G964" s="91" t="s">
        <v>33</v>
      </c>
      <c r="H964" s="91" t="s">
        <v>541</v>
      </c>
    </row>
    <row r="965" spans="1:8" ht="15" customHeight="1" x14ac:dyDescent="0.25">
      <c r="A965" s="91" t="s">
        <v>455</v>
      </c>
      <c r="B965" s="91" t="s">
        <v>13</v>
      </c>
      <c r="C965" s="91" t="s">
        <v>451</v>
      </c>
      <c r="D965" s="91" t="s">
        <v>14</v>
      </c>
      <c r="E965" s="91" t="s">
        <v>536</v>
      </c>
      <c r="F965" s="96">
        <v>30</v>
      </c>
      <c r="G965" s="91" t="s">
        <v>34</v>
      </c>
      <c r="H965" s="91" t="s">
        <v>541</v>
      </c>
    </row>
    <row r="966" spans="1:8" ht="15" customHeight="1" x14ac:dyDescent="0.25">
      <c r="A966" s="91" t="s">
        <v>455</v>
      </c>
      <c r="B966" s="91" t="s">
        <v>13</v>
      </c>
      <c r="C966" s="91" t="s">
        <v>451</v>
      </c>
      <c r="D966" s="91" t="s">
        <v>14</v>
      </c>
      <c r="E966" s="91" t="s">
        <v>536</v>
      </c>
      <c r="F966" s="96">
        <v>30</v>
      </c>
      <c r="G966" s="91" t="s">
        <v>35</v>
      </c>
      <c r="H966" s="91" t="s">
        <v>541</v>
      </c>
    </row>
    <row r="967" spans="1:8" ht="15" customHeight="1" x14ac:dyDescent="0.25">
      <c r="A967" s="91" t="s">
        <v>455</v>
      </c>
      <c r="B967" s="91" t="s">
        <v>13</v>
      </c>
      <c r="C967" s="91" t="s">
        <v>451</v>
      </c>
      <c r="D967" s="91" t="s">
        <v>14</v>
      </c>
      <c r="E967" s="91" t="s">
        <v>536</v>
      </c>
      <c r="F967" s="96">
        <v>15</v>
      </c>
      <c r="G967" s="91" t="s">
        <v>36</v>
      </c>
      <c r="H967" s="91" t="s">
        <v>541</v>
      </c>
    </row>
    <row r="968" spans="1:8" ht="15" customHeight="1" x14ac:dyDescent="0.25">
      <c r="A968" s="91" t="s">
        <v>455</v>
      </c>
      <c r="B968" s="91" t="s">
        <v>13</v>
      </c>
      <c r="C968" s="91" t="s">
        <v>451</v>
      </c>
      <c r="D968" s="91" t="s">
        <v>14</v>
      </c>
      <c r="E968" s="91" t="s">
        <v>536</v>
      </c>
      <c r="F968" s="96">
        <v>30</v>
      </c>
      <c r="G968" s="91" t="s">
        <v>37</v>
      </c>
      <c r="H968" s="91" t="s">
        <v>541</v>
      </c>
    </row>
    <row r="969" spans="1:8" ht="15" customHeight="1" x14ac:dyDescent="0.25">
      <c r="A969" s="91" t="s">
        <v>455</v>
      </c>
      <c r="B969" s="91" t="s">
        <v>13</v>
      </c>
      <c r="C969" s="91" t="s">
        <v>451</v>
      </c>
      <c r="D969" s="91" t="s">
        <v>14</v>
      </c>
      <c r="E969" s="91" t="s">
        <v>536</v>
      </c>
      <c r="F969" s="96">
        <v>0</v>
      </c>
      <c r="G969" s="91" t="s">
        <v>38</v>
      </c>
      <c r="H969" s="91" t="s">
        <v>541</v>
      </c>
    </row>
    <row r="970" spans="1:8" ht="15" customHeight="1" x14ac:dyDescent="0.25">
      <c r="A970" s="91" t="s">
        <v>455</v>
      </c>
      <c r="B970" s="91" t="s">
        <v>13</v>
      </c>
      <c r="C970" s="91" t="s">
        <v>451</v>
      </c>
      <c r="D970" s="91" t="s">
        <v>14</v>
      </c>
      <c r="E970" s="91" t="s">
        <v>536</v>
      </c>
      <c r="F970" s="96">
        <v>5</v>
      </c>
      <c r="G970" s="91" t="s">
        <v>39</v>
      </c>
      <c r="H970" s="91" t="s">
        <v>541</v>
      </c>
    </row>
    <row r="971" spans="1:8" ht="15" customHeight="1" x14ac:dyDescent="0.25">
      <c r="A971" s="91" t="s">
        <v>455</v>
      </c>
      <c r="B971" s="91" t="s">
        <v>13</v>
      </c>
      <c r="C971" s="91" t="s">
        <v>451</v>
      </c>
      <c r="D971" s="91" t="s">
        <v>14</v>
      </c>
      <c r="E971" s="91" t="s">
        <v>536</v>
      </c>
      <c r="F971" s="96">
        <v>15</v>
      </c>
      <c r="G971" s="91" t="s">
        <v>40</v>
      </c>
      <c r="H971" s="91" t="s">
        <v>541</v>
      </c>
    </row>
    <row r="972" spans="1:8" ht="15" customHeight="1" x14ac:dyDescent="0.25">
      <c r="A972" s="91" t="s">
        <v>455</v>
      </c>
      <c r="B972" s="91" t="s">
        <v>13</v>
      </c>
      <c r="C972" s="91" t="s">
        <v>451</v>
      </c>
      <c r="D972" s="91" t="s">
        <v>14</v>
      </c>
      <c r="E972" s="91" t="s">
        <v>536</v>
      </c>
      <c r="F972" s="96">
        <v>265</v>
      </c>
      <c r="G972" s="91" t="s">
        <v>41</v>
      </c>
      <c r="H972" s="91" t="s">
        <v>541</v>
      </c>
    </row>
    <row r="973" spans="1:8" ht="15" customHeight="1" x14ac:dyDescent="0.25">
      <c r="A973" s="91" t="s">
        <v>455</v>
      </c>
      <c r="B973" s="91" t="s">
        <v>13</v>
      </c>
      <c r="C973" s="91" t="s">
        <v>451</v>
      </c>
      <c r="D973" s="91" t="s">
        <v>14</v>
      </c>
      <c r="E973" s="91" t="s">
        <v>536</v>
      </c>
      <c r="F973" s="96">
        <v>205</v>
      </c>
      <c r="G973" s="91" t="s">
        <v>42</v>
      </c>
      <c r="H973" s="91" t="s">
        <v>541</v>
      </c>
    </row>
    <row r="974" spans="1:8" ht="15" customHeight="1" x14ac:dyDescent="0.25">
      <c r="A974" s="91" t="s">
        <v>455</v>
      </c>
      <c r="B974" s="91" t="s">
        <v>13</v>
      </c>
      <c r="C974" s="91" t="s">
        <v>451</v>
      </c>
      <c r="D974" s="91" t="s">
        <v>14</v>
      </c>
      <c r="E974" s="91" t="s">
        <v>536</v>
      </c>
      <c r="F974" s="96">
        <v>10</v>
      </c>
      <c r="G974" s="91" t="s">
        <v>43</v>
      </c>
      <c r="H974" s="91" t="s">
        <v>541</v>
      </c>
    </row>
    <row r="975" spans="1:8" ht="15" customHeight="1" x14ac:dyDescent="0.25">
      <c r="A975" s="91" t="s">
        <v>455</v>
      </c>
      <c r="B975" s="91" t="s">
        <v>13</v>
      </c>
      <c r="C975" s="91" t="s">
        <v>451</v>
      </c>
      <c r="D975" s="91" t="s">
        <v>14</v>
      </c>
      <c r="E975" s="91" t="s">
        <v>536</v>
      </c>
      <c r="F975" s="96">
        <v>15</v>
      </c>
      <c r="G975" s="91" t="s">
        <v>44</v>
      </c>
      <c r="H975" s="91" t="s">
        <v>541</v>
      </c>
    </row>
    <row r="976" spans="1:8" ht="15" customHeight="1" x14ac:dyDescent="0.25">
      <c r="A976" s="91" t="s">
        <v>455</v>
      </c>
      <c r="B976" s="91" t="s">
        <v>13</v>
      </c>
      <c r="C976" s="91" t="s">
        <v>451</v>
      </c>
      <c r="D976" s="91" t="s">
        <v>14</v>
      </c>
      <c r="E976" s="91" t="s">
        <v>536</v>
      </c>
      <c r="F976" s="96">
        <v>15</v>
      </c>
      <c r="G976" s="91" t="s">
        <v>45</v>
      </c>
      <c r="H976" s="91" t="s">
        <v>541</v>
      </c>
    </row>
    <row r="977" spans="1:8" ht="15" customHeight="1" x14ac:dyDescent="0.25">
      <c r="A977" s="91" t="s">
        <v>455</v>
      </c>
      <c r="B977" s="91" t="s">
        <v>13</v>
      </c>
      <c r="C977" s="91" t="s">
        <v>451</v>
      </c>
      <c r="D977" s="91" t="s">
        <v>14</v>
      </c>
      <c r="E977" s="91" t="s">
        <v>536</v>
      </c>
      <c r="F977" s="96">
        <v>8</v>
      </c>
      <c r="G977" s="91" t="s">
        <v>68</v>
      </c>
      <c r="H977" s="91" t="s">
        <v>541</v>
      </c>
    </row>
    <row r="978" spans="1:8" ht="15" customHeight="1" x14ac:dyDescent="0.25">
      <c r="A978" s="91" t="s">
        <v>455</v>
      </c>
      <c r="B978" s="91" t="s">
        <v>13</v>
      </c>
      <c r="C978" s="91" t="s">
        <v>451</v>
      </c>
      <c r="D978" s="91" t="s">
        <v>14</v>
      </c>
      <c r="E978" s="91" t="s">
        <v>536</v>
      </c>
      <c r="F978" s="96">
        <v>15</v>
      </c>
      <c r="G978" s="91" t="s">
        <v>46</v>
      </c>
      <c r="H978" s="91" t="s">
        <v>541</v>
      </c>
    </row>
    <row r="979" spans="1:8" ht="15" customHeight="1" x14ac:dyDescent="0.25">
      <c r="A979" s="91" t="s">
        <v>455</v>
      </c>
      <c r="B979" s="91" t="s">
        <v>13</v>
      </c>
      <c r="C979" s="91" t="s">
        <v>451</v>
      </c>
      <c r="D979" s="91" t="s">
        <v>14</v>
      </c>
      <c r="E979" s="91" t="s">
        <v>536</v>
      </c>
      <c r="F979" s="96">
        <v>48</v>
      </c>
      <c r="G979" s="91" t="s">
        <v>47</v>
      </c>
      <c r="H979" s="91" t="s">
        <v>541</v>
      </c>
    </row>
    <row r="980" spans="1:8" ht="15" customHeight="1" x14ac:dyDescent="0.25">
      <c r="A980" s="91" t="s">
        <v>472</v>
      </c>
      <c r="B980" s="91" t="s">
        <v>13</v>
      </c>
      <c r="C980" s="91" t="s">
        <v>451</v>
      </c>
      <c r="D980" s="91" t="s">
        <v>14</v>
      </c>
      <c r="E980" s="91" t="s">
        <v>536</v>
      </c>
      <c r="F980" s="96">
        <v>40</v>
      </c>
      <c r="G980" s="91" t="s">
        <v>48</v>
      </c>
      <c r="H980" s="91" t="s">
        <v>541</v>
      </c>
    </row>
    <row r="981" spans="1:8" ht="15" customHeight="1" x14ac:dyDescent="0.25">
      <c r="A981" s="91" t="s">
        <v>455</v>
      </c>
      <c r="B981" s="91" t="s">
        <v>13</v>
      </c>
      <c r="C981" s="91" t="s">
        <v>451</v>
      </c>
      <c r="D981" s="91" t="s">
        <v>14</v>
      </c>
      <c r="E981" s="91" t="s">
        <v>536</v>
      </c>
      <c r="F981" s="96">
        <v>30</v>
      </c>
      <c r="G981" s="91" t="s">
        <v>49</v>
      </c>
      <c r="H981" s="91" t="s">
        <v>541</v>
      </c>
    </row>
    <row r="982" spans="1:8" ht="15" customHeight="1" x14ac:dyDescent="0.25">
      <c r="A982" s="91" t="s">
        <v>455</v>
      </c>
      <c r="B982" s="91" t="s">
        <v>13</v>
      </c>
      <c r="C982" s="91" t="s">
        <v>451</v>
      </c>
      <c r="D982" s="91" t="s">
        <v>14</v>
      </c>
      <c r="E982" s="91" t="s">
        <v>536</v>
      </c>
      <c r="F982" s="96">
        <v>55</v>
      </c>
      <c r="G982" s="91" t="s">
        <v>50</v>
      </c>
      <c r="H982" s="91" t="s">
        <v>541</v>
      </c>
    </row>
    <row r="983" spans="1:8" ht="15" customHeight="1" x14ac:dyDescent="0.25">
      <c r="A983" s="91" t="s">
        <v>455</v>
      </c>
      <c r="B983" s="91" t="s">
        <v>13</v>
      </c>
      <c r="C983" s="91" t="s">
        <v>451</v>
      </c>
      <c r="D983" s="91" t="s">
        <v>14</v>
      </c>
      <c r="E983" s="91" t="s">
        <v>536</v>
      </c>
      <c r="F983" s="96">
        <v>30</v>
      </c>
      <c r="G983" s="91" t="s">
        <v>51</v>
      </c>
      <c r="H983" s="91" t="s">
        <v>541</v>
      </c>
    </row>
    <row r="984" spans="1:8" ht="15" customHeight="1" x14ac:dyDescent="0.25">
      <c r="A984" s="91" t="s">
        <v>455</v>
      </c>
      <c r="B984" s="91" t="s">
        <v>13</v>
      </c>
      <c r="C984" s="91" t="s">
        <v>451</v>
      </c>
      <c r="D984" s="91" t="s">
        <v>14</v>
      </c>
      <c r="E984" s="91" t="s">
        <v>536</v>
      </c>
      <c r="F984" s="96">
        <v>40</v>
      </c>
      <c r="G984" s="91" t="s">
        <v>52</v>
      </c>
      <c r="H984" s="91" t="s">
        <v>541</v>
      </c>
    </row>
    <row r="985" spans="1:8" ht="15" customHeight="1" x14ac:dyDescent="0.25">
      <c r="A985" s="91" t="s">
        <v>455</v>
      </c>
      <c r="B985" s="91" t="s">
        <v>13</v>
      </c>
      <c r="C985" s="91" t="s">
        <v>451</v>
      </c>
      <c r="D985" s="91" t="s">
        <v>14</v>
      </c>
      <c r="E985" s="91" t="s">
        <v>536</v>
      </c>
      <c r="F985" s="96">
        <v>40</v>
      </c>
      <c r="G985" s="91" t="s">
        <v>53</v>
      </c>
      <c r="H985" s="91" t="s">
        <v>541</v>
      </c>
    </row>
    <row r="986" spans="1:8" ht="15" customHeight="1" x14ac:dyDescent="0.25">
      <c r="A986" s="91" t="s">
        <v>455</v>
      </c>
      <c r="B986" s="91" t="s">
        <v>13</v>
      </c>
      <c r="C986" s="91" t="s">
        <v>451</v>
      </c>
      <c r="D986" s="91" t="s">
        <v>14</v>
      </c>
      <c r="E986" s="91" t="s">
        <v>536</v>
      </c>
      <c r="F986" s="96">
        <v>10</v>
      </c>
      <c r="G986" s="91" t="s">
        <v>54</v>
      </c>
      <c r="H986" s="91" t="s">
        <v>541</v>
      </c>
    </row>
    <row r="987" spans="1:8" ht="15" customHeight="1" x14ac:dyDescent="0.25">
      <c r="A987" s="91" t="s">
        <v>455</v>
      </c>
      <c r="B987" s="91" t="s">
        <v>13</v>
      </c>
      <c r="C987" s="91" t="s">
        <v>451</v>
      </c>
      <c r="D987" s="91" t="s">
        <v>14</v>
      </c>
      <c r="E987" s="91" t="s">
        <v>536</v>
      </c>
      <c r="F987" s="96">
        <v>10</v>
      </c>
      <c r="G987" s="91" t="s">
        <v>55</v>
      </c>
      <c r="H987" s="91" t="s">
        <v>541</v>
      </c>
    </row>
    <row r="988" spans="1:8" ht="15" customHeight="1" x14ac:dyDescent="0.25">
      <c r="A988" s="91" t="s">
        <v>455</v>
      </c>
      <c r="B988" s="91" t="s">
        <v>13</v>
      </c>
      <c r="C988" s="91" t="s">
        <v>451</v>
      </c>
      <c r="D988" s="91" t="s">
        <v>14</v>
      </c>
      <c r="E988" s="91" t="s">
        <v>536</v>
      </c>
      <c r="F988" s="96">
        <v>60</v>
      </c>
      <c r="G988" s="91" t="s">
        <v>56</v>
      </c>
      <c r="H988" s="91" t="s">
        <v>541</v>
      </c>
    </row>
    <row r="989" spans="1:8" ht="15" customHeight="1" x14ac:dyDescent="0.25">
      <c r="A989" s="91" t="s">
        <v>455</v>
      </c>
      <c r="B989" s="91" t="s">
        <v>13</v>
      </c>
      <c r="C989" s="91" t="s">
        <v>451</v>
      </c>
      <c r="D989" s="91" t="s">
        <v>14</v>
      </c>
      <c r="E989" s="91" t="s">
        <v>536</v>
      </c>
      <c r="F989" s="96">
        <v>12</v>
      </c>
      <c r="G989" s="91" t="s">
        <v>57</v>
      </c>
      <c r="H989" s="91" t="s">
        <v>541</v>
      </c>
    </row>
    <row r="990" spans="1:8" ht="15" customHeight="1" x14ac:dyDescent="0.25">
      <c r="A990" s="143"/>
      <c r="B990" s="143"/>
      <c r="C990" s="143"/>
      <c r="D990" s="143"/>
      <c r="E990" s="143"/>
      <c r="F990" s="120">
        <f>SUM(F946:F989)</f>
        <v>3059</v>
      </c>
      <c r="G990" s="143"/>
      <c r="H990" s="143"/>
    </row>
    <row r="991" spans="1:8" ht="15" customHeight="1" x14ac:dyDescent="0.25">
      <c r="A991" s="91" t="s">
        <v>481</v>
      </c>
      <c r="B991" s="91" t="s">
        <v>74</v>
      </c>
      <c r="C991" s="91" t="s">
        <v>483</v>
      </c>
      <c r="D991" s="91" t="s">
        <v>14</v>
      </c>
      <c r="E991" s="91" t="s">
        <v>489</v>
      </c>
      <c r="F991" s="96">
        <v>25</v>
      </c>
      <c r="G991" s="91" t="s">
        <v>18</v>
      </c>
      <c r="H991" s="91" t="s">
        <v>541</v>
      </c>
    </row>
    <row r="992" spans="1:8" ht="15" customHeight="1" x14ac:dyDescent="0.25">
      <c r="A992" s="91" t="s">
        <v>481</v>
      </c>
      <c r="B992" s="91" t="s">
        <v>74</v>
      </c>
      <c r="C992" s="91" t="s">
        <v>483</v>
      </c>
      <c r="D992" s="91" t="s">
        <v>14</v>
      </c>
      <c r="E992" s="91" t="s">
        <v>489</v>
      </c>
      <c r="F992" s="96">
        <v>3</v>
      </c>
      <c r="G992" s="91" t="s">
        <v>20</v>
      </c>
      <c r="H992" s="91" t="s">
        <v>541</v>
      </c>
    </row>
    <row r="993" spans="1:8" ht="15" customHeight="1" x14ac:dyDescent="0.25">
      <c r="A993" s="91" t="s">
        <v>481</v>
      </c>
      <c r="B993" s="91" t="s">
        <v>74</v>
      </c>
      <c r="C993" s="91" t="s">
        <v>483</v>
      </c>
      <c r="D993" s="91" t="s">
        <v>14</v>
      </c>
      <c r="E993" s="91" t="s">
        <v>489</v>
      </c>
      <c r="F993" s="96">
        <v>25</v>
      </c>
      <c r="G993" s="91" t="s">
        <v>23</v>
      </c>
      <c r="H993" s="91" t="s">
        <v>541</v>
      </c>
    </row>
    <row r="994" spans="1:8" ht="15" customHeight="1" x14ac:dyDescent="0.25">
      <c r="A994" s="91" t="s">
        <v>481</v>
      </c>
      <c r="B994" s="91" t="s">
        <v>74</v>
      </c>
      <c r="C994" s="91" t="s">
        <v>483</v>
      </c>
      <c r="D994" s="91" t="s">
        <v>14</v>
      </c>
      <c r="E994" s="91" t="s">
        <v>489</v>
      </c>
      <c r="F994" s="96">
        <v>146</v>
      </c>
      <c r="G994" s="91" t="s">
        <v>25</v>
      </c>
      <c r="H994" s="91" t="s">
        <v>541</v>
      </c>
    </row>
    <row r="995" spans="1:8" ht="15" customHeight="1" x14ac:dyDescent="0.25">
      <c r="A995" s="91" t="s">
        <v>481</v>
      </c>
      <c r="B995" s="91" t="s">
        <v>74</v>
      </c>
      <c r="C995" s="91" t="s">
        <v>483</v>
      </c>
      <c r="D995" s="91" t="s">
        <v>14</v>
      </c>
      <c r="E995" s="91" t="s">
        <v>489</v>
      </c>
      <c r="F995" s="96">
        <v>6</v>
      </c>
      <c r="G995" s="91" t="s">
        <v>26</v>
      </c>
      <c r="H995" s="91" t="s">
        <v>541</v>
      </c>
    </row>
    <row r="996" spans="1:8" ht="15" customHeight="1" x14ac:dyDescent="0.25">
      <c r="A996" s="91" t="s">
        <v>481</v>
      </c>
      <c r="B996" s="91" t="s">
        <v>74</v>
      </c>
      <c r="C996" s="91" t="s">
        <v>483</v>
      </c>
      <c r="D996" s="91" t="s">
        <v>14</v>
      </c>
      <c r="E996" s="91" t="s">
        <v>489</v>
      </c>
      <c r="F996" s="96">
        <v>15</v>
      </c>
      <c r="G996" s="91" t="s">
        <v>49</v>
      </c>
      <c r="H996" s="91" t="s">
        <v>541</v>
      </c>
    </row>
    <row r="997" spans="1:8" ht="15" customHeight="1" x14ac:dyDescent="0.25">
      <c r="A997" s="91" t="s">
        <v>481</v>
      </c>
      <c r="B997" s="91" t="s">
        <v>74</v>
      </c>
      <c r="C997" s="91" t="s">
        <v>483</v>
      </c>
      <c r="D997" s="91" t="s">
        <v>14</v>
      </c>
      <c r="E997" s="91" t="s">
        <v>489</v>
      </c>
      <c r="F997" s="96">
        <v>2</v>
      </c>
      <c r="G997" s="91" t="s">
        <v>29</v>
      </c>
      <c r="H997" s="91" t="s">
        <v>541</v>
      </c>
    </row>
    <row r="998" spans="1:8" ht="15" customHeight="1" x14ac:dyDescent="0.25">
      <c r="A998" s="91" t="s">
        <v>481</v>
      </c>
      <c r="B998" s="91" t="s">
        <v>74</v>
      </c>
      <c r="C998" s="91" t="s">
        <v>483</v>
      </c>
      <c r="D998" s="91" t="s">
        <v>14</v>
      </c>
      <c r="E998" s="91" t="s">
        <v>489</v>
      </c>
      <c r="F998" s="96">
        <v>12</v>
      </c>
      <c r="G998" s="91" t="s">
        <v>34</v>
      </c>
      <c r="H998" s="91" t="s">
        <v>541</v>
      </c>
    </row>
    <row r="999" spans="1:8" ht="15" customHeight="1" x14ac:dyDescent="0.25">
      <c r="A999" s="91" t="s">
        <v>481</v>
      </c>
      <c r="B999" s="91" t="s">
        <v>74</v>
      </c>
      <c r="C999" s="91" t="s">
        <v>483</v>
      </c>
      <c r="D999" s="91" t="s">
        <v>14</v>
      </c>
      <c r="E999" s="91" t="s">
        <v>489</v>
      </c>
      <c r="F999" s="96">
        <v>6</v>
      </c>
      <c r="G999" s="91" t="s">
        <v>35</v>
      </c>
      <c r="H999" s="91" t="s">
        <v>541</v>
      </c>
    </row>
    <row r="1000" spans="1:8" ht="15" customHeight="1" x14ac:dyDescent="0.25">
      <c r="A1000" s="91" t="s">
        <v>481</v>
      </c>
      <c r="B1000" s="91" t="s">
        <v>74</v>
      </c>
      <c r="C1000" s="91" t="s">
        <v>483</v>
      </c>
      <c r="D1000" s="91" t="s">
        <v>14</v>
      </c>
      <c r="E1000" s="91" t="s">
        <v>489</v>
      </c>
      <c r="F1000" s="96">
        <v>47</v>
      </c>
      <c r="G1000" s="91" t="s">
        <v>41</v>
      </c>
      <c r="H1000" s="91" t="s">
        <v>541</v>
      </c>
    </row>
    <row r="1001" spans="1:8" ht="15" customHeight="1" x14ac:dyDescent="0.25">
      <c r="A1001" s="91" t="s">
        <v>481</v>
      </c>
      <c r="B1001" s="91" t="s">
        <v>74</v>
      </c>
      <c r="C1001" s="91" t="s">
        <v>483</v>
      </c>
      <c r="D1001" s="91" t="s">
        <v>14</v>
      </c>
      <c r="E1001" s="91" t="s">
        <v>489</v>
      </c>
      <c r="F1001" s="96">
        <v>5</v>
      </c>
      <c r="G1001" s="91" t="s">
        <v>42</v>
      </c>
      <c r="H1001" s="91" t="s">
        <v>541</v>
      </c>
    </row>
    <row r="1002" spans="1:8" ht="15" customHeight="1" x14ac:dyDescent="0.25">
      <c r="A1002" s="91" t="s">
        <v>481</v>
      </c>
      <c r="B1002" s="91" t="s">
        <v>74</v>
      </c>
      <c r="C1002" s="91" t="s">
        <v>483</v>
      </c>
      <c r="D1002" s="91" t="s">
        <v>14</v>
      </c>
      <c r="E1002" s="91" t="s">
        <v>489</v>
      </c>
      <c r="F1002" s="96">
        <v>13</v>
      </c>
      <c r="G1002" s="91" t="s">
        <v>45</v>
      </c>
      <c r="H1002" s="91" t="s">
        <v>541</v>
      </c>
    </row>
    <row r="1003" spans="1:8" ht="15" customHeight="1" x14ac:dyDescent="0.25">
      <c r="A1003" s="91" t="s">
        <v>481</v>
      </c>
      <c r="B1003" s="91" t="s">
        <v>74</v>
      </c>
      <c r="C1003" s="91" t="s">
        <v>483</v>
      </c>
      <c r="D1003" s="91" t="s">
        <v>14</v>
      </c>
      <c r="E1003" s="91" t="s">
        <v>489</v>
      </c>
      <c r="F1003" s="96">
        <v>25</v>
      </c>
      <c r="G1003" s="91" t="s">
        <v>46</v>
      </c>
      <c r="H1003" s="91" t="s">
        <v>541</v>
      </c>
    </row>
    <row r="1004" spans="1:8" ht="15" customHeight="1" x14ac:dyDescent="0.25">
      <c r="A1004" s="91" t="s">
        <v>481</v>
      </c>
      <c r="B1004" s="91" t="s">
        <v>74</v>
      </c>
      <c r="C1004" s="91" t="s">
        <v>483</v>
      </c>
      <c r="D1004" s="91" t="s">
        <v>14</v>
      </c>
      <c r="E1004" s="91" t="s">
        <v>489</v>
      </c>
      <c r="F1004" s="96">
        <v>8</v>
      </c>
      <c r="G1004" s="91" t="s">
        <v>47</v>
      </c>
      <c r="H1004" s="91" t="s">
        <v>541</v>
      </c>
    </row>
    <row r="1005" spans="1:8" ht="15" customHeight="1" x14ac:dyDescent="0.25">
      <c r="A1005" s="91" t="s">
        <v>481</v>
      </c>
      <c r="B1005" s="91" t="s">
        <v>74</v>
      </c>
      <c r="C1005" s="91" t="s">
        <v>483</v>
      </c>
      <c r="D1005" s="91" t="s">
        <v>14</v>
      </c>
      <c r="E1005" s="91" t="s">
        <v>489</v>
      </c>
      <c r="F1005" s="96">
        <v>3</v>
      </c>
      <c r="G1005" s="91" t="s">
        <v>64</v>
      </c>
      <c r="H1005" s="91" t="s">
        <v>541</v>
      </c>
    </row>
    <row r="1006" spans="1:8" ht="15" customHeight="1" x14ac:dyDescent="0.25">
      <c r="A1006" s="91" t="s">
        <v>481</v>
      </c>
      <c r="B1006" s="91" t="s">
        <v>74</v>
      </c>
      <c r="C1006" s="91" t="s">
        <v>483</v>
      </c>
      <c r="D1006" s="91" t="s">
        <v>14</v>
      </c>
      <c r="E1006" s="91" t="s">
        <v>489</v>
      </c>
      <c r="F1006" s="96">
        <v>14</v>
      </c>
      <c r="G1006" s="91" t="s">
        <v>16</v>
      </c>
      <c r="H1006" s="91" t="s">
        <v>541</v>
      </c>
    </row>
    <row r="1007" spans="1:8" ht="15" customHeight="1" x14ac:dyDescent="0.25">
      <c r="A1007" s="91" t="s">
        <v>481</v>
      </c>
      <c r="B1007" s="91" t="s">
        <v>74</v>
      </c>
      <c r="C1007" s="91" t="s">
        <v>483</v>
      </c>
      <c r="D1007" s="91" t="s">
        <v>14</v>
      </c>
      <c r="E1007" s="91" t="s">
        <v>489</v>
      </c>
      <c r="F1007" s="96">
        <v>5</v>
      </c>
      <c r="G1007" s="91" t="s">
        <v>18</v>
      </c>
      <c r="H1007" s="91" t="s">
        <v>541</v>
      </c>
    </row>
    <row r="1008" spans="1:8" ht="15" customHeight="1" x14ac:dyDescent="0.25">
      <c r="A1008" s="91" t="s">
        <v>481</v>
      </c>
      <c r="B1008" s="91" t="s">
        <v>74</v>
      </c>
      <c r="C1008" s="91" t="s">
        <v>483</v>
      </c>
      <c r="D1008" s="91" t="s">
        <v>14</v>
      </c>
      <c r="E1008" s="91" t="s">
        <v>489</v>
      </c>
      <c r="F1008" s="96">
        <v>1</v>
      </c>
      <c r="G1008" s="91" t="s">
        <v>20</v>
      </c>
      <c r="H1008" s="91" t="s">
        <v>541</v>
      </c>
    </row>
    <row r="1009" spans="1:8" ht="15" customHeight="1" x14ac:dyDescent="0.25">
      <c r="A1009" s="91" t="s">
        <v>481</v>
      </c>
      <c r="B1009" s="91" t="s">
        <v>74</v>
      </c>
      <c r="C1009" s="91" t="s">
        <v>483</v>
      </c>
      <c r="D1009" s="91" t="s">
        <v>14</v>
      </c>
      <c r="E1009" s="91" t="s">
        <v>489</v>
      </c>
      <c r="F1009" s="96">
        <v>51</v>
      </c>
      <c r="G1009" s="91" t="s">
        <v>23</v>
      </c>
      <c r="H1009" s="91" t="s">
        <v>541</v>
      </c>
    </row>
    <row r="1010" spans="1:8" ht="15" customHeight="1" x14ac:dyDescent="0.25">
      <c r="A1010" s="91" t="s">
        <v>481</v>
      </c>
      <c r="B1010" s="91" t="s">
        <v>74</v>
      </c>
      <c r="C1010" s="91" t="s">
        <v>483</v>
      </c>
      <c r="D1010" s="91" t="s">
        <v>14</v>
      </c>
      <c r="E1010" s="91" t="s">
        <v>489</v>
      </c>
      <c r="F1010" s="96">
        <v>287</v>
      </c>
      <c r="G1010" s="91" t="s">
        <v>25</v>
      </c>
      <c r="H1010" s="91" t="s">
        <v>541</v>
      </c>
    </row>
    <row r="1011" spans="1:8" ht="15" customHeight="1" x14ac:dyDescent="0.25">
      <c r="A1011" s="91" t="s">
        <v>481</v>
      </c>
      <c r="B1011" s="91" t="s">
        <v>74</v>
      </c>
      <c r="C1011" s="91" t="s">
        <v>483</v>
      </c>
      <c r="D1011" s="91" t="s">
        <v>14</v>
      </c>
      <c r="E1011" s="91" t="s">
        <v>489</v>
      </c>
      <c r="F1011" s="96">
        <v>5</v>
      </c>
      <c r="G1011" s="91" t="s">
        <v>26</v>
      </c>
      <c r="H1011" s="91" t="s">
        <v>541</v>
      </c>
    </row>
    <row r="1012" spans="1:8" ht="15" customHeight="1" x14ac:dyDescent="0.25">
      <c r="A1012" s="91" t="s">
        <v>481</v>
      </c>
      <c r="B1012" s="91" t="s">
        <v>74</v>
      </c>
      <c r="C1012" s="91" t="s">
        <v>483</v>
      </c>
      <c r="D1012" s="91" t="s">
        <v>14</v>
      </c>
      <c r="E1012" s="91" t="s">
        <v>489</v>
      </c>
      <c r="F1012" s="96">
        <v>4</v>
      </c>
      <c r="G1012" s="91" t="s">
        <v>27</v>
      </c>
      <c r="H1012" s="91" t="s">
        <v>541</v>
      </c>
    </row>
    <row r="1013" spans="1:8" ht="15" customHeight="1" x14ac:dyDescent="0.25">
      <c r="A1013" s="91" t="s">
        <v>481</v>
      </c>
      <c r="B1013" s="91" t="s">
        <v>74</v>
      </c>
      <c r="C1013" s="91" t="s">
        <v>483</v>
      </c>
      <c r="D1013" s="91" t="s">
        <v>14</v>
      </c>
      <c r="E1013" s="91" t="s">
        <v>489</v>
      </c>
      <c r="F1013" s="96">
        <v>3</v>
      </c>
      <c r="G1013" s="91" t="s">
        <v>29</v>
      </c>
      <c r="H1013" s="91" t="s">
        <v>541</v>
      </c>
    </row>
    <row r="1014" spans="1:8" ht="15" customHeight="1" x14ac:dyDescent="0.25">
      <c r="A1014" s="91" t="s">
        <v>481</v>
      </c>
      <c r="B1014" s="91" t="s">
        <v>74</v>
      </c>
      <c r="C1014" s="91" t="s">
        <v>483</v>
      </c>
      <c r="D1014" s="91" t="s">
        <v>14</v>
      </c>
      <c r="E1014" s="91" t="s">
        <v>489</v>
      </c>
      <c r="F1014" s="96">
        <v>1</v>
      </c>
      <c r="G1014" s="91" t="s">
        <v>30</v>
      </c>
      <c r="H1014" s="91" t="s">
        <v>541</v>
      </c>
    </row>
    <row r="1015" spans="1:8" ht="15" customHeight="1" x14ac:dyDescent="0.25">
      <c r="A1015" s="91" t="s">
        <v>481</v>
      </c>
      <c r="B1015" s="91" t="s">
        <v>74</v>
      </c>
      <c r="C1015" s="91" t="s">
        <v>483</v>
      </c>
      <c r="D1015" s="91" t="s">
        <v>14</v>
      </c>
      <c r="E1015" s="91" t="s">
        <v>489</v>
      </c>
      <c r="F1015" s="96">
        <v>11</v>
      </c>
      <c r="G1015" s="91" t="s">
        <v>34</v>
      </c>
      <c r="H1015" s="91" t="s">
        <v>541</v>
      </c>
    </row>
    <row r="1016" spans="1:8" ht="15" customHeight="1" x14ac:dyDescent="0.25">
      <c r="A1016" s="91" t="s">
        <v>481</v>
      </c>
      <c r="B1016" s="91" t="s">
        <v>74</v>
      </c>
      <c r="C1016" s="91" t="s">
        <v>483</v>
      </c>
      <c r="D1016" s="91" t="s">
        <v>14</v>
      </c>
      <c r="E1016" s="91" t="s">
        <v>489</v>
      </c>
      <c r="F1016" s="96">
        <v>2</v>
      </c>
      <c r="G1016" s="91" t="s">
        <v>35</v>
      </c>
      <c r="H1016" s="91" t="s">
        <v>541</v>
      </c>
    </row>
    <row r="1017" spans="1:8" ht="15" customHeight="1" x14ac:dyDescent="0.25">
      <c r="A1017" s="91" t="s">
        <v>481</v>
      </c>
      <c r="B1017" s="91" t="s">
        <v>74</v>
      </c>
      <c r="C1017" s="91" t="s">
        <v>483</v>
      </c>
      <c r="D1017" s="91" t="s">
        <v>14</v>
      </c>
      <c r="E1017" s="91" t="s">
        <v>489</v>
      </c>
      <c r="F1017" s="96">
        <v>22</v>
      </c>
      <c r="G1017" s="91" t="s">
        <v>41</v>
      </c>
      <c r="H1017" s="91" t="s">
        <v>541</v>
      </c>
    </row>
    <row r="1018" spans="1:8" ht="15" customHeight="1" x14ac:dyDescent="0.25">
      <c r="A1018" s="91" t="s">
        <v>481</v>
      </c>
      <c r="B1018" s="91" t="s">
        <v>74</v>
      </c>
      <c r="C1018" s="91" t="s">
        <v>483</v>
      </c>
      <c r="D1018" s="91" t="s">
        <v>14</v>
      </c>
      <c r="E1018" s="91" t="s">
        <v>489</v>
      </c>
      <c r="F1018" s="96">
        <v>14</v>
      </c>
      <c r="G1018" s="91" t="s">
        <v>45</v>
      </c>
      <c r="H1018" s="91" t="s">
        <v>541</v>
      </c>
    </row>
    <row r="1019" spans="1:8" ht="15" customHeight="1" x14ac:dyDescent="0.25">
      <c r="A1019" s="91" t="s">
        <v>481</v>
      </c>
      <c r="B1019" s="91" t="s">
        <v>74</v>
      </c>
      <c r="C1019" s="91" t="s">
        <v>483</v>
      </c>
      <c r="D1019" s="91" t="s">
        <v>14</v>
      </c>
      <c r="E1019" s="91" t="s">
        <v>489</v>
      </c>
      <c r="F1019" s="96">
        <v>3</v>
      </c>
      <c r="G1019" s="91" t="s">
        <v>47</v>
      </c>
      <c r="H1019" s="91" t="s">
        <v>541</v>
      </c>
    </row>
    <row r="1020" spans="1:8" ht="15" customHeight="1" x14ac:dyDescent="0.25">
      <c r="A1020" s="91" t="s">
        <v>481</v>
      </c>
      <c r="B1020" s="91" t="s">
        <v>74</v>
      </c>
      <c r="C1020" s="91" t="s">
        <v>483</v>
      </c>
      <c r="D1020" s="91" t="s">
        <v>14</v>
      </c>
      <c r="E1020" s="91" t="s">
        <v>489</v>
      </c>
      <c r="F1020" s="96">
        <v>1</v>
      </c>
      <c r="G1020" s="91" t="s">
        <v>50</v>
      </c>
      <c r="H1020" s="91" t="s">
        <v>541</v>
      </c>
    </row>
    <row r="1021" spans="1:8" ht="15" customHeight="1" x14ac:dyDescent="0.25">
      <c r="A1021" s="91" t="s">
        <v>481</v>
      </c>
      <c r="B1021" s="91" t="s">
        <v>74</v>
      </c>
      <c r="C1021" s="91" t="s">
        <v>483</v>
      </c>
      <c r="D1021" s="91" t="s">
        <v>14</v>
      </c>
      <c r="E1021" s="91" t="s">
        <v>489</v>
      </c>
      <c r="F1021" s="96">
        <v>1</v>
      </c>
      <c r="G1021" s="91" t="s">
        <v>64</v>
      </c>
      <c r="H1021" s="91" t="s">
        <v>541</v>
      </c>
    </row>
    <row r="1022" spans="1:8" ht="15" customHeight="1" x14ac:dyDescent="0.25">
      <c r="A1022" s="91" t="s">
        <v>481</v>
      </c>
      <c r="B1022" s="91" t="s">
        <v>74</v>
      </c>
      <c r="C1022" s="91" t="s">
        <v>483</v>
      </c>
      <c r="D1022" s="91" t="s">
        <v>14</v>
      </c>
      <c r="E1022" s="91" t="s">
        <v>489</v>
      </c>
      <c r="F1022" s="96">
        <v>4</v>
      </c>
      <c r="G1022" s="91" t="s">
        <v>53</v>
      </c>
      <c r="H1022" s="91" t="s">
        <v>541</v>
      </c>
    </row>
    <row r="1023" spans="1:8" ht="15" customHeight="1" x14ac:dyDescent="0.25">
      <c r="A1023" s="145"/>
      <c r="B1023" s="145"/>
      <c r="C1023" s="145"/>
      <c r="D1023" s="145"/>
      <c r="E1023" s="145"/>
      <c r="F1023" s="120">
        <f>SUM(F991:F1022)</f>
        <v>770</v>
      </c>
      <c r="G1023" s="145"/>
      <c r="H1023" s="91"/>
    </row>
    <row r="1024" spans="1:8" ht="15" customHeight="1" x14ac:dyDescent="0.25">
      <c r="A1024" s="91" t="s">
        <v>481</v>
      </c>
      <c r="B1024" s="91" t="s">
        <v>74</v>
      </c>
      <c r="C1024" s="91" t="s">
        <v>482</v>
      </c>
      <c r="D1024" s="91" t="s">
        <v>14</v>
      </c>
      <c r="E1024" s="91" t="s">
        <v>489</v>
      </c>
      <c r="F1024" s="96">
        <v>23</v>
      </c>
      <c r="G1024" s="91" t="s">
        <v>18</v>
      </c>
      <c r="H1024" s="91" t="s">
        <v>541</v>
      </c>
    </row>
    <row r="1025" spans="1:8" ht="15" customHeight="1" x14ac:dyDescent="0.25">
      <c r="A1025" s="91" t="s">
        <v>481</v>
      </c>
      <c r="B1025" s="91" t="s">
        <v>74</v>
      </c>
      <c r="C1025" s="91" t="s">
        <v>482</v>
      </c>
      <c r="D1025" s="91" t="s">
        <v>14</v>
      </c>
      <c r="E1025" s="91" t="s">
        <v>489</v>
      </c>
      <c r="F1025" s="96">
        <v>9</v>
      </c>
      <c r="G1025" s="91" t="s">
        <v>20</v>
      </c>
      <c r="H1025" s="91" t="s">
        <v>541</v>
      </c>
    </row>
    <row r="1026" spans="1:8" ht="15" customHeight="1" x14ac:dyDescent="0.25">
      <c r="A1026" s="91" t="s">
        <v>456</v>
      </c>
      <c r="B1026" s="91" t="s">
        <v>61</v>
      </c>
      <c r="C1026" s="91" t="s">
        <v>480</v>
      </c>
      <c r="D1026" s="91" t="s">
        <v>14</v>
      </c>
      <c r="E1026" s="91" t="s">
        <v>489</v>
      </c>
      <c r="F1026" s="96">
        <v>169</v>
      </c>
      <c r="G1026" s="91" t="s">
        <v>22</v>
      </c>
      <c r="H1026" s="91" t="s">
        <v>545</v>
      </c>
    </row>
    <row r="1027" spans="1:8" ht="15" customHeight="1" x14ac:dyDescent="0.25">
      <c r="A1027" s="91" t="s">
        <v>481</v>
      </c>
      <c r="B1027" s="91" t="s">
        <v>74</v>
      </c>
      <c r="C1027" s="91" t="s">
        <v>482</v>
      </c>
      <c r="D1027" s="91" t="s">
        <v>14</v>
      </c>
      <c r="E1027" s="91" t="s">
        <v>489</v>
      </c>
      <c r="F1027" s="96">
        <v>3</v>
      </c>
      <c r="G1027" s="91" t="s">
        <v>23</v>
      </c>
      <c r="H1027" s="91" t="s">
        <v>541</v>
      </c>
    </row>
    <row r="1028" spans="1:8" ht="15" customHeight="1" x14ac:dyDescent="0.25">
      <c r="A1028" s="91" t="s">
        <v>481</v>
      </c>
      <c r="B1028" s="91" t="s">
        <v>74</v>
      </c>
      <c r="C1028" s="91" t="s">
        <v>482</v>
      </c>
      <c r="D1028" s="91" t="s">
        <v>14</v>
      </c>
      <c r="E1028" s="91" t="s">
        <v>489</v>
      </c>
      <c r="F1028" s="96">
        <v>167</v>
      </c>
      <c r="G1028" s="91" t="s">
        <v>25</v>
      </c>
      <c r="H1028" s="91" t="s">
        <v>541</v>
      </c>
    </row>
    <row r="1029" spans="1:8" ht="15" customHeight="1" x14ac:dyDescent="0.25">
      <c r="A1029" s="91" t="s">
        <v>481</v>
      </c>
      <c r="B1029" s="91" t="s">
        <v>74</v>
      </c>
      <c r="C1029" s="91" t="s">
        <v>482</v>
      </c>
      <c r="D1029" s="91" t="s">
        <v>14</v>
      </c>
      <c r="E1029" s="91" t="s">
        <v>489</v>
      </c>
      <c r="F1029" s="96">
        <v>10</v>
      </c>
      <c r="G1029" s="91" t="s">
        <v>28</v>
      </c>
      <c r="H1029" s="91" t="s">
        <v>541</v>
      </c>
    </row>
    <row r="1030" spans="1:8" ht="15" customHeight="1" x14ac:dyDescent="0.25">
      <c r="A1030" s="91" t="s">
        <v>481</v>
      </c>
      <c r="B1030" s="91" t="s">
        <v>74</v>
      </c>
      <c r="C1030" s="91" t="s">
        <v>482</v>
      </c>
      <c r="D1030" s="91" t="s">
        <v>14</v>
      </c>
      <c r="E1030" s="91" t="s">
        <v>489</v>
      </c>
      <c r="F1030" s="96">
        <v>1</v>
      </c>
      <c r="G1030" s="91" t="s">
        <v>29</v>
      </c>
      <c r="H1030" s="91" t="s">
        <v>541</v>
      </c>
    </row>
    <row r="1031" spans="1:8" ht="15" customHeight="1" x14ac:dyDescent="0.25">
      <c r="A1031" s="91" t="s">
        <v>481</v>
      </c>
      <c r="B1031" s="91" t="s">
        <v>74</v>
      </c>
      <c r="C1031" s="91" t="s">
        <v>482</v>
      </c>
      <c r="D1031" s="91" t="s">
        <v>14</v>
      </c>
      <c r="E1031" s="91" t="s">
        <v>489</v>
      </c>
      <c r="F1031" s="96">
        <v>6</v>
      </c>
      <c r="G1031" s="91" t="s">
        <v>30</v>
      </c>
      <c r="H1031" s="91" t="s">
        <v>541</v>
      </c>
    </row>
    <row r="1032" spans="1:8" ht="15" customHeight="1" x14ac:dyDescent="0.25">
      <c r="A1032" s="91" t="s">
        <v>481</v>
      </c>
      <c r="B1032" s="91" t="s">
        <v>74</v>
      </c>
      <c r="C1032" s="91" t="s">
        <v>482</v>
      </c>
      <c r="D1032" s="91" t="s">
        <v>14</v>
      </c>
      <c r="E1032" s="91" t="s">
        <v>489</v>
      </c>
      <c r="F1032" s="96">
        <v>25</v>
      </c>
      <c r="G1032" s="91" t="s">
        <v>31</v>
      </c>
      <c r="H1032" s="91" t="s">
        <v>541</v>
      </c>
    </row>
    <row r="1033" spans="1:8" ht="15" customHeight="1" x14ac:dyDescent="0.25">
      <c r="A1033" s="91" t="s">
        <v>481</v>
      </c>
      <c r="B1033" s="91" t="s">
        <v>74</v>
      </c>
      <c r="C1033" s="91" t="s">
        <v>482</v>
      </c>
      <c r="D1033" s="91" t="s">
        <v>14</v>
      </c>
      <c r="E1033" s="91" t="s">
        <v>489</v>
      </c>
      <c r="F1033" s="96">
        <v>13</v>
      </c>
      <c r="G1033" s="91" t="s">
        <v>62</v>
      </c>
      <c r="H1033" s="91" t="s">
        <v>541</v>
      </c>
    </row>
    <row r="1034" spans="1:8" ht="15" customHeight="1" x14ac:dyDescent="0.25">
      <c r="A1034" s="91" t="s">
        <v>481</v>
      </c>
      <c r="B1034" s="91" t="s">
        <v>74</v>
      </c>
      <c r="C1034" s="91" t="s">
        <v>482</v>
      </c>
      <c r="D1034" s="91" t="s">
        <v>14</v>
      </c>
      <c r="E1034" s="91" t="s">
        <v>489</v>
      </c>
      <c r="F1034" s="96">
        <v>26</v>
      </c>
      <c r="G1034" s="91" t="s">
        <v>33</v>
      </c>
      <c r="H1034" s="91" t="s">
        <v>541</v>
      </c>
    </row>
    <row r="1035" spans="1:8" ht="15" customHeight="1" x14ac:dyDescent="0.25">
      <c r="A1035" s="91" t="s">
        <v>481</v>
      </c>
      <c r="B1035" s="91" t="s">
        <v>74</v>
      </c>
      <c r="C1035" s="91" t="s">
        <v>482</v>
      </c>
      <c r="D1035" s="91" t="s">
        <v>14</v>
      </c>
      <c r="E1035" s="91" t="s">
        <v>489</v>
      </c>
      <c r="F1035" s="96">
        <v>7</v>
      </c>
      <c r="G1035" s="91" t="s">
        <v>35</v>
      </c>
      <c r="H1035" s="91" t="s">
        <v>541</v>
      </c>
    </row>
    <row r="1036" spans="1:8" ht="15" customHeight="1" x14ac:dyDescent="0.25">
      <c r="A1036" s="91" t="s">
        <v>481</v>
      </c>
      <c r="B1036" s="91" t="s">
        <v>74</v>
      </c>
      <c r="C1036" s="91" t="s">
        <v>482</v>
      </c>
      <c r="D1036" s="91" t="s">
        <v>14</v>
      </c>
      <c r="E1036" s="91" t="s">
        <v>489</v>
      </c>
      <c r="F1036" s="96">
        <v>5</v>
      </c>
      <c r="G1036" s="91" t="s">
        <v>36</v>
      </c>
      <c r="H1036" s="91" t="s">
        <v>541</v>
      </c>
    </row>
    <row r="1037" spans="1:8" ht="15" customHeight="1" x14ac:dyDescent="0.25">
      <c r="A1037" s="91" t="s">
        <v>481</v>
      </c>
      <c r="B1037" s="91" t="s">
        <v>74</v>
      </c>
      <c r="C1037" s="91" t="s">
        <v>482</v>
      </c>
      <c r="D1037" s="91" t="s">
        <v>14</v>
      </c>
      <c r="E1037" s="91" t="s">
        <v>489</v>
      </c>
      <c r="F1037" s="96">
        <v>17</v>
      </c>
      <c r="G1037" s="91" t="s">
        <v>37</v>
      </c>
      <c r="H1037" s="91" t="s">
        <v>541</v>
      </c>
    </row>
    <row r="1038" spans="1:8" ht="15" customHeight="1" x14ac:dyDescent="0.25">
      <c r="A1038" s="91" t="s">
        <v>481</v>
      </c>
      <c r="B1038" s="91" t="s">
        <v>74</v>
      </c>
      <c r="C1038" s="91" t="s">
        <v>482</v>
      </c>
      <c r="D1038" s="91" t="s">
        <v>14</v>
      </c>
      <c r="E1038" s="91" t="s">
        <v>489</v>
      </c>
      <c r="F1038" s="96">
        <v>0</v>
      </c>
      <c r="G1038" s="91" t="s">
        <v>38</v>
      </c>
      <c r="H1038" s="91" t="s">
        <v>541</v>
      </c>
    </row>
    <row r="1039" spans="1:8" ht="15" customHeight="1" x14ac:dyDescent="0.25">
      <c r="A1039" s="91" t="s">
        <v>481</v>
      </c>
      <c r="B1039" s="91" t="s">
        <v>74</v>
      </c>
      <c r="C1039" s="91" t="s">
        <v>482</v>
      </c>
      <c r="D1039" s="91" t="s">
        <v>14</v>
      </c>
      <c r="E1039" s="91" t="s">
        <v>489</v>
      </c>
      <c r="F1039" s="96">
        <v>6</v>
      </c>
      <c r="G1039" s="91" t="s">
        <v>39</v>
      </c>
      <c r="H1039" s="91" t="s">
        <v>541</v>
      </c>
    </row>
    <row r="1040" spans="1:8" ht="15" customHeight="1" x14ac:dyDescent="0.25">
      <c r="A1040" s="91" t="s">
        <v>481</v>
      </c>
      <c r="B1040" s="91" t="s">
        <v>74</v>
      </c>
      <c r="C1040" s="91" t="s">
        <v>482</v>
      </c>
      <c r="D1040" s="91" t="s">
        <v>14</v>
      </c>
      <c r="E1040" s="91" t="s">
        <v>489</v>
      </c>
      <c r="F1040" s="96">
        <v>10</v>
      </c>
      <c r="G1040" s="91" t="s">
        <v>40</v>
      </c>
      <c r="H1040" s="91" t="s">
        <v>541</v>
      </c>
    </row>
    <row r="1041" spans="1:8" ht="15" customHeight="1" x14ac:dyDescent="0.25">
      <c r="A1041" s="91" t="s">
        <v>481</v>
      </c>
      <c r="B1041" s="91" t="s">
        <v>74</v>
      </c>
      <c r="C1041" s="91" t="s">
        <v>482</v>
      </c>
      <c r="D1041" s="91" t="s">
        <v>14</v>
      </c>
      <c r="E1041" s="91" t="s">
        <v>489</v>
      </c>
      <c r="F1041" s="96">
        <v>47</v>
      </c>
      <c r="G1041" s="91" t="s">
        <v>41</v>
      </c>
      <c r="H1041" s="91" t="s">
        <v>541</v>
      </c>
    </row>
    <row r="1042" spans="1:8" ht="15" customHeight="1" x14ac:dyDescent="0.25">
      <c r="A1042" s="91" t="s">
        <v>481</v>
      </c>
      <c r="B1042" s="91" t="s">
        <v>74</v>
      </c>
      <c r="C1042" s="91" t="s">
        <v>482</v>
      </c>
      <c r="D1042" s="91" t="s">
        <v>14</v>
      </c>
      <c r="E1042" s="91" t="s">
        <v>489</v>
      </c>
      <c r="F1042" s="96">
        <v>12</v>
      </c>
      <c r="G1042" s="91" t="s">
        <v>45</v>
      </c>
      <c r="H1042" s="91" t="s">
        <v>541</v>
      </c>
    </row>
    <row r="1043" spans="1:8" ht="15" customHeight="1" x14ac:dyDescent="0.25">
      <c r="A1043" s="91" t="s">
        <v>481</v>
      </c>
      <c r="B1043" s="91" t="s">
        <v>74</v>
      </c>
      <c r="C1043" s="91" t="s">
        <v>482</v>
      </c>
      <c r="D1043" s="91" t="s">
        <v>14</v>
      </c>
      <c r="E1043" s="91" t="s">
        <v>489</v>
      </c>
      <c r="F1043" s="96">
        <v>16</v>
      </c>
      <c r="G1043" s="91" t="s">
        <v>46</v>
      </c>
      <c r="H1043" s="91" t="s">
        <v>541</v>
      </c>
    </row>
    <row r="1044" spans="1:8" ht="15" customHeight="1" x14ac:dyDescent="0.25">
      <c r="A1044" s="91" t="s">
        <v>481</v>
      </c>
      <c r="B1044" s="91" t="s">
        <v>74</v>
      </c>
      <c r="C1044" s="91" t="s">
        <v>482</v>
      </c>
      <c r="D1044" s="91" t="s">
        <v>14</v>
      </c>
      <c r="E1044" s="91" t="s">
        <v>489</v>
      </c>
      <c r="F1044" s="96">
        <v>4</v>
      </c>
      <c r="G1044" s="91" t="s">
        <v>47</v>
      </c>
      <c r="H1044" s="91" t="s">
        <v>541</v>
      </c>
    </row>
    <row r="1045" spans="1:8" ht="15" customHeight="1" x14ac:dyDescent="0.25">
      <c r="A1045" s="91" t="s">
        <v>455</v>
      </c>
      <c r="B1045" s="91" t="s">
        <v>13</v>
      </c>
      <c r="C1045" s="133" t="s">
        <v>451</v>
      </c>
      <c r="D1045" s="133" t="s">
        <v>14</v>
      </c>
      <c r="E1045" s="91" t="s">
        <v>557</v>
      </c>
      <c r="F1045" s="96">
        <v>4</v>
      </c>
      <c r="G1045" s="91" t="s">
        <v>63</v>
      </c>
      <c r="H1045" s="133" t="s">
        <v>541</v>
      </c>
    </row>
    <row r="1046" spans="1:8" ht="15" customHeight="1" x14ac:dyDescent="0.25">
      <c r="A1046" s="91" t="s">
        <v>481</v>
      </c>
      <c r="B1046" s="91" t="s">
        <v>74</v>
      </c>
      <c r="C1046" s="91" t="s">
        <v>482</v>
      </c>
      <c r="D1046" s="91" t="s">
        <v>14</v>
      </c>
      <c r="E1046" s="91" t="s">
        <v>489</v>
      </c>
      <c r="F1046" s="96">
        <v>1</v>
      </c>
      <c r="G1046" s="91" t="s">
        <v>63</v>
      </c>
      <c r="H1046" s="91" t="s">
        <v>541</v>
      </c>
    </row>
    <row r="1047" spans="1:8" ht="15" customHeight="1" x14ac:dyDescent="0.25">
      <c r="A1047" s="91" t="s">
        <v>481</v>
      </c>
      <c r="B1047" s="91" t="s">
        <v>74</v>
      </c>
      <c r="C1047" s="91" t="s">
        <v>482</v>
      </c>
      <c r="D1047" s="91" t="s">
        <v>14</v>
      </c>
      <c r="E1047" s="91" t="s">
        <v>489</v>
      </c>
      <c r="F1047" s="96">
        <v>15</v>
      </c>
      <c r="G1047" s="91" t="s">
        <v>48</v>
      </c>
      <c r="H1047" s="91" t="s">
        <v>541</v>
      </c>
    </row>
    <row r="1048" spans="1:8" ht="15" customHeight="1" x14ac:dyDescent="0.25">
      <c r="A1048" s="91" t="s">
        <v>481</v>
      </c>
      <c r="B1048" s="91" t="s">
        <v>74</v>
      </c>
      <c r="C1048" s="91" t="s">
        <v>482</v>
      </c>
      <c r="D1048" s="91" t="s">
        <v>14</v>
      </c>
      <c r="E1048" s="91" t="s">
        <v>489</v>
      </c>
      <c r="F1048" s="96">
        <v>10</v>
      </c>
      <c r="G1048" s="91" t="s">
        <v>50</v>
      </c>
      <c r="H1048" s="91" t="s">
        <v>541</v>
      </c>
    </row>
    <row r="1049" spans="1:8" ht="15" customHeight="1" x14ac:dyDescent="0.25">
      <c r="A1049" s="91" t="s">
        <v>481</v>
      </c>
      <c r="B1049" s="91" t="s">
        <v>74</v>
      </c>
      <c r="C1049" s="91" t="s">
        <v>482</v>
      </c>
      <c r="D1049" s="91" t="s">
        <v>14</v>
      </c>
      <c r="E1049" s="91" t="s">
        <v>489</v>
      </c>
      <c r="F1049" s="96">
        <v>9</v>
      </c>
      <c r="G1049" s="91" t="s">
        <v>51</v>
      </c>
      <c r="H1049" s="91" t="s">
        <v>541</v>
      </c>
    </row>
    <row r="1050" spans="1:8" ht="15" customHeight="1" x14ac:dyDescent="0.25">
      <c r="A1050" s="91" t="s">
        <v>481</v>
      </c>
      <c r="B1050" s="91" t="s">
        <v>74</v>
      </c>
      <c r="C1050" s="91" t="s">
        <v>482</v>
      </c>
      <c r="D1050" s="91" t="s">
        <v>14</v>
      </c>
      <c r="E1050" s="91" t="s">
        <v>489</v>
      </c>
      <c r="F1050" s="96">
        <v>24</v>
      </c>
      <c r="G1050" s="91" t="s">
        <v>52</v>
      </c>
      <c r="H1050" s="91" t="s">
        <v>541</v>
      </c>
    </row>
    <row r="1051" spans="1:8" ht="15" customHeight="1" x14ac:dyDescent="0.25">
      <c r="A1051" s="91" t="s">
        <v>481</v>
      </c>
      <c r="B1051" s="91" t="s">
        <v>74</v>
      </c>
      <c r="C1051" s="91" t="s">
        <v>482</v>
      </c>
      <c r="D1051" s="91" t="s">
        <v>14</v>
      </c>
      <c r="E1051" s="91" t="s">
        <v>489</v>
      </c>
      <c r="F1051" s="96">
        <v>1</v>
      </c>
      <c r="G1051" s="91" t="s">
        <v>64</v>
      </c>
      <c r="H1051" s="91" t="s">
        <v>541</v>
      </c>
    </row>
    <row r="1052" spans="1:8" ht="15" customHeight="1" x14ac:dyDescent="0.25">
      <c r="A1052" s="91" t="s">
        <v>481</v>
      </c>
      <c r="B1052" s="91" t="s">
        <v>74</v>
      </c>
      <c r="C1052" s="91" t="s">
        <v>482</v>
      </c>
      <c r="D1052" s="91" t="s">
        <v>14</v>
      </c>
      <c r="E1052" s="91" t="s">
        <v>489</v>
      </c>
      <c r="F1052" s="96">
        <v>1</v>
      </c>
      <c r="G1052" s="91" t="s">
        <v>53</v>
      </c>
      <c r="H1052" s="91" t="s">
        <v>541</v>
      </c>
    </row>
    <row r="1053" spans="1:8" ht="15" customHeight="1" x14ac:dyDescent="0.25">
      <c r="A1053" s="91" t="s">
        <v>481</v>
      </c>
      <c r="B1053" s="91" t="s">
        <v>74</v>
      </c>
      <c r="C1053" s="91" t="s">
        <v>483</v>
      </c>
      <c r="D1053" s="91" t="s">
        <v>14</v>
      </c>
      <c r="E1053" s="91" t="s">
        <v>489</v>
      </c>
      <c r="F1053" s="96">
        <v>10</v>
      </c>
      <c r="G1053" s="91"/>
      <c r="H1053" s="91"/>
    </row>
    <row r="1054" spans="1:8" ht="15" customHeight="1" x14ac:dyDescent="0.25">
      <c r="A1054" s="91" t="s">
        <v>481</v>
      </c>
      <c r="B1054" s="91" t="s">
        <v>74</v>
      </c>
      <c r="C1054" s="91" t="s">
        <v>482</v>
      </c>
      <c r="D1054" s="91" t="s">
        <v>14</v>
      </c>
      <c r="E1054" s="91" t="s">
        <v>489</v>
      </c>
      <c r="F1054" s="96">
        <v>31</v>
      </c>
      <c r="G1054" s="91" t="s">
        <v>54</v>
      </c>
      <c r="H1054" s="91" t="s">
        <v>541</v>
      </c>
    </row>
    <row r="1055" spans="1:8" ht="15" customHeight="1" x14ac:dyDescent="0.25">
      <c r="A1055" s="91" t="s">
        <v>481</v>
      </c>
      <c r="B1055" s="91" t="s">
        <v>74</v>
      </c>
      <c r="C1055" s="91" t="s">
        <v>482</v>
      </c>
      <c r="D1055" s="91" t="s">
        <v>14</v>
      </c>
      <c r="E1055" s="91" t="s">
        <v>489</v>
      </c>
      <c r="F1055" s="96">
        <v>44</v>
      </c>
      <c r="G1055" s="91" t="s">
        <v>56</v>
      </c>
      <c r="H1055" s="91" t="s">
        <v>541</v>
      </c>
    </row>
    <row r="1056" spans="1:8" ht="15" customHeight="1" x14ac:dyDescent="0.25">
      <c r="A1056" s="91" t="s">
        <v>481</v>
      </c>
      <c r="B1056" s="91" t="s">
        <v>74</v>
      </c>
      <c r="C1056" s="91" t="s">
        <v>482</v>
      </c>
      <c r="D1056" s="91" t="s">
        <v>14</v>
      </c>
      <c r="E1056" s="91" t="s">
        <v>489</v>
      </c>
      <c r="F1056" s="96">
        <v>16</v>
      </c>
      <c r="G1056" s="91" t="s">
        <v>57</v>
      </c>
      <c r="H1056" s="91" t="s">
        <v>541</v>
      </c>
    </row>
    <row r="1057" spans="1:8" ht="15" customHeight="1" x14ac:dyDescent="0.25">
      <c r="A1057" s="91" t="s">
        <v>481</v>
      </c>
      <c r="B1057" s="91" t="s">
        <v>74</v>
      </c>
      <c r="C1057" s="91" t="s">
        <v>482</v>
      </c>
      <c r="D1057" s="91" t="s">
        <v>14</v>
      </c>
      <c r="E1057" s="91" t="s">
        <v>489</v>
      </c>
      <c r="F1057" s="96">
        <v>4</v>
      </c>
      <c r="G1057" s="91" t="s">
        <v>65</v>
      </c>
      <c r="H1057" s="91" t="s">
        <v>541</v>
      </c>
    </row>
    <row r="1058" spans="1:8" ht="15" customHeight="1" x14ac:dyDescent="0.25">
      <c r="A1058" s="91" t="s">
        <v>481</v>
      </c>
      <c r="B1058" s="91" t="s">
        <v>74</v>
      </c>
      <c r="C1058" s="91" t="s">
        <v>482</v>
      </c>
      <c r="D1058" s="91" t="s">
        <v>14</v>
      </c>
      <c r="E1058" s="91" t="s">
        <v>489</v>
      </c>
      <c r="F1058" s="96">
        <v>20</v>
      </c>
      <c r="G1058" s="91" t="s">
        <v>16</v>
      </c>
      <c r="H1058" s="91" t="s">
        <v>541</v>
      </c>
    </row>
    <row r="1059" spans="1:8" ht="15" customHeight="1" x14ac:dyDescent="0.25">
      <c r="A1059" s="91" t="s">
        <v>481</v>
      </c>
      <c r="B1059" s="91" t="s">
        <v>74</v>
      </c>
      <c r="C1059" s="91" t="s">
        <v>482</v>
      </c>
      <c r="D1059" s="91" t="s">
        <v>14</v>
      </c>
      <c r="E1059" s="91" t="s">
        <v>489</v>
      </c>
      <c r="F1059" s="96">
        <v>11</v>
      </c>
      <c r="G1059" s="91" t="s">
        <v>18</v>
      </c>
      <c r="H1059" s="91" t="s">
        <v>541</v>
      </c>
    </row>
    <row r="1060" spans="1:8" ht="15" customHeight="1" x14ac:dyDescent="0.25">
      <c r="A1060" s="91" t="s">
        <v>481</v>
      </c>
      <c r="B1060" s="91" t="s">
        <v>74</v>
      </c>
      <c r="C1060" s="91" t="s">
        <v>482</v>
      </c>
      <c r="D1060" s="91" t="s">
        <v>14</v>
      </c>
      <c r="E1060" s="91" t="s">
        <v>489</v>
      </c>
      <c r="F1060" s="96">
        <v>9</v>
      </c>
      <c r="G1060" s="91" t="s">
        <v>20</v>
      </c>
      <c r="H1060" s="91" t="s">
        <v>541</v>
      </c>
    </row>
    <row r="1061" spans="1:8" ht="15" customHeight="1" x14ac:dyDescent="0.25">
      <c r="A1061" s="91" t="s">
        <v>456</v>
      </c>
      <c r="B1061" s="91" t="s">
        <v>61</v>
      </c>
      <c r="C1061" s="91" t="s">
        <v>480</v>
      </c>
      <c r="D1061" s="91" t="s">
        <v>14</v>
      </c>
      <c r="E1061" s="91" t="s">
        <v>489</v>
      </c>
      <c r="F1061" s="96">
        <v>197</v>
      </c>
      <c r="G1061" s="91" t="s">
        <v>22</v>
      </c>
      <c r="H1061" s="91" t="s">
        <v>545</v>
      </c>
    </row>
    <row r="1062" spans="1:8" ht="15" customHeight="1" x14ac:dyDescent="0.25">
      <c r="A1062" s="91" t="s">
        <v>481</v>
      </c>
      <c r="B1062" s="91" t="s">
        <v>74</v>
      </c>
      <c r="C1062" s="91" t="s">
        <v>482</v>
      </c>
      <c r="D1062" s="91" t="s">
        <v>14</v>
      </c>
      <c r="E1062" s="91" t="s">
        <v>489</v>
      </c>
      <c r="F1062" s="96">
        <v>20</v>
      </c>
      <c r="G1062" s="91" t="s">
        <v>23</v>
      </c>
      <c r="H1062" s="91" t="s">
        <v>541</v>
      </c>
    </row>
    <row r="1063" spans="1:8" ht="15" customHeight="1" x14ac:dyDescent="0.25">
      <c r="A1063" s="91" t="s">
        <v>481</v>
      </c>
      <c r="B1063" s="91" t="s">
        <v>74</v>
      </c>
      <c r="C1063" s="91" t="s">
        <v>482</v>
      </c>
      <c r="D1063" s="91" t="s">
        <v>14</v>
      </c>
      <c r="E1063" s="91" t="s">
        <v>489</v>
      </c>
      <c r="F1063" s="96">
        <v>43</v>
      </c>
      <c r="G1063" s="91" t="s">
        <v>25</v>
      </c>
      <c r="H1063" s="91" t="s">
        <v>541</v>
      </c>
    </row>
    <row r="1064" spans="1:8" ht="15" customHeight="1" x14ac:dyDescent="0.25">
      <c r="A1064" s="91" t="s">
        <v>481</v>
      </c>
      <c r="B1064" s="91" t="s">
        <v>74</v>
      </c>
      <c r="C1064" s="91" t="s">
        <v>482</v>
      </c>
      <c r="D1064" s="91" t="s">
        <v>14</v>
      </c>
      <c r="E1064" s="91" t="s">
        <v>489</v>
      </c>
      <c r="F1064" s="96">
        <v>19</v>
      </c>
      <c r="G1064" s="91" t="s">
        <v>27</v>
      </c>
      <c r="H1064" s="91" t="s">
        <v>541</v>
      </c>
    </row>
    <row r="1065" spans="1:8" ht="15" customHeight="1" x14ac:dyDescent="0.25">
      <c r="A1065" s="91" t="s">
        <v>481</v>
      </c>
      <c r="B1065" s="91" t="s">
        <v>74</v>
      </c>
      <c r="C1065" s="91" t="s">
        <v>482</v>
      </c>
      <c r="D1065" s="91" t="s">
        <v>14</v>
      </c>
      <c r="E1065" s="91" t="s">
        <v>489</v>
      </c>
      <c r="F1065" s="96">
        <v>3</v>
      </c>
      <c r="G1065" s="91" t="s">
        <v>29</v>
      </c>
      <c r="H1065" s="91" t="s">
        <v>541</v>
      </c>
    </row>
    <row r="1066" spans="1:8" ht="15" customHeight="1" x14ac:dyDescent="0.25">
      <c r="A1066" s="91" t="s">
        <v>481</v>
      </c>
      <c r="B1066" s="91" t="s">
        <v>74</v>
      </c>
      <c r="C1066" s="91" t="s">
        <v>482</v>
      </c>
      <c r="D1066" s="91" t="s">
        <v>14</v>
      </c>
      <c r="E1066" s="91" t="s">
        <v>489</v>
      </c>
      <c r="F1066" s="96">
        <v>5</v>
      </c>
      <c r="G1066" s="91" t="s">
        <v>30</v>
      </c>
      <c r="H1066" s="91" t="s">
        <v>541</v>
      </c>
    </row>
    <row r="1067" spans="1:8" ht="15" customHeight="1" x14ac:dyDescent="0.25">
      <c r="A1067" s="91" t="s">
        <v>481</v>
      </c>
      <c r="B1067" s="91" t="s">
        <v>74</v>
      </c>
      <c r="C1067" s="91" t="s">
        <v>482</v>
      </c>
      <c r="D1067" s="91" t="s">
        <v>14</v>
      </c>
      <c r="E1067" s="91" t="s">
        <v>489</v>
      </c>
      <c r="F1067" s="96">
        <v>12</v>
      </c>
      <c r="G1067" s="91" t="s">
        <v>31</v>
      </c>
      <c r="H1067" s="91" t="s">
        <v>541</v>
      </c>
    </row>
    <row r="1068" spans="1:8" ht="15" customHeight="1" x14ac:dyDescent="0.25">
      <c r="A1068" s="91" t="s">
        <v>481</v>
      </c>
      <c r="B1068" s="91" t="s">
        <v>74</v>
      </c>
      <c r="C1068" s="91" t="s">
        <v>482</v>
      </c>
      <c r="D1068" s="91" t="s">
        <v>14</v>
      </c>
      <c r="E1068" s="91" t="s">
        <v>489</v>
      </c>
      <c r="F1068" s="96">
        <v>13</v>
      </c>
      <c r="G1068" s="91" t="s">
        <v>32</v>
      </c>
      <c r="H1068" s="91" t="s">
        <v>541</v>
      </c>
    </row>
    <row r="1069" spans="1:8" ht="15" customHeight="1" x14ac:dyDescent="0.25">
      <c r="A1069" s="91" t="s">
        <v>481</v>
      </c>
      <c r="B1069" s="91" t="s">
        <v>74</v>
      </c>
      <c r="C1069" s="91" t="s">
        <v>482</v>
      </c>
      <c r="D1069" s="91" t="s">
        <v>14</v>
      </c>
      <c r="E1069" s="91" t="s">
        <v>489</v>
      </c>
      <c r="F1069" s="96">
        <v>4</v>
      </c>
      <c r="G1069" s="91" t="s">
        <v>33</v>
      </c>
      <c r="H1069" s="91" t="s">
        <v>541</v>
      </c>
    </row>
    <row r="1070" spans="1:8" ht="15" customHeight="1" x14ac:dyDescent="0.25">
      <c r="A1070" s="91" t="s">
        <v>481</v>
      </c>
      <c r="B1070" s="91" t="s">
        <v>74</v>
      </c>
      <c r="C1070" s="91" t="s">
        <v>482</v>
      </c>
      <c r="D1070" s="91" t="s">
        <v>14</v>
      </c>
      <c r="E1070" s="91" t="s">
        <v>489</v>
      </c>
      <c r="F1070" s="96">
        <v>4</v>
      </c>
      <c r="G1070" s="91" t="s">
        <v>34</v>
      </c>
      <c r="H1070" s="91" t="s">
        <v>541</v>
      </c>
    </row>
    <row r="1071" spans="1:8" ht="15" customHeight="1" x14ac:dyDescent="0.25">
      <c r="A1071" s="91" t="s">
        <v>481</v>
      </c>
      <c r="B1071" s="91" t="s">
        <v>74</v>
      </c>
      <c r="C1071" s="91" t="s">
        <v>482</v>
      </c>
      <c r="D1071" s="91" t="s">
        <v>14</v>
      </c>
      <c r="E1071" s="91" t="s">
        <v>489</v>
      </c>
      <c r="F1071" s="96">
        <v>5</v>
      </c>
      <c r="G1071" s="91" t="s">
        <v>35</v>
      </c>
      <c r="H1071" s="91" t="s">
        <v>541</v>
      </c>
    </row>
    <row r="1072" spans="1:8" ht="15" customHeight="1" x14ac:dyDescent="0.25">
      <c r="A1072" s="91" t="s">
        <v>481</v>
      </c>
      <c r="B1072" s="91" t="s">
        <v>74</v>
      </c>
      <c r="C1072" s="91" t="s">
        <v>482</v>
      </c>
      <c r="D1072" s="91" t="s">
        <v>14</v>
      </c>
      <c r="E1072" s="91" t="s">
        <v>489</v>
      </c>
      <c r="F1072" s="96">
        <v>8</v>
      </c>
      <c r="G1072" s="91" t="s">
        <v>36</v>
      </c>
      <c r="H1072" s="91" t="s">
        <v>541</v>
      </c>
    </row>
    <row r="1073" spans="1:8" ht="15" customHeight="1" x14ac:dyDescent="0.25">
      <c r="A1073" s="91" t="s">
        <v>481</v>
      </c>
      <c r="B1073" s="91" t="s">
        <v>74</v>
      </c>
      <c r="C1073" s="91" t="s">
        <v>482</v>
      </c>
      <c r="D1073" s="91" t="s">
        <v>14</v>
      </c>
      <c r="E1073" s="91" t="s">
        <v>489</v>
      </c>
      <c r="F1073" s="96">
        <v>11</v>
      </c>
      <c r="G1073" s="91" t="s">
        <v>37</v>
      </c>
      <c r="H1073" s="91" t="s">
        <v>541</v>
      </c>
    </row>
    <row r="1074" spans="1:8" ht="15" customHeight="1" x14ac:dyDescent="0.25">
      <c r="A1074" s="91" t="s">
        <v>481</v>
      </c>
      <c r="B1074" s="91" t="s">
        <v>74</v>
      </c>
      <c r="C1074" s="91" t="s">
        <v>482</v>
      </c>
      <c r="D1074" s="91" t="s">
        <v>14</v>
      </c>
      <c r="E1074" s="91" t="s">
        <v>489</v>
      </c>
      <c r="F1074" s="96">
        <v>3</v>
      </c>
      <c r="G1074" s="91" t="s">
        <v>38</v>
      </c>
      <c r="H1074" s="91" t="s">
        <v>541</v>
      </c>
    </row>
    <row r="1075" spans="1:8" ht="15" customHeight="1" x14ac:dyDescent="0.25">
      <c r="A1075" s="91" t="s">
        <v>481</v>
      </c>
      <c r="B1075" s="91" t="s">
        <v>74</v>
      </c>
      <c r="C1075" s="91" t="s">
        <v>482</v>
      </c>
      <c r="D1075" s="91" t="s">
        <v>14</v>
      </c>
      <c r="E1075" s="91" t="s">
        <v>489</v>
      </c>
      <c r="F1075" s="96">
        <v>2</v>
      </c>
      <c r="G1075" s="91" t="s">
        <v>39</v>
      </c>
      <c r="H1075" s="91" t="s">
        <v>541</v>
      </c>
    </row>
    <row r="1076" spans="1:8" ht="15" customHeight="1" x14ac:dyDescent="0.25">
      <c r="A1076" s="91" t="s">
        <v>481</v>
      </c>
      <c r="B1076" s="91" t="s">
        <v>74</v>
      </c>
      <c r="C1076" s="91" t="s">
        <v>482</v>
      </c>
      <c r="D1076" s="91" t="s">
        <v>14</v>
      </c>
      <c r="E1076" s="91" t="s">
        <v>489</v>
      </c>
      <c r="F1076" s="96">
        <v>57</v>
      </c>
      <c r="G1076" s="91" t="s">
        <v>41</v>
      </c>
      <c r="H1076" s="91" t="s">
        <v>541</v>
      </c>
    </row>
    <row r="1077" spans="1:8" ht="15" customHeight="1" x14ac:dyDescent="0.25">
      <c r="A1077" s="91" t="s">
        <v>481</v>
      </c>
      <c r="B1077" s="91" t="s">
        <v>74</v>
      </c>
      <c r="C1077" s="91" t="s">
        <v>482</v>
      </c>
      <c r="D1077" s="91" t="s">
        <v>14</v>
      </c>
      <c r="E1077" s="91" t="s">
        <v>489</v>
      </c>
      <c r="F1077" s="96">
        <v>5</v>
      </c>
      <c r="G1077" s="91" t="s">
        <v>42</v>
      </c>
      <c r="H1077" s="91" t="s">
        <v>541</v>
      </c>
    </row>
    <row r="1078" spans="1:8" ht="15" customHeight="1" x14ac:dyDescent="0.25">
      <c r="A1078" s="91" t="s">
        <v>481</v>
      </c>
      <c r="B1078" s="91" t="s">
        <v>74</v>
      </c>
      <c r="C1078" s="91" t="s">
        <v>482</v>
      </c>
      <c r="D1078" s="91" t="s">
        <v>14</v>
      </c>
      <c r="E1078" s="91" t="s">
        <v>489</v>
      </c>
      <c r="F1078" s="96">
        <v>3</v>
      </c>
      <c r="G1078" s="91" t="s">
        <v>43</v>
      </c>
      <c r="H1078" s="91" t="s">
        <v>541</v>
      </c>
    </row>
    <row r="1079" spans="1:8" ht="15" customHeight="1" x14ac:dyDescent="0.25">
      <c r="A1079" s="91" t="s">
        <v>481</v>
      </c>
      <c r="B1079" s="91" t="s">
        <v>74</v>
      </c>
      <c r="C1079" s="91" t="s">
        <v>482</v>
      </c>
      <c r="D1079" s="91" t="s">
        <v>14</v>
      </c>
      <c r="E1079" s="91" t="s">
        <v>489</v>
      </c>
      <c r="F1079" s="96">
        <v>2</v>
      </c>
      <c r="G1079" s="91" t="s">
        <v>44</v>
      </c>
      <c r="H1079" s="91" t="s">
        <v>541</v>
      </c>
    </row>
    <row r="1080" spans="1:8" ht="15" customHeight="1" x14ac:dyDescent="0.25">
      <c r="A1080" s="91" t="s">
        <v>481</v>
      </c>
      <c r="B1080" s="91" t="s">
        <v>74</v>
      </c>
      <c r="C1080" s="91" t="s">
        <v>482</v>
      </c>
      <c r="D1080" s="91" t="s">
        <v>14</v>
      </c>
      <c r="E1080" s="91" t="s">
        <v>489</v>
      </c>
      <c r="F1080" s="96">
        <v>11</v>
      </c>
      <c r="G1080" s="91" t="s">
        <v>45</v>
      </c>
      <c r="H1080" s="91" t="s">
        <v>541</v>
      </c>
    </row>
    <row r="1081" spans="1:8" ht="15" customHeight="1" x14ac:dyDescent="0.25">
      <c r="A1081" s="91" t="s">
        <v>481</v>
      </c>
      <c r="B1081" s="91" t="s">
        <v>74</v>
      </c>
      <c r="C1081" s="91" t="s">
        <v>482</v>
      </c>
      <c r="D1081" s="91" t="s">
        <v>14</v>
      </c>
      <c r="E1081" s="91" t="s">
        <v>489</v>
      </c>
      <c r="F1081" s="96">
        <v>4</v>
      </c>
      <c r="G1081" s="91" t="s">
        <v>46</v>
      </c>
      <c r="H1081" s="91" t="s">
        <v>541</v>
      </c>
    </row>
    <row r="1082" spans="1:8" ht="15" customHeight="1" x14ac:dyDescent="0.25">
      <c r="A1082" s="91" t="s">
        <v>481</v>
      </c>
      <c r="B1082" s="91" t="s">
        <v>74</v>
      </c>
      <c r="C1082" s="91" t="s">
        <v>482</v>
      </c>
      <c r="D1082" s="91" t="s">
        <v>14</v>
      </c>
      <c r="E1082" s="91" t="s">
        <v>489</v>
      </c>
      <c r="F1082" s="96">
        <v>32</v>
      </c>
      <c r="G1082" s="91" t="s">
        <v>47</v>
      </c>
      <c r="H1082" s="91" t="s">
        <v>541</v>
      </c>
    </row>
    <row r="1083" spans="1:8" ht="15" customHeight="1" x14ac:dyDescent="0.25">
      <c r="A1083" s="91" t="s">
        <v>481</v>
      </c>
      <c r="B1083" s="91" t="s">
        <v>74</v>
      </c>
      <c r="C1083" s="91" t="s">
        <v>482</v>
      </c>
      <c r="D1083" s="91" t="s">
        <v>14</v>
      </c>
      <c r="E1083" s="91" t="s">
        <v>489</v>
      </c>
      <c r="F1083" s="96">
        <v>1</v>
      </c>
      <c r="G1083" s="91" t="s">
        <v>63</v>
      </c>
      <c r="H1083" s="91" t="s">
        <v>541</v>
      </c>
    </row>
    <row r="1084" spans="1:8" ht="15" customHeight="1" x14ac:dyDescent="0.25">
      <c r="A1084" s="91" t="s">
        <v>481</v>
      </c>
      <c r="B1084" s="91" t="s">
        <v>74</v>
      </c>
      <c r="C1084" s="91" t="s">
        <v>482</v>
      </c>
      <c r="D1084" s="91" t="s">
        <v>14</v>
      </c>
      <c r="E1084" s="91" t="s">
        <v>489</v>
      </c>
      <c r="F1084" s="96">
        <v>9</v>
      </c>
      <c r="G1084" s="91" t="s">
        <v>48</v>
      </c>
      <c r="H1084" s="91" t="s">
        <v>541</v>
      </c>
    </row>
    <row r="1085" spans="1:8" ht="15" customHeight="1" x14ac:dyDescent="0.25">
      <c r="A1085" s="91" t="s">
        <v>481</v>
      </c>
      <c r="B1085" s="91" t="s">
        <v>74</v>
      </c>
      <c r="C1085" s="91" t="s">
        <v>482</v>
      </c>
      <c r="D1085" s="91" t="s">
        <v>14</v>
      </c>
      <c r="E1085" s="91" t="s">
        <v>489</v>
      </c>
      <c r="F1085" s="96">
        <v>4</v>
      </c>
      <c r="G1085" s="91" t="s">
        <v>50</v>
      </c>
      <c r="H1085" s="91" t="s">
        <v>541</v>
      </c>
    </row>
    <row r="1086" spans="1:8" ht="15" customHeight="1" x14ac:dyDescent="0.25">
      <c r="A1086" s="91" t="s">
        <v>481</v>
      </c>
      <c r="B1086" s="91" t="s">
        <v>74</v>
      </c>
      <c r="C1086" s="91" t="s">
        <v>482</v>
      </c>
      <c r="D1086" s="91" t="s">
        <v>14</v>
      </c>
      <c r="E1086" s="91" t="s">
        <v>489</v>
      </c>
      <c r="F1086" s="96">
        <v>2</v>
      </c>
      <c r="G1086" s="91" t="s">
        <v>51</v>
      </c>
      <c r="H1086" s="91" t="s">
        <v>541</v>
      </c>
    </row>
    <row r="1087" spans="1:8" ht="15" customHeight="1" x14ac:dyDescent="0.25">
      <c r="A1087" s="91" t="s">
        <v>481</v>
      </c>
      <c r="B1087" s="91" t="s">
        <v>74</v>
      </c>
      <c r="C1087" s="91" t="s">
        <v>482</v>
      </c>
      <c r="D1087" s="91" t="s">
        <v>14</v>
      </c>
      <c r="E1087" s="91" t="s">
        <v>489</v>
      </c>
      <c r="F1087" s="96">
        <v>15</v>
      </c>
      <c r="G1087" s="91" t="s">
        <v>52</v>
      </c>
      <c r="H1087" s="91" t="s">
        <v>541</v>
      </c>
    </row>
    <row r="1088" spans="1:8" ht="15" customHeight="1" x14ac:dyDescent="0.25">
      <c r="A1088" s="91" t="s">
        <v>481</v>
      </c>
      <c r="B1088" s="91" t="s">
        <v>74</v>
      </c>
      <c r="C1088" s="91" t="s">
        <v>482</v>
      </c>
      <c r="D1088" s="91" t="s">
        <v>14</v>
      </c>
      <c r="E1088" s="91" t="s">
        <v>489</v>
      </c>
      <c r="F1088" s="96">
        <v>1</v>
      </c>
      <c r="G1088" s="91" t="s">
        <v>64</v>
      </c>
      <c r="H1088" s="91" t="s">
        <v>541</v>
      </c>
    </row>
    <row r="1089" spans="1:8" ht="15" customHeight="1" x14ac:dyDescent="0.25">
      <c r="A1089" s="91" t="s">
        <v>481</v>
      </c>
      <c r="B1089" s="91" t="s">
        <v>74</v>
      </c>
      <c r="C1089" s="91" t="s">
        <v>482</v>
      </c>
      <c r="D1089" s="91" t="s">
        <v>14</v>
      </c>
      <c r="E1089" s="91" t="s">
        <v>489</v>
      </c>
      <c r="F1089" s="96">
        <v>4</v>
      </c>
      <c r="G1089" s="91" t="s">
        <v>53</v>
      </c>
      <c r="H1089" s="91" t="s">
        <v>541</v>
      </c>
    </row>
    <row r="1090" spans="1:8" ht="15" customHeight="1" x14ac:dyDescent="0.25">
      <c r="A1090" s="91" t="s">
        <v>481</v>
      </c>
      <c r="B1090" s="91" t="s">
        <v>74</v>
      </c>
      <c r="C1090" s="91" t="s">
        <v>482</v>
      </c>
      <c r="D1090" s="91" t="s">
        <v>14</v>
      </c>
      <c r="E1090" s="91" t="s">
        <v>489</v>
      </c>
      <c r="F1090" s="96">
        <v>1</v>
      </c>
      <c r="G1090" s="91" t="s">
        <v>54</v>
      </c>
      <c r="H1090" s="91" t="s">
        <v>541</v>
      </c>
    </row>
    <row r="1091" spans="1:8" ht="15" customHeight="1" x14ac:dyDescent="0.25">
      <c r="A1091" s="91" t="s">
        <v>481</v>
      </c>
      <c r="B1091" s="91" t="s">
        <v>74</v>
      </c>
      <c r="C1091" s="91" t="s">
        <v>482</v>
      </c>
      <c r="D1091" s="91" t="s">
        <v>14</v>
      </c>
      <c r="E1091" s="91" t="s">
        <v>489</v>
      </c>
      <c r="F1091" s="96">
        <v>17</v>
      </c>
      <c r="G1091" s="91" t="s">
        <v>55</v>
      </c>
      <c r="H1091" s="91" t="s">
        <v>541</v>
      </c>
    </row>
    <row r="1092" spans="1:8" ht="15" customHeight="1" x14ac:dyDescent="0.25">
      <c r="A1092" s="91" t="s">
        <v>481</v>
      </c>
      <c r="B1092" s="91" t="s">
        <v>74</v>
      </c>
      <c r="C1092" s="91" t="s">
        <v>482</v>
      </c>
      <c r="D1092" s="91" t="s">
        <v>14</v>
      </c>
      <c r="E1092" s="91" t="s">
        <v>489</v>
      </c>
      <c r="F1092" s="96">
        <v>11</v>
      </c>
      <c r="G1092" s="91" t="s">
        <v>56</v>
      </c>
      <c r="H1092" s="91" t="s">
        <v>541</v>
      </c>
    </row>
    <row r="1093" spans="1:8" ht="15" customHeight="1" x14ac:dyDescent="0.25">
      <c r="A1093" s="143"/>
      <c r="B1093" s="143"/>
      <c r="C1093" s="143"/>
      <c r="D1093" s="143"/>
      <c r="E1093" s="143"/>
      <c r="F1093" s="120">
        <f>SUM(F1024:F1092)</f>
        <v>1314</v>
      </c>
      <c r="G1093" s="143"/>
      <c r="H1093" s="143"/>
    </row>
    <row r="1094" spans="1:8" ht="15" customHeight="1" x14ac:dyDescent="0.25">
      <c r="A1094" s="91" t="s">
        <v>456</v>
      </c>
      <c r="B1094" s="91" t="s">
        <v>61</v>
      </c>
      <c r="C1094" s="91" t="s">
        <v>480</v>
      </c>
      <c r="D1094" s="91" t="s">
        <v>14</v>
      </c>
      <c r="E1094" s="91" t="s">
        <v>489</v>
      </c>
      <c r="F1094" s="96">
        <v>18</v>
      </c>
      <c r="G1094" s="91" t="s">
        <v>15</v>
      </c>
      <c r="H1094" s="91" t="s">
        <v>545</v>
      </c>
    </row>
    <row r="1095" spans="1:8" ht="15" customHeight="1" x14ac:dyDescent="0.25">
      <c r="A1095" s="91" t="s">
        <v>456</v>
      </c>
      <c r="B1095" s="91" t="s">
        <v>61</v>
      </c>
      <c r="C1095" s="91" t="s">
        <v>480</v>
      </c>
      <c r="D1095" s="91" t="s">
        <v>14</v>
      </c>
      <c r="E1095" s="91" t="s">
        <v>489</v>
      </c>
      <c r="F1095" s="96">
        <v>339</v>
      </c>
      <c r="G1095" s="91" t="s">
        <v>16</v>
      </c>
      <c r="H1095" s="91" t="s">
        <v>545</v>
      </c>
    </row>
    <row r="1096" spans="1:8" ht="15" customHeight="1" x14ac:dyDescent="0.25">
      <c r="A1096" s="91" t="s">
        <v>456</v>
      </c>
      <c r="B1096" s="91" t="s">
        <v>61</v>
      </c>
      <c r="C1096" s="91" t="s">
        <v>480</v>
      </c>
      <c r="D1096" s="91" t="s">
        <v>14</v>
      </c>
      <c r="E1096" s="91" t="s">
        <v>489</v>
      </c>
      <c r="F1096" s="96">
        <v>6</v>
      </c>
      <c r="G1096" s="91" t="s">
        <v>17</v>
      </c>
      <c r="H1096" s="91" t="s">
        <v>545</v>
      </c>
    </row>
    <row r="1097" spans="1:8" ht="15" customHeight="1" x14ac:dyDescent="0.25">
      <c r="A1097" s="91" t="s">
        <v>456</v>
      </c>
      <c r="B1097" s="91" t="s">
        <v>61</v>
      </c>
      <c r="C1097" s="91" t="s">
        <v>480</v>
      </c>
      <c r="D1097" s="91" t="s">
        <v>14</v>
      </c>
      <c r="E1097" s="91" t="s">
        <v>489</v>
      </c>
      <c r="F1097" s="96">
        <v>170</v>
      </c>
      <c r="G1097" s="91" t="s">
        <v>18</v>
      </c>
      <c r="H1097" s="91" t="s">
        <v>545</v>
      </c>
    </row>
    <row r="1098" spans="1:8" ht="15" customHeight="1" x14ac:dyDescent="0.25">
      <c r="A1098" s="91" t="s">
        <v>456</v>
      </c>
      <c r="B1098" s="91" t="s">
        <v>61</v>
      </c>
      <c r="C1098" s="91" t="s">
        <v>480</v>
      </c>
      <c r="D1098" s="91" t="s">
        <v>14</v>
      </c>
      <c r="E1098" s="91" t="s">
        <v>489</v>
      </c>
      <c r="F1098" s="96">
        <v>2</v>
      </c>
      <c r="G1098" s="91" t="s">
        <v>19</v>
      </c>
      <c r="H1098" s="91" t="s">
        <v>545</v>
      </c>
    </row>
    <row r="1099" spans="1:8" ht="15" customHeight="1" x14ac:dyDescent="0.25">
      <c r="A1099" s="91" t="s">
        <v>456</v>
      </c>
      <c r="B1099" s="91" t="s">
        <v>61</v>
      </c>
      <c r="C1099" s="91" t="s">
        <v>480</v>
      </c>
      <c r="D1099" s="91" t="s">
        <v>14</v>
      </c>
      <c r="E1099" s="91" t="s">
        <v>489</v>
      </c>
      <c r="F1099" s="96">
        <v>87</v>
      </c>
      <c r="G1099" s="91" t="s">
        <v>20</v>
      </c>
      <c r="H1099" s="91" t="s">
        <v>545</v>
      </c>
    </row>
    <row r="1100" spans="1:8" ht="15" customHeight="1" x14ac:dyDescent="0.25">
      <c r="A1100" s="91" t="s">
        <v>456</v>
      </c>
      <c r="B1100" s="91" t="s">
        <v>61</v>
      </c>
      <c r="C1100" s="91" t="s">
        <v>480</v>
      </c>
      <c r="D1100" s="91" t="s">
        <v>14</v>
      </c>
      <c r="E1100" s="91" t="s">
        <v>489</v>
      </c>
      <c r="F1100" s="96">
        <v>12</v>
      </c>
      <c r="G1100" s="91" t="s">
        <v>21</v>
      </c>
      <c r="H1100" s="91" t="s">
        <v>545</v>
      </c>
    </row>
    <row r="1101" spans="1:8" ht="15" customHeight="1" x14ac:dyDescent="0.25">
      <c r="A1101" s="91" t="s">
        <v>457</v>
      </c>
      <c r="B1101" s="91" t="s">
        <v>377</v>
      </c>
      <c r="C1101" s="91" t="s">
        <v>522</v>
      </c>
      <c r="D1101" s="91" t="s">
        <v>14</v>
      </c>
      <c r="E1101" s="91" t="s">
        <v>489</v>
      </c>
      <c r="F1101" s="96">
        <v>338</v>
      </c>
      <c r="G1101" s="91" t="s">
        <v>22</v>
      </c>
      <c r="H1101" s="91" t="s">
        <v>543</v>
      </c>
    </row>
    <row r="1102" spans="1:8" ht="15" customHeight="1" x14ac:dyDescent="0.25">
      <c r="A1102" s="91" t="s">
        <v>456</v>
      </c>
      <c r="B1102" s="91" t="s">
        <v>61</v>
      </c>
      <c r="C1102" s="91" t="s">
        <v>480</v>
      </c>
      <c r="D1102" s="91" t="s">
        <v>14</v>
      </c>
      <c r="E1102" s="91" t="s">
        <v>489</v>
      </c>
      <c r="F1102" s="96">
        <v>560</v>
      </c>
      <c r="G1102" s="91" t="s">
        <v>23</v>
      </c>
      <c r="H1102" s="91" t="s">
        <v>545</v>
      </c>
    </row>
    <row r="1103" spans="1:8" ht="15" customHeight="1" x14ac:dyDescent="0.25">
      <c r="A1103" s="91" t="s">
        <v>456</v>
      </c>
      <c r="B1103" s="91" t="s">
        <v>61</v>
      </c>
      <c r="C1103" s="91" t="s">
        <v>480</v>
      </c>
      <c r="D1103" s="91" t="s">
        <v>14</v>
      </c>
      <c r="E1103" s="91" t="s">
        <v>489</v>
      </c>
      <c r="F1103" s="96">
        <v>80</v>
      </c>
      <c r="G1103" s="91" t="s">
        <v>24</v>
      </c>
      <c r="H1103" s="91" t="s">
        <v>545</v>
      </c>
    </row>
    <row r="1104" spans="1:8" ht="15" customHeight="1" x14ac:dyDescent="0.25">
      <c r="A1104" s="91" t="s">
        <v>456</v>
      </c>
      <c r="B1104" s="91" t="s">
        <v>61</v>
      </c>
      <c r="C1104" s="91" t="s">
        <v>480</v>
      </c>
      <c r="D1104" s="91" t="s">
        <v>14</v>
      </c>
      <c r="E1104" s="91" t="s">
        <v>489</v>
      </c>
      <c r="F1104" s="96">
        <v>1052</v>
      </c>
      <c r="G1104" s="91" t="s">
        <v>25</v>
      </c>
      <c r="H1104" s="91" t="s">
        <v>545</v>
      </c>
    </row>
    <row r="1105" spans="1:8" ht="15" customHeight="1" x14ac:dyDescent="0.25">
      <c r="A1105" s="91" t="s">
        <v>456</v>
      </c>
      <c r="B1105" s="91" t="s">
        <v>61</v>
      </c>
      <c r="C1105" s="91" t="s">
        <v>480</v>
      </c>
      <c r="D1105" s="91" t="s">
        <v>14</v>
      </c>
      <c r="E1105" s="91" t="s">
        <v>489</v>
      </c>
      <c r="F1105" s="96">
        <v>62</v>
      </c>
      <c r="G1105" s="91" t="s">
        <v>26</v>
      </c>
      <c r="H1105" s="91" t="s">
        <v>545</v>
      </c>
    </row>
    <row r="1106" spans="1:8" ht="15" customHeight="1" x14ac:dyDescent="0.25">
      <c r="A1106" s="91" t="s">
        <v>456</v>
      </c>
      <c r="B1106" s="91" t="s">
        <v>61</v>
      </c>
      <c r="C1106" s="91" t="s">
        <v>480</v>
      </c>
      <c r="D1106" s="91" t="s">
        <v>14</v>
      </c>
      <c r="E1106" s="91" t="s">
        <v>489</v>
      </c>
      <c r="F1106" s="96">
        <v>46</v>
      </c>
      <c r="G1106" s="91" t="s">
        <v>28</v>
      </c>
      <c r="H1106" s="91" t="s">
        <v>545</v>
      </c>
    </row>
    <row r="1107" spans="1:8" ht="15" customHeight="1" x14ac:dyDescent="0.25">
      <c r="A1107" s="91" t="s">
        <v>456</v>
      </c>
      <c r="B1107" s="91" t="s">
        <v>61</v>
      </c>
      <c r="C1107" s="91" t="s">
        <v>480</v>
      </c>
      <c r="D1107" s="91" t="s">
        <v>14</v>
      </c>
      <c r="E1107" s="91" t="s">
        <v>489</v>
      </c>
      <c r="F1107" s="96">
        <v>20</v>
      </c>
      <c r="G1107" s="91" t="s">
        <v>29</v>
      </c>
      <c r="H1107" s="91" t="s">
        <v>545</v>
      </c>
    </row>
    <row r="1108" spans="1:8" ht="15" customHeight="1" x14ac:dyDescent="0.25">
      <c r="A1108" s="91" t="s">
        <v>456</v>
      </c>
      <c r="B1108" s="91" t="s">
        <v>61</v>
      </c>
      <c r="C1108" s="91" t="s">
        <v>480</v>
      </c>
      <c r="D1108" s="91" t="s">
        <v>14</v>
      </c>
      <c r="E1108" s="91" t="s">
        <v>489</v>
      </c>
      <c r="F1108" s="96">
        <v>108</v>
      </c>
      <c r="G1108" s="91" t="s">
        <v>30</v>
      </c>
      <c r="H1108" s="91" t="s">
        <v>545</v>
      </c>
    </row>
    <row r="1109" spans="1:8" ht="15" customHeight="1" x14ac:dyDescent="0.25">
      <c r="A1109" s="91" t="s">
        <v>456</v>
      </c>
      <c r="B1109" s="91" t="s">
        <v>61</v>
      </c>
      <c r="C1109" s="91" t="s">
        <v>480</v>
      </c>
      <c r="D1109" s="91" t="s">
        <v>14</v>
      </c>
      <c r="E1109" s="91" t="s">
        <v>489</v>
      </c>
      <c r="F1109" s="96">
        <v>415</v>
      </c>
      <c r="G1109" s="91" t="s">
        <v>31</v>
      </c>
      <c r="H1109" s="91" t="s">
        <v>545</v>
      </c>
    </row>
    <row r="1110" spans="1:8" ht="15" customHeight="1" x14ac:dyDescent="0.25">
      <c r="A1110" s="91" t="s">
        <v>456</v>
      </c>
      <c r="B1110" s="91" t="s">
        <v>61</v>
      </c>
      <c r="C1110" s="91" t="s">
        <v>480</v>
      </c>
      <c r="D1110" s="91" t="s">
        <v>14</v>
      </c>
      <c r="E1110" s="91" t="s">
        <v>489</v>
      </c>
      <c r="F1110" s="96">
        <v>16</v>
      </c>
      <c r="G1110" s="91" t="s">
        <v>32</v>
      </c>
      <c r="H1110" s="91" t="s">
        <v>545</v>
      </c>
    </row>
    <row r="1111" spans="1:8" ht="15" customHeight="1" x14ac:dyDescent="0.25">
      <c r="A1111" s="91" t="s">
        <v>456</v>
      </c>
      <c r="B1111" s="91" t="s">
        <v>61</v>
      </c>
      <c r="C1111" s="91" t="s">
        <v>480</v>
      </c>
      <c r="D1111" s="91" t="s">
        <v>14</v>
      </c>
      <c r="E1111" s="91" t="s">
        <v>489</v>
      </c>
      <c r="F1111" s="96">
        <v>18</v>
      </c>
      <c r="G1111" s="91" t="s">
        <v>62</v>
      </c>
      <c r="H1111" s="91" t="s">
        <v>545</v>
      </c>
    </row>
    <row r="1112" spans="1:8" ht="15" customHeight="1" x14ac:dyDescent="0.25">
      <c r="A1112" s="91" t="s">
        <v>456</v>
      </c>
      <c r="B1112" s="91" t="s">
        <v>61</v>
      </c>
      <c r="C1112" s="91" t="s">
        <v>480</v>
      </c>
      <c r="D1112" s="91" t="s">
        <v>14</v>
      </c>
      <c r="E1112" s="91" t="s">
        <v>489</v>
      </c>
      <c r="F1112" s="96">
        <v>33</v>
      </c>
      <c r="G1112" s="91" t="s">
        <v>33</v>
      </c>
      <c r="H1112" s="91" t="s">
        <v>545</v>
      </c>
    </row>
    <row r="1113" spans="1:8" ht="15" customHeight="1" x14ac:dyDescent="0.25">
      <c r="A1113" s="91" t="s">
        <v>456</v>
      </c>
      <c r="B1113" s="91" t="s">
        <v>61</v>
      </c>
      <c r="C1113" s="91" t="s">
        <v>480</v>
      </c>
      <c r="D1113" s="91" t="s">
        <v>14</v>
      </c>
      <c r="E1113" s="91" t="s">
        <v>489</v>
      </c>
      <c r="F1113" s="96">
        <v>170</v>
      </c>
      <c r="G1113" s="91" t="s">
        <v>34</v>
      </c>
      <c r="H1113" s="91" t="s">
        <v>545</v>
      </c>
    </row>
    <row r="1114" spans="1:8" ht="15" customHeight="1" x14ac:dyDescent="0.25">
      <c r="A1114" s="91" t="s">
        <v>456</v>
      </c>
      <c r="B1114" s="91" t="s">
        <v>61</v>
      </c>
      <c r="C1114" s="91" t="s">
        <v>480</v>
      </c>
      <c r="D1114" s="91" t="s">
        <v>14</v>
      </c>
      <c r="E1114" s="91" t="s">
        <v>489</v>
      </c>
      <c r="F1114" s="96">
        <v>296</v>
      </c>
      <c r="G1114" s="91" t="s">
        <v>35</v>
      </c>
      <c r="H1114" s="91" t="s">
        <v>545</v>
      </c>
    </row>
    <row r="1115" spans="1:8" ht="15" customHeight="1" x14ac:dyDescent="0.25">
      <c r="A1115" s="91" t="s">
        <v>456</v>
      </c>
      <c r="B1115" s="91" t="s">
        <v>61</v>
      </c>
      <c r="C1115" s="91" t="s">
        <v>480</v>
      </c>
      <c r="D1115" s="91" t="s">
        <v>14</v>
      </c>
      <c r="E1115" s="91" t="s">
        <v>489</v>
      </c>
      <c r="F1115" s="96">
        <v>284</v>
      </c>
      <c r="G1115" s="91" t="s">
        <v>36</v>
      </c>
      <c r="H1115" s="91" t="s">
        <v>545</v>
      </c>
    </row>
    <row r="1116" spans="1:8" ht="15" customHeight="1" x14ac:dyDescent="0.25">
      <c r="A1116" s="91" t="s">
        <v>456</v>
      </c>
      <c r="B1116" s="91" t="s">
        <v>61</v>
      </c>
      <c r="C1116" s="91" t="s">
        <v>480</v>
      </c>
      <c r="D1116" s="91" t="s">
        <v>14</v>
      </c>
      <c r="E1116" s="91" t="s">
        <v>489</v>
      </c>
      <c r="F1116" s="96">
        <v>104</v>
      </c>
      <c r="G1116" s="91" t="s">
        <v>37</v>
      </c>
      <c r="H1116" s="91" t="s">
        <v>545</v>
      </c>
    </row>
    <row r="1117" spans="1:8" ht="15" customHeight="1" x14ac:dyDescent="0.25">
      <c r="A1117" s="91" t="s">
        <v>456</v>
      </c>
      <c r="B1117" s="91" t="s">
        <v>61</v>
      </c>
      <c r="C1117" s="91" t="s">
        <v>480</v>
      </c>
      <c r="D1117" s="91" t="s">
        <v>14</v>
      </c>
      <c r="E1117" s="91" t="s">
        <v>489</v>
      </c>
      <c r="F1117" s="96">
        <v>141</v>
      </c>
      <c r="G1117" s="91" t="s">
        <v>38</v>
      </c>
      <c r="H1117" s="91" t="s">
        <v>545</v>
      </c>
    </row>
    <row r="1118" spans="1:8" ht="15" customHeight="1" x14ac:dyDescent="0.25">
      <c r="A1118" s="91" t="s">
        <v>456</v>
      </c>
      <c r="B1118" s="91" t="s">
        <v>61</v>
      </c>
      <c r="C1118" s="91" t="s">
        <v>480</v>
      </c>
      <c r="D1118" s="91" t="s">
        <v>14</v>
      </c>
      <c r="E1118" s="91" t="s">
        <v>489</v>
      </c>
      <c r="F1118" s="96">
        <v>82</v>
      </c>
      <c r="G1118" s="91" t="s">
        <v>39</v>
      </c>
      <c r="H1118" s="91" t="s">
        <v>545</v>
      </c>
    </row>
    <row r="1119" spans="1:8" ht="15" customHeight="1" x14ac:dyDescent="0.25">
      <c r="A1119" s="91" t="s">
        <v>456</v>
      </c>
      <c r="B1119" s="91" t="s">
        <v>61</v>
      </c>
      <c r="C1119" s="91" t="s">
        <v>480</v>
      </c>
      <c r="D1119" s="91" t="s">
        <v>14</v>
      </c>
      <c r="E1119" s="91" t="s">
        <v>489</v>
      </c>
      <c r="F1119" s="96">
        <v>56</v>
      </c>
      <c r="G1119" s="91" t="s">
        <v>40</v>
      </c>
      <c r="H1119" s="91" t="s">
        <v>545</v>
      </c>
    </row>
    <row r="1120" spans="1:8" ht="15" customHeight="1" x14ac:dyDescent="0.25">
      <c r="A1120" s="91" t="s">
        <v>456</v>
      </c>
      <c r="B1120" s="91" t="s">
        <v>61</v>
      </c>
      <c r="C1120" s="91" t="s">
        <v>480</v>
      </c>
      <c r="D1120" s="91" t="s">
        <v>14</v>
      </c>
      <c r="E1120" s="91" t="s">
        <v>489</v>
      </c>
      <c r="F1120" s="96">
        <v>430</v>
      </c>
      <c r="G1120" s="91" t="s">
        <v>41</v>
      </c>
      <c r="H1120" s="91" t="s">
        <v>545</v>
      </c>
    </row>
    <row r="1121" spans="1:8" ht="15" customHeight="1" x14ac:dyDescent="0.25">
      <c r="A1121" s="91" t="s">
        <v>456</v>
      </c>
      <c r="B1121" s="91" t="s">
        <v>61</v>
      </c>
      <c r="C1121" s="91" t="s">
        <v>480</v>
      </c>
      <c r="D1121" s="91" t="s">
        <v>14</v>
      </c>
      <c r="E1121" s="91" t="s">
        <v>489</v>
      </c>
      <c r="F1121" s="96">
        <v>96</v>
      </c>
      <c r="G1121" s="91" t="s">
        <v>42</v>
      </c>
      <c r="H1121" s="91" t="s">
        <v>545</v>
      </c>
    </row>
    <row r="1122" spans="1:8" ht="15" customHeight="1" x14ac:dyDescent="0.25">
      <c r="A1122" s="91" t="s">
        <v>456</v>
      </c>
      <c r="B1122" s="91" t="s">
        <v>61</v>
      </c>
      <c r="C1122" s="91" t="s">
        <v>480</v>
      </c>
      <c r="D1122" s="91" t="s">
        <v>14</v>
      </c>
      <c r="E1122" s="91" t="s">
        <v>489</v>
      </c>
      <c r="F1122" s="96">
        <v>61</v>
      </c>
      <c r="G1122" s="91" t="s">
        <v>43</v>
      </c>
      <c r="H1122" s="91" t="s">
        <v>545</v>
      </c>
    </row>
    <row r="1123" spans="1:8" ht="15" customHeight="1" x14ac:dyDescent="0.25">
      <c r="A1123" s="91" t="s">
        <v>456</v>
      </c>
      <c r="B1123" s="91" t="s">
        <v>61</v>
      </c>
      <c r="C1123" s="91" t="s">
        <v>480</v>
      </c>
      <c r="D1123" s="91" t="s">
        <v>14</v>
      </c>
      <c r="E1123" s="91" t="s">
        <v>489</v>
      </c>
      <c r="F1123" s="96">
        <v>19</v>
      </c>
      <c r="G1123" s="91" t="s">
        <v>44</v>
      </c>
      <c r="H1123" s="91" t="s">
        <v>545</v>
      </c>
    </row>
    <row r="1124" spans="1:8" ht="15" customHeight="1" x14ac:dyDescent="0.25">
      <c r="A1124" s="91" t="s">
        <v>456</v>
      </c>
      <c r="B1124" s="91" t="s">
        <v>61</v>
      </c>
      <c r="C1124" s="91" t="s">
        <v>480</v>
      </c>
      <c r="D1124" s="91" t="s">
        <v>14</v>
      </c>
      <c r="E1124" s="91" t="s">
        <v>489</v>
      </c>
      <c r="F1124" s="96">
        <v>118</v>
      </c>
      <c r="G1124" s="91" t="s">
        <v>45</v>
      </c>
      <c r="H1124" s="91" t="s">
        <v>545</v>
      </c>
    </row>
    <row r="1125" spans="1:8" ht="15" customHeight="1" x14ac:dyDescent="0.25">
      <c r="A1125" s="91" t="s">
        <v>456</v>
      </c>
      <c r="B1125" s="91" t="s">
        <v>61</v>
      </c>
      <c r="C1125" s="91" t="s">
        <v>480</v>
      </c>
      <c r="D1125" s="91" t="s">
        <v>14</v>
      </c>
      <c r="E1125" s="91" t="s">
        <v>489</v>
      </c>
      <c r="F1125" s="96">
        <v>90</v>
      </c>
      <c r="G1125" s="91" t="s">
        <v>46</v>
      </c>
      <c r="H1125" s="91" t="s">
        <v>545</v>
      </c>
    </row>
    <row r="1126" spans="1:8" ht="15" customHeight="1" x14ac:dyDescent="0.25">
      <c r="A1126" s="91" t="s">
        <v>456</v>
      </c>
      <c r="B1126" s="91" t="s">
        <v>61</v>
      </c>
      <c r="C1126" s="91" t="s">
        <v>480</v>
      </c>
      <c r="D1126" s="91" t="s">
        <v>14</v>
      </c>
      <c r="E1126" s="91" t="s">
        <v>489</v>
      </c>
      <c r="F1126" s="96">
        <v>58</v>
      </c>
      <c r="G1126" s="91" t="s">
        <v>47</v>
      </c>
      <c r="H1126" s="91" t="s">
        <v>545</v>
      </c>
    </row>
    <row r="1127" spans="1:8" ht="15" customHeight="1" x14ac:dyDescent="0.25">
      <c r="A1127" s="91" t="s">
        <v>456</v>
      </c>
      <c r="B1127" s="91" t="s">
        <v>61</v>
      </c>
      <c r="C1127" s="91" t="s">
        <v>480</v>
      </c>
      <c r="D1127" s="91" t="s">
        <v>14</v>
      </c>
      <c r="E1127" s="91" t="s">
        <v>489</v>
      </c>
      <c r="F1127" s="96">
        <v>82</v>
      </c>
      <c r="G1127" s="91" t="s">
        <v>63</v>
      </c>
      <c r="H1127" s="91" t="s">
        <v>545</v>
      </c>
    </row>
    <row r="1128" spans="1:8" ht="15" customHeight="1" x14ac:dyDescent="0.25">
      <c r="A1128" s="91" t="s">
        <v>456</v>
      </c>
      <c r="B1128" s="91" t="s">
        <v>61</v>
      </c>
      <c r="C1128" s="91" t="s">
        <v>480</v>
      </c>
      <c r="D1128" s="91" t="s">
        <v>14</v>
      </c>
      <c r="E1128" s="91" t="s">
        <v>489</v>
      </c>
      <c r="F1128" s="96">
        <v>139</v>
      </c>
      <c r="G1128" s="91" t="s">
        <v>48</v>
      </c>
      <c r="H1128" s="91" t="s">
        <v>545</v>
      </c>
    </row>
    <row r="1129" spans="1:8" ht="15" customHeight="1" x14ac:dyDescent="0.25">
      <c r="A1129" s="91" t="s">
        <v>456</v>
      </c>
      <c r="B1129" s="91" t="s">
        <v>61</v>
      </c>
      <c r="C1129" s="91" t="s">
        <v>480</v>
      </c>
      <c r="D1129" s="91" t="s">
        <v>14</v>
      </c>
      <c r="E1129" s="91" t="s">
        <v>489</v>
      </c>
      <c r="F1129" s="96">
        <v>76</v>
      </c>
      <c r="G1129" s="91" t="s">
        <v>49</v>
      </c>
      <c r="H1129" s="91" t="s">
        <v>545</v>
      </c>
    </row>
    <row r="1130" spans="1:8" ht="15" customHeight="1" x14ac:dyDescent="0.25">
      <c r="A1130" s="91" t="s">
        <v>456</v>
      </c>
      <c r="B1130" s="91" t="s">
        <v>61</v>
      </c>
      <c r="C1130" s="91" t="s">
        <v>480</v>
      </c>
      <c r="D1130" s="91" t="s">
        <v>14</v>
      </c>
      <c r="E1130" s="91" t="s">
        <v>489</v>
      </c>
      <c r="F1130" s="96">
        <v>108</v>
      </c>
      <c r="G1130" s="91" t="s">
        <v>50</v>
      </c>
      <c r="H1130" s="91" t="s">
        <v>545</v>
      </c>
    </row>
    <row r="1131" spans="1:8" ht="15" customHeight="1" x14ac:dyDescent="0.25">
      <c r="A1131" s="91" t="s">
        <v>456</v>
      </c>
      <c r="B1131" s="91" t="s">
        <v>61</v>
      </c>
      <c r="C1131" s="91" t="s">
        <v>480</v>
      </c>
      <c r="D1131" s="91" t="s">
        <v>14</v>
      </c>
      <c r="E1131" s="91" t="s">
        <v>489</v>
      </c>
      <c r="F1131" s="96">
        <v>112</v>
      </c>
      <c r="G1131" s="91" t="s">
        <v>51</v>
      </c>
      <c r="H1131" s="91" t="s">
        <v>545</v>
      </c>
    </row>
    <row r="1132" spans="1:8" ht="15" customHeight="1" x14ac:dyDescent="0.25">
      <c r="A1132" s="91" t="s">
        <v>456</v>
      </c>
      <c r="B1132" s="91" t="s">
        <v>61</v>
      </c>
      <c r="C1132" s="91" t="s">
        <v>480</v>
      </c>
      <c r="D1132" s="91" t="s">
        <v>14</v>
      </c>
      <c r="E1132" s="91" t="s">
        <v>489</v>
      </c>
      <c r="F1132" s="96">
        <v>136</v>
      </c>
      <c r="G1132" s="91" t="s">
        <v>52</v>
      </c>
      <c r="H1132" s="91" t="s">
        <v>545</v>
      </c>
    </row>
    <row r="1133" spans="1:8" ht="15" customHeight="1" x14ac:dyDescent="0.25">
      <c r="A1133" s="91" t="s">
        <v>456</v>
      </c>
      <c r="B1133" s="91" t="s">
        <v>61</v>
      </c>
      <c r="C1133" s="91" t="s">
        <v>480</v>
      </c>
      <c r="D1133" s="91" t="s">
        <v>14</v>
      </c>
      <c r="E1133" s="91" t="s">
        <v>489</v>
      </c>
      <c r="F1133" s="96">
        <v>127</v>
      </c>
      <c r="G1133" s="91" t="s">
        <v>64</v>
      </c>
      <c r="H1133" s="91" t="s">
        <v>545</v>
      </c>
    </row>
    <row r="1134" spans="1:8" ht="15" customHeight="1" x14ac:dyDescent="0.25">
      <c r="A1134" s="91" t="s">
        <v>456</v>
      </c>
      <c r="B1134" s="91" t="s">
        <v>61</v>
      </c>
      <c r="C1134" s="91" t="s">
        <v>480</v>
      </c>
      <c r="D1134" s="91" t="s">
        <v>14</v>
      </c>
      <c r="E1134" s="91" t="s">
        <v>489</v>
      </c>
      <c r="F1134" s="96">
        <v>39</v>
      </c>
      <c r="G1134" s="91" t="s">
        <v>53</v>
      </c>
      <c r="H1134" s="91" t="s">
        <v>545</v>
      </c>
    </row>
    <row r="1135" spans="1:8" ht="15" customHeight="1" x14ac:dyDescent="0.25">
      <c r="A1135" s="91" t="s">
        <v>456</v>
      </c>
      <c r="B1135" s="91" t="s">
        <v>61</v>
      </c>
      <c r="C1135" s="91" t="s">
        <v>480</v>
      </c>
      <c r="D1135" s="91" t="s">
        <v>14</v>
      </c>
      <c r="E1135" s="91" t="s">
        <v>489</v>
      </c>
      <c r="F1135" s="96">
        <v>40</v>
      </c>
      <c r="G1135" s="91" t="s">
        <v>54</v>
      </c>
      <c r="H1135" s="91" t="s">
        <v>545</v>
      </c>
    </row>
    <row r="1136" spans="1:8" ht="15" customHeight="1" x14ac:dyDescent="0.25">
      <c r="A1136" s="91" t="s">
        <v>456</v>
      </c>
      <c r="B1136" s="91" t="s">
        <v>61</v>
      </c>
      <c r="C1136" s="91" t="s">
        <v>480</v>
      </c>
      <c r="D1136" s="91" t="s">
        <v>14</v>
      </c>
      <c r="E1136" s="91" t="s">
        <v>489</v>
      </c>
      <c r="F1136" s="96">
        <v>257</v>
      </c>
      <c r="G1136" s="91" t="s">
        <v>55</v>
      </c>
      <c r="H1136" s="91" t="s">
        <v>545</v>
      </c>
    </row>
    <row r="1137" spans="1:8" ht="15" customHeight="1" x14ac:dyDescent="0.25">
      <c r="A1137" s="91" t="s">
        <v>456</v>
      </c>
      <c r="B1137" s="91" t="s">
        <v>61</v>
      </c>
      <c r="C1137" s="91" t="s">
        <v>480</v>
      </c>
      <c r="D1137" s="91" t="s">
        <v>14</v>
      </c>
      <c r="E1137" s="91" t="s">
        <v>489</v>
      </c>
      <c r="F1137" s="96">
        <v>99</v>
      </c>
      <c r="G1137" s="91" t="s">
        <v>56</v>
      </c>
      <c r="H1137" s="91" t="s">
        <v>545</v>
      </c>
    </row>
    <row r="1138" spans="1:8" ht="15" customHeight="1" x14ac:dyDescent="0.25">
      <c r="A1138" s="91" t="s">
        <v>456</v>
      </c>
      <c r="B1138" s="91" t="s">
        <v>61</v>
      </c>
      <c r="C1138" s="91" t="s">
        <v>480</v>
      </c>
      <c r="D1138" s="91" t="s">
        <v>14</v>
      </c>
      <c r="E1138" s="91" t="s">
        <v>489</v>
      </c>
      <c r="F1138" s="96">
        <v>37</v>
      </c>
      <c r="G1138" s="91" t="s">
        <v>65</v>
      </c>
      <c r="H1138" s="91" t="s">
        <v>545</v>
      </c>
    </row>
    <row r="1139" spans="1:8" ht="15" customHeight="1" x14ac:dyDescent="0.25">
      <c r="A1139" s="91" t="s">
        <v>456</v>
      </c>
      <c r="B1139" s="91" t="s">
        <v>61</v>
      </c>
      <c r="C1139" s="91" t="s">
        <v>480</v>
      </c>
      <c r="D1139" s="91" t="s">
        <v>14</v>
      </c>
      <c r="E1139" s="91" t="s">
        <v>489</v>
      </c>
      <c r="F1139" s="96">
        <v>0</v>
      </c>
      <c r="G1139" s="91" t="s">
        <v>19</v>
      </c>
      <c r="H1139" s="91" t="s">
        <v>545</v>
      </c>
    </row>
    <row r="1140" spans="1:8" ht="15" customHeight="1" x14ac:dyDescent="0.25">
      <c r="A1140" s="91" t="s">
        <v>456</v>
      </c>
      <c r="B1140" s="91" t="s">
        <v>61</v>
      </c>
      <c r="C1140" s="91" t="s">
        <v>480</v>
      </c>
      <c r="D1140" s="91" t="s">
        <v>14</v>
      </c>
      <c r="E1140" s="91" t="s">
        <v>489</v>
      </c>
      <c r="F1140" s="96">
        <v>3</v>
      </c>
      <c r="G1140" s="91" t="s">
        <v>25</v>
      </c>
      <c r="H1140" s="91" t="s">
        <v>545</v>
      </c>
    </row>
    <row r="1141" spans="1:8" ht="15" customHeight="1" x14ac:dyDescent="0.25">
      <c r="A1141" s="91" t="s">
        <v>456</v>
      </c>
      <c r="B1141" s="91" t="s">
        <v>61</v>
      </c>
      <c r="C1141" s="91" t="s">
        <v>480</v>
      </c>
      <c r="D1141" s="91" t="s">
        <v>14</v>
      </c>
      <c r="E1141" s="91" t="s">
        <v>489</v>
      </c>
      <c r="F1141" s="96">
        <v>3</v>
      </c>
      <c r="G1141" s="91" t="s">
        <v>26</v>
      </c>
      <c r="H1141" s="91" t="s">
        <v>545</v>
      </c>
    </row>
    <row r="1142" spans="1:8" ht="15" customHeight="1" x14ac:dyDescent="0.25">
      <c r="A1142" s="91" t="s">
        <v>456</v>
      </c>
      <c r="B1142" s="91" t="s">
        <v>61</v>
      </c>
      <c r="C1142" s="91" t="s">
        <v>480</v>
      </c>
      <c r="D1142" s="91" t="s">
        <v>14</v>
      </c>
      <c r="E1142" s="91" t="s">
        <v>489</v>
      </c>
      <c r="F1142" s="96">
        <v>186</v>
      </c>
      <c r="G1142" s="91" t="s">
        <v>27</v>
      </c>
      <c r="H1142" s="91" t="s">
        <v>545</v>
      </c>
    </row>
    <row r="1143" spans="1:8" ht="15" customHeight="1" x14ac:dyDescent="0.25">
      <c r="A1143" s="91" t="s">
        <v>456</v>
      </c>
      <c r="B1143" s="91" t="s">
        <v>61</v>
      </c>
      <c r="C1143" s="91" t="s">
        <v>480</v>
      </c>
      <c r="D1143" s="91" t="s">
        <v>14</v>
      </c>
      <c r="E1143" s="91" t="s">
        <v>489</v>
      </c>
      <c r="F1143" s="96">
        <v>8</v>
      </c>
      <c r="G1143" s="91" t="s">
        <v>32</v>
      </c>
      <c r="H1143" s="91" t="s">
        <v>545</v>
      </c>
    </row>
    <row r="1144" spans="1:8" ht="15" customHeight="1" x14ac:dyDescent="0.25">
      <c r="A1144" s="91" t="s">
        <v>456</v>
      </c>
      <c r="B1144" s="91" t="s">
        <v>61</v>
      </c>
      <c r="C1144" s="91" t="s">
        <v>480</v>
      </c>
      <c r="D1144" s="91" t="s">
        <v>14</v>
      </c>
      <c r="E1144" s="91" t="s">
        <v>489</v>
      </c>
      <c r="F1144" s="96">
        <v>0</v>
      </c>
      <c r="G1144" s="91" t="s">
        <v>36</v>
      </c>
      <c r="H1144" s="91" t="s">
        <v>545</v>
      </c>
    </row>
    <row r="1145" spans="1:8" ht="15" customHeight="1" x14ac:dyDescent="0.25">
      <c r="A1145" s="91" t="s">
        <v>456</v>
      </c>
      <c r="B1145" s="91" t="s">
        <v>61</v>
      </c>
      <c r="C1145" s="91" t="s">
        <v>480</v>
      </c>
      <c r="D1145" s="91" t="s">
        <v>14</v>
      </c>
      <c r="E1145" s="91" t="s">
        <v>489</v>
      </c>
      <c r="F1145" s="96">
        <v>132</v>
      </c>
      <c r="G1145" s="91" t="s">
        <v>37</v>
      </c>
      <c r="H1145" s="91" t="s">
        <v>545</v>
      </c>
    </row>
    <row r="1146" spans="1:8" ht="15" customHeight="1" x14ac:dyDescent="0.25">
      <c r="A1146" s="91" t="s">
        <v>456</v>
      </c>
      <c r="B1146" s="91" t="s">
        <v>61</v>
      </c>
      <c r="C1146" s="91" t="s">
        <v>480</v>
      </c>
      <c r="D1146" s="91" t="s">
        <v>14</v>
      </c>
      <c r="E1146" s="91" t="s">
        <v>489</v>
      </c>
      <c r="F1146" s="96">
        <v>7</v>
      </c>
      <c r="G1146" s="91" t="s">
        <v>45</v>
      </c>
      <c r="H1146" s="91" t="s">
        <v>545</v>
      </c>
    </row>
    <row r="1147" spans="1:8" ht="15" customHeight="1" x14ac:dyDescent="0.25">
      <c r="A1147" s="91" t="s">
        <v>456</v>
      </c>
      <c r="B1147" s="91" t="s">
        <v>61</v>
      </c>
      <c r="C1147" s="91" t="s">
        <v>480</v>
      </c>
      <c r="D1147" s="91" t="s">
        <v>14</v>
      </c>
      <c r="E1147" s="91" t="s">
        <v>489</v>
      </c>
      <c r="F1147" s="96">
        <v>5</v>
      </c>
      <c r="G1147" s="91" t="s">
        <v>46</v>
      </c>
      <c r="H1147" s="91" t="s">
        <v>545</v>
      </c>
    </row>
    <row r="1148" spans="1:8" ht="15" customHeight="1" x14ac:dyDescent="0.25">
      <c r="A1148" s="91" t="s">
        <v>456</v>
      </c>
      <c r="B1148" s="91" t="s">
        <v>61</v>
      </c>
      <c r="C1148" s="91" t="s">
        <v>480</v>
      </c>
      <c r="D1148" s="91" t="s">
        <v>14</v>
      </c>
      <c r="E1148" s="91" t="s">
        <v>489</v>
      </c>
      <c r="F1148" s="96">
        <v>2</v>
      </c>
      <c r="G1148" s="91" t="s">
        <v>47</v>
      </c>
      <c r="H1148" s="91" t="s">
        <v>545</v>
      </c>
    </row>
    <row r="1149" spans="1:8" ht="15" customHeight="1" x14ac:dyDescent="0.25">
      <c r="A1149" s="91" t="s">
        <v>456</v>
      </c>
      <c r="B1149" s="91" t="s">
        <v>61</v>
      </c>
      <c r="C1149" s="91" t="s">
        <v>480</v>
      </c>
      <c r="D1149" s="91" t="s">
        <v>14</v>
      </c>
      <c r="E1149" s="91" t="s">
        <v>489</v>
      </c>
      <c r="F1149" s="96">
        <v>10</v>
      </c>
      <c r="G1149" s="91" t="s">
        <v>68</v>
      </c>
      <c r="H1149" s="91" t="s">
        <v>545</v>
      </c>
    </row>
    <row r="1150" spans="1:8" ht="15" customHeight="1" x14ac:dyDescent="0.25">
      <c r="A1150" s="91" t="s">
        <v>456</v>
      </c>
      <c r="B1150" s="91" t="s">
        <v>61</v>
      </c>
      <c r="C1150" s="91" t="s">
        <v>480</v>
      </c>
      <c r="D1150" s="91" t="s">
        <v>14</v>
      </c>
      <c r="E1150" s="91" t="s">
        <v>489</v>
      </c>
      <c r="F1150" s="96">
        <v>3</v>
      </c>
      <c r="G1150" s="91" t="s">
        <v>49</v>
      </c>
      <c r="H1150" s="91" t="s">
        <v>545</v>
      </c>
    </row>
    <row r="1151" spans="1:8" ht="15" customHeight="1" x14ac:dyDescent="0.25">
      <c r="A1151" s="91" t="s">
        <v>456</v>
      </c>
      <c r="B1151" s="91" t="s">
        <v>61</v>
      </c>
      <c r="C1151" s="91" t="s">
        <v>480</v>
      </c>
      <c r="D1151" s="91" t="s">
        <v>14</v>
      </c>
      <c r="E1151" s="91" t="s">
        <v>489</v>
      </c>
      <c r="F1151" s="96">
        <v>10</v>
      </c>
      <c r="G1151" s="91" t="s">
        <v>53</v>
      </c>
      <c r="H1151" s="91" t="s">
        <v>545</v>
      </c>
    </row>
    <row r="1152" spans="1:8" ht="15" customHeight="1" x14ac:dyDescent="0.25">
      <c r="A1152" s="91" t="s">
        <v>456</v>
      </c>
      <c r="B1152" s="91" t="s">
        <v>61</v>
      </c>
      <c r="C1152" s="91" t="s">
        <v>480</v>
      </c>
      <c r="D1152" s="91" t="s">
        <v>14</v>
      </c>
      <c r="E1152" s="91" t="s">
        <v>489</v>
      </c>
      <c r="F1152" s="96">
        <v>12</v>
      </c>
      <c r="G1152" s="91" t="s">
        <v>54</v>
      </c>
      <c r="H1152" s="91" t="s">
        <v>545</v>
      </c>
    </row>
    <row r="1153" spans="1:8" ht="15" customHeight="1" x14ac:dyDescent="0.25">
      <c r="A1153" s="91" t="s">
        <v>456</v>
      </c>
      <c r="B1153" s="91" t="s">
        <v>61</v>
      </c>
      <c r="C1153" s="91" t="s">
        <v>480</v>
      </c>
      <c r="D1153" s="91" t="s">
        <v>14</v>
      </c>
      <c r="E1153" s="91" t="s">
        <v>489</v>
      </c>
      <c r="F1153" s="96">
        <v>16</v>
      </c>
      <c r="G1153" s="91" t="s">
        <v>56</v>
      </c>
      <c r="H1153" s="91" t="s">
        <v>545</v>
      </c>
    </row>
    <row r="1154" spans="1:8" ht="15" customHeight="1" x14ac:dyDescent="0.25">
      <c r="A1154" s="91" t="s">
        <v>456</v>
      </c>
      <c r="B1154" s="91" t="s">
        <v>61</v>
      </c>
      <c r="C1154" s="91" t="s">
        <v>480</v>
      </c>
      <c r="D1154" s="91" t="s">
        <v>14</v>
      </c>
      <c r="E1154" s="91" t="s">
        <v>489</v>
      </c>
      <c r="F1154" s="96">
        <v>177</v>
      </c>
      <c r="G1154" s="91" t="s">
        <v>57</v>
      </c>
      <c r="H1154" s="91" t="s">
        <v>545</v>
      </c>
    </row>
    <row r="1155" spans="1:8" ht="15" customHeight="1" x14ac:dyDescent="0.25">
      <c r="A1155" s="91" t="s">
        <v>456</v>
      </c>
      <c r="B1155" s="91" t="s">
        <v>61</v>
      </c>
      <c r="C1155" s="91" t="s">
        <v>480</v>
      </c>
      <c r="D1155" s="91" t="s">
        <v>14</v>
      </c>
      <c r="E1155" s="91" t="s">
        <v>489</v>
      </c>
      <c r="F1155" s="96">
        <v>77</v>
      </c>
      <c r="G1155" s="91" t="s">
        <v>15</v>
      </c>
      <c r="H1155" s="91" t="s">
        <v>545</v>
      </c>
    </row>
    <row r="1156" spans="1:8" ht="15" customHeight="1" x14ac:dyDescent="0.25">
      <c r="A1156" s="91" t="s">
        <v>456</v>
      </c>
      <c r="B1156" s="91" t="s">
        <v>61</v>
      </c>
      <c r="C1156" s="91" t="s">
        <v>480</v>
      </c>
      <c r="D1156" s="91" t="s">
        <v>14</v>
      </c>
      <c r="E1156" s="91" t="s">
        <v>489</v>
      </c>
      <c r="F1156" s="96">
        <v>99</v>
      </c>
      <c r="G1156" s="91" t="s">
        <v>16</v>
      </c>
      <c r="H1156" s="91" t="s">
        <v>545</v>
      </c>
    </row>
    <row r="1157" spans="1:8" ht="15" customHeight="1" x14ac:dyDescent="0.25">
      <c r="A1157" s="91" t="s">
        <v>456</v>
      </c>
      <c r="B1157" s="91" t="s">
        <v>61</v>
      </c>
      <c r="C1157" s="91" t="s">
        <v>480</v>
      </c>
      <c r="D1157" s="91" t="s">
        <v>14</v>
      </c>
      <c r="E1157" s="91" t="s">
        <v>489</v>
      </c>
      <c r="F1157" s="96">
        <v>103</v>
      </c>
      <c r="G1157" s="91" t="s">
        <v>17</v>
      </c>
      <c r="H1157" s="91" t="s">
        <v>545</v>
      </c>
    </row>
    <row r="1158" spans="1:8" ht="15" customHeight="1" x14ac:dyDescent="0.25">
      <c r="A1158" s="91" t="s">
        <v>456</v>
      </c>
      <c r="B1158" s="91" t="s">
        <v>61</v>
      </c>
      <c r="C1158" s="91" t="s">
        <v>480</v>
      </c>
      <c r="D1158" s="91" t="s">
        <v>14</v>
      </c>
      <c r="E1158" s="91" t="s">
        <v>489</v>
      </c>
      <c r="F1158" s="96">
        <v>85</v>
      </c>
      <c r="G1158" s="91" t="s">
        <v>18</v>
      </c>
      <c r="H1158" s="91" t="s">
        <v>545</v>
      </c>
    </row>
    <row r="1159" spans="1:8" ht="15" customHeight="1" x14ac:dyDescent="0.25">
      <c r="A1159" s="91" t="s">
        <v>456</v>
      </c>
      <c r="B1159" s="91" t="s">
        <v>61</v>
      </c>
      <c r="C1159" s="91" t="s">
        <v>480</v>
      </c>
      <c r="D1159" s="91" t="s">
        <v>14</v>
      </c>
      <c r="E1159" s="91" t="s">
        <v>489</v>
      </c>
      <c r="F1159" s="96">
        <v>3</v>
      </c>
      <c r="G1159" s="91" t="s">
        <v>19</v>
      </c>
      <c r="H1159" s="91" t="s">
        <v>545</v>
      </c>
    </row>
    <row r="1160" spans="1:8" ht="15" customHeight="1" x14ac:dyDescent="0.25">
      <c r="A1160" s="91" t="s">
        <v>456</v>
      </c>
      <c r="B1160" s="91" t="s">
        <v>61</v>
      </c>
      <c r="C1160" s="91" t="s">
        <v>480</v>
      </c>
      <c r="D1160" s="91" t="s">
        <v>14</v>
      </c>
      <c r="E1160" s="91" t="s">
        <v>489</v>
      </c>
      <c r="F1160" s="96">
        <v>43</v>
      </c>
      <c r="G1160" s="91" t="s">
        <v>20</v>
      </c>
      <c r="H1160" s="91" t="s">
        <v>545</v>
      </c>
    </row>
    <row r="1161" spans="1:8" ht="15" customHeight="1" x14ac:dyDescent="0.25">
      <c r="A1161" s="91" t="s">
        <v>456</v>
      </c>
      <c r="B1161" s="91" t="s">
        <v>61</v>
      </c>
      <c r="C1161" s="91" t="s">
        <v>480</v>
      </c>
      <c r="D1161" s="91" t="s">
        <v>14</v>
      </c>
      <c r="E1161" s="91" t="s">
        <v>489</v>
      </c>
      <c r="F1161" s="96">
        <v>5</v>
      </c>
      <c r="G1161" s="91" t="s">
        <v>21</v>
      </c>
      <c r="H1161" s="91" t="s">
        <v>545</v>
      </c>
    </row>
    <row r="1162" spans="1:8" ht="15" customHeight="1" x14ac:dyDescent="0.25">
      <c r="A1162" s="91" t="s">
        <v>457</v>
      </c>
      <c r="B1162" s="91" t="s">
        <v>377</v>
      </c>
      <c r="C1162" s="91" t="s">
        <v>522</v>
      </c>
      <c r="D1162" s="91" t="s">
        <v>14</v>
      </c>
      <c r="E1162" s="91" t="s">
        <v>489</v>
      </c>
      <c r="F1162" s="96">
        <v>749</v>
      </c>
      <c r="G1162" s="91" t="s">
        <v>22</v>
      </c>
      <c r="H1162" s="91" t="s">
        <v>543</v>
      </c>
    </row>
    <row r="1163" spans="1:8" ht="15" customHeight="1" x14ac:dyDescent="0.25">
      <c r="A1163" s="91" t="s">
        <v>456</v>
      </c>
      <c r="B1163" s="91" t="s">
        <v>61</v>
      </c>
      <c r="C1163" s="91" t="s">
        <v>480</v>
      </c>
      <c r="D1163" s="91" t="s">
        <v>14</v>
      </c>
      <c r="E1163" s="91" t="s">
        <v>489</v>
      </c>
      <c r="F1163" s="96">
        <v>259</v>
      </c>
      <c r="G1163" s="91" t="s">
        <v>23</v>
      </c>
      <c r="H1163" s="91" t="s">
        <v>545</v>
      </c>
    </row>
    <row r="1164" spans="1:8" ht="15" customHeight="1" x14ac:dyDescent="0.25">
      <c r="A1164" s="91" t="s">
        <v>456</v>
      </c>
      <c r="B1164" s="91" t="s">
        <v>61</v>
      </c>
      <c r="C1164" s="91" t="s">
        <v>480</v>
      </c>
      <c r="D1164" s="91" t="s">
        <v>14</v>
      </c>
      <c r="E1164" s="91" t="s">
        <v>489</v>
      </c>
      <c r="F1164" s="96">
        <v>62</v>
      </c>
      <c r="G1164" s="91" t="s">
        <v>24</v>
      </c>
      <c r="H1164" s="91" t="s">
        <v>545</v>
      </c>
    </row>
    <row r="1165" spans="1:8" ht="15" customHeight="1" x14ac:dyDescent="0.25">
      <c r="A1165" s="91" t="s">
        <v>456</v>
      </c>
      <c r="B1165" s="91" t="s">
        <v>61</v>
      </c>
      <c r="C1165" s="91" t="s">
        <v>480</v>
      </c>
      <c r="D1165" s="91" t="s">
        <v>14</v>
      </c>
      <c r="E1165" s="91" t="s">
        <v>489</v>
      </c>
      <c r="F1165" s="96">
        <v>745</v>
      </c>
      <c r="G1165" s="91" t="s">
        <v>25</v>
      </c>
      <c r="H1165" s="91" t="s">
        <v>545</v>
      </c>
    </row>
    <row r="1166" spans="1:8" ht="15" customHeight="1" x14ac:dyDescent="0.25">
      <c r="A1166" s="91" t="s">
        <v>456</v>
      </c>
      <c r="B1166" s="91" t="s">
        <v>61</v>
      </c>
      <c r="C1166" s="91" t="s">
        <v>480</v>
      </c>
      <c r="D1166" s="91" t="s">
        <v>14</v>
      </c>
      <c r="E1166" s="91" t="s">
        <v>489</v>
      </c>
      <c r="F1166" s="96">
        <v>35</v>
      </c>
      <c r="G1166" s="91" t="s">
        <v>26</v>
      </c>
      <c r="H1166" s="91" t="s">
        <v>545</v>
      </c>
    </row>
    <row r="1167" spans="1:8" ht="15" customHeight="1" x14ac:dyDescent="0.25">
      <c r="A1167" s="91" t="s">
        <v>456</v>
      </c>
      <c r="B1167" s="91" t="s">
        <v>61</v>
      </c>
      <c r="C1167" s="91" t="s">
        <v>480</v>
      </c>
      <c r="D1167" s="91" t="s">
        <v>14</v>
      </c>
      <c r="E1167" s="91" t="s">
        <v>489</v>
      </c>
      <c r="F1167" s="96">
        <v>29</v>
      </c>
      <c r="G1167" s="91" t="s">
        <v>27</v>
      </c>
      <c r="H1167" s="91" t="s">
        <v>545</v>
      </c>
    </row>
    <row r="1168" spans="1:8" ht="15" customHeight="1" x14ac:dyDescent="0.25">
      <c r="A1168" s="91" t="s">
        <v>456</v>
      </c>
      <c r="B1168" s="91" t="s">
        <v>61</v>
      </c>
      <c r="C1168" s="91" t="s">
        <v>480</v>
      </c>
      <c r="D1168" s="91" t="s">
        <v>14</v>
      </c>
      <c r="E1168" s="91" t="s">
        <v>489</v>
      </c>
      <c r="F1168" s="96">
        <v>114</v>
      </c>
      <c r="G1168" s="91" t="s">
        <v>28</v>
      </c>
      <c r="H1168" s="91" t="s">
        <v>545</v>
      </c>
    </row>
    <row r="1169" spans="1:8" ht="15" customHeight="1" x14ac:dyDescent="0.25">
      <c r="A1169" s="91" t="s">
        <v>456</v>
      </c>
      <c r="B1169" s="91" t="s">
        <v>61</v>
      </c>
      <c r="C1169" s="91" t="s">
        <v>480</v>
      </c>
      <c r="D1169" s="91" t="s">
        <v>14</v>
      </c>
      <c r="E1169" s="91" t="s">
        <v>489</v>
      </c>
      <c r="F1169" s="96">
        <v>1</v>
      </c>
      <c r="G1169" s="91" t="s">
        <v>29</v>
      </c>
      <c r="H1169" s="91" t="s">
        <v>545</v>
      </c>
    </row>
    <row r="1170" spans="1:8" ht="15" customHeight="1" x14ac:dyDescent="0.25">
      <c r="A1170" s="91" t="s">
        <v>456</v>
      </c>
      <c r="B1170" s="91" t="s">
        <v>61</v>
      </c>
      <c r="C1170" s="91" t="s">
        <v>480</v>
      </c>
      <c r="D1170" s="91" t="s">
        <v>14</v>
      </c>
      <c r="E1170" s="91" t="s">
        <v>489</v>
      </c>
      <c r="F1170" s="96">
        <v>13</v>
      </c>
      <c r="G1170" s="91" t="s">
        <v>30</v>
      </c>
      <c r="H1170" s="91" t="s">
        <v>545</v>
      </c>
    </row>
    <row r="1171" spans="1:8" ht="15" customHeight="1" x14ac:dyDescent="0.25">
      <c r="A1171" s="91" t="s">
        <v>456</v>
      </c>
      <c r="B1171" s="91" t="s">
        <v>61</v>
      </c>
      <c r="C1171" s="91" t="s">
        <v>480</v>
      </c>
      <c r="D1171" s="91" t="s">
        <v>14</v>
      </c>
      <c r="E1171" s="91" t="s">
        <v>489</v>
      </c>
      <c r="F1171" s="96">
        <v>36</v>
      </c>
      <c r="G1171" s="91" t="s">
        <v>31</v>
      </c>
      <c r="H1171" s="91" t="s">
        <v>545</v>
      </c>
    </row>
    <row r="1172" spans="1:8" ht="15" customHeight="1" x14ac:dyDescent="0.25">
      <c r="A1172" s="91" t="s">
        <v>456</v>
      </c>
      <c r="B1172" s="91" t="s">
        <v>61</v>
      </c>
      <c r="C1172" s="91" t="s">
        <v>480</v>
      </c>
      <c r="D1172" s="91" t="s">
        <v>14</v>
      </c>
      <c r="E1172" s="91" t="s">
        <v>489</v>
      </c>
      <c r="F1172" s="96">
        <v>306</v>
      </c>
      <c r="G1172" s="91" t="s">
        <v>32</v>
      </c>
      <c r="H1172" s="91" t="s">
        <v>545</v>
      </c>
    </row>
    <row r="1173" spans="1:8" ht="15" customHeight="1" x14ac:dyDescent="0.25">
      <c r="A1173" s="91" t="s">
        <v>456</v>
      </c>
      <c r="B1173" s="91" t="s">
        <v>61</v>
      </c>
      <c r="C1173" s="91" t="s">
        <v>480</v>
      </c>
      <c r="D1173" s="91" t="s">
        <v>14</v>
      </c>
      <c r="E1173" s="91" t="s">
        <v>489</v>
      </c>
      <c r="F1173" s="96">
        <v>10</v>
      </c>
      <c r="G1173" s="91" t="s">
        <v>62</v>
      </c>
      <c r="H1173" s="91" t="s">
        <v>545</v>
      </c>
    </row>
    <row r="1174" spans="1:8" ht="15" customHeight="1" x14ac:dyDescent="0.25">
      <c r="A1174" s="91" t="s">
        <v>456</v>
      </c>
      <c r="B1174" s="91" t="s">
        <v>61</v>
      </c>
      <c r="C1174" s="91" t="s">
        <v>480</v>
      </c>
      <c r="D1174" s="91" t="s">
        <v>14</v>
      </c>
      <c r="E1174" s="91" t="s">
        <v>489</v>
      </c>
      <c r="F1174" s="96">
        <v>39</v>
      </c>
      <c r="G1174" s="91" t="s">
        <v>33</v>
      </c>
      <c r="H1174" s="91" t="s">
        <v>545</v>
      </c>
    </row>
    <row r="1175" spans="1:8" ht="15" customHeight="1" x14ac:dyDescent="0.25">
      <c r="A1175" s="91" t="s">
        <v>456</v>
      </c>
      <c r="B1175" s="91" t="s">
        <v>61</v>
      </c>
      <c r="C1175" s="91" t="s">
        <v>480</v>
      </c>
      <c r="D1175" s="91" t="s">
        <v>14</v>
      </c>
      <c r="E1175" s="91" t="s">
        <v>489</v>
      </c>
      <c r="F1175" s="96">
        <v>74</v>
      </c>
      <c r="G1175" s="91" t="s">
        <v>34</v>
      </c>
      <c r="H1175" s="91" t="s">
        <v>545</v>
      </c>
    </row>
    <row r="1176" spans="1:8" ht="15" customHeight="1" x14ac:dyDescent="0.25">
      <c r="A1176" s="91" t="s">
        <v>456</v>
      </c>
      <c r="B1176" s="91" t="s">
        <v>61</v>
      </c>
      <c r="C1176" s="91" t="s">
        <v>480</v>
      </c>
      <c r="D1176" s="91" t="s">
        <v>14</v>
      </c>
      <c r="E1176" s="91" t="s">
        <v>489</v>
      </c>
      <c r="F1176" s="96">
        <v>163</v>
      </c>
      <c r="G1176" s="91" t="s">
        <v>35</v>
      </c>
      <c r="H1176" s="91" t="s">
        <v>545</v>
      </c>
    </row>
    <row r="1177" spans="1:8" ht="15" customHeight="1" x14ac:dyDescent="0.25">
      <c r="A1177" s="91" t="s">
        <v>456</v>
      </c>
      <c r="B1177" s="91" t="s">
        <v>61</v>
      </c>
      <c r="C1177" s="91" t="s">
        <v>480</v>
      </c>
      <c r="D1177" s="91" t="s">
        <v>14</v>
      </c>
      <c r="E1177" s="91" t="s">
        <v>489</v>
      </c>
      <c r="F1177" s="96">
        <v>76</v>
      </c>
      <c r="G1177" s="91" t="s">
        <v>36</v>
      </c>
      <c r="H1177" s="91" t="s">
        <v>545</v>
      </c>
    </row>
    <row r="1178" spans="1:8" ht="15" customHeight="1" x14ac:dyDescent="0.25">
      <c r="A1178" s="91" t="s">
        <v>456</v>
      </c>
      <c r="B1178" s="91" t="s">
        <v>61</v>
      </c>
      <c r="C1178" s="91" t="s">
        <v>480</v>
      </c>
      <c r="D1178" s="91" t="s">
        <v>14</v>
      </c>
      <c r="E1178" s="91" t="s">
        <v>489</v>
      </c>
      <c r="F1178" s="96">
        <v>74</v>
      </c>
      <c r="G1178" s="91" t="s">
        <v>37</v>
      </c>
      <c r="H1178" s="91" t="s">
        <v>545</v>
      </c>
    </row>
    <row r="1179" spans="1:8" ht="15" customHeight="1" x14ac:dyDescent="0.25">
      <c r="A1179" s="91" t="s">
        <v>456</v>
      </c>
      <c r="B1179" s="91" t="s">
        <v>61</v>
      </c>
      <c r="C1179" s="91" t="s">
        <v>480</v>
      </c>
      <c r="D1179" s="91" t="s">
        <v>14</v>
      </c>
      <c r="E1179" s="91" t="s">
        <v>489</v>
      </c>
      <c r="F1179" s="96">
        <v>61</v>
      </c>
      <c r="G1179" s="91" t="s">
        <v>38</v>
      </c>
      <c r="H1179" s="91" t="s">
        <v>545</v>
      </c>
    </row>
    <row r="1180" spans="1:8" ht="15" customHeight="1" x14ac:dyDescent="0.25">
      <c r="A1180" s="91" t="s">
        <v>456</v>
      </c>
      <c r="B1180" s="91" t="s">
        <v>61</v>
      </c>
      <c r="C1180" s="91" t="s">
        <v>480</v>
      </c>
      <c r="D1180" s="91" t="s">
        <v>14</v>
      </c>
      <c r="E1180" s="91" t="s">
        <v>489</v>
      </c>
      <c r="F1180" s="96">
        <v>43</v>
      </c>
      <c r="G1180" s="91" t="s">
        <v>39</v>
      </c>
      <c r="H1180" s="91" t="s">
        <v>545</v>
      </c>
    </row>
    <row r="1181" spans="1:8" ht="15" customHeight="1" x14ac:dyDescent="0.25">
      <c r="A1181" s="91" t="s">
        <v>456</v>
      </c>
      <c r="B1181" s="91" t="s">
        <v>61</v>
      </c>
      <c r="C1181" s="91" t="s">
        <v>480</v>
      </c>
      <c r="D1181" s="91" t="s">
        <v>14</v>
      </c>
      <c r="E1181" s="91" t="s">
        <v>489</v>
      </c>
      <c r="F1181" s="96">
        <v>46</v>
      </c>
      <c r="G1181" s="91" t="s">
        <v>40</v>
      </c>
      <c r="H1181" s="91" t="s">
        <v>545</v>
      </c>
    </row>
    <row r="1182" spans="1:8" ht="15" customHeight="1" x14ac:dyDescent="0.25">
      <c r="A1182" s="91" t="s">
        <v>456</v>
      </c>
      <c r="B1182" s="91" t="s">
        <v>61</v>
      </c>
      <c r="C1182" s="91" t="s">
        <v>480</v>
      </c>
      <c r="D1182" s="91" t="s">
        <v>14</v>
      </c>
      <c r="E1182" s="91" t="s">
        <v>489</v>
      </c>
      <c r="F1182" s="96">
        <v>443</v>
      </c>
      <c r="G1182" s="91" t="s">
        <v>41</v>
      </c>
      <c r="H1182" s="91" t="s">
        <v>545</v>
      </c>
    </row>
    <row r="1183" spans="1:8" ht="15" customHeight="1" x14ac:dyDescent="0.25">
      <c r="A1183" s="91" t="s">
        <v>456</v>
      </c>
      <c r="B1183" s="91" t="s">
        <v>61</v>
      </c>
      <c r="C1183" s="91" t="s">
        <v>480</v>
      </c>
      <c r="D1183" s="91" t="s">
        <v>14</v>
      </c>
      <c r="E1183" s="91" t="s">
        <v>489</v>
      </c>
      <c r="F1183" s="96">
        <v>171</v>
      </c>
      <c r="G1183" s="91" t="s">
        <v>42</v>
      </c>
      <c r="H1183" s="91" t="s">
        <v>545</v>
      </c>
    </row>
    <row r="1184" spans="1:8" ht="15" customHeight="1" x14ac:dyDescent="0.25">
      <c r="A1184" s="91" t="s">
        <v>456</v>
      </c>
      <c r="B1184" s="91" t="s">
        <v>61</v>
      </c>
      <c r="C1184" s="91" t="s">
        <v>480</v>
      </c>
      <c r="D1184" s="91" t="s">
        <v>14</v>
      </c>
      <c r="E1184" s="91" t="s">
        <v>489</v>
      </c>
      <c r="F1184" s="96">
        <v>5</v>
      </c>
      <c r="G1184" s="91" t="s">
        <v>43</v>
      </c>
      <c r="H1184" s="91" t="s">
        <v>545</v>
      </c>
    </row>
    <row r="1185" spans="1:8" ht="15" customHeight="1" x14ac:dyDescent="0.25">
      <c r="A1185" s="91" t="s">
        <v>456</v>
      </c>
      <c r="B1185" s="91" t="s">
        <v>61</v>
      </c>
      <c r="C1185" s="91" t="s">
        <v>480</v>
      </c>
      <c r="D1185" s="91" t="s">
        <v>14</v>
      </c>
      <c r="E1185" s="91" t="s">
        <v>489</v>
      </c>
      <c r="F1185" s="96">
        <v>50</v>
      </c>
      <c r="G1185" s="91" t="s">
        <v>44</v>
      </c>
      <c r="H1185" s="91" t="s">
        <v>545</v>
      </c>
    </row>
    <row r="1186" spans="1:8" ht="15" customHeight="1" x14ac:dyDescent="0.25">
      <c r="A1186" s="91" t="s">
        <v>456</v>
      </c>
      <c r="B1186" s="91" t="s">
        <v>61</v>
      </c>
      <c r="C1186" s="91" t="s">
        <v>480</v>
      </c>
      <c r="D1186" s="91" t="s">
        <v>14</v>
      </c>
      <c r="E1186" s="91" t="s">
        <v>489</v>
      </c>
      <c r="F1186" s="96">
        <v>96</v>
      </c>
      <c r="G1186" s="91" t="s">
        <v>45</v>
      </c>
      <c r="H1186" s="91" t="s">
        <v>545</v>
      </c>
    </row>
    <row r="1187" spans="1:8" ht="15" customHeight="1" x14ac:dyDescent="0.25">
      <c r="A1187" s="91" t="s">
        <v>456</v>
      </c>
      <c r="B1187" s="91" t="s">
        <v>61</v>
      </c>
      <c r="C1187" s="91" t="s">
        <v>480</v>
      </c>
      <c r="D1187" s="91" t="s">
        <v>14</v>
      </c>
      <c r="E1187" s="91" t="s">
        <v>489</v>
      </c>
      <c r="F1187" s="96">
        <v>76</v>
      </c>
      <c r="G1187" s="91" t="s">
        <v>46</v>
      </c>
      <c r="H1187" s="91" t="s">
        <v>545</v>
      </c>
    </row>
    <row r="1188" spans="1:8" ht="15" customHeight="1" x14ac:dyDescent="0.25">
      <c r="A1188" s="91" t="s">
        <v>456</v>
      </c>
      <c r="B1188" s="91" t="s">
        <v>61</v>
      </c>
      <c r="C1188" s="91" t="s">
        <v>480</v>
      </c>
      <c r="D1188" s="91" t="s">
        <v>14</v>
      </c>
      <c r="E1188" s="91" t="s">
        <v>489</v>
      </c>
      <c r="F1188" s="96">
        <v>140</v>
      </c>
      <c r="G1188" s="91" t="s">
        <v>47</v>
      </c>
      <c r="H1188" s="91" t="s">
        <v>545</v>
      </c>
    </row>
    <row r="1189" spans="1:8" ht="15" customHeight="1" x14ac:dyDescent="0.25">
      <c r="A1189" s="91" t="s">
        <v>456</v>
      </c>
      <c r="B1189" s="91" t="s">
        <v>61</v>
      </c>
      <c r="C1189" s="91" t="s">
        <v>480</v>
      </c>
      <c r="D1189" s="91" t="s">
        <v>14</v>
      </c>
      <c r="E1189" s="91" t="s">
        <v>489</v>
      </c>
      <c r="F1189" s="96">
        <v>31</v>
      </c>
      <c r="G1189" s="91" t="s">
        <v>63</v>
      </c>
      <c r="H1189" s="91" t="s">
        <v>545</v>
      </c>
    </row>
    <row r="1190" spans="1:8" ht="15" customHeight="1" x14ac:dyDescent="0.25">
      <c r="A1190" s="91" t="s">
        <v>456</v>
      </c>
      <c r="B1190" s="91" t="s">
        <v>61</v>
      </c>
      <c r="C1190" s="91" t="s">
        <v>480</v>
      </c>
      <c r="D1190" s="91" t="s">
        <v>14</v>
      </c>
      <c r="E1190" s="91" t="s">
        <v>489</v>
      </c>
      <c r="F1190" s="96">
        <v>55</v>
      </c>
      <c r="G1190" s="91" t="s">
        <v>48</v>
      </c>
      <c r="H1190" s="91" t="s">
        <v>545</v>
      </c>
    </row>
    <row r="1191" spans="1:8" ht="15" customHeight="1" x14ac:dyDescent="0.25">
      <c r="A1191" s="91" t="s">
        <v>456</v>
      </c>
      <c r="B1191" s="91" t="s">
        <v>61</v>
      </c>
      <c r="C1191" s="91" t="s">
        <v>480</v>
      </c>
      <c r="D1191" s="91" t="s">
        <v>14</v>
      </c>
      <c r="E1191" s="91" t="s">
        <v>489</v>
      </c>
      <c r="F1191" s="96">
        <v>0</v>
      </c>
      <c r="G1191" s="91" t="s">
        <v>68</v>
      </c>
      <c r="H1191" s="91" t="s">
        <v>545</v>
      </c>
    </row>
    <row r="1192" spans="1:8" ht="15" customHeight="1" x14ac:dyDescent="0.25">
      <c r="A1192" s="91" t="s">
        <v>456</v>
      </c>
      <c r="B1192" s="91" t="s">
        <v>61</v>
      </c>
      <c r="C1192" s="91" t="s">
        <v>480</v>
      </c>
      <c r="D1192" s="91" t="s">
        <v>14</v>
      </c>
      <c r="E1192" s="91" t="s">
        <v>489</v>
      </c>
      <c r="F1192" s="96">
        <v>11</v>
      </c>
      <c r="G1192" s="91" t="s">
        <v>49</v>
      </c>
      <c r="H1192" s="91" t="s">
        <v>545</v>
      </c>
    </row>
    <row r="1193" spans="1:8" ht="15" customHeight="1" x14ac:dyDescent="0.25">
      <c r="A1193" s="91" t="s">
        <v>456</v>
      </c>
      <c r="B1193" s="91" t="s">
        <v>61</v>
      </c>
      <c r="C1193" s="91" t="s">
        <v>480</v>
      </c>
      <c r="D1193" s="91" t="s">
        <v>14</v>
      </c>
      <c r="E1193" s="91" t="s">
        <v>489</v>
      </c>
      <c r="F1193" s="96">
        <v>41</v>
      </c>
      <c r="G1193" s="91" t="s">
        <v>50</v>
      </c>
      <c r="H1193" s="91" t="s">
        <v>545</v>
      </c>
    </row>
    <row r="1194" spans="1:8" ht="15" customHeight="1" x14ac:dyDescent="0.25">
      <c r="A1194" s="91" t="s">
        <v>456</v>
      </c>
      <c r="B1194" s="91" t="s">
        <v>61</v>
      </c>
      <c r="C1194" s="91" t="s">
        <v>480</v>
      </c>
      <c r="D1194" s="91" t="s">
        <v>14</v>
      </c>
      <c r="E1194" s="91" t="s">
        <v>489</v>
      </c>
      <c r="F1194" s="96">
        <v>88</v>
      </c>
      <c r="G1194" s="91" t="s">
        <v>51</v>
      </c>
      <c r="H1194" s="91" t="s">
        <v>545</v>
      </c>
    </row>
    <row r="1195" spans="1:8" ht="15" customHeight="1" x14ac:dyDescent="0.25">
      <c r="A1195" s="91" t="s">
        <v>456</v>
      </c>
      <c r="B1195" s="91" t="s">
        <v>61</v>
      </c>
      <c r="C1195" s="91" t="s">
        <v>480</v>
      </c>
      <c r="D1195" s="91" t="s">
        <v>14</v>
      </c>
      <c r="E1195" s="91" t="s">
        <v>489</v>
      </c>
      <c r="F1195" s="96">
        <v>46</v>
      </c>
      <c r="G1195" s="91" t="s">
        <v>52</v>
      </c>
      <c r="H1195" s="91" t="s">
        <v>545</v>
      </c>
    </row>
    <row r="1196" spans="1:8" ht="15" customHeight="1" x14ac:dyDescent="0.25">
      <c r="A1196" s="91" t="s">
        <v>456</v>
      </c>
      <c r="B1196" s="91" t="s">
        <v>61</v>
      </c>
      <c r="C1196" s="91" t="s">
        <v>480</v>
      </c>
      <c r="D1196" s="91" t="s">
        <v>14</v>
      </c>
      <c r="E1196" s="91" t="s">
        <v>489</v>
      </c>
      <c r="F1196" s="96">
        <v>88</v>
      </c>
      <c r="G1196" s="91" t="s">
        <v>64</v>
      </c>
      <c r="H1196" s="91" t="s">
        <v>545</v>
      </c>
    </row>
    <row r="1197" spans="1:8" ht="15" customHeight="1" x14ac:dyDescent="0.25">
      <c r="A1197" s="91" t="s">
        <v>456</v>
      </c>
      <c r="B1197" s="91" t="s">
        <v>61</v>
      </c>
      <c r="C1197" s="91" t="s">
        <v>480</v>
      </c>
      <c r="D1197" s="91" t="s">
        <v>14</v>
      </c>
      <c r="E1197" s="91" t="s">
        <v>489</v>
      </c>
      <c r="F1197" s="96">
        <v>130</v>
      </c>
      <c r="G1197" s="91" t="s">
        <v>53</v>
      </c>
      <c r="H1197" s="91" t="s">
        <v>545</v>
      </c>
    </row>
    <row r="1198" spans="1:8" ht="15" customHeight="1" x14ac:dyDescent="0.25">
      <c r="A1198" s="91" t="s">
        <v>456</v>
      </c>
      <c r="B1198" s="91" t="s">
        <v>61</v>
      </c>
      <c r="C1198" s="91" t="s">
        <v>480</v>
      </c>
      <c r="D1198" s="91" t="s">
        <v>14</v>
      </c>
      <c r="E1198" s="91" t="s">
        <v>489</v>
      </c>
      <c r="F1198" s="96">
        <v>30</v>
      </c>
      <c r="G1198" s="91" t="s">
        <v>54</v>
      </c>
      <c r="H1198" s="91" t="s">
        <v>545</v>
      </c>
    </row>
    <row r="1199" spans="1:8" ht="15" customHeight="1" x14ac:dyDescent="0.25">
      <c r="A1199" s="91" t="s">
        <v>456</v>
      </c>
      <c r="B1199" s="91" t="s">
        <v>61</v>
      </c>
      <c r="C1199" s="91" t="s">
        <v>480</v>
      </c>
      <c r="D1199" s="91" t="s">
        <v>14</v>
      </c>
      <c r="E1199" s="91" t="s">
        <v>489</v>
      </c>
      <c r="F1199" s="96">
        <v>40</v>
      </c>
      <c r="G1199" s="91" t="s">
        <v>55</v>
      </c>
      <c r="H1199" s="91" t="s">
        <v>545</v>
      </c>
    </row>
    <row r="1200" spans="1:8" ht="15" customHeight="1" x14ac:dyDescent="0.25">
      <c r="A1200" s="91" t="s">
        <v>456</v>
      </c>
      <c r="B1200" s="91" t="s">
        <v>61</v>
      </c>
      <c r="C1200" s="91" t="s">
        <v>480</v>
      </c>
      <c r="D1200" s="91" t="s">
        <v>14</v>
      </c>
      <c r="E1200" s="91" t="s">
        <v>489</v>
      </c>
      <c r="F1200" s="96">
        <v>140</v>
      </c>
      <c r="G1200" s="91" t="s">
        <v>56</v>
      </c>
      <c r="H1200" s="91" t="s">
        <v>545</v>
      </c>
    </row>
    <row r="1201" spans="1:8" ht="15" customHeight="1" x14ac:dyDescent="0.25">
      <c r="A1201" s="91" t="s">
        <v>456</v>
      </c>
      <c r="B1201" s="91" t="s">
        <v>61</v>
      </c>
      <c r="C1201" s="91" t="s">
        <v>480</v>
      </c>
      <c r="D1201" s="91" t="s">
        <v>14</v>
      </c>
      <c r="E1201" s="91" t="s">
        <v>489</v>
      </c>
      <c r="F1201" s="96">
        <v>1</v>
      </c>
      <c r="G1201" s="91" t="s">
        <v>57</v>
      </c>
      <c r="H1201" s="91" t="s">
        <v>545</v>
      </c>
    </row>
    <row r="1202" spans="1:8" ht="15" customHeight="1" x14ac:dyDescent="0.25">
      <c r="A1202" s="91" t="s">
        <v>456</v>
      </c>
      <c r="B1202" s="91" t="s">
        <v>61</v>
      </c>
      <c r="C1202" s="91" t="s">
        <v>480</v>
      </c>
      <c r="D1202" s="91" t="s">
        <v>14</v>
      </c>
      <c r="E1202" s="91" t="s">
        <v>489</v>
      </c>
      <c r="F1202" s="96">
        <v>51</v>
      </c>
      <c r="G1202" s="91" t="s">
        <v>65</v>
      </c>
      <c r="H1202" s="91" t="s">
        <v>545</v>
      </c>
    </row>
    <row r="1203" spans="1:8" ht="15" customHeight="1" x14ac:dyDescent="0.25">
      <c r="A1203" s="145"/>
      <c r="B1203" s="145"/>
      <c r="C1203" s="145"/>
      <c r="D1203" s="145"/>
      <c r="E1203" s="145"/>
      <c r="F1203" s="120">
        <f>SUM(F1094:F1202)</f>
        <v>12296</v>
      </c>
      <c r="G1203" s="145"/>
      <c r="H1203" s="145"/>
    </row>
    <row r="1204" spans="1:8" ht="15" customHeight="1" x14ac:dyDescent="0.25">
      <c r="A1204" s="91" t="s">
        <v>457</v>
      </c>
      <c r="B1204" s="91" t="s">
        <v>377</v>
      </c>
      <c r="C1204" s="91" t="s">
        <v>522</v>
      </c>
      <c r="D1204" s="91" t="s">
        <v>14</v>
      </c>
      <c r="E1204" s="91" t="s">
        <v>489</v>
      </c>
      <c r="F1204" s="96">
        <v>10</v>
      </c>
      <c r="G1204" s="91" t="s">
        <v>16</v>
      </c>
      <c r="H1204" s="91" t="s">
        <v>543</v>
      </c>
    </row>
    <row r="1205" spans="1:8" ht="15" customHeight="1" x14ac:dyDescent="0.25">
      <c r="A1205" s="91" t="s">
        <v>457</v>
      </c>
      <c r="B1205" s="91" t="s">
        <v>377</v>
      </c>
      <c r="C1205" s="91" t="s">
        <v>522</v>
      </c>
      <c r="D1205" s="91" t="s">
        <v>14</v>
      </c>
      <c r="E1205" s="91" t="s">
        <v>489</v>
      </c>
      <c r="F1205" s="96">
        <v>1344</v>
      </c>
      <c r="G1205" s="91" t="s">
        <v>18</v>
      </c>
      <c r="H1205" s="91" t="s">
        <v>543</v>
      </c>
    </row>
    <row r="1206" spans="1:8" ht="15" customHeight="1" x14ac:dyDescent="0.25">
      <c r="A1206" s="91" t="s">
        <v>457</v>
      </c>
      <c r="B1206" s="91" t="s">
        <v>377</v>
      </c>
      <c r="C1206" s="91" t="s">
        <v>522</v>
      </c>
      <c r="D1206" s="91" t="s">
        <v>14</v>
      </c>
      <c r="E1206" s="91" t="s">
        <v>489</v>
      </c>
      <c r="F1206" s="96">
        <v>12</v>
      </c>
      <c r="G1206" s="91" t="s">
        <v>20</v>
      </c>
      <c r="H1206" s="91" t="s">
        <v>543</v>
      </c>
    </row>
    <row r="1207" spans="1:8" ht="15" customHeight="1" x14ac:dyDescent="0.25">
      <c r="A1207" s="91" t="s">
        <v>457</v>
      </c>
      <c r="B1207" s="91" t="s">
        <v>377</v>
      </c>
      <c r="C1207" s="91" t="s">
        <v>480</v>
      </c>
      <c r="D1207" s="91" t="s">
        <v>14</v>
      </c>
      <c r="E1207" s="91" t="s">
        <v>489</v>
      </c>
      <c r="F1207" s="96">
        <v>55</v>
      </c>
      <c r="G1207" s="91" t="s">
        <v>22</v>
      </c>
      <c r="H1207" s="91" t="s">
        <v>543</v>
      </c>
    </row>
    <row r="1208" spans="1:8" ht="15" customHeight="1" x14ac:dyDescent="0.25">
      <c r="A1208" s="91" t="s">
        <v>457</v>
      </c>
      <c r="B1208" s="91" t="s">
        <v>377</v>
      </c>
      <c r="C1208" s="91" t="s">
        <v>522</v>
      </c>
      <c r="D1208" s="91" t="s">
        <v>14</v>
      </c>
      <c r="E1208" s="91" t="s">
        <v>489</v>
      </c>
      <c r="F1208" s="96">
        <v>203</v>
      </c>
      <c r="G1208" s="91" t="s">
        <v>23</v>
      </c>
      <c r="H1208" s="91" t="s">
        <v>543</v>
      </c>
    </row>
    <row r="1209" spans="1:8" ht="15" customHeight="1" x14ac:dyDescent="0.25">
      <c r="A1209" s="91" t="s">
        <v>457</v>
      </c>
      <c r="B1209" s="91" t="s">
        <v>377</v>
      </c>
      <c r="C1209" s="91" t="s">
        <v>522</v>
      </c>
      <c r="D1209" s="91" t="s">
        <v>14</v>
      </c>
      <c r="E1209" s="91" t="s">
        <v>489</v>
      </c>
      <c r="F1209" s="96">
        <v>143</v>
      </c>
      <c r="G1209" s="91" t="s">
        <v>25</v>
      </c>
      <c r="H1209" s="91" t="s">
        <v>543</v>
      </c>
    </row>
    <row r="1210" spans="1:8" ht="15" customHeight="1" x14ac:dyDescent="0.25">
      <c r="A1210" s="91" t="s">
        <v>457</v>
      </c>
      <c r="B1210" s="91" t="s">
        <v>377</v>
      </c>
      <c r="C1210" s="91" t="s">
        <v>522</v>
      </c>
      <c r="D1210" s="91" t="s">
        <v>14</v>
      </c>
      <c r="E1210" s="91" t="s">
        <v>489</v>
      </c>
      <c r="F1210" s="96">
        <v>108</v>
      </c>
      <c r="G1210" s="91" t="s">
        <v>27</v>
      </c>
      <c r="H1210" s="91" t="s">
        <v>543</v>
      </c>
    </row>
    <row r="1211" spans="1:8" ht="15" customHeight="1" x14ac:dyDescent="0.25">
      <c r="A1211" s="91" t="s">
        <v>457</v>
      </c>
      <c r="B1211" s="91" t="s">
        <v>377</v>
      </c>
      <c r="C1211" s="91" t="s">
        <v>522</v>
      </c>
      <c r="D1211" s="91" t="s">
        <v>14</v>
      </c>
      <c r="E1211" s="91" t="s">
        <v>489</v>
      </c>
      <c r="F1211" s="96">
        <v>70</v>
      </c>
      <c r="G1211" s="91" t="s">
        <v>28</v>
      </c>
      <c r="H1211" s="91" t="s">
        <v>543</v>
      </c>
    </row>
    <row r="1212" spans="1:8" ht="15" customHeight="1" x14ac:dyDescent="0.25">
      <c r="A1212" s="91" t="s">
        <v>457</v>
      </c>
      <c r="B1212" s="91" t="s">
        <v>377</v>
      </c>
      <c r="C1212" s="91" t="s">
        <v>522</v>
      </c>
      <c r="D1212" s="91" t="s">
        <v>14</v>
      </c>
      <c r="E1212" s="91" t="s">
        <v>489</v>
      </c>
      <c r="F1212" s="96">
        <v>10</v>
      </c>
      <c r="G1212" s="91" t="s">
        <v>29</v>
      </c>
      <c r="H1212" s="91" t="s">
        <v>543</v>
      </c>
    </row>
    <row r="1213" spans="1:8" ht="15" customHeight="1" x14ac:dyDescent="0.25">
      <c r="A1213" s="91" t="s">
        <v>457</v>
      </c>
      <c r="B1213" s="91" t="s">
        <v>377</v>
      </c>
      <c r="C1213" s="91" t="s">
        <v>522</v>
      </c>
      <c r="D1213" s="91" t="s">
        <v>14</v>
      </c>
      <c r="E1213" s="91" t="s">
        <v>489</v>
      </c>
      <c r="F1213" s="96">
        <v>31</v>
      </c>
      <c r="G1213" s="91" t="s">
        <v>30</v>
      </c>
      <c r="H1213" s="91" t="s">
        <v>543</v>
      </c>
    </row>
    <row r="1214" spans="1:8" ht="15" customHeight="1" x14ac:dyDescent="0.25">
      <c r="A1214" s="91" t="s">
        <v>457</v>
      </c>
      <c r="B1214" s="91" t="s">
        <v>377</v>
      </c>
      <c r="C1214" s="91" t="s">
        <v>522</v>
      </c>
      <c r="D1214" s="91" t="s">
        <v>14</v>
      </c>
      <c r="E1214" s="91" t="s">
        <v>489</v>
      </c>
      <c r="F1214" s="96">
        <v>155</v>
      </c>
      <c r="G1214" s="91" t="s">
        <v>31</v>
      </c>
      <c r="H1214" s="91" t="s">
        <v>543</v>
      </c>
    </row>
    <row r="1215" spans="1:8" ht="15" customHeight="1" x14ac:dyDescent="0.25">
      <c r="A1215" s="91" t="s">
        <v>457</v>
      </c>
      <c r="B1215" s="91" t="s">
        <v>377</v>
      </c>
      <c r="C1215" s="91" t="s">
        <v>522</v>
      </c>
      <c r="D1215" s="91" t="s">
        <v>14</v>
      </c>
      <c r="E1215" s="91" t="s">
        <v>489</v>
      </c>
      <c r="F1215" s="96">
        <v>278</v>
      </c>
      <c r="G1215" s="91" t="s">
        <v>32</v>
      </c>
      <c r="H1215" s="91" t="s">
        <v>543</v>
      </c>
    </row>
    <row r="1216" spans="1:8" ht="15" customHeight="1" x14ac:dyDescent="0.25">
      <c r="A1216" s="91" t="s">
        <v>457</v>
      </c>
      <c r="B1216" s="91" t="s">
        <v>377</v>
      </c>
      <c r="C1216" s="91" t="s">
        <v>522</v>
      </c>
      <c r="D1216" s="91" t="s">
        <v>14</v>
      </c>
      <c r="E1216" s="91" t="s">
        <v>489</v>
      </c>
      <c r="F1216" s="96">
        <v>38</v>
      </c>
      <c r="G1216" s="91" t="s">
        <v>62</v>
      </c>
      <c r="H1216" s="91" t="s">
        <v>543</v>
      </c>
    </row>
    <row r="1217" spans="1:8" ht="15" customHeight="1" x14ac:dyDescent="0.25">
      <c r="A1217" s="91" t="s">
        <v>457</v>
      </c>
      <c r="B1217" s="91" t="s">
        <v>377</v>
      </c>
      <c r="C1217" s="91" t="s">
        <v>522</v>
      </c>
      <c r="D1217" s="91" t="s">
        <v>14</v>
      </c>
      <c r="E1217" s="91" t="s">
        <v>489</v>
      </c>
      <c r="F1217" s="96">
        <v>13</v>
      </c>
      <c r="G1217" s="91" t="s">
        <v>33</v>
      </c>
      <c r="H1217" s="91" t="s">
        <v>543</v>
      </c>
    </row>
    <row r="1218" spans="1:8" ht="15" customHeight="1" x14ac:dyDescent="0.25">
      <c r="A1218" s="91" t="s">
        <v>457</v>
      </c>
      <c r="B1218" s="91" t="s">
        <v>377</v>
      </c>
      <c r="C1218" s="91" t="s">
        <v>522</v>
      </c>
      <c r="D1218" s="91" t="s">
        <v>14</v>
      </c>
      <c r="E1218" s="91" t="s">
        <v>489</v>
      </c>
      <c r="F1218" s="96">
        <v>109</v>
      </c>
      <c r="G1218" s="91" t="s">
        <v>34</v>
      </c>
      <c r="H1218" s="91" t="s">
        <v>543</v>
      </c>
    </row>
    <row r="1219" spans="1:8" ht="15" customHeight="1" x14ac:dyDescent="0.25">
      <c r="A1219" s="91" t="s">
        <v>457</v>
      </c>
      <c r="B1219" s="91" t="s">
        <v>377</v>
      </c>
      <c r="C1219" s="91" t="s">
        <v>522</v>
      </c>
      <c r="D1219" s="91" t="s">
        <v>14</v>
      </c>
      <c r="E1219" s="91" t="s">
        <v>489</v>
      </c>
      <c r="F1219" s="96">
        <v>84</v>
      </c>
      <c r="G1219" s="91" t="s">
        <v>35</v>
      </c>
      <c r="H1219" s="91" t="s">
        <v>543</v>
      </c>
    </row>
    <row r="1220" spans="1:8" ht="15" customHeight="1" x14ac:dyDescent="0.25">
      <c r="A1220" s="91" t="s">
        <v>457</v>
      </c>
      <c r="B1220" s="91" t="s">
        <v>377</v>
      </c>
      <c r="C1220" s="91" t="s">
        <v>522</v>
      </c>
      <c r="D1220" s="91" t="s">
        <v>14</v>
      </c>
      <c r="E1220" s="91" t="s">
        <v>489</v>
      </c>
      <c r="F1220" s="96">
        <v>14</v>
      </c>
      <c r="G1220" s="91" t="s">
        <v>36</v>
      </c>
      <c r="H1220" s="91" t="s">
        <v>543</v>
      </c>
    </row>
    <row r="1221" spans="1:8" ht="15" customHeight="1" x14ac:dyDescent="0.25">
      <c r="A1221" s="91" t="s">
        <v>457</v>
      </c>
      <c r="B1221" s="91" t="s">
        <v>377</v>
      </c>
      <c r="C1221" s="91" t="s">
        <v>522</v>
      </c>
      <c r="D1221" s="91" t="s">
        <v>14</v>
      </c>
      <c r="E1221" s="91" t="s">
        <v>489</v>
      </c>
      <c r="F1221" s="96">
        <v>64</v>
      </c>
      <c r="G1221" s="91" t="s">
        <v>37</v>
      </c>
      <c r="H1221" s="91" t="s">
        <v>543</v>
      </c>
    </row>
    <row r="1222" spans="1:8" ht="15" customHeight="1" x14ac:dyDescent="0.25">
      <c r="A1222" s="91" t="s">
        <v>457</v>
      </c>
      <c r="B1222" s="91" t="s">
        <v>377</v>
      </c>
      <c r="C1222" s="91" t="s">
        <v>522</v>
      </c>
      <c r="D1222" s="91" t="s">
        <v>14</v>
      </c>
      <c r="E1222" s="91" t="s">
        <v>489</v>
      </c>
      <c r="F1222" s="96">
        <v>3</v>
      </c>
      <c r="G1222" s="91" t="s">
        <v>38</v>
      </c>
      <c r="H1222" s="91" t="s">
        <v>543</v>
      </c>
    </row>
    <row r="1223" spans="1:8" ht="15" customHeight="1" x14ac:dyDescent="0.25">
      <c r="A1223" s="91" t="s">
        <v>457</v>
      </c>
      <c r="B1223" s="91" t="s">
        <v>377</v>
      </c>
      <c r="C1223" s="91" t="s">
        <v>522</v>
      </c>
      <c r="D1223" s="91" t="s">
        <v>14</v>
      </c>
      <c r="E1223" s="91" t="s">
        <v>489</v>
      </c>
      <c r="F1223" s="96">
        <v>2</v>
      </c>
      <c r="G1223" s="91" t="s">
        <v>39</v>
      </c>
      <c r="H1223" s="91" t="s">
        <v>543</v>
      </c>
    </row>
    <row r="1224" spans="1:8" ht="15" customHeight="1" x14ac:dyDescent="0.25">
      <c r="A1224" s="91" t="s">
        <v>457</v>
      </c>
      <c r="B1224" s="91" t="s">
        <v>377</v>
      </c>
      <c r="C1224" s="91" t="s">
        <v>522</v>
      </c>
      <c r="D1224" s="91" t="s">
        <v>14</v>
      </c>
      <c r="E1224" s="91" t="s">
        <v>489</v>
      </c>
      <c r="F1224" s="96">
        <v>12</v>
      </c>
      <c r="G1224" s="91" t="s">
        <v>40</v>
      </c>
      <c r="H1224" s="91" t="s">
        <v>543</v>
      </c>
    </row>
    <row r="1225" spans="1:8" ht="15" customHeight="1" x14ac:dyDescent="0.25">
      <c r="A1225" s="91" t="s">
        <v>457</v>
      </c>
      <c r="B1225" s="91" t="s">
        <v>377</v>
      </c>
      <c r="C1225" s="91" t="s">
        <v>522</v>
      </c>
      <c r="D1225" s="91" t="s">
        <v>14</v>
      </c>
      <c r="E1225" s="91" t="s">
        <v>489</v>
      </c>
      <c r="F1225" s="96">
        <v>495</v>
      </c>
      <c r="G1225" s="91" t="s">
        <v>41</v>
      </c>
      <c r="H1225" s="91" t="s">
        <v>543</v>
      </c>
    </row>
    <row r="1226" spans="1:8" ht="15" customHeight="1" x14ac:dyDescent="0.25">
      <c r="A1226" s="91" t="s">
        <v>457</v>
      </c>
      <c r="B1226" s="91" t="s">
        <v>377</v>
      </c>
      <c r="C1226" s="91" t="s">
        <v>522</v>
      </c>
      <c r="D1226" s="91" t="s">
        <v>14</v>
      </c>
      <c r="E1226" s="91" t="s">
        <v>489</v>
      </c>
      <c r="F1226" s="96">
        <v>179</v>
      </c>
      <c r="G1226" s="91" t="s">
        <v>42</v>
      </c>
      <c r="H1226" s="91" t="s">
        <v>543</v>
      </c>
    </row>
    <row r="1227" spans="1:8" ht="15" customHeight="1" x14ac:dyDescent="0.25">
      <c r="A1227" s="91" t="s">
        <v>457</v>
      </c>
      <c r="B1227" s="91" t="s">
        <v>377</v>
      </c>
      <c r="C1227" s="91" t="s">
        <v>522</v>
      </c>
      <c r="D1227" s="91" t="s">
        <v>14</v>
      </c>
      <c r="E1227" s="91" t="s">
        <v>489</v>
      </c>
      <c r="F1227" s="96">
        <v>131</v>
      </c>
      <c r="G1227" s="91" t="s">
        <v>43</v>
      </c>
      <c r="H1227" s="91" t="s">
        <v>543</v>
      </c>
    </row>
    <row r="1228" spans="1:8" ht="15" customHeight="1" x14ac:dyDescent="0.25">
      <c r="A1228" s="91" t="s">
        <v>457</v>
      </c>
      <c r="B1228" s="91" t="s">
        <v>377</v>
      </c>
      <c r="C1228" s="91" t="s">
        <v>522</v>
      </c>
      <c r="D1228" s="91" t="s">
        <v>14</v>
      </c>
      <c r="E1228" s="91" t="s">
        <v>489</v>
      </c>
      <c r="F1228" s="96">
        <v>11</v>
      </c>
      <c r="G1228" s="91" t="s">
        <v>44</v>
      </c>
      <c r="H1228" s="91" t="s">
        <v>543</v>
      </c>
    </row>
    <row r="1229" spans="1:8" ht="15" customHeight="1" x14ac:dyDescent="0.25">
      <c r="A1229" s="91" t="s">
        <v>457</v>
      </c>
      <c r="B1229" s="91" t="s">
        <v>377</v>
      </c>
      <c r="C1229" s="91" t="s">
        <v>522</v>
      </c>
      <c r="D1229" s="91" t="s">
        <v>14</v>
      </c>
      <c r="E1229" s="91" t="s">
        <v>489</v>
      </c>
      <c r="F1229" s="96">
        <v>48</v>
      </c>
      <c r="G1229" s="91" t="s">
        <v>45</v>
      </c>
      <c r="H1229" s="91" t="s">
        <v>543</v>
      </c>
    </row>
    <row r="1230" spans="1:8" ht="15" customHeight="1" x14ac:dyDescent="0.25">
      <c r="A1230" s="91" t="s">
        <v>457</v>
      </c>
      <c r="B1230" s="91" t="s">
        <v>377</v>
      </c>
      <c r="C1230" s="91" t="s">
        <v>522</v>
      </c>
      <c r="D1230" s="91" t="s">
        <v>14</v>
      </c>
      <c r="E1230" s="91" t="s">
        <v>489</v>
      </c>
      <c r="F1230" s="96">
        <v>108</v>
      </c>
      <c r="G1230" s="91" t="s">
        <v>46</v>
      </c>
      <c r="H1230" s="91" t="s">
        <v>543</v>
      </c>
    </row>
    <row r="1231" spans="1:8" ht="15" customHeight="1" x14ac:dyDescent="0.25">
      <c r="A1231" s="91" t="s">
        <v>457</v>
      </c>
      <c r="B1231" s="91" t="s">
        <v>377</v>
      </c>
      <c r="C1231" s="91" t="s">
        <v>522</v>
      </c>
      <c r="D1231" s="91" t="s">
        <v>14</v>
      </c>
      <c r="E1231" s="91" t="s">
        <v>489</v>
      </c>
      <c r="F1231" s="96">
        <v>186</v>
      </c>
      <c r="G1231" s="91" t="s">
        <v>47</v>
      </c>
      <c r="H1231" s="91" t="s">
        <v>543</v>
      </c>
    </row>
    <row r="1232" spans="1:8" ht="15" customHeight="1" x14ac:dyDescent="0.25">
      <c r="A1232" s="91" t="s">
        <v>457</v>
      </c>
      <c r="B1232" s="91" t="s">
        <v>377</v>
      </c>
      <c r="C1232" s="91" t="s">
        <v>522</v>
      </c>
      <c r="D1232" s="91" t="s">
        <v>14</v>
      </c>
      <c r="E1232" s="91" t="s">
        <v>489</v>
      </c>
      <c r="F1232" s="96">
        <v>72</v>
      </c>
      <c r="G1232" s="91" t="s">
        <v>63</v>
      </c>
      <c r="H1232" s="91" t="s">
        <v>543</v>
      </c>
    </row>
    <row r="1233" spans="1:8" ht="15" customHeight="1" x14ac:dyDescent="0.25">
      <c r="A1233" s="91" t="s">
        <v>457</v>
      </c>
      <c r="B1233" s="91" t="s">
        <v>377</v>
      </c>
      <c r="C1233" s="91" t="s">
        <v>522</v>
      </c>
      <c r="D1233" s="91" t="s">
        <v>14</v>
      </c>
      <c r="E1233" s="91" t="s">
        <v>489</v>
      </c>
      <c r="F1233" s="96">
        <v>86</v>
      </c>
      <c r="G1233" s="91" t="s">
        <v>48</v>
      </c>
      <c r="H1233" s="91" t="s">
        <v>543</v>
      </c>
    </row>
    <row r="1234" spans="1:8" ht="15" customHeight="1" x14ac:dyDescent="0.25">
      <c r="A1234" s="91" t="s">
        <v>457</v>
      </c>
      <c r="B1234" s="91" t="s">
        <v>377</v>
      </c>
      <c r="C1234" s="91" t="s">
        <v>522</v>
      </c>
      <c r="D1234" s="91" t="s">
        <v>14</v>
      </c>
      <c r="E1234" s="91" t="s">
        <v>489</v>
      </c>
      <c r="F1234" s="96">
        <v>17</v>
      </c>
      <c r="G1234" s="91" t="s">
        <v>68</v>
      </c>
      <c r="H1234" s="91" t="s">
        <v>543</v>
      </c>
    </row>
    <row r="1235" spans="1:8" ht="15" customHeight="1" x14ac:dyDescent="0.25">
      <c r="A1235" s="91" t="s">
        <v>457</v>
      </c>
      <c r="B1235" s="91" t="s">
        <v>377</v>
      </c>
      <c r="C1235" s="91" t="s">
        <v>522</v>
      </c>
      <c r="D1235" s="91" t="s">
        <v>14</v>
      </c>
      <c r="E1235" s="91" t="s">
        <v>489</v>
      </c>
      <c r="F1235" s="96">
        <v>12</v>
      </c>
      <c r="G1235" s="91" t="s">
        <v>49</v>
      </c>
      <c r="H1235" s="91" t="s">
        <v>543</v>
      </c>
    </row>
    <row r="1236" spans="1:8" ht="15" customHeight="1" x14ac:dyDescent="0.25">
      <c r="A1236" s="91" t="s">
        <v>457</v>
      </c>
      <c r="B1236" s="91" t="s">
        <v>377</v>
      </c>
      <c r="C1236" s="91" t="s">
        <v>522</v>
      </c>
      <c r="D1236" s="91" t="s">
        <v>14</v>
      </c>
      <c r="E1236" s="91" t="s">
        <v>489</v>
      </c>
      <c r="F1236" s="96">
        <v>14</v>
      </c>
      <c r="G1236" s="91" t="s">
        <v>50</v>
      </c>
      <c r="H1236" s="91" t="s">
        <v>543</v>
      </c>
    </row>
    <row r="1237" spans="1:8" ht="15" customHeight="1" x14ac:dyDescent="0.25">
      <c r="A1237" s="91" t="s">
        <v>457</v>
      </c>
      <c r="B1237" s="91" t="s">
        <v>377</v>
      </c>
      <c r="C1237" s="91" t="s">
        <v>522</v>
      </c>
      <c r="D1237" s="91" t="s">
        <v>14</v>
      </c>
      <c r="E1237" s="91" t="s">
        <v>489</v>
      </c>
      <c r="F1237" s="96">
        <v>313</v>
      </c>
      <c r="G1237" s="91" t="s">
        <v>52</v>
      </c>
      <c r="H1237" s="91" t="s">
        <v>543</v>
      </c>
    </row>
    <row r="1238" spans="1:8" ht="15" customHeight="1" x14ac:dyDescent="0.25">
      <c r="A1238" s="91" t="s">
        <v>457</v>
      </c>
      <c r="B1238" s="91" t="s">
        <v>377</v>
      </c>
      <c r="C1238" s="91" t="s">
        <v>522</v>
      </c>
      <c r="D1238" s="91" t="s">
        <v>14</v>
      </c>
      <c r="E1238" s="91" t="s">
        <v>489</v>
      </c>
      <c r="F1238" s="96">
        <v>23</v>
      </c>
      <c r="G1238" s="91" t="s">
        <v>64</v>
      </c>
      <c r="H1238" s="91" t="s">
        <v>543</v>
      </c>
    </row>
    <row r="1239" spans="1:8" ht="15" customHeight="1" x14ac:dyDescent="0.25">
      <c r="A1239" s="91" t="s">
        <v>457</v>
      </c>
      <c r="B1239" s="91" t="s">
        <v>377</v>
      </c>
      <c r="C1239" s="91" t="s">
        <v>522</v>
      </c>
      <c r="D1239" s="91" t="s">
        <v>14</v>
      </c>
      <c r="E1239" s="91" t="s">
        <v>489</v>
      </c>
      <c r="F1239" s="96">
        <v>213</v>
      </c>
      <c r="G1239" s="91" t="s">
        <v>56</v>
      </c>
      <c r="H1239" s="91" t="s">
        <v>543</v>
      </c>
    </row>
    <row r="1240" spans="1:8" ht="15" customHeight="1" x14ac:dyDescent="0.25">
      <c r="A1240" s="91" t="s">
        <v>457</v>
      </c>
      <c r="B1240" s="91" t="s">
        <v>377</v>
      </c>
      <c r="C1240" s="91" t="s">
        <v>522</v>
      </c>
      <c r="D1240" s="91" t="s">
        <v>14</v>
      </c>
      <c r="E1240" s="91" t="s">
        <v>489</v>
      </c>
      <c r="F1240" s="96">
        <v>60</v>
      </c>
      <c r="G1240" s="91" t="s">
        <v>65</v>
      </c>
      <c r="H1240" s="91" t="s">
        <v>543</v>
      </c>
    </row>
    <row r="1241" spans="1:8" ht="15" customHeight="1" x14ac:dyDescent="0.25">
      <c r="A1241" s="91" t="s">
        <v>457</v>
      </c>
      <c r="B1241" s="91" t="s">
        <v>377</v>
      </c>
      <c r="C1241" s="91" t="s">
        <v>522</v>
      </c>
      <c r="D1241" s="91" t="s">
        <v>14</v>
      </c>
      <c r="E1241" s="91" t="s">
        <v>489</v>
      </c>
      <c r="F1241" s="96">
        <v>53</v>
      </c>
      <c r="G1241" s="91" t="s">
        <v>16</v>
      </c>
      <c r="H1241" s="91" t="s">
        <v>543</v>
      </c>
    </row>
    <row r="1242" spans="1:8" ht="15" customHeight="1" x14ac:dyDescent="0.25">
      <c r="A1242" s="91" t="s">
        <v>457</v>
      </c>
      <c r="B1242" s="91" t="s">
        <v>377</v>
      </c>
      <c r="C1242" s="91" t="s">
        <v>522</v>
      </c>
      <c r="D1242" s="91" t="s">
        <v>14</v>
      </c>
      <c r="E1242" s="91" t="s">
        <v>489</v>
      </c>
      <c r="F1242" s="96">
        <v>341</v>
      </c>
      <c r="G1242" s="91" t="s">
        <v>18</v>
      </c>
      <c r="H1242" s="91" t="s">
        <v>543</v>
      </c>
    </row>
    <row r="1243" spans="1:8" ht="15" customHeight="1" x14ac:dyDescent="0.25">
      <c r="A1243" s="91" t="s">
        <v>457</v>
      </c>
      <c r="B1243" s="91" t="s">
        <v>377</v>
      </c>
      <c r="C1243" s="91" t="s">
        <v>522</v>
      </c>
      <c r="D1243" s="91" t="s">
        <v>14</v>
      </c>
      <c r="E1243" s="91" t="s">
        <v>489</v>
      </c>
      <c r="F1243" s="96">
        <v>101</v>
      </c>
      <c r="G1243" s="91" t="s">
        <v>20</v>
      </c>
      <c r="H1243" s="91" t="s">
        <v>543</v>
      </c>
    </row>
    <row r="1244" spans="1:8" ht="15" customHeight="1" x14ac:dyDescent="0.25">
      <c r="A1244" s="91" t="s">
        <v>457</v>
      </c>
      <c r="B1244" s="91" t="s">
        <v>377</v>
      </c>
      <c r="C1244" s="91" t="s">
        <v>480</v>
      </c>
      <c r="D1244" s="91" t="s">
        <v>14</v>
      </c>
      <c r="E1244" s="91" t="s">
        <v>489</v>
      </c>
      <c r="F1244" s="96">
        <v>97</v>
      </c>
      <c r="G1244" s="91" t="s">
        <v>22</v>
      </c>
      <c r="H1244" s="91" t="s">
        <v>543</v>
      </c>
    </row>
    <row r="1245" spans="1:8" ht="15" customHeight="1" x14ac:dyDescent="0.25">
      <c r="A1245" s="91" t="s">
        <v>457</v>
      </c>
      <c r="B1245" s="91" t="s">
        <v>377</v>
      </c>
      <c r="C1245" s="91" t="s">
        <v>522</v>
      </c>
      <c r="D1245" s="91" t="s">
        <v>14</v>
      </c>
      <c r="E1245" s="91" t="s">
        <v>489</v>
      </c>
      <c r="F1245" s="96">
        <v>288</v>
      </c>
      <c r="G1245" s="91" t="s">
        <v>23</v>
      </c>
      <c r="H1245" s="91" t="s">
        <v>543</v>
      </c>
    </row>
    <row r="1246" spans="1:8" ht="15" customHeight="1" x14ac:dyDescent="0.25">
      <c r="A1246" s="91" t="s">
        <v>457</v>
      </c>
      <c r="B1246" s="91" t="s">
        <v>377</v>
      </c>
      <c r="C1246" s="91" t="s">
        <v>522</v>
      </c>
      <c r="D1246" s="91" t="s">
        <v>14</v>
      </c>
      <c r="E1246" s="91" t="s">
        <v>489</v>
      </c>
      <c r="F1246" s="96">
        <v>157</v>
      </c>
      <c r="G1246" s="91" t="s">
        <v>25</v>
      </c>
      <c r="H1246" s="91" t="s">
        <v>543</v>
      </c>
    </row>
    <row r="1247" spans="1:8" ht="15" customHeight="1" x14ac:dyDescent="0.25">
      <c r="A1247" s="91" t="s">
        <v>457</v>
      </c>
      <c r="B1247" s="91" t="s">
        <v>377</v>
      </c>
      <c r="C1247" s="91" t="s">
        <v>522</v>
      </c>
      <c r="D1247" s="91" t="s">
        <v>14</v>
      </c>
      <c r="E1247" s="91" t="s">
        <v>489</v>
      </c>
      <c r="F1247" s="96">
        <v>174</v>
      </c>
      <c r="G1247" s="91" t="s">
        <v>27</v>
      </c>
      <c r="H1247" s="91" t="s">
        <v>543</v>
      </c>
    </row>
    <row r="1248" spans="1:8" ht="15" customHeight="1" x14ac:dyDescent="0.25">
      <c r="A1248" s="91" t="s">
        <v>457</v>
      </c>
      <c r="B1248" s="91" t="s">
        <v>377</v>
      </c>
      <c r="C1248" s="91" t="s">
        <v>522</v>
      </c>
      <c r="D1248" s="91" t="s">
        <v>14</v>
      </c>
      <c r="E1248" s="91" t="s">
        <v>489</v>
      </c>
      <c r="F1248" s="96">
        <v>197</v>
      </c>
      <c r="G1248" s="91" t="s">
        <v>28</v>
      </c>
      <c r="H1248" s="91" t="s">
        <v>543</v>
      </c>
    </row>
    <row r="1249" spans="1:8" ht="15" customHeight="1" x14ac:dyDescent="0.25">
      <c r="A1249" s="91" t="s">
        <v>457</v>
      </c>
      <c r="B1249" s="91" t="s">
        <v>377</v>
      </c>
      <c r="C1249" s="91" t="s">
        <v>522</v>
      </c>
      <c r="D1249" s="91" t="s">
        <v>14</v>
      </c>
      <c r="E1249" s="91" t="s">
        <v>489</v>
      </c>
      <c r="F1249" s="96">
        <v>83</v>
      </c>
      <c r="G1249" s="91" t="s">
        <v>29</v>
      </c>
      <c r="H1249" s="91" t="s">
        <v>543</v>
      </c>
    </row>
    <row r="1250" spans="1:8" ht="15" customHeight="1" x14ac:dyDescent="0.25">
      <c r="A1250" s="91" t="s">
        <v>457</v>
      </c>
      <c r="B1250" s="91" t="s">
        <v>377</v>
      </c>
      <c r="C1250" s="91" t="s">
        <v>522</v>
      </c>
      <c r="D1250" s="91" t="s">
        <v>14</v>
      </c>
      <c r="E1250" s="91" t="s">
        <v>489</v>
      </c>
      <c r="F1250" s="96">
        <v>68</v>
      </c>
      <c r="G1250" s="91" t="s">
        <v>30</v>
      </c>
      <c r="H1250" s="91" t="s">
        <v>543</v>
      </c>
    </row>
    <row r="1251" spans="1:8" ht="15" customHeight="1" x14ac:dyDescent="0.25">
      <c r="A1251" s="91" t="s">
        <v>457</v>
      </c>
      <c r="B1251" s="91" t="s">
        <v>377</v>
      </c>
      <c r="C1251" s="91" t="s">
        <v>522</v>
      </c>
      <c r="D1251" s="91" t="s">
        <v>14</v>
      </c>
      <c r="E1251" s="91" t="s">
        <v>489</v>
      </c>
      <c r="F1251" s="96">
        <v>125</v>
      </c>
      <c r="G1251" s="91" t="s">
        <v>31</v>
      </c>
      <c r="H1251" s="91" t="s">
        <v>543</v>
      </c>
    </row>
    <row r="1252" spans="1:8" ht="15" customHeight="1" x14ac:dyDescent="0.25">
      <c r="A1252" s="91" t="s">
        <v>457</v>
      </c>
      <c r="B1252" s="91" t="s">
        <v>377</v>
      </c>
      <c r="C1252" s="91" t="s">
        <v>522</v>
      </c>
      <c r="D1252" s="91" t="s">
        <v>14</v>
      </c>
      <c r="E1252" s="91" t="s">
        <v>489</v>
      </c>
      <c r="F1252" s="96">
        <v>422</v>
      </c>
      <c r="G1252" s="91" t="s">
        <v>32</v>
      </c>
      <c r="H1252" s="91" t="s">
        <v>543</v>
      </c>
    </row>
    <row r="1253" spans="1:8" ht="15" customHeight="1" x14ac:dyDescent="0.25">
      <c r="A1253" s="91" t="s">
        <v>457</v>
      </c>
      <c r="B1253" s="91" t="s">
        <v>377</v>
      </c>
      <c r="C1253" s="91" t="s">
        <v>522</v>
      </c>
      <c r="D1253" s="91" t="s">
        <v>14</v>
      </c>
      <c r="E1253" s="91" t="s">
        <v>489</v>
      </c>
      <c r="F1253" s="96">
        <v>36</v>
      </c>
      <c r="G1253" s="91" t="s">
        <v>62</v>
      </c>
      <c r="H1253" s="91" t="s">
        <v>543</v>
      </c>
    </row>
    <row r="1254" spans="1:8" ht="15" customHeight="1" x14ac:dyDescent="0.25">
      <c r="A1254" s="91" t="s">
        <v>457</v>
      </c>
      <c r="B1254" s="91" t="s">
        <v>377</v>
      </c>
      <c r="C1254" s="91" t="s">
        <v>522</v>
      </c>
      <c r="D1254" s="91" t="s">
        <v>14</v>
      </c>
      <c r="E1254" s="91" t="s">
        <v>489</v>
      </c>
      <c r="F1254" s="96">
        <v>273</v>
      </c>
      <c r="G1254" s="91" t="s">
        <v>33</v>
      </c>
      <c r="H1254" s="91" t="s">
        <v>543</v>
      </c>
    </row>
    <row r="1255" spans="1:8" ht="15" customHeight="1" x14ac:dyDescent="0.25">
      <c r="A1255" s="91" t="s">
        <v>457</v>
      </c>
      <c r="B1255" s="91" t="s">
        <v>377</v>
      </c>
      <c r="C1255" s="91" t="s">
        <v>522</v>
      </c>
      <c r="D1255" s="91" t="s">
        <v>14</v>
      </c>
      <c r="E1255" s="91" t="s">
        <v>489</v>
      </c>
      <c r="F1255" s="96">
        <v>26</v>
      </c>
      <c r="G1255" s="91" t="s">
        <v>34</v>
      </c>
      <c r="H1255" s="91" t="s">
        <v>543</v>
      </c>
    </row>
    <row r="1256" spans="1:8" ht="15" customHeight="1" x14ac:dyDescent="0.25">
      <c r="A1256" s="91" t="s">
        <v>457</v>
      </c>
      <c r="B1256" s="91" t="s">
        <v>377</v>
      </c>
      <c r="C1256" s="91" t="s">
        <v>522</v>
      </c>
      <c r="D1256" s="91" t="s">
        <v>14</v>
      </c>
      <c r="E1256" s="91" t="s">
        <v>489</v>
      </c>
      <c r="F1256" s="96">
        <v>36</v>
      </c>
      <c r="G1256" s="91" t="s">
        <v>35</v>
      </c>
      <c r="H1256" s="91" t="s">
        <v>543</v>
      </c>
    </row>
    <row r="1257" spans="1:8" ht="15" customHeight="1" x14ac:dyDescent="0.25">
      <c r="A1257" s="91" t="s">
        <v>457</v>
      </c>
      <c r="B1257" s="91" t="s">
        <v>377</v>
      </c>
      <c r="C1257" s="91" t="s">
        <v>522</v>
      </c>
      <c r="D1257" s="91" t="s">
        <v>14</v>
      </c>
      <c r="E1257" s="91" t="s">
        <v>489</v>
      </c>
      <c r="F1257" s="96">
        <v>22</v>
      </c>
      <c r="G1257" s="91" t="s">
        <v>36</v>
      </c>
      <c r="H1257" s="91" t="s">
        <v>543</v>
      </c>
    </row>
    <row r="1258" spans="1:8" ht="15" customHeight="1" x14ac:dyDescent="0.25">
      <c r="A1258" s="91" t="s">
        <v>457</v>
      </c>
      <c r="B1258" s="91" t="s">
        <v>377</v>
      </c>
      <c r="C1258" s="91" t="s">
        <v>522</v>
      </c>
      <c r="D1258" s="91" t="s">
        <v>14</v>
      </c>
      <c r="E1258" s="91" t="s">
        <v>489</v>
      </c>
      <c r="F1258" s="96">
        <v>119</v>
      </c>
      <c r="G1258" s="91" t="s">
        <v>37</v>
      </c>
      <c r="H1258" s="91" t="s">
        <v>543</v>
      </c>
    </row>
    <row r="1259" spans="1:8" ht="15" customHeight="1" x14ac:dyDescent="0.25">
      <c r="A1259" s="91" t="s">
        <v>457</v>
      </c>
      <c r="B1259" s="91" t="s">
        <v>377</v>
      </c>
      <c r="C1259" s="91" t="s">
        <v>522</v>
      </c>
      <c r="D1259" s="91" t="s">
        <v>14</v>
      </c>
      <c r="E1259" s="91" t="s">
        <v>489</v>
      </c>
      <c r="F1259" s="96">
        <v>10</v>
      </c>
      <c r="G1259" s="91" t="s">
        <v>38</v>
      </c>
      <c r="H1259" s="91" t="s">
        <v>543</v>
      </c>
    </row>
    <row r="1260" spans="1:8" ht="15" customHeight="1" x14ac:dyDescent="0.25">
      <c r="A1260" s="91" t="s">
        <v>457</v>
      </c>
      <c r="B1260" s="91" t="s">
        <v>377</v>
      </c>
      <c r="C1260" s="91" t="s">
        <v>522</v>
      </c>
      <c r="D1260" s="91" t="s">
        <v>14</v>
      </c>
      <c r="E1260" s="91" t="s">
        <v>489</v>
      </c>
      <c r="F1260" s="96">
        <v>44</v>
      </c>
      <c r="G1260" s="91" t="s">
        <v>39</v>
      </c>
      <c r="H1260" s="91" t="s">
        <v>543</v>
      </c>
    </row>
    <row r="1261" spans="1:8" ht="15" customHeight="1" x14ac:dyDescent="0.25">
      <c r="A1261" s="91" t="s">
        <v>457</v>
      </c>
      <c r="B1261" s="91" t="s">
        <v>377</v>
      </c>
      <c r="C1261" s="91" t="s">
        <v>522</v>
      </c>
      <c r="D1261" s="91" t="s">
        <v>14</v>
      </c>
      <c r="E1261" s="91" t="s">
        <v>489</v>
      </c>
      <c r="F1261" s="96">
        <v>72</v>
      </c>
      <c r="G1261" s="91" t="s">
        <v>40</v>
      </c>
      <c r="H1261" s="91" t="s">
        <v>543</v>
      </c>
    </row>
    <row r="1262" spans="1:8" ht="15" customHeight="1" x14ac:dyDescent="0.25">
      <c r="A1262" s="91" t="s">
        <v>457</v>
      </c>
      <c r="B1262" s="91" t="s">
        <v>377</v>
      </c>
      <c r="C1262" s="91" t="s">
        <v>522</v>
      </c>
      <c r="D1262" s="91" t="s">
        <v>14</v>
      </c>
      <c r="E1262" s="91" t="s">
        <v>489</v>
      </c>
      <c r="F1262" s="96">
        <v>452</v>
      </c>
      <c r="G1262" s="91" t="s">
        <v>41</v>
      </c>
      <c r="H1262" s="91" t="s">
        <v>543</v>
      </c>
    </row>
    <row r="1263" spans="1:8" ht="15" customHeight="1" x14ac:dyDescent="0.25">
      <c r="A1263" s="91" t="s">
        <v>457</v>
      </c>
      <c r="B1263" s="91" t="s">
        <v>377</v>
      </c>
      <c r="C1263" s="91" t="s">
        <v>522</v>
      </c>
      <c r="D1263" s="91" t="s">
        <v>14</v>
      </c>
      <c r="E1263" s="91" t="s">
        <v>489</v>
      </c>
      <c r="F1263" s="96">
        <v>211</v>
      </c>
      <c r="G1263" s="91" t="s">
        <v>42</v>
      </c>
      <c r="H1263" s="91" t="s">
        <v>543</v>
      </c>
    </row>
    <row r="1264" spans="1:8" ht="15" customHeight="1" x14ac:dyDescent="0.25">
      <c r="A1264" s="91" t="s">
        <v>457</v>
      </c>
      <c r="B1264" s="91" t="s">
        <v>377</v>
      </c>
      <c r="C1264" s="91" t="s">
        <v>522</v>
      </c>
      <c r="D1264" s="91" t="s">
        <v>14</v>
      </c>
      <c r="E1264" s="91" t="s">
        <v>489</v>
      </c>
      <c r="F1264" s="96">
        <v>184</v>
      </c>
      <c r="G1264" s="91" t="s">
        <v>43</v>
      </c>
      <c r="H1264" s="91" t="s">
        <v>543</v>
      </c>
    </row>
    <row r="1265" spans="1:8" ht="15" customHeight="1" x14ac:dyDescent="0.25">
      <c r="A1265" s="91" t="s">
        <v>457</v>
      </c>
      <c r="B1265" s="91" t="s">
        <v>377</v>
      </c>
      <c r="C1265" s="91" t="s">
        <v>522</v>
      </c>
      <c r="D1265" s="91" t="s">
        <v>14</v>
      </c>
      <c r="E1265" s="91" t="s">
        <v>489</v>
      </c>
      <c r="F1265" s="96">
        <v>37</v>
      </c>
      <c r="G1265" s="91" t="s">
        <v>44</v>
      </c>
      <c r="H1265" s="91" t="s">
        <v>543</v>
      </c>
    </row>
    <row r="1266" spans="1:8" ht="15" customHeight="1" x14ac:dyDescent="0.25">
      <c r="A1266" s="91" t="s">
        <v>457</v>
      </c>
      <c r="B1266" s="91" t="s">
        <v>377</v>
      </c>
      <c r="C1266" s="91" t="s">
        <v>522</v>
      </c>
      <c r="D1266" s="91" t="s">
        <v>14</v>
      </c>
      <c r="E1266" s="91" t="s">
        <v>489</v>
      </c>
      <c r="F1266" s="96">
        <v>205</v>
      </c>
      <c r="G1266" s="91" t="s">
        <v>45</v>
      </c>
      <c r="H1266" s="91" t="s">
        <v>543</v>
      </c>
    </row>
    <row r="1267" spans="1:8" ht="15" customHeight="1" x14ac:dyDescent="0.25">
      <c r="A1267" s="91" t="s">
        <v>457</v>
      </c>
      <c r="B1267" s="91" t="s">
        <v>377</v>
      </c>
      <c r="C1267" s="91" t="s">
        <v>522</v>
      </c>
      <c r="D1267" s="91" t="s">
        <v>14</v>
      </c>
      <c r="E1267" s="91" t="s">
        <v>489</v>
      </c>
      <c r="F1267" s="96">
        <v>62</v>
      </c>
      <c r="G1267" s="91" t="s">
        <v>46</v>
      </c>
      <c r="H1267" s="91" t="s">
        <v>543</v>
      </c>
    </row>
    <row r="1268" spans="1:8" ht="15" customHeight="1" x14ac:dyDescent="0.25">
      <c r="A1268" s="91" t="s">
        <v>457</v>
      </c>
      <c r="B1268" s="91" t="s">
        <v>377</v>
      </c>
      <c r="C1268" s="91" t="s">
        <v>522</v>
      </c>
      <c r="D1268" s="91" t="s">
        <v>14</v>
      </c>
      <c r="E1268" s="91" t="s">
        <v>489</v>
      </c>
      <c r="F1268" s="96">
        <v>139</v>
      </c>
      <c r="G1268" s="91" t="s">
        <v>47</v>
      </c>
      <c r="H1268" s="91" t="s">
        <v>543</v>
      </c>
    </row>
    <row r="1269" spans="1:8" ht="15" customHeight="1" x14ac:dyDescent="0.25">
      <c r="A1269" s="91" t="s">
        <v>457</v>
      </c>
      <c r="B1269" s="91" t="s">
        <v>377</v>
      </c>
      <c r="C1269" s="91" t="s">
        <v>522</v>
      </c>
      <c r="D1269" s="91" t="s">
        <v>14</v>
      </c>
      <c r="E1269" s="91" t="s">
        <v>489</v>
      </c>
      <c r="F1269" s="96">
        <v>79</v>
      </c>
      <c r="G1269" s="91" t="s">
        <v>63</v>
      </c>
      <c r="H1269" s="91" t="s">
        <v>543</v>
      </c>
    </row>
    <row r="1270" spans="1:8" ht="15" customHeight="1" x14ac:dyDescent="0.25">
      <c r="A1270" s="91" t="s">
        <v>457</v>
      </c>
      <c r="B1270" s="91" t="s">
        <v>377</v>
      </c>
      <c r="C1270" s="91" t="s">
        <v>522</v>
      </c>
      <c r="D1270" s="91" t="s">
        <v>14</v>
      </c>
      <c r="E1270" s="91" t="s">
        <v>489</v>
      </c>
      <c r="F1270" s="96">
        <v>47</v>
      </c>
      <c r="G1270" s="91" t="s">
        <v>48</v>
      </c>
      <c r="H1270" s="91" t="s">
        <v>543</v>
      </c>
    </row>
    <row r="1271" spans="1:8" ht="15" customHeight="1" x14ac:dyDescent="0.25">
      <c r="A1271" s="91" t="s">
        <v>457</v>
      </c>
      <c r="B1271" s="91" t="s">
        <v>377</v>
      </c>
      <c r="C1271" s="91" t="s">
        <v>522</v>
      </c>
      <c r="D1271" s="91" t="s">
        <v>14</v>
      </c>
      <c r="E1271" s="91" t="s">
        <v>489</v>
      </c>
      <c r="F1271" s="96">
        <v>55</v>
      </c>
      <c r="G1271" s="91" t="s">
        <v>68</v>
      </c>
      <c r="H1271" s="91" t="s">
        <v>543</v>
      </c>
    </row>
    <row r="1272" spans="1:8" ht="15" customHeight="1" x14ac:dyDescent="0.25">
      <c r="A1272" s="91" t="s">
        <v>457</v>
      </c>
      <c r="B1272" s="91" t="s">
        <v>377</v>
      </c>
      <c r="C1272" s="91" t="s">
        <v>522</v>
      </c>
      <c r="D1272" s="91" t="s">
        <v>14</v>
      </c>
      <c r="E1272" s="91" t="s">
        <v>489</v>
      </c>
      <c r="F1272" s="96">
        <v>13</v>
      </c>
      <c r="G1272" s="91" t="s">
        <v>49</v>
      </c>
      <c r="H1272" s="91" t="s">
        <v>543</v>
      </c>
    </row>
    <row r="1273" spans="1:8" ht="15" customHeight="1" x14ac:dyDescent="0.25">
      <c r="A1273" s="91" t="s">
        <v>457</v>
      </c>
      <c r="B1273" s="91" t="s">
        <v>377</v>
      </c>
      <c r="C1273" s="91" t="s">
        <v>522</v>
      </c>
      <c r="D1273" s="91" t="s">
        <v>14</v>
      </c>
      <c r="E1273" s="91" t="s">
        <v>489</v>
      </c>
      <c r="F1273" s="96">
        <v>46</v>
      </c>
      <c r="G1273" s="91" t="s">
        <v>50</v>
      </c>
      <c r="H1273" s="91" t="s">
        <v>543</v>
      </c>
    </row>
    <row r="1274" spans="1:8" ht="15" customHeight="1" x14ac:dyDescent="0.25">
      <c r="A1274" s="91" t="s">
        <v>457</v>
      </c>
      <c r="B1274" s="91" t="s">
        <v>377</v>
      </c>
      <c r="C1274" s="91" t="s">
        <v>522</v>
      </c>
      <c r="D1274" s="91" t="s">
        <v>14</v>
      </c>
      <c r="E1274" s="91" t="s">
        <v>489</v>
      </c>
      <c r="F1274" s="96">
        <v>262</v>
      </c>
      <c r="G1274" s="91" t="s">
        <v>52</v>
      </c>
      <c r="H1274" s="91" t="s">
        <v>543</v>
      </c>
    </row>
    <row r="1275" spans="1:8" ht="15" customHeight="1" x14ac:dyDescent="0.25">
      <c r="A1275" s="91" t="s">
        <v>457</v>
      </c>
      <c r="B1275" s="91" t="s">
        <v>377</v>
      </c>
      <c r="C1275" s="91" t="s">
        <v>522</v>
      </c>
      <c r="D1275" s="91" t="s">
        <v>14</v>
      </c>
      <c r="E1275" s="91" t="s">
        <v>489</v>
      </c>
      <c r="F1275" s="96">
        <v>41</v>
      </c>
      <c r="G1275" s="91" t="s">
        <v>64</v>
      </c>
      <c r="H1275" s="91" t="s">
        <v>543</v>
      </c>
    </row>
    <row r="1276" spans="1:8" ht="15" customHeight="1" x14ac:dyDescent="0.25">
      <c r="A1276" s="91" t="s">
        <v>457</v>
      </c>
      <c r="B1276" s="91" t="s">
        <v>377</v>
      </c>
      <c r="C1276" s="91" t="s">
        <v>522</v>
      </c>
      <c r="D1276" s="91" t="s">
        <v>14</v>
      </c>
      <c r="E1276" s="91" t="s">
        <v>489</v>
      </c>
      <c r="F1276" s="96">
        <v>229</v>
      </c>
      <c r="G1276" s="91" t="s">
        <v>54</v>
      </c>
      <c r="H1276" s="91" t="s">
        <v>543</v>
      </c>
    </row>
    <row r="1277" spans="1:8" ht="15" customHeight="1" x14ac:dyDescent="0.25">
      <c r="A1277" s="91" t="s">
        <v>457</v>
      </c>
      <c r="B1277" s="91" t="s">
        <v>377</v>
      </c>
      <c r="C1277" s="91" t="s">
        <v>522</v>
      </c>
      <c r="D1277" s="91" t="s">
        <v>14</v>
      </c>
      <c r="E1277" s="91" t="s">
        <v>489</v>
      </c>
      <c r="F1277" s="96">
        <v>2</v>
      </c>
      <c r="G1277" s="91" t="s">
        <v>55</v>
      </c>
      <c r="H1277" s="91" t="s">
        <v>543</v>
      </c>
    </row>
    <row r="1278" spans="1:8" ht="15" customHeight="1" x14ac:dyDescent="0.25">
      <c r="A1278" s="91" t="s">
        <v>457</v>
      </c>
      <c r="B1278" s="91" t="s">
        <v>377</v>
      </c>
      <c r="C1278" s="91" t="s">
        <v>522</v>
      </c>
      <c r="D1278" s="91" t="s">
        <v>14</v>
      </c>
      <c r="E1278" s="91" t="s">
        <v>489</v>
      </c>
      <c r="F1278" s="96">
        <v>461</v>
      </c>
      <c r="G1278" s="91" t="s">
        <v>56</v>
      </c>
      <c r="H1278" s="91" t="s">
        <v>543</v>
      </c>
    </row>
    <row r="1279" spans="1:8" ht="15" customHeight="1" x14ac:dyDescent="0.25">
      <c r="A1279" s="91" t="s">
        <v>457</v>
      </c>
      <c r="B1279" s="91" t="s">
        <v>377</v>
      </c>
      <c r="C1279" s="91" t="s">
        <v>522</v>
      </c>
      <c r="D1279" s="91" t="s">
        <v>14</v>
      </c>
      <c r="E1279" s="91" t="s">
        <v>489</v>
      </c>
      <c r="F1279" s="96">
        <v>36</v>
      </c>
      <c r="G1279" s="91" t="s">
        <v>57</v>
      </c>
      <c r="H1279" s="91" t="s">
        <v>543</v>
      </c>
    </row>
    <row r="1280" spans="1:8" ht="15" customHeight="1" x14ac:dyDescent="0.25">
      <c r="A1280" s="91" t="s">
        <v>457</v>
      </c>
      <c r="B1280" s="91" t="s">
        <v>377</v>
      </c>
      <c r="C1280" s="91" t="s">
        <v>522</v>
      </c>
      <c r="D1280" s="91" t="s">
        <v>14</v>
      </c>
      <c r="E1280" s="91" t="s">
        <v>489</v>
      </c>
      <c r="F1280" s="96">
        <v>76</v>
      </c>
      <c r="G1280" s="91" t="s">
        <v>65</v>
      </c>
      <c r="H1280" s="91" t="s">
        <v>543</v>
      </c>
    </row>
    <row r="1281" spans="1:8" ht="15" customHeight="1" x14ac:dyDescent="0.25">
      <c r="A1281" s="91" t="s">
        <v>457</v>
      </c>
      <c r="B1281" s="91" t="s">
        <v>377</v>
      </c>
      <c r="C1281" s="91" t="s">
        <v>522</v>
      </c>
      <c r="D1281" s="91" t="s">
        <v>14</v>
      </c>
      <c r="E1281" s="91" t="s">
        <v>489</v>
      </c>
      <c r="F1281" s="96">
        <v>2</v>
      </c>
      <c r="G1281" s="91" t="s">
        <v>47</v>
      </c>
      <c r="H1281" s="91" t="s">
        <v>543</v>
      </c>
    </row>
    <row r="1282" spans="1:8" ht="15" customHeight="1" x14ac:dyDescent="0.25">
      <c r="A1282" s="91" t="s">
        <v>457</v>
      </c>
      <c r="B1282" s="91" t="s">
        <v>377</v>
      </c>
      <c r="C1282" s="91" t="s">
        <v>522</v>
      </c>
      <c r="D1282" s="91" t="s">
        <v>14</v>
      </c>
      <c r="E1282" s="91" t="s">
        <v>489</v>
      </c>
      <c r="F1282" s="96">
        <v>0</v>
      </c>
      <c r="G1282" s="91" t="s">
        <v>50</v>
      </c>
      <c r="H1282" s="91" t="s">
        <v>543</v>
      </c>
    </row>
    <row r="1283" spans="1:8" ht="15" customHeight="1" x14ac:dyDescent="0.25">
      <c r="A1283" s="91" t="s">
        <v>457</v>
      </c>
      <c r="B1283" s="91" t="s">
        <v>377</v>
      </c>
      <c r="C1283" s="91" t="s">
        <v>522</v>
      </c>
      <c r="D1283" s="91" t="s">
        <v>14</v>
      </c>
      <c r="E1283" s="91" t="s">
        <v>489</v>
      </c>
      <c r="F1283" s="96">
        <v>5</v>
      </c>
      <c r="G1283" s="91" t="s">
        <v>52</v>
      </c>
      <c r="H1283" s="91" t="s">
        <v>543</v>
      </c>
    </row>
    <row r="1284" spans="1:8" ht="15" customHeight="1" x14ac:dyDescent="0.25">
      <c r="A1284" s="91" t="s">
        <v>457</v>
      </c>
      <c r="B1284" s="91" t="s">
        <v>377</v>
      </c>
      <c r="C1284" s="91" t="s">
        <v>522</v>
      </c>
      <c r="D1284" s="91" t="s">
        <v>14</v>
      </c>
      <c r="E1284" s="91" t="s">
        <v>489</v>
      </c>
      <c r="F1284" s="96">
        <v>13</v>
      </c>
      <c r="G1284" s="91" t="s">
        <v>64</v>
      </c>
      <c r="H1284" s="91" t="s">
        <v>543</v>
      </c>
    </row>
    <row r="1285" spans="1:8" s="146" customFormat="1" ht="15" customHeight="1" x14ac:dyDescent="0.25">
      <c r="A1285" s="91"/>
      <c r="B1285" s="143"/>
      <c r="C1285" s="143"/>
      <c r="D1285" s="143"/>
      <c r="E1285" s="143"/>
      <c r="F1285" s="118">
        <f>SUM(F1204:F1284)</f>
        <v>10127</v>
      </c>
      <c r="G1285" s="143"/>
      <c r="H1285" s="143"/>
    </row>
    <row r="1286" spans="1:8" ht="15" customHeight="1" x14ac:dyDescent="0.25">
      <c r="A1286" s="91" t="s">
        <v>457</v>
      </c>
      <c r="B1286" s="91" t="s">
        <v>377</v>
      </c>
      <c r="C1286" s="91" t="s">
        <v>480</v>
      </c>
      <c r="D1286" s="91" t="s">
        <v>14</v>
      </c>
      <c r="E1286" s="91" t="s">
        <v>489</v>
      </c>
      <c r="F1286" s="96">
        <v>41</v>
      </c>
      <c r="G1286" s="91" t="s">
        <v>16</v>
      </c>
      <c r="H1286" s="91" t="s">
        <v>543</v>
      </c>
    </row>
    <row r="1287" spans="1:8" ht="15" customHeight="1" x14ac:dyDescent="0.25">
      <c r="A1287" s="91" t="s">
        <v>457</v>
      </c>
      <c r="B1287" s="91" t="s">
        <v>377</v>
      </c>
      <c r="C1287" s="91" t="s">
        <v>480</v>
      </c>
      <c r="D1287" s="91" t="s">
        <v>14</v>
      </c>
      <c r="E1287" s="91" t="s">
        <v>489</v>
      </c>
      <c r="F1287" s="96">
        <v>877</v>
      </c>
      <c r="G1287" s="91" t="s">
        <v>18</v>
      </c>
      <c r="H1287" s="91" t="s">
        <v>543</v>
      </c>
    </row>
    <row r="1288" spans="1:8" ht="15" customHeight="1" x14ac:dyDescent="0.25">
      <c r="A1288" s="91" t="s">
        <v>457</v>
      </c>
      <c r="B1288" s="91" t="s">
        <v>377</v>
      </c>
      <c r="C1288" s="91" t="s">
        <v>480</v>
      </c>
      <c r="D1288" s="91" t="s">
        <v>14</v>
      </c>
      <c r="E1288" s="91" t="s">
        <v>489</v>
      </c>
      <c r="F1288" s="96">
        <v>31</v>
      </c>
      <c r="G1288" s="91" t="s">
        <v>20</v>
      </c>
      <c r="H1288" s="91" t="s">
        <v>543</v>
      </c>
    </row>
    <row r="1289" spans="1:8" ht="15" customHeight="1" x14ac:dyDescent="0.25">
      <c r="A1289" s="91" t="s">
        <v>458</v>
      </c>
      <c r="B1289" s="91" t="s">
        <v>403</v>
      </c>
      <c r="C1289" s="91" t="s">
        <v>492</v>
      </c>
      <c r="D1289" s="91" t="s">
        <v>14</v>
      </c>
      <c r="E1289" s="91" t="s">
        <v>489</v>
      </c>
      <c r="F1289" s="96">
        <v>74</v>
      </c>
      <c r="G1289" s="91" t="s">
        <v>22</v>
      </c>
      <c r="H1289" s="91" t="s">
        <v>545</v>
      </c>
    </row>
    <row r="1290" spans="1:8" ht="15" customHeight="1" x14ac:dyDescent="0.25">
      <c r="A1290" s="91" t="s">
        <v>457</v>
      </c>
      <c r="B1290" s="91" t="s">
        <v>377</v>
      </c>
      <c r="C1290" s="91" t="s">
        <v>480</v>
      </c>
      <c r="D1290" s="91" t="s">
        <v>14</v>
      </c>
      <c r="E1290" s="91" t="s">
        <v>489</v>
      </c>
      <c r="F1290" s="96">
        <v>172</v>
      </c>
      <c r="G1290" s="91" t="s">
        <v>23</v>
      </c>
      <c r="H1290" s="91" t="s">
        <v>543</v>
      </c>
    </row>
    <row r="1291" spans="1:8" ht="15" customHeight="1" x14ac:dyDescent="0.25">
      <c r="A1291" s="91" t="s">
        <v>457</v>
      </c>
      <c r="B1291" s="91" t="s">
        <v>377</v>
      </c>
      <c r="C1291" s="91" t="s">
        <v>480</v>
      </c>
      <c r="D1291" s="91" t="s">
        <v>14</v>
      </c>
      <c r="E1291" s="91" t="s">
        <v>489</v>
      </c>
      <c r="F1291" s="96">
        <v>290</v>
      </c>
      <c r="G1291" s="91" t="s">
        <v>25</v>
      </c>
      <c r="H1291" s="91" t="s">
        <v>543</v>
      </c>
    </row>
    <row r="1292" spans="1:8" ht="15" customHeight="1" x14ac:dyDescent="0.25">
      <c r="A1292" s="91" t="s">
        <v>457</v>
      </c>
      <c r="B1292" s="91" t="s">
        <v>377</v>
      </c>
      <c r="C1292" s="91" t="s">
        <v>480</v>
      </c>
      <c r="D1292" s="91" t="s">
        <v>14</v>
      </c>
      <c r="E1292" s="91" t="s">
        <v>489</v>
      </c>
      <c r="F1292" s="96">
        <v>69</v>
      </c>
      <c r="G1292" s="91" t="s">
        <v>28</v>
      </c>
      <c r="H1292" s="91" t="s">
        <v>543</v>
      </c>
    </row>
    <row r="1293" spans="1:8" ht="15" customHeight="1" x14ac:dyDescent="0.25">
      <c r="A1293" s="91" t="s">
        <v>457</v>
      </c>
      <c r="B1293" s="91" t="s">
        <v>377</v>
      </c>
      <c r="C1293" s="91" t="s">
        <v>480</v>
      </c>
      <c r="D1293" s="91" t="s">
        <v>14</v>
      </c>
      <c r="E1293" s="91" t="s">
        <v>489</v>
      </c>
      <c r="F1293" s="96">
        <v>76</v>
      </c>
      <c r="G1293" s="91" t="s">
        <v>30</v>
      </c>
      <c r="H1293" s="91" t="s">
        <v>543</v>
      </c>
    </row>
    <row r="1294" spans="1:8" ht="15" customHeight="1" x14ac:dyDescent="0.25">
      <c r="A1294" s="91" t="s">
        <v>457</v>
      </c>
      <c r="B1294" s="91" t="s">
        <v>377</v>
      </c>
      <c r="C1294" s="91" t="s">
        <v>480</v>
      </c>
      <c r="D1294" s="91" t="s">
        <v>14</v>
      </c>
      <c r="E1294" s="91" t="s">
        <v>489</v>
      </c>
      <c r="F1294" s="96">
        <v>129</v>
      </c>
      <c r="G1294" s="91" t="s">
        <v>31</v>
      </c>
      <c r="H1294" s="91" t="s">
        <v>543</v>
      </c>
    </row>
    <row r="1295" spans="1:8" ht="15" customHeight="1" x14ac:dyDescent="0.25">
      <c r="A1295" s="91" t="s">
        <v>457</v>
      </c>
      <c r="B1295" s="91" t="s">
        <v>377</v>
      </c>
      <c r="C1295" s="91" t="s">
        <v>480</v>
      </c>
      <c r="D1295" s="91" t="s">
        <v>14</v>
      </c>
      <c r="E1295" s="91" t="s">
        <v>489</v>
      </c>
      <c r="F1295" s="96">
        <v>12</v>
      </c>
      <c r="G1295" s="91" t="s">
        <v>62</v>
      </c>
      <c r="H1295" s="91" t="s">
        <v>543</v>
      </c>
    </row>
    <row r="1296" spans="1:8" ht="15" customHeight="1" x14ac:dyDescent="0.25">
      <c r="A1296" s="91" t="s">
        <v>457</v>
      </c>
      <c r="B1296" s="91" t="s">
        <v>377</v>
      </c>
      <c r="C1296" s="91" t="s">
        <v>480</v>
      </c>
      <c r="D1296" s="91" t="s">
        <v>14</v>
      </c>
      <c r="E1296" s="91" t="s">
        <v>489</v>
      </c>
      <c r="F1296" s="96">
        <v>119</v>
      </c>
      <c r="G1296" s="91" t="s">
        <v>34</v>
      </c>
      <c r="H1296" s="91" t="s">
        <v>543</v>
      </c>
    </row>
    <row r="1297" spans="1:8" ht="15" customHeight="1" x14ac:dyDescent="0.25">
      <c r="A1297" s="91" t="s">
        <v>457</v>
      </c>
      <c r="B1297" s="91" t="s">
        <v>377</v>
      </c>
      <c r="C1297" s="91" t="s">
        <v>480</v>
      </c>
      <c r="D1297" s="91" t="s">
        <v>14</v>
      </c>
      <c r="E1297" s="91" t="s">
        <v>489</v>
      </c>
      <c r="F1297" s="96">
        <v>67</v>
      </c>
      <c r="G1297" s="91" t="s">
        <v>35</v>
      </c>
      <c r="H1297" s="91" t="s">
        <v>543</v>
      </c>
    </row>
    <row r="1298" spans="1:8" ht="15" customHeight="1" x14ac:dyDescent="0.25">
      <c r="A1298" s="91" t="s">
        <v>457</v>
      </c>
      <c r="B1298" s="91" t="s">
        <v>377</v>
      </c>
      <c r="C1298" s="91" t="s">
        <v>480</v>
      </c>
      <c r="D1298" s="91" t="s">
        <v>14</v>
      </c>
      <c r="E1298" s="91" t="s">
        <v>489</v>
      </c>
      <c r="F1298" s="96">
        <v>51</v>
      </c>
      <c r="G1298" s="91" t="s">
        <v>36</v>
      </c>
      <c r="H1298" s="91" t="s">
        <v>543</v>
      </c>
    </row>
    <row r="1299" spans="1:8" ht="15" customHeight="1" x14ac:dyDescent="0.25">
      <c r="A1299" s="91" t="s">
        <v>457</v>
      </c>
      <c r="B1299" s="91" t="s">
        <v>377</v>
      </c>
      <c r="C1299" s="91" t="s">
        <v>480</v>
      </c>
      <c r="D1299" s="91" t="s">
        <v>14</v>
      </c>
      <c r="E1299" s="91" t="s">
        <v>489</v>
      </c>
      <c r="F1299" s="96">
        <v>50</v>
      </c>
      <c r="G1299" s="91" t="s">
        <v>37</v>
      </c>
      <c r="H1299" s="91" t="s">
        <v>543</v>
      </c>
    </row>
    <row r="1300" spans="1:8" ht="15" customHeight="1" x14ac:dyDescent="0.25">
      <c r="A1300" s="91" t="s">
        <v>457</v>
      </c>
      <c r="B1300" s="91" t="s">
        <v>377</v>
      </c>
      <c r="C1300" s="91" t="s">
        <v>480</v>
      </c>
      <c r="D1300" s="91" t="s">
        <v>14</v>
      </c>
      <c r="E1300" s="91" t="s">
        <v>489</v>
      </c>
      <c r="F1300" s="96">
        <v>15</v>
      </c>
      <c r="G1300" s="91" t="s">
        <v>38</v>
      </c>
      <c r="H1300" s="91" t="s">
        <v>543</v>
      </c>
    </row>
    <row r="1301" spans="1:8" ht="15" customHeight="1" x14ac:dyDescent="0.25">
      <c r="A1301" s="91" t="s">
        <v>457</v>
      </c>
      <c r="B1301" s="91" t="s">
        <v>377</v>
      </c>
      <c r="C1301" s="91" t="s">
        <v>480</v>
      </c>
      <c r="D1301" s="91" t="s">
        <v>14</v>
      </c>
      <c r="E1301" s="91" t="s">
        <v>489</v>
      </c>
      <c r="F1301" s="96">
        <v>1</v>
      </c>
      <c r="G1301" s="91" t="s">
        <v>39</v>
      </c>
      <c r="H1301" s="91" t="s">
        <v>543</v>
      </c>
    </row>
    <row r="1302" spans="1:8" ht="15" customHeight="1" x14ac:dyDescent="0.25">
      <c r="A1302" s="91" t="s">
        <v>457</v>
      </c>
      <c r="B1302" s="91" t="s">
        <v>377</v>
      </c>
      <c r="C1302" s="91" t="s">
        <v>480</v>
      </c>
      <c r="D1302" s="91" t="s">
        <v>14</v>
      </c>
      <c r="E1302" s="91" t="s">
        <v>489</v>
      </c>
      <c r="F1302" s="96">
        <v>15</v>
      </c>
      <c r="G1302" s="91" t="s">
        <v>40</v>
      </c>
      <c r="H1302" s="91" t="s">
        <v>543</v>
      </c>
    </row>
    <row r="1303" spans="1:8" ht="15" customHeight="1" x14ac:dyDescent="0.25">
      <c r="A1303" s="91" t="s">
        <v>457</v>
      </c>
      <c r="B1303" s="91" t="s">
        <v>377</v>
      </c>
      <c r="C1303" s="91" t="s">
        <v>480</v>
      </c>
      <c r="D1303" s="91" t="s">
        <v>14</v>
      </c>
      <c r="E1303" s="91" t="s">
        <v>489</v>
      </c>
      <c r="F1303" s="96">
        <v>1173</v>
      </c>
      <c r="G1303" s="91" t="s">
        <v>41</v>
      </c>
      <c r="H1303" s="91" t="s">
        <v>543</v>
      </c>
    </row>
    <row r="1304" spans="1:8" ht="15" customHeight="1" x14ac:dyDescent="0.25">
      <c r="A1304" s="91" t="s">
        <v>457</v>
      </c>
      <c r="B1304" s="91" t="s">
        <v>377</v>
      </c>
      <c r="C1304" s="91" t="s">
        <v>480</v>
      </c>
      <c r="D1304" s="91" t="s">
        <v>14</v>
      </c>
      <c r="E1304" s="91" t="s">
        <v>489</v>
      </c>
      <c r="F1304" s="96">
        <v>154</v>
      </c>
      <c r="G1304" s="91" t="s">
        <v>42</v>
      </c>
      <c r="H1304" s="91" t="s">
        <v>543</v>
      </c>
    </row>
    <row r="1305" spans="1:8" ht="15" customHeight="1" x14ac:dyDescent="0.25">
      <c r="A1305" s="91" t="s">
        <v>457</v>
      </c>
      <c r="B1305" s="91" t="s">
        <v>377</v>
      </c>
      <c r="C1305" s="91" t="s">
        <v>480</v>
      </c>
      <c r="D1305" s="91" t="s">
        <v>14</v>
      </c>
      <c r="E1305" s="91" t="s">
        <v>489</v>
      </c>
      <c r="F1305" s="96">
        <v>23</v>
      </c>
      <c r="G1305" s="91" t="s">
        <v>43</v>
      </c>
      <c r="H1305" s="91" t="s">
        <v>543</v>
      </c>
    </row>
    <row r="1306" spans="1:8" ht="15" customHeight="1" x14ac:dyDescent="0.25">
      <c r="A1306" s="91" t="s">
        <v>457</v>
      </c>
      <c r="B1306" s="91" t="s">
        <v>377</v>
      </c>
      <c r="C1306" s="91" t="s">
        <v>480</v>
      </c>
      <c r="D1306" s="91" t="s">
        <v>14</v>
      </c>
      <c r="E1306" s="91" t="s">
        <v>489</v>
      </c>
      <c r="F1306" s="96">
        <v>4</v>
      </c>
      <c r="G1306" s="91" t="s">
        <v>44</v>
      </c>
      <c r="H1306" s="91" t="s">
        <v>543</v>
      </c>
    </row>
    <row r="1307" spans="1:8" ht="15" customHeight="1" x14ac:dyDescent="0.25">
      <c r="A1307" s="91" t="s">
        <v>457</v>
      </c>
      <c r="B1307" s="91" t="s">
        <v>377</v>
      </c>
      <c r="C1307" s="91" t="s">
        <v>480</v>
      </c>
      <c r="D1307" s="91" t="s">
        <v>14</v>
      </c>
      <c r="E1307" s="91" t="s">
        <v>489</v>
      </c>
      <c r="F1307" s="96">
        <v>91</v>
      </c>
      <c r="G1307" s="91" t="s">
        <v>45</v>
      </c>
      <c r="H1307" s="91" t="s">
        <v>543</v>
      </c>
    </row>
    <row r="1308" spans="1:8" ht="15" customHeight="1" x14ac:dyDescent="0.25">
      <c r="A1308" s="91" t="s">
        <v>457</v>
      </c>
      <c r="B1308" s="91" t="s">
        <v>377</v>
      </c>
      <c r="C1308" s="91" t="s">
        <v>480</v>
      </c>
      <c r="D1308" s="91" t="s">
        <v>14</v>
      </c>
      <c r="E1308" s="91" t="s">
        <v>489</v>
      </c>
      <c r="F1308" s="96">
        <v>99</v>
      </c>
      <c r="G1308" s="91" t="s">
        <v>46</v>
      </c>
      <c r="H1308" s="91" t="s">
        <v>543</v>
      </c>
    </row>
    <row r="1309" spans="1:8" ht="15" customHeight="1" x14ac:dyDescent="0.25">
      <c r="A1309" s="91" t="s">
        <v>457</v>
      </c>
      <c r="B1309" s="91" t="s">
        <v>377</v>
      </c>
      <c r="C1309" s="91" t="s">
        <v>480</v>
      </c>
      <c r="D1309" s="91" t="s">
        <v>14</v>
      </c>
      <c r="E1309" s="91" t="s">
        <v>489</v>
      </c>
      <c r="F1309" s="96">
        <v>83</v>
      </c>
      <c r="G1309" s="91" t="s">
        <v>47</v>
      </c>
      <c r="H1309" s="91" t="s">
        <v>543</v>
      </c>
    </row>
    <row r="1310" spans="1:8" ht="15" customHeight="1" x14ac:dyDescent="0.25">
      <c r="A1310" s="91" t="s">
        <v>457</v>
      </c>
      <c r="B1310" s="91" t="s">
        <v>377</v>
      </c>
      <c r="C1310" s="91" t="s">
        <v>480</v>
      </c>
      <c r="D1310" s="91" t="s">
        <v>14</v>
      </c>
      <c r="E1310" s="91" t="s">
        <v>489</v>
      </c>
      <c r="F1310" s="96">
        <v>184</v>
      </c>
      <c r="G1310" s="91" t="s">
        <v>48</v>
      </c>
      <c r="H1310" s="91" t="s">
        <v>543</v>
      </c>
    </row>
    <row r="1311" spans="1:8" ht="15" customHeight="1" x14ac:dyDescent="0.25">
      <c r="A1311" s="91" t="s">
        <v>457</v>
      </c>
      <c r="B1311" s="91" t="s">
        <v>377</v>
      </c>
      <c r="C1311" s="91" t="s">
        <v>480</v>
      </c>
      <c r="D1311" s="91" t="s">
        <v>14</v>
      </c>
      <c r="E1311" s="91" t="s">
        <v>489</v>
      </c>
      <c r="F1311" s="96">
        <v>18</v>
      </c>
      <c r="G1311" s="91" t="s">
        <v>68</v>
      </c>
      <c r="H1311" s="91" t="s">
        <v>543</v>
      </c>
    </row>
    <row r="1312" spans="1:8" ht="15" customHeight="1" x14ac:dyDescent="0.25">
      <c r="A1312" s="91" t="s">
        <v>457</v>
      </c>
      <c r="B1312" s="91" t="s">
        <v>377</v>
      </c>
      <c r="C1312" s="91" t="s">
        <v>480</v>
      </c>
      <c r="D1312" s="91" t="s">
        <v>14</v>
      </c>
      <c r="E1312" s="91" t="s">
        <v>489</v>
      </c>
      <c r="F1312" s="96">
        <v>60</v>
      </c>
      <c r="G1312" s="91" t="s">
        <v>49</v>
      </c>
      <c r="H1312" s="91" t="s">
        <v>543</v>
      </c>
    </row>
    <row r="1313" spans="1:8" ht="15" customHeight="1" x14ac:dyDescent="0.25">
      <c r="A1313" s="91" t="s">
        <v>457</v>
      </c>
      <c r="B1313" s="91" t="s">
        <v>377</v>
      </c>
      <c r="C1313" s="91" t="s">
        <v>480</v>
      </c>
      <c r="D1313" s="91" t="s">
        <v>14</v>
      </c>
      <c r="E1313" s="91" t="s">
        <v>489</v>
      </c>
      <c r="F1313" s="96">
        <v>29</v>
      </c>
      <c r="G1313" s="91" t="s">
        <v>50</v>
      </c>
      <c r="H1313" s="91" t="s">
        <v>543</v>
      </c>
    </row>
    <row r="1314" spans="1:8" ht="15" customHeight="1" x14ac:dyDescent="0.25">
      <c r="A1314" s="91" t="s">
        <v>457</v>
      </c>
      <c r="B1314" s="91" t="s">
        <v>377</v>
      </c>
      <c r="C1314" s="91" t="s">
        <v>480</v>
      </c>
      <c r="D1314" s="91" t="s">
        <v>14</v>
      </c>
      <c r="E1314" s="91" t="s">
        <v>489</v>
      </c>
      <c r="F1314" s="96">
        <v>101</v>
      </c>
      <c r="G1314" s="91" t="s">
        <v>51</v>
      </c>
      <c r="H1314" s="91" t="s">
        <v>543</v>
      </c>
    </row>
    <row r="1315" spans="1:8" ht="15" customHeight="1" x14ac:dyDescent="0.25">
      <c r="A1315" s="91" t="s">
        <v>457</v>
      </c>
      <c r="B1315" s="91" t="s">
        <v>377</v>
      </c>
      <c r="C1315" s="91" t="s">
        <v>480</v>
      </c>
      <c r="D1315" s="91" t="s">
        <v>14</v>
      </c>
      <c r="E1315" s="91" t="s">
        <v>489</v>
      </c>
      <c r="F1315" s="96">
        <v>21</v>
      </c>
      <c r="G1315" s="91" t="s">
        <v>52</v>
      </c>
      <c r="H1315" s="91" t="s">
        <v>543</v>
      </c>
    </row>
    <row r="1316" spans="1:8" ht="15" customHeight="1" x14ac:dyDescent="0.25">
      <c r="A1316" s="91" t="s">
        <v>457</v>
      </c>
      <c r="B1316" s="91" t="s">
        <v>377</v>
      </c>
      <c r="C1316" s="91" t="s">
        <v>480</v>
      </c>
      <c r="D1316" s="91" t="s">
        <v>14</v>
      </c>
      <c r="E1316" s="91" t="s">
        <v>489</v>
      </c>
      <c r="F1316" s="96">
        <v>18</v>
      </c>
      <c r="G1316" s="91" t="s">
        <v>53</v>
      </c>
      <c r="H1316" s="91" t="s">
        <v>543</v>
      </c>
    </row>
    <row r="1317" spans="1:8" ht="15" customHeight="1" x14ac:dyDescent="0.25">
      <c r="A1317" s="91" t="s">
        <v>457</v>
      </c>
      <c r="B1317" s="91" t="s">
        <v>377</v>
      </c>
      <c r="C1317" s="91" t="s">
        <v>480</v>
      </c>
      <c r="D1317" s="91" t="s">
        <v>14</v>
      </c>
      <c r="E1317" s="91" t="s">
        <v>489</v>
      </c>
      <c r="F1317" s="96">
        <v>78</v>
      </c>
      <c r="G1317" s="91" t="s">
        <v>55</v>
      </c>
      <c r="H1317" s="91" t="s">
        <v>543</v>
      </c>
    </row>
    <row r="1318" spans="1:8" ht="15" customHeight="1" x14ac:dyDescent="0.25">
      <c r="A1318" s="91" t="s">
        <v>457</v>
      </c>
      <c r="B1318" s="91" t="s">
        <v>377</v>
      </c>
      <c r="C1318" s="91" t="s">
        <v>480</v>
      </c>
      <c r="D1318" s="91" t="s">
        <v>14</v>
      </c>
      <c r="E1318" s="91" t="s">
        <v>489</v>
      </c>
      <c r="F1318" s="96">
        <v>320</v>
      </c>
      <c r="G1318" s="91" t="s">
        <v>56</v>
      </c>
      <c r="H1318" s="91" t="s">
        <v>543</v>
      </c>
    </row>
    <row r="1319" spans="1:8" ht="15" customHeight="1" x14ac:dyDescent="0.25">
      <c r="A1319" s="91" t="s">
        <v>457</v>
      </c>
      <c r="B1319" s="91" t="s">
        <v>377</v>
      </c>
      <c r="C1319" s="91" t="s">
        <v>480</v>
      </c>
      <c r="D1319" s="91" t="s">
        <v>14</v>
      </c>
      <c r="E1319" s="91" t="s">
        <v>489</v>
      </c>
      <c r="F1319" s="96">
        <v>53</v>
      </c>
      <c r="G1319" s="91" t="s">
        <v>57</v>
      </c>
      <c r="H1319" s="91" t="s">
        <v>543</v>
      </c>
    </row>
    <row r="1320" spans="1:8" ht="15" customHeight="1" x14ac:dyDescent="0.25">
      <c r="A1320" s="91" t="s">
        <v>457</v>
      </c>
      <c r="B1320" s="91" t="s">
        <v>377</v>
      </c>
      <c r="C1320" s="91" t="s">
        <v>480</v>
      </c>
      <c r="D1320" s="91" t="s">
        <v>14</v>
      </c>
      <c r="E1320" s="91" t="s">
        <v>489</v>
      </c>
      <c r="F1320" s="96">
        <v>23</v>
      </c>
      <c r="G1320" s="91" t="s">
        <v>65</v>
      </c>
      <c r="H1320" s="91" t="s">
        <v>543</v>
      </c>
    </row>
    <row r="1321" spans="1:8" ht="15" customHeight="1" x14ac:dyDescent="0.25">
      <c r="A1321" s="91" t="s">
        <v>457</v>
      </c>
      <c r="B1321" s="91" t="s">
        <v>377</v>
      </c>
      <c r="C1321" s="91" t="s">
        <v>480</v>
      </c>
      <c r="D1321" s="91" t="s">
        <v>14</v>
      </c>
      <c r="E1321" s="91" t="s">
        <v>489</v>
      </c>
      <c r="F1321" s="96">
        <v>19</v>
      </c>
      <c r="G1321" s="91" t="s">
        <v>16</v>
      </c>
      <c r="H1321" s="91" t="s">
        <v>543</v>
      </c>
    </row>
    <row r="1322" spans="1:8" ht="15" customHeight="1" x14ac:dyDescent="0.25">
      <c r="A1322" s="91" t="s">
        <v>457</v>
      </c>
      <c r="B1322" s="91" t="s">
        <v>377</v>
      </c>
      <c r="C1322" s="91" t="s">
        <v>480</v>
      </c>
      <c r="D1322" s="91" t="s">
        <v>14</v>
      </c>
      <c r="E1322" s="91" t="s">
        <v>489</v>
      </c>
      <c r="F1322" s="96">
        <v>130</v>
      </c>
      <c r="G1322" s="91" t="s">
        <v>18</v>
      </c>
      <c r="H1322" s="91" t="s">
        <v>543</v>
      </c>
    </row>
    <row r="1323" spans="1:8" ht="15" customHeight="1" x14ac:dyDescent="0.25">
      <c r="A1323" s="91" t="s">
        <v>457</v>
      </c>
      <c r="B1323" s="91" t="s">
        <v>377</v>
      </c>
      <c r="C1323" s="91" t="s">
        <v>480</v>
      </c>
      <c r="D1323" s="91" t="s">
        <v>14</v>
      </c>
      <c r="E1323" s="91" t="s">
        <v>489</v>
      </c>
      <c r="F1323" s="96">
        <v>47</v>
      </c>
      <c r="G1323" s="91" t="s">
        <v>20</v>
      </c>
      <c r="H1323" s="91" t="s">
        <v>543</v>
      </c>
    </row>
    <row r="1324" spans="1:8" ht="15" customHeight="1" x14ac:dyDescent="0.25">
      <c r="A1324" s="91" t="s">
        <v>458</v>
      </c>
      <c r="B1324" s="91" t="s">
        <v>403</v>
      </c>
      <c r="C1324" s="91" t="s">
        <v>524</v>
      </c>
      <c r="D1324" s="91" t="s">
        <v>14</v>
      </c>
      <c r="E1324" s="91" t="s">
        <v>489</v>
      </c>
      <c r="F1324" s="96">
        <v>97</v>
      </c>
      <c r="G1324" s="91" t="s">
        <v>22</v>
      </c>
      <c r="H1324" s="91" t="s">
        <v>545</v>
      </c>
    </row>
    <row r="1325" spans="1:8" ht="15" customHeight="1" x14ac:dyDescent="0.25">
      <c r="A1325" s="91" t="s">
        <v>457</v>
      </c>
      <c r="B1325" s="91" t="s">
        <v>377</v>
      </c>
      <c r="C1325" s="91" t="s">
        <v>480</v>
      </c>
      <c r="D1325" s="91" t="s">
        <v>14</v>
      </c>
      <c r="E1325" s="91" t="s">
        <v>489</v>
      </c>
      <c r="F1325" s="96">
        <v>172</v>
      </c>
      <c r="G1325" s="91" t="s">
        <v>23</v>
      </c>
      <c r="H1325" s="91" t="s">
        <v>543</v>
      </c>
    </row>
    <row r="1326" spans="1:8" ht="15" customHeight="1" x14ac:dyDescent="0.25">
      <c r="A1326" s="91" t="s">
        <v>457</v>
      </c>
      <c r="B1326" s="91" t="s">
        <v>377</v>
      </c>
      <c r="C1326" s="91" t="s">
        <v>480</v>
      </c>
      <c r="D1326" s="91" t="s">
        <v>14</v>
      </c>
      <c r="E1326" s="91" t="s">
        <v>489</v>
      </c>
      <c r="F1326" s="96">
        <v>85</v>
      </c>
      <c r="G1326" s="91" t="s">
        <v>25</v>
      </c>
      <c r="H1326" s="91" t="s">
        <v>543</v>
      </c>
    </row>
    <row r="1327" spans="1:8" ht="15" customHeight="1" x14ac:dyDescent="0.25">
      <c r="A1327" s="91" t="s">
        <v>457</v>
      </c>
      <c r="B1327" s="91" t="s">
        <v>377</v>
      </c>
      <c r="C1327" s="91" t="s">
        <v>480</v>
      </c>
      <c r="D1327" s="91" t="s">
        <v>14</v>
      </c>
      <c r="E1327" s="91" t="s">
        <v>489</v>
      </c>
      <c r="F1327" s="96">
        <v>87</v>
      </c>
      <c r="G1327" s="91" t="s">
        <v>28</v>
      </c>
      <c r="H1327" s="91" t="s">
        <v>543</v>
      </c>
    </row>
    <row r="1328" spans="1:8" ht="15" customHeight="1" x14ac:dyDescent="0.25">
      <c r="A1328" s="91" t="s">
        <v>457</v>
      </c>
      <c r="B1328" s="91" t="s">
        <v>377</v>
      </c>
      <c r="C1328" s="91" t="s">
        <v>480</v>
      </c>
      <c r="D1328" s="91" t="s">
        <v>14</v>
      </c>
      <c r="E1328" s="91" t="s">
        <v>489</v>
      </c>
      <c r="F1328" s="96">
        <v>27</v>
      </c>
      <c r="G1328" s="91" t="s">
        <v>30</v>
      </c>
      <c r="H1328" s="91" t="s">
        <v>543</v>
      </c>
    </row>
    <row r="1329" spans="1:8" ht="15" customHeight="1" x14ac:dyDescent="0.25">
      <c r="A1329" s="91" t="s">
        <v>457</v>
      </c>
      <c r="B1329" s="91" t="s">
        <v>377</v>
      </c>
      <c r="C1329" s="91" t="s">
        <v>480</v>
      </c>
      <c r="D1329" s="91" t="s">
        <v>14</v>
      </c>
      <c r="E1329" s="91" t="s">
        <v>489</v>
      </c>
      <c r="F1329" s="96">
        <v>59</v>
      </c>
      <c r="G1329" s="91" t="s">
        <v>31</v>
      </c>
      <c r="H1329" s="91" t="s">
        <v>543</v>
      </c>
    </row>
    <row r="1330" spans="1:8" ht="15" customHeight="1" x14ac:dyDescent="0.25">
      <c r="A1330" s="91" t="s">
        <v>457</v>
      </c>
      <c r="B1330" s="91" t="s">
        <v>377</v>
      </c>
      <c r="C1330" s="91" t="s">
        <v>480</v>
      </c>
      <c r="D1330" s="91" t="s">
        <v>14</v>
      </c>
      <c r="E1330" s="91" t="s">
        <v>489</v>
      </c>
      <c r="F1330" s="96">
        <v>43</v>
      </c>
      <c r="G1330" s="91" t="s">
        <v>62</v>
      </c>
      <c r="H1330" s="91" t="s">
        <v>543</v>
      </c>
    </row>
    <row r="1331" spans="1:8" ht="15" customHeight="1" x14ac:dyDescent="0.25">
      <c r="A1331" s="91" t="s">
        <v>457</v>
      </c>
      <c r="B1331" s="91" t="s">
        <v>377</v>
      </c>
      <c r="C1331" s="91" t="s">
        <v>480</v>
      </c>
      <c r="D1331" s="91" t="s">
        <v>14</v>
      </c>
      <c r="E1331" s="91" t="s">
        <v>489</v>
      </c>
      <c r="F1331" s="96">
        <v>29</v>
      </c>
      <c r="G1331" s="91" t="s">
        <v>34</v>
      </c>
      <c r="H1331" s="91" t="s">
        <v>543</v>
      </c>
    </row>
    <row r="1332" spans="1:8" ht="15" customHeight="1" x14ac:dyDescent="0.25">
      <c r="A1332" s="91" t="s">
        <v>457</v>
      </c>
      <c r="B1332" s="91" t="s">
        <v>377</v>
      </c>
      <c r="C1332" s="91" t="s">
        <v>480</v>
      </c>
      <c r="D1332" s="91" t="s">
        <v>14</v>
      </c>
      <c r="E1332" s="91" t="s">
        <v>489</v>
      </c>
      <c r="F1332" s="96">
        <v>53</v>
      </c>
      <c r="G1332" s="91" t="s">
        <v>35</v>
      </c>
      <c r="H1332" s="91" t="s">
        <v>543</v>
      </c>
    </row>
    <row r="1333" spans="1:8" ht="15" customHeight="1" x14ac:dyDescent="0.25">
      <c r="A1333" s="91" t="s">
        <v>457</v>
      </c>
      <c r="B1333" s="91" t="s">
        <v>377</v>
      </c>
      <c r="C1333" s="91" t="s">
        <v>480</v>
      </c>
      <c r="D1333" s="91" t="s">
        <v>14</v>
      </c>
      <c r="E1333" s="91" t="s">
        <v>489</v>
      </c>
      <c r="F1333" s="96">
        <v>18</v>
      </c>
      <c r="G1333" s="91" t="s">
        <v>36</v>
      </c>
      <c r="H1333" s="91" t="s">
        <v>543</v>
      </c>
    </row>
    <row r="1334" spans="1:8" ht="15" customHeight="1" x14ac:dyDescent="0.25">
      <c r="A1334" s="91" t="s">
        <v>457</v>
      </c>
      <c r="B1334" s="91" t="s">
        <v>377</v>
      </c>
      <c r="C1334" s="91" t="s">
        <v>480</v>
      </c>
      <c r="D1334" s="91" t="s">
        <v>14</v>
      </c>
      <c r="E1334" s="91" t="s">
        <v>489</v>
      </c>
      <c r="F1334" s="96">
        <v>98</v>
      </c>
      <c r="G1334" s="91" t="s">
        <v>37</v>
      </c>
      <c r="H1334" s="91" t="s">
        <v>543</v>
      </c>
    </row>
    <row r="1335" spans="1:8" ht="15" customHeight="1" x14ac:dyDescent="0.25">
      <c r="A1335" s="91" t="s">
        <v>457</v>
      </c>
      <c r="B1335" s="91" t="s">
        <v>377</v>
      </c>
      <c r="C1335" s="91" t="s">
        <v>480</v>
      </c>
      <c r="D1335" s="91" t="s">
        <v>14</v>
      </c>
      <c r="E1335" s="91" t="s">
        <v>489</v>
      </c>
      <c r="F1335" s="96">
        <v>27</v>
      </c>
      <c r="G1335" s="91" t="s">
        <v>38</v>
      </c>
      <c r="H1335" s="91" t="s">
        <v>543</v>
      </c>
    </row>
    <row r="1336" spans="1:8" ht="15" customHeight="1" x14ac:dyDescent="0.25">
      <c r="A1336" s="91" t="s">
        <v>457</v>
      </c>
      <c r="B1336" s="91" t="s">
        <v>377</v>
      </c>
      <c r="C1336" s="91" t="s">
        <v>480</v>
      </c>
      <c r="D1336" s="91" t="s">
        <v>14</v>
      </c>
      <c r="E1336" s="91" t="s">
        <v>489</v>
      </c>
      <c r="F1336" s="96">
        <v>34</v>
      </c>
      <c r="G1336" s="91" t="s">
        <v>39</v>
      </c>
      <c r="H1336" s="91" t="s">
        <v>543</v>
      </c>
    </row>
    <row r="1337" spans="1:8" ht="15" customHeight="1" x14ac:dyDescent="0.25">
      <c r="A1337" s="91" t="s">
        <v>457</v>
      </c>
      <c r="B1337" s="91" t="s">
        <v>377</v>
      </c>
      <c r="C1337" s="91" t="s">
        <v>480</v>
      </c>
      <c r="D1337" s="91" t="s">
        <v>14</v>
      </c>
      <c r="E1337" s="91" t="s">
        <v>489</v>
      </c>
      <c r="F1337" s="96">
        <v>48</v>
      </c>
      <c r="G1337" s="91" t="s">
        <v>40</v>
      </c>
      <c r="H1337" s="91" t="s">
        <v>543</v>
      </c>
    </row>
    <row r="1338" spans="1:8" ht="15" customHeight="1" x14ac:dyDescent="0.25">
      <c r="A1338" s="91" t="s">
        <v>457</v>
      </c>
      <c r="B1338" s="91" t="s">
        <v>377</v>
      </c>
      <c r="C1338" s="91" t="s">
        <v>480</v>
      </c>
      <c r="D1338" s="91" t="s">
        <v>14</v>
      </c>
      <c r="E1338" s="91" t="s">
        <v>489</v>
      </c>
      <c r="F1338" s="96">
        <v>836</v>
      </c>
      <c r="G1338" s="91" t="s">
        <v>41</v>
      </c>
      <c r="H1338" s="91" t="s">
        <v>543</v>
      </c>
    </row>
    <row r="1339" spans="1:8" ht="15" customHeight="1" x14ac:dyDescent="0.25">
      <c r="A1339" s="91" t="s">
        <v>457</v>
      </c>
      <c r="B1339" s="91" t="s">
        <v>377</v>
      </c>
      <c r="C1339" s="91" t="s">
        <v>480</v>
      </c>
      <c r="D1339" s="91" t="s">
        <v>14</v>
      </c>
      <c r="E1339" s="91" t="s">
        <v>489</v>
      </c>
      <c r="F1339" s="96">
        <v>127</v>
      </c>
      <c r="G1339" s="91" t="s">
        <v>42</v>
      </c>
      <c r="H1339" s="91" t="s">
        <v>543</v>
      </c>
    </row>
    <row r="1340" spans="1:8" ht="15" customHeight="1" x14ac:dyDescent="0.25">
      <c r="A1340" s="91" t="s">
        <v>457</v>
      </c>
      <c r="B1340" s="91" t="s">
        <v>377</v>
      </c>
      <c r="C1340" s="91" t="s">
        <v>480</v>
      </c>
      <c r="D1340" s="91" t="s">
        <v>14</v>
      </c>
      <c r="E1340" s="91" t="s">
        <v>489</v>
      </c>
      <c r="F1340" s="96">
        <v>16</v>
      </c>
      <c r="G1340" s="91" t="s">
        <v>43</v>
      </c>
      <c r="H1340" s="91" t="s">
        <v>543</v>
      </c>
    </row>
    <row r="1341" spans="1:8" ht="15" customHeight="1" x14ac:dyDescent="0.25">
      <c r="A1341" s="91" t="s">
        <v>457</v>
      </c>
      <c r="B1341" s="91" t="s">
        <v>377</v>
      </c>
      <c r="C1341" s="91" t="s">
        <v>480</v>
      </c>
      <c r="D1341" s="91" t="s">
        <v>14</v>
      </c>
      <c r="E1341" s="91" t="s">
        <v>489</v>
      </c>
      <c r="F1341" s="96">
        <v>12</v>
      </c>
      <c r="G1341" s="91" t="s">
        <v>44</v>
      </c>
      <c r="H1341" s="91" t="s">
        <v>543</v>
      </c>
    </row>
    <row r="1342" spans="1:8" ht="15" customHeight="1" x14ac:dyDescent="0.25">
      <c r="A1342" s="91" t="s">
        <v>457</v>
      </c>
      <c r="B1342" s="91" t="s">
        <v>377</v>
      </c>
      <c r="C1342" s="91" t="s">
        <v>480</v>
      </c>
      <c r="D1342" s="91" t="s">
        <v>14</v>
      </c>
      <c r="E1342" s="91" t="s">
        <v>489</v>
      </c>
      <c r="F1342" s="96">
        <v>74</v>
      </c>
      <c r="G1342" s="91" t="s">
        <v>45</v>
      </c>
      <c r="H1342" s="91" t="s">
        <v>543</v>
      </c>
    </row>
    <row r="1343" spans="1:8" ht="15" customHeight="1" x14ac:dyDescent="0.25">
      <c r="A1343" s="91" t="s">
        <v>457</v>
      </c>
      <c r="B1343" s="91" t="s">
        <v>377</v>
      </c>
      <c r="C1343" s="91" t="s">
        <v>480</v>
      </c>
      <c r="D1343" s="91" t="s">
        <v>14</v>
      </c>
      <c r="E1343" s="91" t="s">
        <v>489</v>
      </c>
      <c r="F1343" s="96">
        <v>36</v>
      </c>
      <c r="G1343" s="91" t="s">
        <v>46</v>
      </c>
      <c r="H1343" s="91" t="s">
        <v>543</v>
      </c>
    </row>
    <row r="1344" spans="1:8" ht="15" customHeight="1" x14ac:dyDescent="0.25">
      <c r="A1344" s="91" t="s">
        <v>457</v>
      </c>
      <c r="B1344" s="91" t="s">
        <v>377</v>
      </c>
      <c r="C1344" s="91" t="s">
        <v>480</v>
      </c>
      <c r="D1344" s="91" t="s">
        <v>14</v>
      </c>
      <c r="E1344" s="91" t="s">
        <v>489</v>
      </c>
      <c r="F1344" s="96">
        <v>97</v>
      </c>
      <c r="G1344" s="91" t="s">
        <v>47</v>
      </c>
      <c r="H1344" s="91" t="s">
        <v>543</v>
      </c>
    </row>
    <row r="1345" spans="1:8" ht="15" customHeight="1" x14ac:dyDescent="0.25">
      <c r="A1345" s="91" t="s">
        <v>457</v>
      </c>
      <c r="B1345" s="91" t="s">
        <v>377</v>
      </c>
      <c r="C1345" s="91" t="s">
        <v>480</v>
      </c>
      <c r="D1345" s="91" t="s">
        <v>14</v>
      </c>
      <c r="E1345" s="91" t="s">
        <v>489</v>
      </c>
      <c r="F1345" s="96">
        <v>64</v>
      </c>
      <c r="G1345" s="91" t="s">
        <v>48</v>
      </c>
      <c r="H1345" s="91" t="s">
        <v>543</v>
      </c>
    </row>
    <row r="1346" spans="1:8" ht="15" customHeight="1" x14ac:dyDescent="0.25">
      <c r="A1346" s="91" t="s">
        <v>457</v>
      </c>
      <c r="B1346" s="91" t="s">
        <v>377</v>
      </c>
      <c r="C1346" s="91" t="s">
        <v>480</v>
      </c>
      <c r="D1346" s="91" t="s">
        <v>14</v>
      </c>
      <c r="E1346" s="91" t="s">
        <v>489</v>
      </c>
      <c r="F1346" s="96">
        <v>81</v>
      </c>
      <c r="G1346" s="91" t="s">
        <v>68</v>
      </c>
      <c r="H1346" s="91" t="s">
        <v>543</v>
      </c>
    </row>
    <row r="1347" spans="1:8" ht="15" customHeight="1" x14ac:dyDescent="0.25">
      <c r="A1347" s="91" t="s">
        <v>457</v>
      </c>
      <c r="B1347" s="91" t="s">
        <v>377</v>
      </c>
      <c r="C1347" s="91" t="s">
        <v>480</v>
      </c>
      <c r="D1347" s="91" t="s">
        <v>14</v>
      </c>
      <c r="E1347" s="91" t="s">
        <v>489</v>
      </c>
      <c r="F1347" s="96">
        <v>51</v>
      </c>
      <c r="G1347" s="91" t="s">
        <v>50</v>
      </c>
      <c r="H1347" s="91" t="s">
        <v>543</v>
      </c>
    </row>
    <row r="1348" spans="1:8" ht="15" customHeight="1" x14ac:dyDescent="0.25">
      <c r="A1348" s="91" t="s">
        <v>457</v>
      </c>
      <c r="B1348" s="91" t="s">
        <v>377</v>
      </c>
      <c r="C1348" s="91" t="s">
        <v>480</v>
      </c>
      <c r="D1348" s="91" t="s">
        <v>14</v>
      </c>
      <c r="E1348" s="91" t="s">
        <v>489</v>
      </c>
      <c r="F1348" s="96">
        <v>99</v>
      </c>
      <c r="G1348" s="91" t="s">
        <v>51</v>
      </c>
      <c r="H1348" s="91" t="s">
        <v>543</v>
      </c>
    </row>
    <row r="1349" spans="1:8" ht="15" customHeight="1" x14ac:dyDescent="0.25">
      <c r="A1349" s="91" t="s">
        <v>457</v>
      </c>
      <c r="B1349" s="91" t="s">
        <v>377</v>
      </c>
      <c r="C1349" s="91" t="s">
        <v>480</v>
      </c>
      <c r="D1349" s="91" t="s">
        <v>14</v>
      </c>
      <c r="E1349" s="91" t="s">
        <v>489</v>
      </c>
      <c r="F1349" s="96">
        <v>78</v>
      </c>
      <c r="G1349" s="91" t="s">
        <v>52</v>
      </c>
      <c r="H1349" s="91" t="s">
        <v>543</v>
      </c>
    </row>
    <row r="1350" spans="1:8" ht="15" customHeight="1" x14ac:dyDescent="0.25">
      <c r="A1350" s="91" t="s">
        <v>457</v>
      </c>
      <c r="B1350" s="91" t="s">
        <v>377</v>
      </c>
      <c r="C1350" s="91" t="s">
        <v>480</v>
      </c>
      <c r="D1350" s="91" t="s">
        <v>14</v>
      </c>
      <c r="E1350" s="91" t="s">
        <v>489</v>
      </c>
      <c r="F1350" s="96">
        <v>1</v>
      </c>
      <c r="G1350" s="91" t="s">
        <v>53</v>
      </c>
      <c r="H1350" s="91" t="s">
        <v>543</v>
      </c>
    </row>
    <row r="1351" spans="1:8" ht="15" customHeight="1" x14ac:dyDescent="0.25">
      <c r="A1351" s="91" t="s">
        <v>457</v>
      </c>
      <c r="B1351" s="91" t="s">
        <v>377</v>
      </c>
      <c r="C1351" s="91" t="s">
        <v>480</v>
      </c>
      <c r="D1351" s="91" t="s">
        <v>14</v>
      </c>
      <c r="E1351" s="91" t="s">
        <v>489</v>
      </c>
      <c r="F1351" s="96">
        <v>45</v>
      </c>
      <c r="G1351" s="91" t="s">
        <v>55</v>
      </c>
      <c r="H1351" s="91" t="s">
        <v>543</v>
      </c>
    </row>
    <row r="1352" spans="1:8" ht="15" customHeight="1" x14ac:dyDescent="0.25">
      <c r="A1352" s="91" t="s">
        <v>457</v>
      </c>
      <c r="B1352" s="91" t="s">
        <v>377</v>
      </c>
      <c r="C1352" s="91" t="s">
        <v>480</v>
      </c>
      <c r="D1352" s="91" t="s">
        <v>14</v>
      </c>
      <c r="E1352" s="91" t="s">
        <v>489</v>
      </c>
      <c r="F1352" s="96">
        <v>66</v>
      </c>
      <c r="G1352" s="91" t="s">
        <v>56</v>
      </c>
      <c r="H1352" s="91" t="s">
        <v>543</v>
      </c>
    </row>
    <row r="1353" spans="1:8" ht="15" customHeight="1" x14ac:dyDescent="0.25">
      <c r="A1353" s="91" t="s">
        <v>457</v>
      </c>
      <c r="B1353" s="91" t="s">
        <v>377</v>
      </c>
      <c r="C1353" s="91" t="s">
        <v>480</v>
      </c>
      <c r="D1353" s="91" t="s">
        <v>14</v>
      </c>
      <c r="E1353" s="91" t="s">
        <v>489</v>
      </c>
      <c r="F1353" s="96">
        <v>32</v>
      </c>
      <c r="G1353" s="91" t="s">
        <v>65</v>
      </c>
      <c r="H1353" s="91" t="s">
        <v>543</v>
      </c>
    </row>
    <row r="1354" spans="1:8" ht="15" customHeight="1" x14ac:dyDescent="0.25">
      <c r="A1354" s="91" t="s">
        <v>457</v>
      </c>
      <c r="B1354" s="91" t="s">
        <v>377</v>
      </c>
      <c r="C1354" s="91" t="s">
        <v>480</v>
      </c>
      <c r="D1354" s="91" t="s">
        <v>14</v>
      </c>
      <c r="E1354" s="91" t="s">
        <v>489</v>
      </c>
      <c r="F1354" s="96">
        <v>8</v>
      </c>
      <c r="G1354" s="91" t="s">
        <v>37</v>
      </c>
      <c r="H1354" s="91" t="s">
        <v>543</v>
      </c>
    </row>
    <row r="1355" spans="1:8" ht="15" customHeight="1" x14ac:dyDescent="0.25">
      <c r="A1355" s="91" t="s">
        <v>457</v>
      </c>
      <c r="B1355" s="91" t="s">
        <v>377</v>
      </c>
      <c r="C1355" s="91" t="s">
        <v>480</v>
      </c>
      <c r="D1355" s="91" t="s">
        <v>14</v>
      </c>
      <c r="E1355" s="91" t="s">
        <v>489</v>
      </c>
      <c r="F1355" s="96">
        <v>0</v>
      </c>
      <c r="G1355" s="91" t="s">
        <v>47</v>
      </c>
      <c r="H1355" s="91" t="s">
        <v>543</v>
      </c>
    </row>
    <row r="1356" spans="1:8" ht="15" customHeight="1" x14ac:dyDescent="0.25">
      <c r="A1356" s="91" t="s">
        <v>457</v>
      </c>
      <c r="B1356" s="91" t="s">
        <v>377</v>
      </c>
      <c r="C1356" s="91" t="s">
        <v>480</v>
      </c>
      <c r="D1356" s="91" t="s">
        <v>14</v>
      </c>
      <c r="E1356" s="91" t="s">
        <v>489</v>
      </c>
      <c r="F1356" s="96">
        <v>57</v>
      </c>
      <c r="G1356" s="91" t="s">
        <v>57</v>
      </c>
      <c r="H1356" s="91" t="s">
        <v>543</v>
      </c>
    </row>
    <row r="1357" spans="1:8" ht="15" customHeight="1" x14ac:dyDescent="0.25">
      <c r="A1357" s="91" t="s">
        <v>457</v>
      </c>
      <c r="B1357" s="91" t="s">
        <v>377</v>
      </c>
      <c r="C1357" s="91" t="s">
        <v>480</v>
      </c>
      <c r="D1357" s="91" t="s">
        <v>14</v>
      </c>
      <c r="E1357" s="91" t="s">
        <v>489</v>
      </c>
      <c r="F1357" s="96">
        <v>4</v>
      </c>
      <c r="G1357" s="91" t="s">
        <v>53</v>
      </c>
      <c r="H1357" s="91" t="s">
        <v>543</v>
      </c>
    </row>
    <row r="1358" spans="1:8" s="146" customFormat="1" ht="15" customHeight="1" x14ac:dyDescent="0.25">
      <c r="A1358" s="143"/>
      <c r="B1358" s="143"/>
      <c r="C1358" s="143"/>
      <c r="D1358" s="143"/>
      <c r="E1358" s="143"/>
      <c r="F1358" s="118">
        <f>SUM(F1286:F1357)</f>
        <v>7478</v>
      </c>
      <c r="G1358" s="143"/>
      <c r="H1358" s="143"/>
    </row>
    <row r="1359" spans="1:8" ht="15" customHeight="1" x14ac:dyDescent="0.25">
      <c r="A1359" s="91" t="s">
        <v>458</v>
      </c>
      <c r="B1359" s="91" t="s">
        <v>403</v>
      </c>
      <c r="C1359" s="91" t="s">
        <v>492</v>
      </c>
      <c r="D1359" s="91" t="s">
        <v>14</v>
      </c>
      <c r="E1359" s="91" t="s">
        <v>489</v>
      </c>
      <c r="F1359" s="96">
        <v>1</v>
      </c>
      <c r="G1359" s="91" t="s">
        <v>46</v>
      </c>
      <c r="H1359" s="91" t="s">
        <v>545</v>
      </c>
    </row>
    <row r="1360" spans="1:8" ht="15" customHeight="1" x14ac:dyDescent="0.25">
      <c r="A1360" s="91" t="s">
        <v>458</v>
      </c>
      <c r="B1360" s="91" t="s">
        <v>403</v>
      </c>
      <c r="C1360" s="91" t="s">
        <v>492</v>
      </c>
      <c r="D1360" s="91" t="s">
        <v>14</v>
      </c>
      <c r="E1360" s="91" t="s">
        <v>489</v>
      </c>
      <c r="F1360" s="96">
        <v>15</v>
      </c>
      <c r="G1360" s="91" t="s">
        <v>53</v>
      </c>
      <c r="H1360" s="91" t="s">
        <v>545</v>
      </c>
    </row>
    <row r="1361" spans="1:8" ht="15" customHeight="1" x14ac:dyDescent="0.25">
      <c r="A1361" s="91" t="s">
        <v>458</v>
      </c>
      <c r="B1361" s="91" t="s">
        <v>403</v>
      </c>
      <c r="C1361" s="91" t="s">
        <v>492</v>
      </c>
      <c r="D1361" s="91" t="s">
        <v>14</v>
      </c>
      <c r="E1361" s="91" t="s">
        <v>489</v>
      </c>
      <c r="F1361" s="96">
        <v>13</v>
      </c>
      <c r="G1361" s="91" t="s">
        <v>16</v>
      </c>
      <c r="H1361" s="91" t="s">
        <v>545</v>
      </c>
    </row>
    <row r="1362" spans="1:8" ht="15" customHeight="1" x14ac:dyDescent="0.25">
      <c r="A1362" s="91" t="s">
        <v>458</v>
      </c>
      <c r="B1362" s="91" t="s">
        <v>403</v>
      </c>
      <c r="C1362" s="91" t="s">
        <v>492</v>
      </c>
      <c r="D1362" s="91" t="s">
        <v>14</v>
      </c>
      <c r="E1362" s="91" t="s">
        <v>489</v>
      </c>
      <c r="F1362" s="96">
        <v>119</v>
      </c>
      <c r="G1362" s="91" t="s">
        <v>18</v>
      </c>
      <c r="H1362" s="91" t="s">
        <v>545</v>
      </c>
    </row>
    <row r="1363" spans="1:8" ht="15" customHeight="1" x14ac:dyDescent="0.25">
      <c r="A1363" s="91" t="s">
        <v>458</v>
      </c>
      <c r="B1363" s="91" t="s">
        <v>403</v>
      </c>
      <c r="C1363" s="91" t="s">
        <v>492</v>
      </c>
      <c r="D1363" s="91" t="s">
        <v>14</v>
      </c>
      <c r="E1363" s="91" t="s">
        <v>489</v>
      </c>
      <c r="F1363" s="96">
        <v>6</v>
      </c>
      <c r="G1363" s="91" t="s">
        <v>20</v>
      </c>
      <c r="H1363" s="91" t="s">
        <v>545</v>
      </c>
    </row>
    <row r="1364" spans="1:8" ht="15" customHeight="1" x14ac:dyDescent="0.25">
      <c r="A1364" s="91" t="s">
        <v>459</v>
      </c>
      <c r="B1364" s="91" t="s">
        <v>141</v>
      </c>
      <c r="C1364" s="91" t="s">
        <v>483</v>
      </c>
      <c r="D1364" s="91" t="s">
        <v>14</v>
      </c>
      <c r="E1364" s="91" t="s">
        <v>489</v>
      </c>
      <c r="F1364" s="96">
        <v>158</v>
      </c>
      <c r="G1364" s="91" t="s">
        <v>22</v>
      </c>
      <c r="H1364" s="91" t="s">
        <v>541</v>
      </c>
    </row>
    <row r="1365" spans="1:8" ht="15" customHeight="1" x14ac:dyDescent="0.25">
      <c r="A1365" s="91" t="s">
        <v>458</v>
      </c>
      <c r="B1365" s="91" t="s">
        <v>403</v>
      </c>
      <c r="C1365" s="91" t="s">
        <v>492</v>
      </c>
      <c r="D1365" s="91" t="s">
        <v>14</v>
      </c>
      <c r="E1365" s="91" t="s">
        <v>489</v>
      </c>
      <c r="F1365" s="96">
        <v>90</v>
      </c>
      <c r="G1365" s="91" t="s">
        <v>23</v>
      </c>
      <c r="H1365" s="91" t="s">
        <v>545</v>
      </c>
    </row>
    <row r="1366" spans="1:8" ht="15" customHeight="1" x14ac:dyDescent="0.25">
      <c r="A1366" s="91" t="s">
        <v>458</v>
      </c>
      <c r="B1366" s="91" t="s">
        <v>403</v>
      </c>
      <c r="C1366" s="91" t="s">
        <v>492</v>
      </c>
      <c r="D1366" s="91" t="s">
        <v>14</v>
      </c>
      <c r="E1366" s="91" t="s">
        <v>489</v>
      </c>
      <c r="F1366" s="96">
        <v>200</v>
      </c>
      <c r="G1366" s="91" t="s">
        <v>25</v>
      </c>
      <c r="H1366" s="91" t="s">
        <v>545</v>
      </c>
    </row>
    <row r="1367" spans="1:8" ht="15" customHeight="1" x14ac:dyDescent="0.25">
      <c r="A1367" s="91" t="s">
        <v>458</v>
      </c>
      <c r="B1367" s="91" t="s">
        <v>403</v>
      </c>
      <c r="C1367" s="91" t="s">
        <v>492</v>
      </c>
      <c r="D1367" s="91" t="s">
        <v>14</v>
      </c>
      <c r="E1367" s="91" t="s">
        <v>489</v>
      </c>
      <c r="F1367" s="96">
        <v>27</v>
      </c>
      <c r="G1367" s="91" t="s">
        <v>28</v>
      </c>
      <c r="H1367" s="91" t="s">
        <v>545</v>
      </c>
    </row>
    <row r="1368" spans="1:8" ht="15" customHeight="1" x14ac:dyDescent="0.25">
      <c r="A1368" s="91" t="s">
        <v>458</v>
      </c>
      <c r="B1368" s="91" t="s">
        <v>403</v>
      </c>
      <c r="C1368" s="91" t="s">
        <v>492</v>
      </c>
      <c r="D1368" s="91" t="s">
        <v>14</v>
      </c>
      <c r="E1368" s="91" t="s">
        <v>489</v>
      </c>
      <c r="F1368" s="96">
        <v>12</v>
      </c>
      <c r="G1368" s="91" t="s">
        <v>30</v>
      </c>
      <c r="H1368" s="91" t="s">
        <v>545</v>
      </c>
    </row>
    <row r="1369" spans="1:8" ht="15" customHeight="1" x14ac:dyDescent="0.25">
      <c r="A1369" s="91" t="s">
        <v>458</v>
      </c>
      <c r="B1369" s="91" t="s">
        <v>403</v>
      </c>
      <c r="C1369" s="91" t="s">
        <v>492</v>
      </c>
      <c r="D1369" s="91" t="s">
        <v>14</v>
      </c>
      <c r="E1369" s="91" t="s">
        <v>489</v>
      </c>
      <c r="F1369" s="96">
        <v>132</v>
      </c>
      <c r="G1369" s="91" t="s">
        <v>31</v>
      </c>
      <c r="H1369" s="91" t="s">
        <v>545</v>
      </c>
    </row>
    <row r="1370" spans="1:8" ht="15" customHeight="1" x14ac:dyDescent="0.25">
      <c r="A1370" s="91" t="s">
        <v>458</v>
      </c>
      <c r="B1370" s="91" t="s">
        <v>403</v>
      </c>
      <c r="C1370" s="91" t="s">
        <v>492</v>
      </c>
      <c r="D1370" s="91" t="s">
        <v>14</v>
      </c>
      <c r="E1370" s="91" t="s">
        <v>489</v>
      </c>
      <c r="F1370" s="96">
        <v>78</v>
      </c>
      <c r="G1370" s="91" t="s">
        <v>33</v>
      </c>
      <c r="H1370" s="91" t="s">
        <v>545</v>
      </c>
    </row>
    <row r="1371" spans="1:8" ht="15" customHeight="1" x14ac:dyDescent="0.25">
      <c r="A1371" s="91" t="s">
        <v>458</v>
      </c>
      <c r="B1371" s="91" t="s">
        <v>403</v>
      </c>
      <c r="C1371" s="91" t="s">
        <v>492</v>
      </c>
      <c r="D1371" s="91" t="s">
        <v>14</v>
      </c>
      <c r="E1371" s="91" t="s">
        <v>489</v>
      </c>
      <c r="F1371" s="96">
        <v>31</v>
      </c>
      <c r="G1371" s="91" t="s">
        <v>34</v>
      </c>
      <c r="H1371" s="91" t="s">
        <v>545</v>
      </c>
    </row>
    <row r="1372" spans="1:8" ht="15" customHeight="1" x14ac:dyDescent="0.25">
      <c r="A1372" s="91" t="s">
        <v>458</v>
      </c>
      <c r="B1372" s="91" t="s">
        <v>403</v>
      </c>
      <c r="C1372" s="91" t="s">
        <v>492</v>
      </c>
      <c r="D1372" s="91" t="s">
        <v>14</v>
      </c>
      <c r="E1372" s="91" t="s">
        <v>489</v>
      </c>
      <c r="F1372" s="96">
        <v>22</v>
      </c>
      <c r="G1372" s="91" t="s">
        <v>35</v>
      </c>
      <c r="H1372" s="91" t="s">
        <v>545</v>
      </c>
    </row>
    <row r="1373" spans="1:8" ht="15" customHeight="1" x14ac:dyDescent="0.25">
      <c r="A1373" s="91" t="s">
        <v>458</v>
      </c>
      <c r="B1373" s="91" t="s">
        <v>403</v>
      </c>
      <c r="C1373" s="91" t="s">
        <v>492</v>
      </c>
      <c r="D1373" s="91" t="s">
        <v>14</v>
      </c>
      <c r="E1373" s="91" t="s">
        <v>489</v>
      </c>
      <c r="F1373" s="96">
        <v>75</v>
      </c>
      <c r="G1373" s="91" t="s">
        <v>37</v>
      </c>
      <c r="H1373" s="91" t="s">
        <v>545</v>
      </c>
    </row>
    <row r="1374" spans="1:8" ht="15" customHeight="1" x14ac:dyDescent="0.25">
      <c r="A1374" s="91" t="s">
        <v>458</v>
      </c>
      <c r="B1374" s="91" t="s">
        <v>403</v>
      </c>
      <c r="C1374" s="91" t="s">
        <v>492</v>
      </c>
      <c r="D1374" s="91" t="s">
        <v>14</v>
      </c>
      <c r="E1374" s="91" t="s">
        <v>489</v>
      </c>
      <c r="F1374" s="96">
        <v>31</v>
      </c>
      <c r="G1374" s="91" t="s">
        <v>40</v>
      </c>
      <c r="H1374" s="91" t="s">
        <v>545</v>
      </c>
    </row>
    <row r="1375" spans="1:8" ht="15" customHeight="1" x14ac:dyDescent="0.25">
      <c r="A1375" s="91" t="s">
        <v>458</v>
      </c>
      <c r="B1375" s="91" t="s">
        <v>403</v>
      </c>
      <c r="C1375" s="91" t="s">
        <v>492</v>
      </c>
      <c r="D1375" s="91" t="s">
        <v>14</v>
      </c>
      <c r="E1375" s="91" t="s">
        <v>489</v>
      </c>
      <c r="F1375" s="96">
        <v>487</v>
      </c>
      <c r="G1375" s="91" t="s">
        <v>41</v>
      </c>
      <c r="H1375" s="91" t="s">
        <v>545</v>
      </c>
    </row>
    <row r="1376" spans="1:8" ht="15" customHeight="1" x14ac:dyDescent="0.25">
      <c r="A1376" s="91" t="s">
        <v>458</v>
      </c>
      <c r="B1376" s="91" t="s">
        <v>403</v>
      </c>
      <c r="C1376" s="91" t="s">
        <v>492</v>
      </c>
      <c r="D1376" s="91" t="s">
        <v>14</v>
      </c>
      <c r="E1376" s="91" t="s">
        <v>489</v>
      </c>
      <c r="F1376" s="96">
        <v>257</v>
      </c>
      <c r="G1376" s="91" t="s">
        <v>42</v>
      </c>
      <c r="H1376" s="91" t="s">
        <v>545</v>
      </c>
    </row>
    <row r="1377" spans="1:8" ht="15" customHeight="1" x14ac:dyDescent="0.25">
      <c r="A1377" s="91" t="s">
        <v>458</v>
      </c>
      <c r="B1377" s="91" t="s">
        <v>403</v>
      </c>
      <c r="C1377" s="91" t="s">
        <v>492</v>
      </c>
      <c r="D1377" s="91" t="s">
        <v>14</v>
      </c>
      <c r="E1377" s="91" t="s">
        <v>489</v>
      </c>
      <c r="F1377" s="96">
        <v>24</v>
      </c>
      <c r="G1377" s="91" t="s">
        <v>44</v>
      </c>
      <c r="H1377" s="91" t="s">
        <v>545</v>
      </c>
    </row>
    <row r="1378" spans="1:8" ht="15" customHeight="1" x14ac:dyDescent="0.25">
      <c r="A1378" s="91" t="s">
        <v>458</v>
      </c>
      <c r="B1378" s="91" t="s">
        <v>403</v>
      </c>
      <c r="C1378" s="91" t="s">
        <v>492</v>
      </c>
      <c r="D1378" s="91" t="s">
        <v>14</v>
      </c>
      <c r="E1378" s="91" t="s">
        <v>489</v>
      </c>
      <c r="F1378" s="96">
        <v>31</v>
      </c>
      <c r="G1378" s="91" t="s">
        <v>45</v>
      </c>
      <c r="H1378" s="91" t="s">
        <v>545</v>
      </c>
    </row>
    <row r="1379" spans="1:8" ht="15" customHeight="1" x14ac:dyDescent="0.25">
      <c r="A1379" s="91" t="s">
        <v>458</v>
      </c>
      <c r="B1379" s="91" t="s">
        <v>403</v>
      </c>
      <c r="C1379" s="91" t="s">
        <v>492</v>
      </c>
      <c r="D1379" s="91" t="s">
        <v>14</v>
      </c>
      <c r="E1379" s="91" t="s">
        <v>489</v>
      </c>
      <c r="F1379" s="96">
        <v>28</v>
      </c>
      <c r="G1379" s="91" t="s">
        <v>46</v>
      </c>
      <c r="H1379" s="91" t="s">
        <v>545</v>
      </c>
    </row>
    <row r="1380" spans="1:8" ht="15" customHeight="1" x14ac:dyDescent="0.25">
      <c r="A1380" s="91" t="s">
        <v>458</v>
      </c>
      <c r="B1380" s="91" t="s">
        <v>403</v>
      </c>
      <c r="C1380" s="91" t="s">
        <v>492</v>
      </c>
      <c r="D1380" s="91" t="s">
        <v>14</v>
      </c>
      <c r="E1380" s="91" t="s">
        <v>489</v>
      </c>
      <c r="F1380" s="96">
        <v>43</v>
      </c>
      <c r="G1380" s="91" t="s">
        <v>47</v>
      </c>
      <c r="H1380" s="91" t="s">
        <v>545</v>
      </c>
    </row>
    <row r="1381" spans="1:8" ht="15" customHeight="1" x14ac:dyDescent="0.25">
      <c r="A1381" s="91" t="s">
        <v>458</v>
      </c>
      <c r="B1381" s="91" t="s">
        <v>403</v>
      </c>
      <c r="C1381" s="91" t="s">
        <v>492</v>
      </c>
      <c r="D1381" s="91" t="s">
        <v>14</v>
      </c>
      <c r="E1381" s="91" t="s">
        <v>489</v>
      </c>
      <c r="F1381" s="96">
        <v>9</v>
      </c>
      <c r="G1381" s="91" t="s">
        <v>48</v>
      </c>
      <c r="H1381" s="91" t="s">
        <v>545</v>
      </c>
    </row>
    <row r="1382" spans="1:8" ht="15" customHeight="1" x14ac:dyDescent="0.25">
      <c r="A1382" s="91" t="s">
        <v>458</v>
      </c>
      <c r="B1382" s="91" t="s">
        <v>403</v>
      </c>
      <c r="C1382" s="91" t="s">
        <v>492</v>
      </c>
      <c r="D1382" s="91" t="s">
        <v>14</v>
      </c>
      <c r="E1382" s="91" t="s">
        <v>489</v>
      </c>
      <c r="F1382" s="96">
        <v>5</v>
      </c>
      <c r="G1382" s="91" t="s">
        <v>68</v>
      </c>
      <c r="H1382" s="91" t="s">
        <v>545</v>
      </c>
    </row>
    <row r="1383" spans="1:8" ht="15" customHeight="1" x14ac:dyDescent="0.25">
      <c r="A1383" s="91" t="s">
        <v>458</v>
      </c>
      <c r="B1383" s="91" t="s">
        <v>403</v>
      </c>
      <c r="C1383" s="91" t="s">
        <v>492</v>
      </c>
      <c r="D1383" s="91" t="s">
        <v>14</v>
      </c>
      <c r="E1383" s="91" t="s">
        <v>489</v>
      </c>
      <c r="F1383" s="96">
        <v>50</v>
      </c>
      <c r="G1383" s="91" t="s">
        <v>49</v>
      </c>
      <c r="H1383" s="91" t="s">
        <v>545</v>
      </c>
    </row>
    <row r="1384" spans="1:8" ht="15" customHeight="1" x14ac:dyDescent="0.25">
      <c r="A1384" s="91" t="s">
        <v>458</v>
      </c>
      <c r="B1384" s="91" t="s">
        <v>403</v>
      </c>
      <c r="C1384" s="91" t="s">
        <v>492</v>
      </c>
      <c r="D1384" s="91" t="s">
        <v>14</v>
      </c>
      <c r="E1384" s="91" t="s">
        <v>489</v>
      </c>
      <c r="F1384" s="96">
        <v>16</v>
      </c>
      <c r="G1384" s="91" t="s">
        <v>51</v>
      </c>
      <c r="H1384" s="91" t="s">
        <v>545</v>
      </c>
    </row>
    <row r="1385" spans="1:8" ht="15" customHeight="1" x14ac:dyDescent="0.25">
      <c r="A1385" s="91" t="s">
        <v>458</v>
      </c>
      <c r="B1385" s="91" t="s">
        <v>403</v>
      </c>
      <c r="C1385" s="91" t="s">
        <v>492</v>
      </c>
      <c r="D1385" s="91" t="s">
        <v>14</v>
      </c>
      <c r="E1385" s="91" t="s">
        <v>489</v>
      </c>
      <c r="F1385" s="96">
        <v>65</v>
      </c>
      <c r="G1385" s="91" t="s">
        <v>52</v>
      </c>
      <c r="H1385" s="91" t="s">
        <v>545</v>
      </c>
    </row>
    <row r="1386" spans="1:8" ht="15" customHeight="1" x14ac:dyDescent="0.25">
      <c r="A1386" s="91" t="s">
        <v>458</v>
      </c>
      <c r="B1386" s="91" t="s">
        <v>403</v>
      </c>
      <c r="C1386" s="91" t="s">
        <v>492</v>
      </c>
      <c r="D1386" s="91" t="s">
        <v>14</v>
      </c>
      <c r="E1386" s="91" t="s">
        <v>489</v>
      </c>
      <c r="F1386" s="96">
        <v>9</v>
      </c>
      <c r="G1386" s="91" t="s">
        <v>53</v>
      </c>
      <c r="H1386" s="91" t="s">
        <v>545</v>
      </c>
    </row>
    <row r="1387" spans="1:8" ht="15" customHeight="1" x14ac:dyDescent="0.25">
      <c r="A1387" s="91" t="s">
        <v>458</v>
      </c>
      <c r="B1387" s="91" t="s">
        <v>403</v>
      </c>
      <c r="C1387" s="91" t="s">
        <v>492</v>
      </c>
      <c r="D1387" s="91" t="s">
        <v>14</v>
      </c>
      <c r="E1387" s="91" t="s">
        <v>489</v>
      </c>
      <c r="F1387" s="96">
        <v>5</v>
      </c>
      <c r="G1387" s="91" t="s">
        <v>55</v>
      </c>
      <c r="H1387" s="91" t="s">
        <v>545</v>
      </c>
    </row>
    <row r="1388" spans="1:8" ht="15" customHeight="1" x14ac:dyDescent="0.25">
      <c r="A1388" s="91" t="s">
        <v>458</v>
      </c>
      <c r="B1388" s="91" t="s">
        <v>403</v>
      </c>
      <c r="C1388" s="91" t="s">
        <v>492</v>
      </c>
      <c r="D1388" s="91" t="s">
        <v>14</v>
      </c>
      <c r="E1388" s="91" t="s">
        <v>489</v>
      </c>
      <c r="F1388" s="96">
        <v>16</v>
      </c>
      <c r="G1388" s="91" t="s">
        <v>65</v>
      </c>
      <c r="H1388" s="91" t="s">
        <v>545</v>
      </c>
    </row>
    <row r="1389" spans="1:8" s="146" customFormat="1" ht="15" customHeight="1" x14ac:dyDescent="0.25">
      <c r="A1389" s="143"/>
      <c r="B1389" s="143"/>
      <c r="C1389" s="143"/>
      <c r="D1389" s="143"/>
      <c r="E1389" s="143"/>
      <c r="F1389" s="118">
        <f>SUM(F1359:F1388)</f>
        <v>2055</v>
      </c>
      <c r="G1389" s="143"/>
      <c r="H1389" s="143"/>
    </row>
    <row r="1390" spans="1:8" ht="15" customHeight="1" x14ac:dyDescent="0.25">
      <c r="A1390" s="91" t="s">
        <v>458</v>
      </c>
      <c r="B1390" s="91" t="s">
        <v>403</v>
      </c>
      <c r="C1390" s="91" t="s">
        <v>524</v>
      </c>
      <c r="D1390" s="91" t="s">
        <v>14</v>
      </c>
      <c r="E1390" s="91" t="s">
        <v>489</v>
      </c>
      <c r="F1390" s="96">
        <v>7</v>
      </c>
      <c r="G1390" s="91" t="s">
        <v>16</v>
      </c>
      <c r="H1390" s="91" t="s">
        <v>545</v>
      </c>
    </row>
    <row r="1391" spans="1:8" ht="15" customHeight="1" x14ac:dyDescent="0.25">
      <c r="A1391" s="91" t="s">
        <v>458</v>
      </c>
      <c r="B1391" s="91" t="s">
        <v>403</v>
      </c>
      <c r="C1391" s="91" t="s">
        <v>524</v>
      </c>
      <c r="D1391" s="91" t="s">
        <v>14</v>
      </c>
      <c r="E1391" s="91" t="s">
        <v>489</v>
      </c>
      <c r="F1391" s="96">
        <v>119</v>
      </c>
      <c r="G1391" s="91" t="s">
        <v>18</v>
      </c>
      <c r="H1391" s="91" t="s">
        <v>545</v>
      </c>
    </row>
    <row r="1392" spans="1:8" ht="15" customHeight="1" x14ac:dyDescent="0.25">
      <c r="A1392" s="91" t="s">
        <v>458</v>
      </c>
      <c r="B1392" s="91" t="s">
        <v>403</v>
      </c>
      <c r="C1392" s="91" t="s">
        <v>524</v>
      </c>
      <c r="D1392" s="91" t="s">
        <v>14</v>
      </c>
      <c r="E1392" s="91" t="s">
        <v>489</v>
      </c>
      <c r="F1392" s="96">
        <v>9</v>
      </c>
      <c r="G1392" s="91" t="s">
        <v>20</v>
      </c>
      <c r="H1392" s="91" t="s">
        <v>545</v>
      </c>
    </row>
    <row r="1393" spans="1:8" ht="15" customHeight="1" x14ac:dyDescent="0.25">
      <c r="A1393" s="91" t="s">
        <v>459</v>
      </c>
      <c r="B1393" s="91" t="s">
        <v>141</v>
      </c>
      <c r="C1393" s="91" t="s">
        <v>482</v>
      </c>
      <c r="D1393" s="91" t="s">
        <v>14</v>
      </c>
      <c r="E1393" s="91" t="s">
        <v>489</v>
      </c>
      <c r="F1393" s="96">
        <v>403</v>
      </c>
      <c r="G1393" s="91" t="s">
        <v>22</v>
      </c>
      <c r="H1393" s="91" t="s">
        <v>541</v>
      </c>
    </row>
    <row r="1394" spans="1:8" ht="15" customHeight="1" x14ac:dyDescent="0.25">
      <c r="A1394" s="91" t="s">
        <v>458</v>
      </c>
      <c r="B1394" s="91" t="s">
        <v>403</v>
      </c>
      <c r="C1394" s="91" t="s">
        <v>524</v>
      </c>
      <c r="D1394" s="91" t="s">
        <v>14</v>
      </c>
      <c r="E1394" s="91" t="s">
        <v>489</v>
      </c>
      <c r="F1394" s="96">
        <v>92</v>
      </c>
      <c r="G1394" s="91" t="s">
        <v>23</v>
      </c>
      <c r="H1394" s="91" t="s">
        <v>545</v>
      </c>
    </row>
    <row r="1395" spans="1:8" ht="15" customHeight="1" x14ac:dyDescent="0.25">
      <c r="A1395" s="91" t="s">
        <v>458</v>
      </c>
      <c r="B1395" s="91" t="s">
        <v>403</v>
      </c>
      <c r="C1395" s="91" t="s">
        <v>524</v>
      </c>
      <c r="D1395" s="91" t="s">
        <v>14</v>
      </c>
      <c r="E1395" s="91" t="s">
        <v>489</v>
      </c>
      <c r="F1395" s="96">
        <v>90</v>
      </c>
      <c r="G1395" s="91" t="s">
        <v>25</v>
      </c>
      <c r="H1395" s="91" t="s">
        <v>545</v>
      </c>
    </row>
    <row r="1396" spans="1:8" ht="15" customHeight="1" x14ac:dyDescent="0.25">
      <c r="A1396" s="91" t="s">
        <v>458</v>
      </c>
      <c r="B1396" s="91" t="s">
        <v>403</v>
      </c>
      <c r="C1396" s="91" t="s">
        <v>524</v>
      </c>
      <c r="D1396" s="91" t="s">
        <v>14</v>
      </c>
      <c r="E1396" s="91" t="s">
        <v>489</v>
      </c>
      <c r="F1396" s="96">
        <v>21</v>
      </c>
      <c r="G1396" s="91" t="s">
        <v>28</v>
      </c>
      <c r="H1396" s="91" t="s">
        <v>545</v>
      </c>
    </row>
    <row r="1397" spans="1:8" ht="15" customHeight="1" x14ac:dyDescent="0.25">
      <c r="A1397" s="91" t="s">
        <v>458</v>
      </c>
      <c r="B1397" s="91" t="s">
        <v>403</v>
      </c>
      <c r="C1397" s="91" t="s">
        <v>524</v>
      </c>
      <c r="D1397" s="91" t="s">
        <v>14</v>
      </c>
      <c r="E1397" s="91" t="s">
        <v>489</v>
      </c>
      <c r="F1397" s="96">
        <v>1</v>
      </c>
      <c r="G1397" s="91" t="s">
        <v>29</v>
      </c>
      <c r="H1397" s="91" t="s">
        <v>545</v>
      </c>
    </row>
    <row r="1398" spans="1:8" ht="15" customHeight="1" x14ac:dyDescent="0.25">
      <c r="A1398" s="91" t="s">
        <v>458</v>
      </c>
      <c r="B1398" s="91" t="s">
        <v>403</v>
      </c>
      <c r="C1398" s="91" t="s">
        <v>524</v>
      </c>
      <c r="D1398" s="91" t="s">
        <v>14</v>
      </c>
      <c r="E1398" s="91" t="s">
        <v>489</v>
      </c>
      <c r="F1398" s="96">
        <v>7</v>
      </c>
      <c r="G1398" s="91" t="s">
        <v>30</v>
      </c>
      <c r="H1398" s="91" t="s">
        <v>545</v>
      </c>
    </row>
    <row r="1399" spans="1:8" ht="15" customHeight="1" x14ac:dyDescent="0.25">
      <c r="A1399" s="91" t="s">
        <v>458</v>
      </c>
      <c r="B1399" s="91" t="s">
        <v>403</v>
      </c>
      <c r="C1399" s="91" t="s">
        <v>524</v>
      </c>
      <c r="D1399" s="91" t="s">
        <v>14</v>
      </c>
      <c r="E1399" s="91" t="s">
        <v>489</v>
      </c>
      <c r="F1399" s="96">
        <v>132</v>
      </c>
      <c r="G1399" s="91" t="s">
        <v>31</v>
      </c>
      <c r="H1399" s="91" t="s">
        <v>545</v>
      </c>
    </row>
    <row r="1400" spans="1:8" ht="15" customHeight="1" x14ac:dyDescent="0.25">
      <c r="A1400" s="91" t="s">
        <v>458</v>
      </c>
      <c r="B1400" s="91" t="s">
        <v>403</v>
      </c>
      <c r="C1400" s="91" t="s">
        <v>524</v>
      </c>
      <c r="D1400" s="91" t="s">
        <v>14</v>
      </c>
      <c r="E1400" s="91" t="s">
        <v>489</v>
      </c>
      <c r="F1400" s="96">
        <v>2</v>
      </c>
      <c r="G1400" s="91" t="s">
        <v>33</v>
      </c>
      <c r="H1400" s="91" t="s">
        <v>545</v>
      </c>
    </row>
    <row r="1401" spans="1:8" ht="15" customHeight="1" x14ac:dyDescent="0.25">
      <c r="A1401" s="91" t="s">
        <v>458</v>
      </c>
      <c r="B1401" s="91" t="s">
        <v>403</v>
      </c>
      <c r="C1401" s="91" t="s">
        <v>524</v>
      </c>
      <c r="D1401" s="91" t="s">
        <v>14</v>
      </c>
      <c r="E1401" s="91" t="s">
        <v>489</v>
      </c>
      <c r="F1401" s="96">
        <v>57</v>
      </c>
      <c r="G1401" s="91" t="s">
        <v>34</v>
      </c>
      <c r="H1401" s="91" t="s">
        <v>545</v>
      </c>
    </row>
    <row r="1402" spans="1:8" ht="15" customHeight="1" x14ac:dyDescent="0.25">
      <c r="A1402" s="91" t="s">
        <v>458</v>
      </c>
      <c r="B1402" s="91" t="s">
        <v>403</v>
      </c>
      <c r="C1402" s="91" t="s">
        <v>524</v>
      </c>
      <c r="D1402" s="91" t="s">
        <v>14</v>
      </c>
      <c r="E1402" s="91" t="s">
        <v>489</v>
      </c>
      <c r="F1402" s="96">
        <v>45</v>
      </c>
      <c r="G1402" s="91" t="s">
        <v>35</v>
      </c>
      <c r="H1402" s="91" t="s">
        <v>545</v>
      </c>
    </row>
    <row r="1403" spans="1:8" ht="15" customHeight="1" x14ac:dyDescent="0.25">
      <c r="A1403" s="91" t="s">
        <v>458</v>
      </c>
      <c r="B1403" s="91" t="s">
        <v>403</v>
      </c>
      <c r="C1403" s="91" t="s">
        <v>524</v>
      </c>
      <c r="D1403" s="91" t="s">
        <v>14</v>
      </c>
      <c r="E1403" s="91" t="s">
        <v>489</v>
      </c>
      <c r="F1403" s="96">
        <v>96</v>
      </c>
      <c r="G1403" s="91" t="s">
        <v>36</v>
      </c>
      <c r="H1403" s="91" t="s">
        <v>545</v>
      </c>
    </row>
    <row r="1404" spans="1:8" ht="15" customHeight="1" x14ac:dyDescent="0.25">
      <c r="A1404" s="91" t="s">
        <v>458</v>
      </c>
      <c r="B1404" s="91" t="s">
        <v>403</v>
      </c>
      <c r="C1404" s="91" t="s">
        <v>524</v>
      </c>
      <c r="D1404" s="91" t="s">
        <v>14</v>
      </c>
      <c r="E1404" s="91" t="s">
        <v>489</v>
      </c>
      <c r="F1404" s="96">
        <v>61</v>
      </c>
      <c r="G1404" s="91" t="s">
        <v>37</v>
      </c>
      <c r="H1404" s="91" t="s">
        <v>545</v>
      </c>
    </row>
    <row r="1405" spans="1:8" ht="15" customHeight="1" x14ac:dyDescent="0.25">
      <c r="A1405" s="91" t="s">
        <v>458</v>
      </c>
      <c r="B1405" s="91" t="s">
        <v>403</v>
      </c>
      <c r="C1405" s="91" t="s">
        <v>524</v>
      </c>
      <c r="D1405" s="91" t="s">
        <v>14</v>
      </c>
      <c r="E1405" s="91" t="s">
        <v>489</v>
      </c>
      <c r="F1405" s="96">
        <v>38</v>
      </c>
      <c r="G1405" s="91" t="s">
        <v>38</v>
      </c>
      <c r="H1405" s="91" t="s">
        <v>545</v>
      </c>
    </row>
    <row r="1406" spans="1:8" ht="15" customHeight="1" x14ac:dyDescent="0.25">
      <c r="A1406" s="91" t="s">
        <v>458</v>
      </c>
      <c r="B1406" s="91" t="s">
        <v>403</v>
      </c>
      <c r="C1406" s="91" t="s">
        <v>524</v>
      </c>
      <c r="D1406" s="91" t="s">
        <v>14</v>
      </c>
      <c r="E1406" s="91" t="s">
        <v>489</v>
      </c>
      <c r="F1406" s="96">
        <v>36</v>
      </c>
      <c r="G1406" s="91" t="s">
        <v>39</v>
      </c>
      <c r="H1406" s="91" t="s">
        <v>545</v>
      </c>
    </row>
    <row r="1407" spans="1:8" ht="15" customHeight="1" x14ac:dyDescent="0.25">
      <c r="A1407" s="91" t="s">
        <v>458</v>
      </c>
      <c r="B1407" s="91" t="s">
        <v>403</v>
      </c>
      <c r="C1407" s="91" t="s">
        <v>524</v>
      </c>
      <c r="D1407" s="91" t="s">
        <v>14</v>
      </c>
      <c r="E1407" s="91" t="s">
        <v>489</v>
      </c>
      <c r="F1407" s="96">
        <v>32</v>
      </c>
      <c r="G1407" s="91" t="s">
        <v>40</v>
      </c>
      <c r="H1407" s="91" t="s">
        <v>545</v>
      </c>
    </row>
    <row r="1408" spans="1:8" ht="15" customHeight="1" x14ac:dyDescent="0.25">
      <c r="A1408" s="91" t="s">
        <v>458</v>
      </c>
      <c r="B1408" s="91" t="s">
        <v>403</v>
      </c>
      <c r="C1408" s="91" t="s">
        <v>524</v>
      </c>
      <c r="D1408" s="91" t="s">
        <v>14</v>
      </c>
      <c r="E1408" s="91" t="s">
        <v>489</v>
      </c>
      <c r="F1408" s="96">
        <v>258</v>
      </c>
      <c r="G1408" s="91" t="s">
        <v>41</v>
      </c>
      <c r="H1408" s="91" t="s">
        <v>545</v>
      </c>
    </row>
    <row r="1409" spans="1:8" ht="15" customHeight="1" x14ac:dyDescent="0.25">
      <c r="A1409" s="91" t="s">
        <v>458</v>
      </c>
      <c r="B1409" s="91" t="s">
        <v>403</v>
      </c>
      <c r="C1409" s="91" t="s">
        <v>524</v>
      </c>
      <c r="D1409" s="91" t="s">
        <v>14</v>
      </c>
      <c r="E1409" s="91" t="s">
        <v>489</v>
      </c>
      <c r="F1409" s="96">
        <v>190</v>
      </c>
      <c r="G1409" s="91" t="s">
        <v>42</v>
      </c>
      <c r="H1409" s="91" t="s">
        <v>545</v>
      </c>
    </row>
    <row r="1410" spans="1:8" ht="15" customHeight="1" x14ac:dyDescent="0.25">
      <c r="A1410" s="91" t="s">
        <v>458</v>
      </c>
      <c r="B1410" s="91" t="s">
        <v>403</v>
      </c>
      <c r="C1410" s="91" t="s">
        <v>524</v>
      </c>
      <c r="D1410" s="91" t="s">
        <v>14</v>
      </c>
      <c r="E1410" s="91" t="s">
        <v>489</v>
      </c>
      <c r="F1410" s="96">
        <v>26</v>
      </c>
      <c r="G1410" s="91" t="s">
        <v>44</v>
      </c>
      <c r="H1410" s="91" t="s">
        <v>545</v>
      </c>
    </row>
    <row r="1411" spans="1:8" ht="15" customHeight="1" x14ac:dyDescent="0.25">
      <c r="A1411" s="91" t="s">
        <v>458</v>
      </c>
      <c r="B1411" s="91" t="s">
        <v>403</v>
      </c>
      <c r="C1411" s="91" t="s">
        <v>524</v>
      </c>
      <c r="D1411" s="91" t="s">
        <v>14</v>
      </c>
      <c r="E1411" s="91" t="s">
        <v>489</v>
      </c>
      <c r="F1411" s="96">
        <v>25</v>
      </c>
      <c r="G1411" s="91" t="s">
        <v>45</v>
      </c>
      <c r="H1411" s="91" t="s">
        <v>545</v>
      </c>
    </row>
    <row r="1412" spans="1:8" ht="15" customHeight="1" x14ac:dyDescent="0.25">
      <c r="A1412" s="91" t="s">
        <v>458</v>
      </c>
      <c r="B1412" s="91" t="s">
        <v>403</v>
      </c>
      <c r="C1412" s="91" t="s">
        <v>524</v>
      </c>
      <c r="D1412" s="91" t="s">
        <v>14</v>
      </c>
      <c r="E1412" s="91" t="s">
        <v>489</v>
      </c>
      <c r="F1412" s="96">
        <v>13</v>
      </c>
      <c r="G1412" s="91" t="s">
        <v>46</v>
      </c>
      <c r="H1412" s="91" t="s">
        <v>545</v>
      </c>
    </row>
    <row r="1413" spans="1:8" ht="15" customHeight="1" x14ac:dyDescent="0.25">
      <c r="A1413" s="91" t="s">
        <v>458</v>
      </c>
      <c r="B1413" s="91" t="s">
        <v>403</v>
      </c>
      <c r="C1413" s="91" t="s">
        <v>524</v>
      </c>
      <c r="D1413" s="91" t="s">
        <v>14</v>
      </c>
      <c r="E1413" s="91" t="s">
        <v>489</v>
      </c>
      <c r="F1413" s="96">
        <v>33</v>
      </c>
      <c r="G1413" s="91" t="s">
        <v>47</v>
      </c>
      <c r="H1413" s="91" t="s">
        <v>545</v>
      </c>
    </row>
    <row r="1414" spans="1:8" ht="15" customHeight="1" x14ac:dyDescent="0.25">
      <c r="A1414" s="91" t="s">
        <v>458</v>
      </c>
      <c r="B1414" s="91" t="s">
        <v>403</v>
      </c>
      <c r="C1414" s="91" t="s">
        <v>524</v>
      </c>
      <c r="D1414" s="91" t="s">
        <v>14</v>
      </c>
      <c r="E1414" s="91" t="s">
        <v>489</v>
      </c>
      <c r="F1414" s="96">
        <v>28</v>
      </c>
      <c r="G1414" s="91" t="s">
        <v>63</v>
      </c>
      <c r="H1414" s="91" t="s">
        <v>545</v>
      </c>
    </row>
    <row r="1415" spans="1:8" ht="15" customHeight="1" x14ac:dyDescent="0.25">
      <c r="A1415" s="91" t="s">
        <v>458</v>
      </c>
      <c r="B1415" s="91" t="s">
        <v>403</v>
      </c>
      <c r="C1415" s="91" t="s">
        <v>524</v>
      </c>
      <c r="D1415" s="91" t="s">
        <v>14</v>
      </c>
      <c r="E1415" s="91" t="s">
        <v>489</v>
      </c>
      <c r="F1415" s="96">
        <v>30</v>
      </c>
      <c r="G1415" s="91" t="s">
        <v>48</v>
      </c>
      <c r="H1415" s="91" t="s">
        <v>545</v>
      </c>
    </row>
    <row r="1416" spans="1:8" ht="15" customHeight="1" x14ac:dyDescent="0.25">
      <c r="A1416" s="91" t="s">
        <v>458</v>
      </c>
      <c r="B1416" s="91" t="s">
        <v>403</v>
      </c>
      <c r="C1416" s="91" t="s">
        <v>524</v>
      </c>
      <c r="D1416" s="91" t="s">
        <v>14</v>
      </c>
      <c r="E1416" s="91" t="s">
        <v>489</v>
      </c>
      <c r="F1416" s="96">
        <v>8</v>
      </c>
      <c r="G1416" s="91" t="s">
        <v>68</v>
      </c>
      <c r="H1416" s="91" t="s">
        <v>545</v>
      </c>
    </row>
    <row r="1417" spans="1:8" ht="15" customHeight="1" x14ac:dyDescent="0.25">
      <c r="A1417" s="91" t="s">
        <v>458</v>
      </c>
      <c r="B1417" s="91" t="s">
        <v>403</v>
      </c>
      <c r="C1417" s="91" t="s">
        <v>524</v>
      </c>
      <c r="D1417" s="91" t="s">
        <v>14</v>
      </c>
      <c r="E1417" s="91" t="s">
        <v>489</v>
      </c>
      <c r="F1417" s="96">
        <v>70</v>
      </c>
      <c r="G1417" s="91" t="s">
        <v>49</v>
      </c>
      <c r="H1417" s="91" t="s">
        <v>545</v>
      </c>
    </row>
    <row r="1418" spans="1:8" ht="15" customHeight="1" x14ac:dyDescent="0.25">
      <c r="A1418" s="91" t="s">
        <v>458</v>
      </c>
      <c r="B1418" s="91" t="s">
        <v>403</v>
      </c>
      <c r="C1418" s="91" t="s">
        <v>524</v>
      </c>
      <c r="D1418" s="91" t="s">
        <v>14</v>
      </c>
      <c r="E1418" s="91" t="s">
        <v>489</v>
      </c>
      <c r="F1418" s="96">
        <v>32</v>
      </c>
      <c r="G1418" s="91" t="s">
        <v>50</v>
      </c>
      <c r="H1418" s="91" t="s">
        <v>545</v>
      </c>
    </row>
    <row r="1419" spans="1:8" ht="15" customHeight="1" x14ac:dyDescent="0.25">
      <c r="A1419" s="91" t="s">
        <v>458</v>
      </c>
      <c r="B1419" s="91" t="s">
        <v>403</v>
      </c>
      <c r="C1419" s="91" t="s">
        <v>524</v>
      </c>
      <c r="D1419" s="91" t="s">
        <v>14</v>
      </c>
      <c r="E1419" s="91" t="s">
        <v>489</v>
      </c>
      <c r="F1419" s="96">
        <v>17</v>
      </c>
      <c r="G1419" s="91" t="s">
        <v>51</v>
      </c>
      <c r="H1419" s="91" t="s">
        <v>545</v>
      </c>
    </row>
    <row r="1420" spans="1:8" ht="15" customHeight="1" x14ac:dyDescent="0.25">
      <c r="A1420" s="91" t="s">
        <v>458</v>
      </c>
      <c r="B1420" s="91" t="s">
        <v>403</v>
      </c>
      <c r="C1420" s="91" t="s">
        <v>524</v>
      </c>
      <c r="D1420" s="91" t="s">
        <v>14</v>
      </c>
      <c r="E1420" s="91" t="s">
        <v>489</v>
      </c>
      <c r="F1420" s="96">
        <v>21</v>
      </c>
      <c r="G1420" s="91" t="s">
        <v>52</v>
      </c>
      <c r="H1420" s="91" t="s">
        <v>545</v>
      </c>
    </row>
    <row r="1421" spans="1:8" ht="15" customHeight="1" x14ac:dyDescent="0.25">
      <c r="A1421" s="91" t="s">
        <v>458</v>
      </c>
      <c r="B1421" s="91" t="s">
        <v>403</v>
      </c>
      <c r="C1421" s="91" t="s">
        <v>524</v>
      </c>
      <c r="D1421" s="91" t="s">
        <v>14</v>
      </c>
      <c r="E1421" s="91" t="s">
        <v>489</v>
      </c>
      <c r="F1421" s="96">
        <v>5</v>
      </c>
      <c r="G1421" s="91" t="s">
        <v>53</v>
      </c>
      <c r="H1421" s="91" t="s">
        <v>545</v>
      </c>
    </row>
    <row r="1422" spans="1:8" ht="15" customHeight="1" x14ac:dyDescent="0.25">
      <c r="A1422" s="91" t="s">
        <v>458</v>
      </c>
      <c r="B1422" s="91" t="s">
        <v>403</v>
      </c>
      <c r="C1422" s="91" t="s">
        <v>524</v>
      </c>
      <c r="D1422" s="91" t="s">
        <v>14</v>
      </c>
      <c r="E1422" s="91" t="s">
        <v>489</v>
      </c>
      <c r="F1422" s="96">
        <v>132</v>
      </c>
      <c r="G1422" s="91" t="s">
        <v>55</v>
      </c>
      <c r="H1422" s="91" t="s">
        <v>545</v>
      </c>
    </row>
    <row r="1423" spans="1:8" ht="15" customHeight="1" x14ac:dyDescent="0.25">
      <c r="A1423" s="91" t="s">
        <v>458</v>
      </c>
      <c r="B1423" s="91" t="s">
        <v>403</v>
      </c>
      <c r="C1423" s="91" t="s">
        <v>524</v>
      </c>
      <c r="D1423" s="91" t="s">
        <v>14</v>
      </c>
      <c r="E1423" s="91" t="s">
        <v>489</v>
      </c>
      <c r="F1423" s="96">
        <v>32</v>
      </c>
      <c r="G1423" s="91" t="s">
        <v>56</v>
      </c>
      <c r="H1423" s="91" t="s">
        <v>545</v>
      </c>
    </row>
    <row r="1424" spans="1:8" ht="15" customHeight="1" x14ac:dyDescent="0.25">
      <c r="A1424" s="91" t="s">
        <v>458</v>
      </c>
      <c r="B1424" s="91" t="s">
        <v>403</v>
      </c>
      <c r="C1424" s="91" t="s">
        <v>524</v>
      </c>
      <c r="D1424" s="91" t="s">
        <v>14</v>
      </c>
      <c r="E1424" s="91" t="s">
        <v>489</v>
      </c>
      <c r="F1424" s="96">
        <v>40</v>
      </c>
      <c r="G1424" s="91" t="s">
        <v>57</v>
      </c>
      <c r="H1424" s="91" t="s">
        <v>545</v>
      </c>
    </row>
    <row r="1425" spans="1:8" ht="15" customHeight="1" x14ac:dyDescent="0.25">
      <c r="A1425" s="91" t="s">
        <v>458</v>
      </c>
      <c r="B1425" s="91" t="s">
        <v>403</v>
      </c>
      <c r="C1425" s="91" t="s">
        <v>524</v>
      </c>
      <c r="D1425" s="91" t="s">
        <v>14</v>
      </c>
      <c r="E1425" s="91" t="s">
        <v>489</v>
      </c>
      <c r="F1425" s="96">
        <v>30</v>
      </c>
      <c r="G1425" s="91" t="s">
        <v>65</v>
      </c>
      <c r="H1425" s="91" t="s">
        <v>545</v>
      </c>
    </row>
    <row r="1426" spans="1:8" ht="15" customHeight="1" x14ac:dyDescent="0.25">
      <c r="A1426" s="91" t="s">
        <v>458</v>
      </c>
      <c r="B1426" s="91" t="s">
        <v>403</v>
      </c>
      <c r="C1426" s="91" t="s">
        <v>524</v>
      </c>
      <c r="D1426" s="91" t="s">
        <v>14</v>
      </c>
      <c r="E1426" s="91" t="s">
        <v>489</v>
      </c>
      <c r="F1426" s="96">
        <v>13</v>
      </c>
      <c r="G1426" s="91" t="s">
        <v>46</v>
      </c>
      <c r="H1426" s="91" t="s">
        <v>545</v>
      </c>
    </row>
    <row r="1427" spans="1:8" ht="15" customHeight="1" x14ac:dyDescent="0.25">
      <c r="A1427" s="91" t="s">
        <v>458</v>
      </c>
      <c r="B1427" s="91" t="s">
        <v>403</v>
      </c>
      <c r="C1427" s="91" t="s">
        <v>524</v>
      </c>
      <c r="D1427" s="91" t="s">
        <v>14</v>
      </c>
      <c r="E1427" s="91" t="s">
        <v>489</v>
      </c>
      <c r="F1427" s="96">
        <v>25</v>
      </c>
      <c r="G1427" s="91" t="s">
        <v>53</v>
      </c>
      <c r="H1427" s="91" t="s">
        <v>545</v>
      </c>
    </row>
    <row r="1428" spans="1:8" ht="15" customHeight="1" x14ac:dyDescent="0.25">
      <c r="A1428" s="91" t="s">
        <v>458</v>
      </c>
      <c r="B1428" s="91" t="s">
        <v>403</v>
      </c>
      <c r="C1428" s="91" t="s">
        <v>524</v>
      </c>
      <c r="D1428" s="91" t="s">
        <v>14</v>
      </c>
      <c r="E1428" s="91" t="s">
        <v>489</v>
      </c>
      <c r="F1428" s="96">
        <v>0</v>
      </c>
      <c r="G1428" s="91" t="s">
        <v>56</v>
      </c>
      <c r="H1428" s="91" t="s">
        <v>545</v>
      </c>
    </row>
    <row r="1429" spans="1:8" s="146" customFormat="1" ht="15" customHeight="1" x14ac:dyDescent="0.25">
      <c r="A1429" s="143"/>
      <c r="B1429" s="143"/>
      <c r="C1429" s="143"/>
      <c r="D1429" s="143"/>
      <c r="E1429" s="143"/>
      <c r="F1429" s="118">
        <f>SUM(F1390:F1428)</f>
        <v>2276</v>
      </c>
      <c r="G1429" s="143"/>
      <c r="H1429" s="143"/>
    </row>
    <row r="1430" spans="1:8" ht="15" customHeight="1" x14ac:dyDescent="0.25">
      <c r="A1430" s="91" t="s">
        <v>459</v>
      </c>
      <c r="B1430" s="91" t="s">
        <v>141</v>
      </c>
      <c r="C1430" s="91" t="s">
        <v>483</v>
      </c>
      <c r="D1430" s="91" t="s">
        <v>14</v>
      </c>
      <c r="E1430" s="91" t="s">
        <v>489</v>
      </c>
      <c r="F1430" s="96">
        <v>6</v>
      </c>
      <c r="G1430" s="91" t="s">
        <v>20</v>
      </c>
      <c r="H1430" s="91" t="s">
        <v>541</v>
      </c>
    </row>
    <row r="1431" spans="1:8" ht="15" customHeight="1" x14ac:dyDescent="0.25">
      <c r="A1431" s="91" t="s">
        <v>459</v>
      </c>
      <c r="B1431" s="91" t="s">
        <v>141</v>
      </c>
      <c r="C1431" s="91" t="s">
        <v>483</v>
      </c>
      <c r="D1431" s="91" t="s">
        <v>14</v>
      </c>
      <c r="E1431" s="91" t="s">
        <v>489</v>
      </c>
      <c r="F1431" s="96">
        <v>3</v>
      </c>
      <c r="G1431" s="91" t="s">
        <v>21</v>
      </c>
      <c r="H1431" s="91" t="s">
        <v>541</v>
      </c>
    </row>
    <row r="1432" spans="1:8" ht="15" customHeight="1" x14ac:dyDescent="0.25">
      <c r="A1432" s="91" t="s">
        <v>459</v>
      </c>
      <c r="B1432" s="91" t="s">
        <v>141</v>
      </c>
      <c r="C1432" s="91" t="s">
        <v>483</v>
      </c>
      <c r="D1432" s="91" t="s">
        <v>14</v>
      </c>
      <c r="E1432" s="91" t="s">
        <v>489</v>
      </c>
      <c r="F1432" s="96">
        <v>1</v>
      </c>
      <c r="G1432" s="91" t="s">
        <v>23</v>
      </c>
      <c r="H1432" s="91" t="s">
        <v>541</v>
      </c>
    </row>
    <row r="1433" spans="1:8" ht="15" customHeight="1" x14ac:dyDescent="0.25">
      <c r="A1433" s="91" t="s">
        <v>459</v>
      </c>
      <c r="B1433" s="91" t="s">
        <v>141</v>
      </c>
      <c r="C1433" s="91" t="s">
        <v>483</v>
      </c>
      <c r="D1433" s="91" t="s">
        <v>14</v>
      </c>
      <c r="E1433" s="91" t="s">
        <v>489</v>
      </c>
      <c r="F1433" s="96">
        <v>0</v>
      </c>
      <c r="G1433" s="91" t="s">
        <v>25</v>
      </c>
      <c r="H1433" s="91" t="s">
        <v>541</v>
      </c>
    </row>
    <row r="1434" spans="1:8" ht="17.25" customHeight="1" x14ac:dyDescent="0.25">
      <c r="A1434" s="91" t="s">
        <v>459</v>
      </c>
      <c r="B1434" s="91" t="s">
        <v>141</v>
      </c>
      <c r="C1434" s="91" t="s">
        <v>483</v>
      </c>
      <c r="D1434" s="91" t="s">
        <v>14</v>
      </c>
      <c r="E1434" s="91" t="s">
        <v>489</v>
      </c>
      <c r="F1434" s="96">
        <v>51</v>
      </c>
      <c r="G1434" s="91" t="s">
        <v>26</v>
      </c>
      <c r="H1434" s="91" t="s">
        <v>541</v>
      </c>
    </row>
    <row r="1435" spans="1:8" ht="15" customHeight="1" x14ac:dyDescent="0.25">
      <c r="A1435" s="91" t="s">
        <v>459</v>
      </c>
      <c r="B1435" s="91" t="s">
        <v>141</v>
      </c>
      <c r="C1435" s="91" t="s">
        <v>483</v>
      </c>
      <c r="D1435" s="91" t="s">
        <v>14</v>
      </c>
      <c r="E1435" s="91" t="s">
        <v>489</v>
      </c>
      <c r="F1435" s="96">
        <v>29</v>
      </c>
      <c r="G1435" s="91" t="s">
        <v>27</v>
      </c>
      <c r="H1435" s="91" t="s">
        <v>541</v>
      </c>
    </row>
    <row r="1436" spans="1:8" ht="15" customHeight="1" x14ac:dyDescent="0.25">
      <c r="A1436" s="91" t="s">
        <v>459</v>
      </c>
      <c r="B1436" s="91" t="s">
        <v>141</v>
      </c>
      <c r="C1436" s="91" t="s">
        <v>483</v>
      </c>
      <c r="D1436" s="91" t="s">
        <v>14</v>
      </c>
      <c r="E1436" s="91" t="s">
        <v>489</v>
      </c>
      <c r="F1436" s="96">
        <v>20</v>
      </c>
      <c r="G1436" s="91" t="s">
        <v>33</v>
      </c>
      <c r="H1436" s="91" t="s">
        <v>541</v>
      </c>
    </row>
    <row r="1437" spans="1:8" ht="15" customHeight="1" x14ac:dyDescent="0.25">
      <c r="A1437" s="91" t="s">
        <v>459</v>
      </c>
      <c r="B1437" s="91" t="s">
        <v>141</v>
      </c>
      <c r="C1437" s="91" t="s">
        <v>483</v>
      </c>
      <c r="D1437" s="91" t="s">
        <v>14</v>
      </c>
      <c r="E1437" s="91" t="s">
        <v>489</v>
      </c>
      <c r="F1437" s="96">
        <v>14</v>
      </c>
      <c r="G1437" s="91" t="s">
        <v>34</v>
      </c>
      <c r="H1437" s="91" t="s">
        <v>541</v>
      </c>
    </row>
    <row r="1438" spans="1:8" ht="15" customHeight="1" x14ac:dyDescent="0.25">
      <c r="A1438" s="91" t="s">
        <v>459</v>
      </c>
      <c r="B1438" s="91" t="s">
        <v>141</v>
      </c>
      <c r="C1438" s="91" t="s">
        <v>483</v>
      </c>
      <c r="D1438" s="91" t="s">
        <v>14</v>
      </c>
      <c r="E1438" s="91" t="s">
        <v>489</v>
      </c>
      <c r="F1438" s="96">
        <v>64</v>
      </c>
      <c r="G1438" s="91" t="s">
        <v>36</v>
      </c>
      <c r="H1438" s="91" t="s">
        <v>541</v>
      </c>
    </row>
    <row r="1439" spans="1:8" ht="15" customHeight="1" x14ac:dyDescent="0.25">
      <c r="A1439" s="91" t="s">
        <v>459</v>
      </c>
      <c r="B1439" s="91" t="s">
        <v>141</v>
      </c>
      <c r="C1439" s="91" t="s">
        <v>483</v>
      </c>
      <c r="D1439" s="91" t="s">
        <v>14</v>
      </c>
      <c r="E1439" s="91" t="s">
        <v>489</v>
      </c>
      <c r="F1439" s="96">
        <v>6</v>
      </c>
      <c r="G1439" s="91" t="s">
        <v>47</v>
      </c>
      <c r="H1439" s="91" t="s">
        <v>541</v>
      </c>
    </row>
    <row r="1440" spans="1:8" ht="15" customHeight="1" x14ac:dyDescent="0.25">
      <c r="A1440" s="91" t="s">
        <v>459</v>
      </c>
      <c r="B1440" s="91" t="s">
        <v>141</v>
      </c>
      <c r="C1440" s="91" t="s">
        <v>483</v>
      </c>
      <c r="D1440" s="91" t="s">
        <v>14</v>
      </c>
      <c r="E1440" s="91" t="s">
        <v>489</v>
      </c>
      <c r="F1440" s="96">
        <v>29</v>
      </c>
      <c r="G1440" s="91" t="s">
        <v>51</v>
      </c>
      <c r="H1440" s="91" t="s">
        <v>541</v>
      </c>
    </row>
    <row r="1441" spans="1:8" ht="15" customHeight="1" x14ac:dyDescent="0.25">
      <c r="A1441" s="91" t="s">
        <v>459</v>
      </c>
      <c r="B1441" s="91" t="s">
        <v>141</v>
      </c>
      <c r="C1441" s="91" t="s">
        <v>483</v>
      </c>
      <c r="D1441" s="91" t="s">
        <v>14</v>
      </c>
      <c r="E1441" s="91" t="s">
        <v>489</v>
      </c>
      <c r="F1441" s="96">
        <v>54</v>
      </c>
      <c r="G1441" s="91" t="s">
        <v>15</v>
      </c>
      <c r="H1441" s="91" t="s">
        <v>541</v>
      </c>
    </row>
    <row r="1442" spans="1:8" ht="15" customHeight="1" x14ac:dyDescent="0.25">
      <c r="A1442" s="91" t="s">
        <v>459</v>
      </c>
      <c r="B1442" s="91" t="s">
        <v>141</v>
      </c>
      <c r="C1442" s="91" t="s">
        <v>483</v>
      </c>
      <c r="D1442" s="91" t="s">
        <v>14</v>
      </c>
      <c r="E1442" s="91" t="s">
        <v>489</v>
      </c>
      <c r="F1442" s="96">
        <v>18</v>
      </c>
      <c r="G1442" s="91" t="s">
        <v>17</v>
      </c>
      <c r="H1442" s="91" t="s">
        <v>541</v>
      </c>
    </row>
    <row r="1443" spans="1:8" ht="15" customHeight="1" x14ac:dyDescent="0.25">
      <c r="A1443" s="91" t="s">
        <v>459</v>
      </c>
      <c r="B1443" s="91" t="s">
        <v>141</v>
      </c>
      <c r="C1443" s="91" t="s">
        <v>483</v>
      </c>
      <c r="D1443" s="91" t="s">
        <v>14</v>
      </c>
      <c r="E1443" s="91" t="s">
        <v>489</v>
      </c>
      <c r="F1443" s="96">
        <v>51</v>
      </c>
      <c r="G1443" s="91" t="s">
        <v>18</v>
      </c>
      <c r="H1443" s="91" t="s">
        <v>541</v>
      </c>
    </row>
    <row r="1444" spans="1:8" ht="15" customHeight="1" x14ac:dyDescent="0.25">
      <c r="A1444" s="91" t="s">
        <v>459</v>
      </c>
      <c r="B1444" s="91" t="s">
        <v>141</v>
      </c>
      <c r="C1444" s="91" t="s">
        <v>483</v>
      </c>
      <c r="D1444" s="91" t="s">
        <v>14</v>
      </c>
      <c r="E1444" s="91" t="s">
        <v>489</v>
      </c>
      <c r="F1444" s="96">
        <v>241</v>
      </c>
      <c r="G1444" s="91" t="s">
        <v>19</v>
      </c>
      <c r="H1444" s="91" t="s">
        <v>541</v>
      </c>
    </row>
    <row r="1445" spans="1:8" ht="15" customHeight="1" x14ac:dyDescent="0.25">
      <c r="A1445" s="91" t="s">
        <v>459</v>
      </c>
      <c r="B1445" s="91" t="s">
        <v>141</v>
      </c>
      <c r="C1445" s="91" t="s">
        <v>483</v>
      </c>
      <c r="D1445" s="91" t="s">
        <v>14</v>
      </c>
      <c r="E1445" s="91" t="s">
        <v>489</v>
      </c>
      <c r="F1445" s="96">
        <v>69</v>
      </c>
      <c r="G1445" s="91" t="s">
        <v>20</v>
      </c>
      <c r="H1445" s="91" t="s">
        <v>541</v>
      </c>
    </row>
    <row r="1446" spans="1:8" ht="15" customHeight="1" x14ac:dyDescent="0.25">
      <c r="A1446" s="91" t="s">
        <v>459</v>
      </c>
      <c r="B1446" s="91" t="s">
        <v>141</v>
      </c>
      <c r="C1446" s="91" t="s">
        <v>483</v>
      </c>
      <c r="D1446" s="91" t="s">
        <v>14</v>
      </c>
      <c r="E1446" s="91" t="s">
        <v>489</v>
      </c>
      <c r="F1446" s="96">
        <v>90</v>
      </c>
      <c r="G1446" s="91" t="s">
        <v>21</v>
      </c>
      <c r="H1446" s="91" t="s">
        <v>541</v>
      </c>
    </row>
    <row r="1447" spans="1:8" ht="15" customHeight="1" x14ac:dyDescent="0.25">
      <c r="A1447" s="91" t="s">
        <v>460</v>
      </c>
      <c r="B1447" s="91" t="s">
        <v>159</v>
      </c>
      <c r="C1447" s="91" t="s">
        <v>483</v>
      </c>
      <c r="D1447" s="91" t="s">
        <v>14</v>
      </c>
      <c r="E1447" s="91" t="s">
        <v>489</v>
      </c>
      <c r="F1447" s="96">
        <v>1</v>
      </c>
      <c r="G1447" s="91" t="s">
        <v>22</v>
      </c>
      <c r="H1447" s="91" t="s">
        <v>541</v>
      </c>
    </row>
    <row r="1448" spans="1:8" ht="15" customHeight="1" x14ac:dyDescent="0.25">
      <c r="A1448" s="91" t="s">
        <v>459</v>
      </c>
      <c r="B1448" s="91" t="s">
        <v>141</v>
      </c>
      <c r="C1448" s="91" t="s">
        <v>483</v>
      </c>
      <c r="D1448" s="91" t="s">
        <v>14</v>
      </c>
      <c r="E1448" s="91" t="s">
        <v>489</v>
      </c>
      <c r="F1448" s="96">
        <v>333</v>
      </c>
      <c r="G1448" s="91" t="s">
        <v>23</v>
      </c>
      <c r="H1448" s="91" t="s">
        <v>541</v>
      </c>
    </row>
    <row r="1449" spans="1:8" ht="15" customHeight="1" x14ac:dyDescent="0.25">
      <c r="A1449" s="91" t="s">
        <v>459</v>
      </c>
      <c r="B1449" s="91" t="s">
        <v>141</v>
      </c>
      <c r="C1449" s="91" t="s">
        <v>483</v>
      </c>
      <c r="D1449" s="91" t="s">
        <v>14</v>
      </c>
      <c r="E1449" s="91" t="s">
        <v>489</v>
      </c>
      <c r="F1449" s="96">
        <v>139</v>
      </c>
      <c r="G1449" s="91" t="s">
        <v>24</v>
      </c>
      <c r="H1449" s="91" t="s">
        <v>541</v>
      </c>
    </row>
    <row r="1450" spans="1:8" ht="15" customHeight="1" x14ac:dyDescent="0.25">
      <c r="A1450" s="91" t="s">
        <v>459</v>
      </c>
      <c r="B1450" s="91" t="s">
        <v>141</v>
      </c>
      <c r="C1450" s="91" t="s">
        <v>483</v>
      </c>
      <c r="D1450" s="91" t="s">
        <v>14</v>
      </c>
      <c r="E1450" s="91" t="s">
        <v>489</v>
      </c>
      <c r="F1450" s="96">
        <v>210</v>
      </c>
      <c r="G1450" s="91" t="s">
        <v>25</v>
      </c>
      <c r="H1450" s="91" t="s">
        <v>541</v>
      </c>
    </row>
    <row r="1451" spans="1:8" ht="15" customHeight="1" x14ac:dyDescent="0.25">
      <c r="A1451" s="91" t="s">
        <v>459</v>
      </c>
      <c r="B1451" s="91" t="s">
        <v>141</v>
      </c>
      <c r="C1451" s="91" t="s">
        <v>483</v>
      </c>
      <c r="D1451" s="91" t="s">
        <v>14</v>
      </c>
      <c r="E1451" s="91" t="s">
        <v>489</v>
      </c>
      <c r="F1451" s="96">
        <v>31</v>
      </c>
      <c r="G1451" s="91" t="s">
        <v>26</v>
      </c>
      <c r="H1451" s="91" t="s">
        <v>541</v>
      </c>
    </row>
    <row r="1452" spans="1:8" ht="15" customHeight="1" x14ac:dyDescent="0.25">
      <c r="A1452" s="91" t="s">
        <v>459</v>
      </c>
      <c r="B1452" s="91" t="s">
        <v>141</v>
      </c>
      <c r="C1452" s="91" t="s">
        <v>483</v>
      </c>
      <c r="D1452" s="91" t="s">
        <v>14</v>
      </c>
      <c r="E1452" s="91" t="s">
        <v>489</v>
      </c>
      <c r="F1452" s="96">
        <v>8</v>
      </c>
      <c r="G1452" s="91" t="s">
        <v>27</v>
      </c>
      <c r="H1452" s="91" t="s">
        <v>541</v>
      </c>
    </row>
    <row r="1453" spans="1:8" ht="15" customHeight="1" x14ac:dyDescent="0.25">
      <c r="A1453" s="91" t="s">
        <v>459</v>
      </c>
      <c r="B1453" s="91" t="s">
        <v>141</v>
      </c>
      <c r="C1453" s="91" t="s">
        <v>483</v>
      </c>
      <c r="D1453" s="91" t="s">
        <v>14</v>
      </c>
      <c r="E1453" s="91" t="s">
        <v>489</v>
      </c>
      <c r="F1453" s="96">
        <v>24</v>
      </c>
      <c r="G1453" s="91" t="s">
        <v>28</v>
      </c>
      <c r="H1453" s="91" t="s">
        <v>541</v>
      </c>
    </row>
    <row r="1454" spans="1:8" ht="15" customHeight="1" x14ac:dyDescent="0.25">
      <c r="A1454" s="91" t="s">
        <v>459</v>
      </c>
      <c r="B1454" s="91" t="s">
        <v>141</v>
      </c>
      <c r="C1454" s="91" t="s">
        <v>483</v>
      </c>
      <c r="D1454" s="91" t="s">
        <v>14</v>
      </c>
      <c r="E1454" s="91" t="s">
        <v>489</v>
      </c>
      <c r="F1454" s="96">
        <v>11</v>
      </c>
      <c r="G1454" s="91" t="s">
        <v>29</v>
      </c>
      <c r="H1454" s="91" t="s">
        <v>541</v>
      </c>
    </row>
    <row r="1455" spans="1:8" ht="15" customHeight="1" x14ac:dyDescent="0.25">
      <c r="A1455" s="91" t="s">
        <v>459</v>
      </c>
      <c r="B1455" s="91" t="s">
        <v>141</v>
      </c>
      <c r="C1455" s="91" t="s">
        <v>483</v>
      </c>
      <c r="D1455" s="91" t="s">
        <v>14</v>
      </c>
      <c r="E1455" s="91" t="s">
        <v>489</v>
      </c>
      <c r="F1455" s="96">
        <v>34</v>
      </c>
      <c r="G1455" s="91" t="s">
        <v>30</v>
      </c>
      <c r="H1455" s="91" t="s">
        <v>541</v>
      </c>
    </row>
    <row r="1456" spans="1:8" ht="15" customHeight="1" x14ac:dyDescent="0.25">
      <c r="A1456" s="91" t="s">
        <v>459</v>
      </c>
      <c r="B1456" s="91" t="s">
        <v>141</v>
      </c>
      <c r="C1456" s="91" t="s">
        <v>483</v>
      </c>
      <c r="D1456" s="91" t="s">
        <v>14</v>
      </c>
      <c r="E1456" s="91" t="s">
        <v>489</v>
      </c>
      <c r="F1456" s="96">
        <v>201</v>
      </c>
      <c r="G1456" s="91" t="s">
        <v>31</v>
      </c>
      <c r="H1456" s="91" t="s">
        <v>541</v>
      </c>
    </row>
    <row r="1457" spans="1:8" ht="15" customHeight="1" x14ac:dyDescent="0.25">
      <c r="A1457" s="91" t="s">
        <v>459</v>
      </c>
      <c r="B1457" s="91" t="s">
        <v>141</v>
      </c>
      <c r="C1457" s="91" t="s">
        <v>483</v>
      </c>
      <c r="D1457" s="91" t="s">
        <v>14</v>
      </c>
      <c r="E1457" s="91" t="s">
        <v>489</v>
      </c>
      <c r="F1457" s="96">
        <v>8</v>
      </c>
      <c r="G1457" s="91" t="s">
        <v>34</v>
      </c>
      <c r="H1457" s="91" t="s">
        <v>541</v>
      </c>
    </row>
    <row r="1458" spans="1:8" ht="15" customHeight="1" x14ac:dyDescent="0.25">
      <c r="A1458" s="91" t="s">
        <v>459</v>
      </c>
      <c r="B1458" s="91" t="s">
        <v>141</v>
      </c>
      <c r="C1458" s="91" t="s">
        <v>483</v>
      </c>
      <c r="D1458" s="91" t="s">
        <v>14</v>
      </c>
      <c r="E1458" s="91" t="s">
        <v>489</v>
      </c>
      <c r="F1458" s="96">
        <v>28</v>
      </c>
      <c r="G1458" s="91" t="s">
        <v>35</v>
      </c>
      <c r="H1458" s="91" t="s">
        <v>541</v>
      </c>
    </row>
    <row r="1459" spans="1:8" ht="15" customHeight="1" x14ac:dyDescent="0.25">
      <c r="A1459" s="91" t="s">
        <v>459</v>
      </c>
      <c r="B1459" s="91" t="s">
        <v>141</v>
      </c>
      <c r="C1459" s="91" t="s">
        <v>483</v>
      </c>
      <c r="D1459" s="91" t="s">
        <v>14</v>
      </c>
      <c r="E1459" s="91" t="s">
        <v>489</v>
      </c>
      <c r="F1459" s="96">
        <v>20</v>
      </c>
      <c r="G1459" s="91" t="s">
        <v>36</v>
      </c>
      <c r="H1459" s="91" t="s">
        <v>541</v>
      </c>
    </row>
    <row r="1460" spans="1:8" ht="15" customHeight="1" x14ac:dyDescent="0.25">
      <c r="A1460" s="91" t="s">
        <v>459</v>
      </c>
      <c r="B1460" s="91" t="s">
        <v>141</v>
      </c>
      <c r="C1460" s="91" t="s">
        <v>483</v>
      </c>
      <c r="D1460" s="91" t="s">
        <v>14</v>
      </c>
      <c r="E1460" s="91" t="s">
        <v>489</v>
      </c>
      <c r="F1460" s="96">
        <v>67</v>
      </c>
      <c r="G1460" s="91" t="s">
        <v>40</v>
      </c>
      <c r="H1460" s="91" t="s">
        <v>541</v>
      </c>
    </row>
    <row r="1461" spans="1:8" ht="15" customHeight="1" x14ac:dyDescent="0.25">
      <c r="A1461" s="91" t="s">
        <v>459</v>
      </c>
      <c r="B1461" s="91" t="s">
        <v>141</v>
      </c>
      <c r="C1461" s="91" t="s">
        <v>483</v>
      </c>
      <c r="D1461" s="91" t="s">
        <v>14</v>
      </c>
      <c r="E1461" s="91" t="s">
        <v>489</v>
      </c>
      <c r="F1461" s="96">
        <v>332</v>
      </c>
      <c r="G1461" s="91" t="s">
        <v>41</v>
      </c>
      <c r="H1461" s="91" t="s">
        <v>541</v>
      </c>
    </row>
    <row r="1462" spans="1:8" ht="15" customHeight="1" x14ac:dyDescent="0.25">
      <c r="A1462" s="91" t="s">
        <v>459</v>
      </c>
      <c r="B1462" s="91" t="s">
        <v>141</v>
      </c>
      <c r="C1462" s="91" t="s">
        <v>483</v>
      </c>
      <c r="D1462" s="91" t="s">
        <v>14</v>
      </c>
      <c r="E1462" s="91" t="s">
        <v>489</v>
      </c>
      <c r="F1462" s="96">
        <v>193</v>
      </c>
      <c r="G1462" s="91" t="s">
        <v>42</v>
      </c>
      <c r="H1462" s="91" t="s">
        <v>541</v>
      </c>
    </row>
    <row r="1463" spans="1:8" ht="15" customHeight="1" x14ac:dyDescent="0.25">
      <c r="A1463" s="91" t="s">
        <v>459</v>
      </c>
      <c r="B1463" s="91" t="s">
        <v>141</v>
      </c>
      <c r="C1463" s="91" t="s">
        <v>483</v>
      </c>
      <c r="D1463" s="91" t="s">
        <v>14</v>
      </c>
      <c r="E1463" s="91" t="s">
        <v>489</v>
      </c>
      <c r="F1463" s="96">
        <v>2</v>
      </c>
      <c r="G1463" s="91" t="s">
        <v>43</v>
      </c>
      <c r="H1463" s="91" t="s">
        <v>541</v>
      </c>
    </row>
    <row r="1464" spans="1:8" ht="15" customHeight="1" x14ac:dyDescent="0.25">
      <c r="A1464" s="91" t="s">
        <v>459</v>
      </c>
      <c r="B1464" s="91" t="s">
        <v>141</v>
      </c>
      <c r="C1464" s="91" t="s">
        <v>483</v>
      </c>
      <c r="D1464" s="91" t="s">
        <v>14</v>
      </c>
      <c r="E1464" s="91" t="s">
        <v>489</v>
      </c>
      <c r="F1464" s="96">
        <v>100</v>
      </c>
      <c r="G1464" s="91" t="s">
        <v>45</v>
      </c>
      <c r="H1464" s="91" t="s">
        <v>541</v>
      </c>
    </row>
    <row r="1465" spans="1:8" ht="15" customHeight="1" x14ac:dyDescent="0.25">
      <c r="A1465" s="91" t="s">
        <v>459</v>
      </c>
      <c r="B1465" s="91" t="s">
        <v>141</v>
      </c>
      <c r="C1465" s="91" t="s">
        <v>483</v>
      </c>
      <c r="D1465" s="91" t="s">
        <v>14</v>
      </c>
      <c r="E1465" s="91" t="s">
        <v>489</v>
      </c>
      <c r="F1465" s="96">
        <v>40</v>
      </c>
      <c r="G1465" s="91" t="s">
        <v>46</v>
      </c>
      <c r="H1465" s="91" t="s">
        <v>541</v>
      </c>
    </row>
    <row r="1466" spans="1:8" ht="15" customHeight="1" x14ac:dyDescent="0.25">
      <c r="A1466" s="91" t="s">
        <v>459</v>
      </c>
      <c r="B1466" s="91" t="s">
        <v>141</v>
      </c>
      <c r="C1466" s="91" t="s">
        <v>483</v>
      </c>
      <c r="D1466" s="91" t="s">
        <v>14</v>
      </c>
      <c r="E1466" s="91" t="s">
        <v>489</v>
      </c>
      <c r="F1466" s="96">
        <v>17</v>
      </c>
      <c r="G1466" s="91" t="s">
        <v>47</v>
      </c>
      <c r="H1466" s="91" t="s">
        <v>541</v>
      </c>
    </row>
    <row r="1467" spans="1:8" ht="15" customHeight="1" x14ac:dyDescent="0.25">
      <c r="A1467" s="91" t="s">
        <v>459</v>
      </c>
      <c r="B1467" s="91" t="s">
        <v>141</v>
      </c>
      <c r="C1467" s="91" t="s">
        <v>483</v>
      </c>
      <c r="D1467" s="91" t="s">
        <v>14</v>
      </c>
      <c r="E1467" s="91" t="s">
        <v>489</v>
      </c>
      <c r="F1467" s="96">
        <v>30</v>
      </c>
      <c r="G1467" s="91" t="s">
        <v>49</v>
      </c>
      <c r="H1467" s="91" t="s">
        <v>541</v>
      </c>
    </row>
    <row r="1468" spans="1:8" ht="15" customHeight="1" x14ac:dyDescent="0.25">
      <c r="A1468" s="91" t="s">
        <v>459</v>
      </c>
      <c r="B1468" s="91" t="s">
        <v>141</v>
      </c>
      <c r="C1468" s="91" t="s">
        <v>483</v>
      </c>
      <c r="D1468" s="91" t="s">
        <v>14</v>
      </c>
      <c r="E1468" s="91" t="s">
        <v>489</v>
      </c>
      <c r="F1468" s="96">
        <v>2</v>
      </c>
      <c r="G1468" s="91" t="s">
        <v>50</v>
      </c>
      <c r="H1468" s="91" t="s">
        <v>541</v>
      </c>
    </row>
    <row r="1469" spans="1:8" ht="15" customHeight="1" x14ac:dyDescent="0.25">
      <c r="A1469" s="91" t="s">
        <v>459</v>
      </c>
      <c r="B1469" s="91" t="s">
        <v>141</v>
      </c>
      <c r="C1469" s="91" t="s">
        <v>483</v>
      </c>
      <c r="D1469" s="91" t="s">
        <v>14</v>
      </c>
      <c r="E1469" s="91" t="s">
        <v>489</v>
      </c>
      <c r="F1469" s="96">
        <v>17</v>
      </c>
      <c r="G1469" s="91" t="s">
        <v>52</v>
      </c>
      <c r="H1469" s="91" t="s">
        <v>541</v>
      </c>
    </row>
    <row r="1470" spans="1:8" ht="15" customHeight="1" x14ac:dyDescent="0.25">
      <c r="A1470" s="91" t="s">
        <v>459</v>
      </c>
      <c r="B1470" s="91" t="s">
        <v>141</v>
      </c>
      <c r="C1470" s="91" t="s">
        <v>483</v>
      </c>
      <c r="D1470" s="91" t="s">
        <v>14</v>
      </c>
      <c r="E1470" s="91" t="s">
        <v>489</v>
      </c>
      <c r="F1470" s="96">
        <v>48</v>
      </c>
      <c r="G1470" s="91" t="s">
        <v>53</v>
      </c>
      <c r="H1470" s="91" t="s">
        <v>541</v>
      </c>
    </row>
    <row r="1471" spans="1:8" ht="15" customHeight="1" x14ac:dyDescent="0.25">
      <c r="A1471" s="91" t="s">
        <v>459</v>
      </c>
      <c r="B1471" s="91" t="s">
        <v>141</v>
      </c>
      <c r="C1471" s="91" t="s">
        <v>483</v>
      </c>
      <c r="D1471" s="91" t="s">
        <v>14</v>
      </c>
      <c r="E1471" s="91" t="s">
        <v>489</v>
      </c>
      <c r="F1471" s="96">
        <v>0</v>
      </c>
      <c r="G1471" s="91" t="s">
        <v>144</v>
      </c>
      <c r="H1471" s="91" t="s">
        <v>541</v>
      </c>
    </row>
    <row r="1472" spans="1:8" ht="15" customHeight="1" x14ac:dyDescent="0.25">
      <c r="A1472" s="91" t="s">
        <v>459</v>
      </c>
      <c r="B1472" s="91" t="s">
        <v>141</v>
      </c>
      <c r="C1472" s="91" t="s">
        <v>483</v>
      </c>
      <c r="D1472" s="91" t="s">
        <v>14</v>
      </c>
      <c r="E1472" s="91" t="s">
        <v>489</v>
      </c>
      <c r="F1472" s="96">
        <v>47</v>
      </c>
      <c r="G1472" s="91" t="s">
        <v>56</v>
      </c>
      <c r="H1472" s="91" t="s">
        <v>541</v>
      </c>
    </row>
    <row r="1473" spans="1:8" ht="15" customHeight="1" x14ac:dyDescent="0.25">
      <c r="A1473" s="91" t="s">
        <v>459</v>
      </c>
      <c r="B1473" s="91" t="s">
        <v>141</v>
      </c>
      <c r="C1473" s="91" t="s">
        <v>483</v>
      </c>
      <c r="D1473" s="91" t="s">
        <v>14</v>
      </c>
      <c r="E1473" s="91" t="s">
        <v>489</v>
      </c>
      <c r="F1473" s="96">
        <v>20</v>
      </c>
      <c r="G1473" s="91" t="s">
        <v>65</v>
      </c>
      <c r="H1473" s="91" t="s">
        <v>541</v>
      </c>
    </row>
    <row r="1474" spans="1:8" ht="15" customHeight="1" x14ac:dyDescent="0.25">
      <c r="A1474" s="91"/>
      <c r="B1474" s="91"/>
      <c r="C1474" s="91"/>
      <c r="D1474" s="91"/>
      <c r="E1474" s="91"/>
      <c r="F1474" s="120">
        <f>SUM(F1430:F1473)</f>
        <v>2709</v>
      </c>
      <c r="G1474" s="143"/>
      <c r="H1474" s="143"/>
    </row>
    <row r="1475" spans="1:8" ht="15" customHeight="1" x14ac:dyDescent="0.25">
      <c r="A1475" s="91" t="s">
        <v>459</v>
      </c>
      <c r="B1475" s="91" t="s">
        <v>141</v>
      </c>
      <c r="C1475" s="91" t="s">
        <v>482</v>
      </c>
      <c r="D1475" s="91" t="s">
        <v>14</v>
      </c>
      <c r="E1475" s="91" t="s">
        <v>489</v>
      </c>
      <c r="F1475" s="96">
        <v>0</v>
      </c>
      <c r="G1475" s="91" t="s">
        <v>17</v>
      </c>
      <c r="H1475" s="91" t="s">
        <v>541</v>
      </c>
    </row>
    <row r="1476" spans="1:8" ht="15" customHeight="1" x14ac:dyDescent="0.25">
      <c r="A1476" s="91" t="s">
        <v>459</v>
      </c>
      <c r="B1476" s="91" t="s">
        <v>141</v>
      </c>
      <c r="C1476" s="91" t="s">
        <v>482</v>
      </c>
      <c r="D1476" s="91" t="s">
        <v>14</v>
      </c>
      <c r="E1476" s="91" t="s">
        <v>489</v>
      </c>
      <c r="F1476" s="96">
        <v>0</v>
      </c>
      <c r="G1476" s="91" t="s">
        <v>23</v>
      </c>
      <c r="H1476" s="91" t="s">
        <v>541</v>
      </c>
    </row>
    <row r="1477" spans="1:8" ht="15" customHeight="1" x14ac:dyDescent="0.25">
      <c r="A1477" s="91" t="s">
        <v>459</v>
      </c>
      <c r="B1477" s="91" t="s">
        <v>141</v>
      </c>
      <c r="C1477" s="91" t="s">
        <v>482</v>
      </c>
      <c r="D1477" s="91" t="s">
        <v>14</v>
      </c>
      <c r="E1477" s="91" t="s">
        <v>489</v>
      </c>
      <c r="F1477" s="96">
        <v>0</v>
      </c>
      <c r="G1477" s="91" t="s">
        <v>25</v>
      </c>
      <c r="H1477" s="91" t="s">
        <v>541</v>
      </c>
    </row>
    <row r="1478" spans="1:8" ht="15" customHeight="1" x14ac:dyDescent="0.25">
      <c r="A1478" s="91" t="s">
        <v>459</v>
      </c>
      <c r="B1478" s="91" t="s">
        <v>141</v>
      </c>
      <c r="C1478" s="91" t="s">
        <v>482</v>
      </c>
      <c r="D1478" s="91" t="s">
        <v>14</v>
      </c>
      <c r="E1478" s="91" t="s">
        <v>489</v>
      </c>
      <c r="F1478" s="96">
        <v>83</v>
      </c>
      <c r="G1478" s="91" t="s">
        <v>31</v>
      </c>
      <c r="H1478" s="91" t="s">
        <v>541</v>
      </c>
    </row>
    <row r="1479" spans="1:8" ht="15" customHeight="1" x14ac:dyDescent="0.25">
      <c r="A1479" s="91" t="s">
        <v>459</v>
      </c>
      <c r="B1479" s="91" t="s">
        <v>141</v>
      </c>
      <c r="C1479" s="91" t="s">
        <v>482</v>
      </c>
      <c r="D1479" s="91" t="s">
        <v>14</v>
      </c>
      <c r="E1479" s="91" t="s">
        <v>489</v>
      </c>
      <c r="F1479" s="96">
        <v>64</v>
      </c>
      <c r="G1479" s="91" t="s">
        <v>68</v>
      </c>
      <c r="H1479" s="91" t="s">
        <v>541</v>
      </c>
    </row>
    <row r="1480" spans="1:8" ht="15" customHeight="1" x14ac:dyDescent="0.25">
      <c r="A1480" s="91" t="s">
        <v>459</v>
      </c>
      <c r="B1480" s="91" t="s">
        <v>141</v>
      </c>
      <c r="C1480" s="91" t="s">
        <v>482</v>
      </c>
      <c r="D1480" s="91" t="s">
        <v>14</v>
      </c>
      <c r="E1480" s="91" t="s">
        <v>489</v>
      </c>
      <c r="F1480" s="96">
        <v>2</v>
      </c>
      <c r="G1480" s="91" t="s">
        <v>52</v>
      </c>
      <c r="H1480" s="91" t="s">
        <v>541</v>
      </c>
    </row>
    <row r="1481" spans="1:8" ht="15" customHeight="1" x14ac:dyDescent="0.25">
      <c r="A1481" s="91" t="s">
        <v>459</v>
      </c>
      <c r="B1481" s="91" t="s">
        <v>141</v>
      </c>
      <c r="C1481" s="91" t="s">
        <v>482</v>
      </c>
      <c r="D1481" s="91" t="s">
        <v>14</v>
      </c>
      <c r="E1481" s="91" t="s">
        <v>489</v>
      </c>
      <c r="F1481" s="96">
        <v>3</v>
      </c>
      <c r="G1481" s="91" t="s">
        <v>54</v>
      </c>
      <c r="H1481" s="91" t="s">
        <v>541</v>
      </c>
    </row>
    <row r="1482" spans="1:8" ht="15" customHeight="1" x14ac:dyDescent="0.25">
      <c r="A1482" s="91" t="s">
        <v>459</v>
      </c>
      <c r="B1482" s="91" t="s">
        <v>141</v>
      </c>
      <c r="C1482" s="91" t="s">
        <v>482</v>
      </c>
      <c r="D1482" s="91" t="s">
        <v>14</v>
      </c>
      <c r="E1482" s="91" t="s">
        <v>489</v>
      </c>
      <c r="F1482" s="96">
        <v>0</v>
      </c>
      <c r="G1482" s="91" t="s">
        <v>56</v>
      </c>
      <c r="H1482" s="91" t="s">
        <v>541</v>
      </c>
    </row>
    <row r="1483" spans="1:8" ht="15" customHeight="1" x14ac:dyDescent="0.25">
      <c r="A1483" s="91" t="s">
        <v>459</v>
      </c>
      <c r="B1483" s="91" t="s">
        <v>141</v>
      </c>
      <c r="C1483" s="91" t="s">
        <v>482</v>
      </c>
      <c r="D1483" s="91" t="s">
        <v>14</v>
      </c>
      <c r="E1483" s="91" t="s">
        <v>489</v>
      </c>
      <c r="F1483" s="96">
        <v>50</v>
      </c>
      <c r="G1483" s="91" t="s">
        <v>43</v>
      </c>
      <c r="H1483" s="91" t="s">
        <v>541</v>
      </c>
    </row>
    <row r="1484" spans="1:8" ht="15" customHeight="1" x14ac:dyDescent="0.25">
      <c r="A1484" s="91" t="s">
        <v>459</v>
      </c>
      <c r="B1484" s="91" t="s">
        <v>141</v>
      </c>
      <c r="C1484" s="91" t="s">
        <v>482</v>
      </c>
      <c r="D1484" s="91" t="s">
        <v>14</v>
      </c>
      <c r="E1484" s="91" t="s">
        <v>489</v>
      </c>
      <c r="F1484" s="96">
        <v>28</v>
      </c>
      <c r="G1484" s="91" t="s">
        <v>15</v>
      </c>
      <c r="H1484" s="91" t="s">
        <v>541</v>
      </c>
    </row>
    <row r="1485" spans="1:8" ht="15" customHeight="1" x14ac:dyDescent="0.25">
      <c r="A1485" s="91" t="s">
        <v>459</v>
      </c>
      <c r="B1485" s="91" t="s">
        <v>141</v>
      </c>
      <c r="C1485" s="91" t="s">
        <v>482</v>
      </c>
      <c r="D1485" s="91" t="s">
        <v>14</v>
      </c>
      <c r="E1485" s="91" t="s">
        <v>489</v>
      </c>
      <c r="F1485" s="96">
        <v>6</v>
      </c>
      <c r="G1485" s="91" t="s">
        <v>16</v>
      </c>
      <c r="H1485" s="91" t="s">
        <v>541</v>
      </c>
    </row>
    <row r="1486" spans="1:8" ht="15" customHeight="1" x14ac:dyDescent="0.25">
      <c r="A1486" s="91" t="s">
        <v>459</v>
      </c>
      <c r="B1486" s="91" t="s">
        <v>141</v>
      </c>
      <c r="C1486" s="91" t="s">
        <v>482</v>
      </c>
      <c r="D1486" s="91" t="s">
        <v>14</v>
      </c>
      <c r="E1486" s="91" t="s">
        <v>489</v>
      </c>
      <c r="F1486" s="96">
        <v>16</v>
      </c>
      <c r="G1486" s="91" t="s">
        <v>17</v>
      </c>
      <c r="H1486" s="91" t="s">
        <v>541</v>
      </c>
    </row>
    <row r="1487" spans="1:8" ht="15" customHeight="1" x14ac:dyDescent="0.25">
      <c r="A1487" s="91" t="s">
        <v>459</v>
      </c>
      <c r="B1487" s="91" t="s">
        <v>141</v>
      </c>
      <c r="C1487" s="91" t="s">
        <v>482</v>
      </c>
      <c r="D1487" s="91" t="s">
        <v>14</v>
      </c>
      <c r="E1487" s="91" t="s">
        <v>489</v>
      </c>
      <c r="F1487" s="96">
        <v>776</v>
      </c>
      <c r="G1487" s="91" t="s">
        <v>18</v>
      </c>
      <c r="H1487" s="91" t="s">
        <v>541</v>
      </c>
    </row>
    <row r="1488" spans="1:8" ht="15" customHeight="1" x14ac:dyDescent="0.25">
      <c r="A1488" s="91" t="s">
        <v>459</v>
      </c>
      <c r="B1488" s="91" t="s">
        <v>141</v>
      </c>
      <c r="C1488" s="91" t="s">
        <v>482</v>
      </c>
      <c r="D1488" s="91" t="s">
        <v>14</v>
      </c>
      <c r="E1488" s="91" t="s">
        <v>489</v>
      </c>
      <c r="F1488" s="96">
        <v>22</v>
      </c>
      <c r="G1488" s="91" t="s">
        <v>19</v>
      </c>
      <c r="H1488" s="91" t="s">
        <v>541</v>
      </c>
    </row>
    <row r="1489" spans="1:8" ht="15" customHeight="1" x14ac:dyDescent="0.25">
      <c r="A1489" s="91" t="s">
        <v>459</v>
      </c>
      <c r="B1489" s="91" t="s">
        <v>141</v>
      </c>
      <c r="C1489" s="91" t="s">
        <v>482</v>
      </c>
      <c r="D1489" s="91" t="s">
        <v>14</v>
      </c>
      <c r="E1489" s="91" t="s">
        <v>489</v>
      </c>
      <c r="F1489" s="96">
        <v>99</v>
      </c>
      <c r="G1489" s="91" t="s">
        <v>20</v>
      </c>
      <c r="H1489" s="91" t="s">
        <v>541</v>
      </c>
    </row>
    <row r="1490" spans="1:8" ht="15" customHeight="1" x14ac:dyDescent="0.25">
      <c r="A1490" s="91" t="s">
        <v>459</v>
      </c>
      <c r="B1490" s="91" t="s">
        <v>141</v>
      </c>
      <c r="C1490" s="91" t="s">
        <v>482</v>
      </c>
      <c r="D1490" s="91" t="s">
        <v>14</v>
      </c>
      <c r="E1490" s="91" t="s">
        <v>489</v>
      </c>
      <c r="F1490" s="96">
        <v>70</v>
      </c>
      <c r="G1490" s="91" t="s">
        <v>21</v>
      </c>
      <c r="H1490" s="91" t="s">
        <v>541</v>
      </c>
    </row>
    <row r="1491" spans="1:8" ht="15" customHeight="1" x14ac:dyDescent="0.25">
      <c r="A1491" s="91" t="s">
        <v>461</v>
      </c>
      <c r="B1491" s="91" t="s">
        <v>154</v>
      </c>
      <c r="C1491" s="91" t="s">
        <v>491</v>
      </c>
      <c r="D1491" s="91" t="s">
        <v>14</v>
      </c>
      <c r="E1491" s="91" t="s">
        <v>489</v>
      </c>
      <c r="F1491" s="96">
        <v>60</v>
      </c>
      <c r="G1491" s="91" t="s">
        <v>22</v>
      </c>
      <c r="H1491" s="91" t="s">
        <v>542</v>
      </c>
    </row>
    <row r="1492" spans="1:8" ht="15" customHeight="1" x14ac:dyDescent="0.25">
      <c r="A1492" s="91" t="s">
        <v>459</v>
      </c>
      <c r="B1492" s="91" t="s">
        <v>141</v>
      </c>
      <c r="C1492" s="91" t="s">
        <v>482</v>
      </c>
      <c r="D1492" s="91" t="s">
        <v>14</v>
      </c>
      <c r="E1492" s="91" t="s">
        <v>489</v>
      </c>
      <c r="F1492" s="96">
        <v>412</v>
      </c>
      <c r="G1492" s="91" t="s">
        <v>23</v>
      </c>
      <c r="H1492" s="91" t="s">
        <v>541</v>
      </c>
    </row>
    <row r="1493" spans="1:8" ht="15" customHeight="1" x14ac:dyDescent="0.25">
      <c r="A1493" s="91" t="s">
        <v>459</v>
      </c>
      <c r="B1493" s="91" t="s">
        <v>141</v>
      </c>
      <c r="C1493" s="91" t="s">
        <v>482</v>
      </c>
      <c r="D1493" s="91" t="s">
        <v>14</v>
      </c>
      <c r="E1493" s="91" t="s">
        <v>489</v>
      </c>
      <c r="F1493" s="96">
        <v>291</v>
      </c>
      <c r="G1493" s="91" t="s">
        <v>24</v>
      </c>
      <c r="H1493" s="91" t="s">
        <v>541</v>
      </c>
    </row>
    <row r="1494" spans="1:8" ht="15" customHeight="1" x14ac:dyDescent="0.25">
      <c r="A1494" s="91" t="s">
        <v>459</v>
      </c>
      <c r="B1494" s="91" t="s">
        <v>141</v>
      </c>
      <c r="C1494" s="91" t="s">
        <v>482</v>
      </c>
      <c r="D1494" s="91" t="s">
        <v>14</v>
      </c>
      <c r="E1494" s="91" t="s">
        <v>489</v>
      </c>
      <c r="F1494" s="96">
        <v>375</v>
      </c>
      <c r="G1494" s="91" t="s">
        <v>25</v>
      </c>
      <c r="H1494" s="91" t="s">
        <v>541</v>
      </c>
    </row>
    <row r="1495" spans="1:8" ht="15" customHeight="1" x14ac:dyDescent="0.25">
      <c r="A1495" s="91" t="s">
        <v>459</v>
      </c>
      <c r="B1495" s="91" t="s">
        <v>141</v>
      </c>
      <c r="C1495" s="91" t="s">
        <v>482</v>
      </c>
      <c r="D1495" s="91" t="s">
        <v>14</v>
      </c>
      <c r="E1495" s="91" t="s">
        <v>489</v>
      </c>
      <c r="F1495" s="96">
        <v>80</v>
      </c>
      <c r="G1495" s="91" t="s">
        <v>26</v>
      </c>
      <c r="H1495" s="91" t="s">
        <v>541</v>
      </c>
    </row>
    <row r="1496" spans="1:8" ht="15" customHeight="1" x14ac:dyDescent="0.25">
      <c r="A1496" s="91" t="s">
        <v>459</v>
      </c>
      <c r="B1496" s="91" t="s">
        <v>141</v>
      </c>
      <c r="C1496" s="91" t="s">
        <v>482</v>
      </c>
      <c r="D1496" s="91" t="s">
        <v>14</v>
      </c>
      <c r="E1496" s="91" t="s">
        <v>489</v>
      </c>
      <c r="F1496" s="96">
        <v>69</v>
      </c>
      <c r="G1496" s="91" t="s">
        <v>27</v>
      </c>
      <c r="H1496" s="91" t="s">
        <v>541</v>
      </c>
    </row>
    <row r="1497" spans="1:8" ht="15" customHeight="1" x14ac:dyDescent="0.25">
      <c r="A1497" s="91" t="s">
        <v>459</v>
      </c>
      <c r="B1497" s="91" t="s">
        <v>141</v>
      </c>
      <c r="C1497" s="91" t="s">
        <v>482</v>
      </c>
      <c r="D1497" s="91" t="s">
        <v>14</v>
      </c>
      <c r="E1497" s="91" t="s">
        <v>489</v>
      </c>
      <c r="F1497" s="96">
        <v>104</v>
      </c>
      <c r="G1497" s="91" t="s">
        <v>28</v>
      </c>
      <c r="H1497" s="91" t="s">
        <v>541</v>
      </c>
    </row>
    <row r="1498" spans="1:8" ht="15" customHeight="1" x14ac:dyDescent="0.25">
      <c r="A1498" s="91" t="s">
        <v>459</v>
      </c>
      <c r="B1498" s="91" t="s">
        <v>141</v>
      </c>
      <c r="C1498" s="91" t="s">
        <v>482</v>
      </c>
      <c r="D1498" s="91" t="s">
        <v>14</v>
      </c>
      <c r="E1498" s="91" t="s">
        <v>489</v>
      </c>
      <c r="F1498" s="96">
        <v>19</v>
      </c>
      <c r="G1498" s="91" t="s">
        <v>29</v>
      </c>
      <c r="H1498" s="91" t="s">
        <v>541</v>
      </c>
    </row>
    <row r="1499" spans="1:8" ht="15" customHeight="1" x14ac:dyDescent="0.25">
      <c r="A1499" s="91" t="s">
        <v>459</v>
      </c>
      <c r="B1499" s="91" t="s">
        <v>141</v>
      </c>
      <c r="C1499" s="91" t="s">
        <v>482</v>
      </c>
      <c r="D1499" s="91" t="s">
        <v>14</v>
      </c>
      <c r="E1499" s="91" t="s">
        <v>489</v>
      </c>
      <c r="F1499" s="96">
        <v>88</v>
      </c>
      <c r="G1499" s="91" t="s">
        <v>30</v>
      </c>
      <c r="H1499" s="91" t="s">
        <v>541</v>
      </c>
    </row>
    <row r="1500" spans="1:8" ht="15" customHeight="1" x14ac:dyDescent="0.25">
      <c r="A1500" s="91" t="s">
        <v>459</v>
      </c>
      <c r="B1500" s="91" t="s">
        <v>141</v>
      </c>
      <c r="C1500" s="91" t="s">
        <v>482</v>
      </c>
      <c r="D1500" s="91" t="s">
        <v>14</v>
      </c>
      <c r="E1500" s="91" t="s">
        <v>489</v>
      </c>
      <c r="F1500" s="96">
        <v>107</v>
      </c>
      <c r="G1500" s="91" t="s">
        <v>31</v>
      </c>
      <c r="H1500" s="91" t="s">
        <v>541</v>
      </c>
    </row>
    <row r="1501" spans="1:8" ht="15" customHeight="1" x14ac:dyDescent="0.25">
      <c r="A1501" s="91" t="s">
        <v>459</v>
      </c>
      <c r="B1501" s="91" t="s">
        <v>141</v>
      </c>
      <c r="C1501" s="91" t="s">
        <v>482</v>
      </c>
      <c r="D1501" s="91" t="s">
        <v>14</v>
      </c>
      <c r="E1501" s="91" t="s">
        <v>489</v>
      </c>
      <c r="F1501" s="96">
        <v>200</v>
      </c>
      <c r="G1501" s="91" t="s">
        <v>32</v>
      </c>
      <c r="H1501" s="91" t="s">
        <v>541</v>
      </c>
    </row>
    <row r="1502" spans="1:8" ht="15" customHeight="1" x14ac:dyDescent="0.25">
      <c r="A1502" s="91" t="s">
        <v>459</v>
      </c>
      <c r="B1502" s="91" t="s">
        <v>141</v>
      </c>
      <c r="C1502" s="91" t="s">
        <v>482</v>
      </c>
      <c r="D1502" s="91" t="s">
        <v>14</v>
      </c>
      <c r="E1502" s="91" t="s">
        <v>489</v>
      </c>
      <c r="F1502" s="96">
        <v>25</v>
      </c>
      <c r="G1502" s="91" t="s">
        <v>62</v>
      </c>
      <c r="H1502" s="91" t="s">
        <v>541</v>
      </c>
    </row>
    <row r="1503" spans="1:8" ht="15" customHeight="1" x14ac:dyDescent="0.25">
      <c r="A1503" s="91" t="s">
        <v>459</v>
      </c>
      <c r="B1503" s="91" t="s">
        <v>141</v>
      </c>
      <c r="C1503" s="91" t="s">
        <v>482</v>
      </c>
      <c r="D1503" s="91" t="s">
        <v>14</v>
      </c>
      <c r="E1503" s="91" t="s">
        <v>489</v>
      </c>
      <c r="F1503" s="96">
        <v>46</v>
      </c>
      <c r="G1503" s="91" t="s">
        <v>33</v>
      </c>
      <c r="H1503" s="91" t="s">
        <v>541</v>
      </c>
    </row>
    <row r="1504" spans="1:8" ht="15" customHeight="1" x14ac:dyDescent="0.25">
      <c r="A1504" s="91" t="s">
        <v>459</v>
      </c>
      <c r="B1504" s="91" t="s">
        <v>141</v>
      </c>
      <c r="C1504" s="91" t="s">
        <v>482</v>
      </c>
      <c r="D1504" s="91" t="s">
        <v>14</v>
      </c>
      <c r="E1504" s="91" t="s">
        <v>489</v>
      </c>
      <c r="F1504" s="96">
        <v>123</v>
      </c>
      <c r="G1504" s="91" t="s">
        <v>34</v>
      </c>
      <c r="H1504" s="91" t="s">
        <v>541</v>
      </c>
    </row>
    <row r="1505" spans="1:8" ht="15" customHeight="1" x14ac:dyDescent="0.25">
      <c r="A1505" s="91" t="s">
        <v>459</v>
      </c>
      <c r="B1505" s="91" t="s">
        <v>141</v>
      </c>
      <c r="C1505" s="91" t="s">
        <v>482</v>
      </c>
      <c r="D1505" s="91" t="s">
        <v>14</v>
      </c>
      <c r="E1505" s="91" t="s">
        <v>489</v>
      </c>
      <c r="F1505" s="96">
        <v>170</v>
      </c>
      <c r="G1505" s="91" t="s">
        <v>35</v>
      </c>
      <c r="H1505" s="91" t="s">
        <v>541</v>
      </c>
    </row>
    <row r="1506" spans="1:8" ht="15" customHeight="1" x14ac:dyDescent="0.25">
      <c r="A1506" s="91" t="s">
        <v>459</v>
      </c>
      <c r="B1506" s="91" t="s">
        <v>141</v>
      </c>
      <c r="C1506" s="91" t="s">
        <v>482</v>
      </c>
      <c r="D1506" s="91" t="s">
        <v>14</v>
      </c>
      <c r="E1506" s="91" t="s">
        <v>489</v>
      </c>
      <c r="F1506" s="96">
        <v>157</v>
      </c>
      <c r="G1506" s="91" t="s">
        <v>36</v>
      </c>
      <c r="H1506" s="91" t="s">
        <v>541</v>
      </c>
    </row>
    <row r="1507" spans="1:8" ht="15" customHeight="1" x14ac:dyDescent="0.25">
      <c r="A1507" s="91" t="s">
        <v>459</v>
      </c>
      <c r="B1507" s="91" t="s">
        <v>141</v>
      </c>
      <c r="C1507" s="91" t="s">
        <v>482</v>
      </c>
      <c r="D1507" s="91" t="s">
        <v>14</v>
      </c>
      <c r="E1507" s="91" t="s">
        <v>489</v>
      </c>
      <c r="F1507" s="96">
        <v>168</v>
      </c>
      <c r="G1507" s="91" t="s">
        <v>37</v>
      </c>
      <c r="H1507" s="91" t="s">
        <v>541</v>
      </c>
    </row>
    <row r="1508" spans="1:8" ht="15.75" customHeight="1" x14ac:dyDescent="0.25">
      <c r="A1508" s="91" t="s">
        <v>459</v>
      </c>
      <c r="B1508" s="91" t="s">
        <v>141</v>
      </c>
      <c r="C1508" s="91" t="s">
        <v>482</v>
      </c>
      <c r="D1508" s="91" t="s">
        <v>14</v>
      </c>
      <c r="E1508" s="91" t="s">
        <v>489</v>
      </c>
      <c r="F1508" s="96">
        <v>75</v>
      </c>
      <c r="G1508" s="91" t="s">
        <v>38</v>
      </c>
      <c r="H1508" s="91" t="s">
        <v>541</v>
      </c>
    </row>
    <row r="1509" spans="1:8" ht="15" customHeight="1" x14ac:dyDescent="0.25">
      <c r="A1509" s="91" t="s">
        <v>459</v>
      </c>
      <c r="B1509" s="91" t="s">
        <v>141</v>
      </c>
      <c r="C1509" s="91" t="s">
        <v>482</v>
      </c>
      <c r="D1509" s="91" t="s">
        <v>14</v>
      </c>
      <c r="E1509" s="91" t="s">
        <v>489</v>
      </c>
      <c r="F1509" s="96">
        <v>53</v>
      </c>
      <c r="G1509" s="91" t="s">
        <v>39</v>
      </c>
      <c r="H1509" s="91" t="s">
        <v>541</v>
      </c>
    </row>
    <row r="1510" spans="1:8" ht="15" customHeight="1" x14ac:dyDescent="0.25">
      <c r="A1510" s="91" t="s">
        <v>459</v>
      </c>
      <c r="B1510" s="91" t="s">
        <v>141</v>
      </c>
      <c r="C1510" s="91" t="s">
        <v>482</v>
      </c>
      <c r="D1510" s="91" t="s">
        <v>14</v>
      </c>
      <c r="E1510" s="91" t="s">
        <v>489</v>
      </c>
      <c r="F1510" s="96">
        <v>98</v>
      </c>
      <c r="G1510" s="91" t="s">
        <v>40</v>
      </c>
      <c r="H1510" s="91" t="s">
        <v>541</v>
      </c>
    </row>
    <row r="1511" spans="1:8" ht="15" customHeight="1" x14ac:dyDescent="0.25">
      <c r="A1511" s="91" t="s">
        <v>459</v>
      </c>
      <c r="B1511" s="91" t="s">
        <v>141</v>
      </c>
      <c r="C1511" s="91" t="s">
        <v>482</v>
      </c>
      <c r="D1511" s="91" t="s">
        <v>14</v>
      </c>
      <c r="E1511" s="91" t="s">
        <v>489</v>
      </c>
      <c r="F1511" s="96">
        <v>1147</v>
      </c>
      <c r="G1511" s="91" t="s">
        <v>41</v>
      </c>
      <c r="H1511" s="91" t="s">
        <v>541</v>
      </c>
    </row>
    <row r="1512" spans="1:8" ht="15" customHeight="1" x14ac:dyDescent="0.25">
      <c r="A1512" s="91" t="s">
        <v>459</v>
      </c>
      <c r="B1512" s="91" t="s">
        <v>141</v>
      </c>
      <c r="C1512" s="91" t="s">
        <v>482</v>
      </c>
      <c r="D1512" s="91" t="s">
        <v>14</v>
      </c>
      <c r="E1512" s="91" t="s">
        <v>489</v>
      </c>
      <c r="F1512" s="96">
        <v>546</v>
      </c>
      <c r="G1512" s="91" t="s">
        <v>42</v>
      </c>
      <c r="H1512" s="91" t="s">
        <v>541</v>
      </c>
    </row>
    <row r="1513" spans="1:8" ht="15" customHeight="1" x14ac:dyDescent="0.25">
      <c r="A1513" s="91" t="s">
        <v>459</v>
      </c>
      <c r="B1513" s="91" t="s">
        <v>141</v>
      </c>
      <c r="C1513" s="91" t="s">
        <v>482</v>
      </c>
      <c r="D1513" s="91" t="s">
        <v>14</v>
      </c>
      <c r="E1513" s="91" t="s">
        <v>489</v>
      </c>
      <c r="F1513" s="96">
        <v>65</v>
      </c>
      <c r="G1513" s="91" t="s">
        <v>43</v>
      </c>
      <c r="H1513" s="91" t="s">
        <v>541</v>
      </c>
    </row>
    <row r="1514" spans="1:8" ht="15" customHeight="1" x14ac:dyDescent="0.25">
      <c r="A1514" s="91" t="s">
        <v>459</v>
      </c>
      <c r="B1514" s="91" t="s">
        <v>141</v>
      </c>
      <c r="C1514" s="91" t="s">
        <v>482</v>
      </c>
      <c r="D1514" s="91" t="s">
        <v>14</v>
      </c>
      <c r="E1514" s="91" t="s">
        <v>489</v>
      </c>
      <c r="F1514" s="96">
        <v>30</v>
      </c>
      <c r="G1514" s="91" t="s">
        <v>44</v>
      </c>
      <c r="H1514" s="91" t="s">
        <v>541</v>
      </c>
    </row>
    <row r="1515" spans="1:8" ht="15" customHeight="1" x14ac:dyDescent="0.25">
      <c r="A1515" s="91" t="s">
        <v>459</v>
      </c>
      <c r="B1515" s="91" t="s">
        <v>141</v>
      </c>
      <c r="C1515" s="91" t="s">
        <v>482</v>
      </c>
      <c r="D1515" s="91" t="s">
        <v>14</v>
      </c>
      <c r="E1515" s="91" t="s">
        <v>489</v>
      </c>
      <c r="F1515" s="96">
        <v>168</v>
      </c>
      <c r="G1515" s="91" t="s">
        <v>45</v>
      </c>
      <c r="H1515" s="91" t="s">
        <v>541</v>
      </c>
    </row>
    <row r="1516" spans="1:8" ht="15" customHeight="1" x14ac:dyDescent="0.25">
      <c r="A1516" s="91" t="s">
        <v>459</v>
      </c>
      <c r="B1516" s="91" t="s">
        <v>141</v>
      </c>
      <c r="C1516" s="91" t="s">
        <v>482</v>
      </c>
      <c r="D1516" s="91" t="s">
        <v>14</v>
      </c>
      <c r="E1516" s="91" t="s">
        <v>489</v>
      </c>
      <c r="F1516" s="96">
        <v>111</v>
      </c>
      <c r="G1516" s="91" t="s">
        <v>46</v>
      </c>
      <c r="H1516" s="91" t="s">
        <v>541</v>
      </c>
    </row>
    <row r="1517" spans="1:8" ht="15" customHeight="1" x14ac:dyDescent="0.25">
      <c r="A1517" s="91" t="s">
        <v>459</v>
      </c>
      <c r="B1517" s="91" t="s">
        <v>141</v>
      </c>
      <c r="C1517" s="91" t="s">
        <v>482</v>
      </c>
      <c r="D1517" s="91" t="s">
        <v>14</v>
      </c>
      <c r="E1517" s="91" t="s">
        <v>489</v>
      </c>
      <c r="F1517" s="96">
        <v>198</v>
      </c>
      <c r="G1517" s="91" t="s">
        <v>47</v>
      </c>
      <c r="H1517" s="91" t="s">
        <v>541</v>
      </c>
    </row>
    <row r="1518" spans="1:8" ht="15" customHeight="1" x14ac:dyDescent="0.25">
      <c r="A1518" s="91" t="s">
        <v>459</v>
      </c>
      <c r="B1518" s="91" t="s">
        <v>141</v>
      </c>
      <c r="C1518" s="91" t="s">
        <v>482</v>
      </c>
      <c r="D1518" s="91" t="s">
        <v>14</v>
      </c>
      <c r="E1518" s="91" t="s">
        <v>489</v>
      </c>
      <c r="F1518" s="96">
        <v>60</v>
      </c>
      <c r="G1518" s="91" t="s">
        <v>63</v>
      </c>
      <c r="H1518" s="91" t="s">
        <v>541</v>
      </c>
    </row>
    <row r="1519" spans="1:8" ht="15" customHeight="1" x14ac:dyDescent="0.25">
      <c r="A1519" s="91" t="s">
        <v>459</v>
      </c>
      <c r="B1519" s="91" t="s">
        <v>141</v>
      </c>
      <c r="C1519" s="91" t="s">
        <v>482</v>
      </c>
      <c r="D1519" s="91" t="s">
        <v>14</v>
      </c>
      <c r="E1519" s="91" t="s">
        <v>489</v>
      </c>
      <c r="F1519" s="96">
        <v>98</v>
      </c>
      <c r="G1519" s="91" t="s">
        <v>48</v>
      </c>
      <c r="H1519" s="91" t="s">
        <v>541</v>
      </c>
    </row>
    <row r="1520" spans="1:8" ht="15" customHeight="1" x14ac:dyDescent="0.25">
      <c r="A1520" s="91" t="s">
        <v>459</v>
      </c>
      <c r="B1520" s="91" t="s">
        <v>141</v>
      </c>
      <c r="C1520" s="91" t="s">
        <v>482</v>
      </c>
      <c r="D1520" s="91" t="s">
        <v>14</v>
      </c>
      <c r="E1520" s="91" t="s">
        <v>489</v>
      </c>
      <c r="F1520" s="96">
        <v>29</v>
      </c>
      <c r="G1520" s="91" t="s">
        <v>68</v>
      </c>
      <c r="H1520" s="91" t="s">
        <v>541</v>
      </c>
    </row>
    <row r="1521" spans="1:8" ht="15" customHeight="1" x14ac:dyDescent="0.25">
      <c r="A1521" s="91" t="s">
        <v>459</v>
      </c>
      <c r="B1521" s="91" t="s">
        <v>141</v>
      </c>
      <c r="C1521" s="91" t="s">
        <v>482</v>
      </c>
      <c r="D1521" s="91" t="s">
        <v>14</v>
      </c>
      <c r="E1521" s="91" t="s">
        <v>489</v>
      </c>
      <c r="F1521" s="96">
        <v>70</v>
      </c>
      <c r="G1521" s="91" t="s">
        <v>49</v>
      </c>
      <c r="H1521" s="91" t="s">
        <v>541</v>
      </c>
    </row>
    <row r="1522" spans="1:8" ht="15" customHeight="1" x14ac:dyDescent="0.25">
      <c r="A1522" s="91" t="s">
        <v>459</v>
      </c>
      <c r="B1522" s="91" t="s">
        <v>141</v>
      </c>
      <c r="C1522" s="91" t="s">
        <v>482</v>
      </c>
      <c r="D1522" s="91" t="s">
        <v>14</v>
      </c>
      <c r="E1522" s="91" t="s">
        <v>489</v>
      </c>
      <c r="F1522" s="96">
        <v>97</v>
      </c>
      <c r="G1522" s="91" t="s">
        <v>50</v>
      </c>
      <c r="H1522" s="91" t="s">
        <v>541</v>
      </c>
    </row>
    <row r="1523" spans="1:8" ht="15" customHeight="1" x14ac:dyDescent="0.25">
      <c r="A1523" s="91" t="s">
        <v>459</v>
      </c>
      <c r="B1523" s="91" t="s">
        <v>141</v>
      </c>
      <c r="C1523" s="91" t="s">
        <v>482</v>
      </c>
      <c r="D1523" s="91" t="s">
        <v>14</v>
      </c>
      <c r="E1523" s="91" t="s">
        <v>489</v>
      </c>
      <c r="F1523" s="96">
        <v>105</v>
      </c>
      <c r="G1523" s="91" t="s">
        <v>51</v>
      </c>
      <c r="H1523" s="91" t="s">
        <v>541</v>
      </c>
    </row>
    <row r="1524" spans="1:8" ht="15" customHeight="1" x14ac:dyDescent="0.25">
      <c r="A1524" s="91" t="s">
        <v>459</v>
      </c>
      <c r="B1524" s="91" t="s">
        <v>141</v>
      </c>
      <c r="C1524" s="91" t="s">
        <v>482</v>
      </c>
      <c r="D1524" s="91" t="s">
        <v>14</v>
      </c>
      <c r="E1524" s="91" t="s">
        <v>489</v>
      </c>
      <c r="F1524" s="96">
        <v>132</v>
      </c>
      <c r="G1524" s="91" t="s">
        <v>52</v>
      </c>
      <c r="H1524" s="91" t="s">
        <v>541</v>
      </c>
    </row>
    <row r="1525" spans="1:8" ht="15" customHeight="1" x14ac:dyDescent="0.25">
      <c r="A1525" s="91" t="s">
        <v>459</v>
      </c>
      <c r="B1525" s="91" t="s">
        <v>141</v>
      </c>
      <c r="C1525" s="91" t="s">
        <v>482</v>
      </c>
      <c r="D1525" s="91" t="s">
        <v>14</v>
      </c>
      <c r="E1525" s="91" t="s">
        <v>489</v>
      </c>
      <c r="F1525" s="96">
        <v>27</v>
      </c>
      <c r="G1525" s="91" t="s">
        <v>53</v>
      </c>
      <c r="H1525" s="91" t="s">
        <v>541</v>
      </c>
    </row>
    <row r="1526" spans="1:8" ht="15" customHeight="1" x14ac:dyDescent="0.25">
      <c r="A1526" s="91" t="s">
        <v>459</v>
      </c>
      <c r="B1526" s="91" t="s">
        <v>141</v>
      </c>
      <c r="C1526" s="91" t="s">
        <v>482</v>
      </c>
      <c r="D1526" s="91" t="s">
        <v>14</v>
      </c>
      <c r="E1526" s="91" t="s">
        <v>489</v>
      </c>
      <c r="F1526" s="96">
        <v>9</v>
      </c>
      <c r="G1526" s="91" t="s">
        <v>54</v>
      </c>
      <c r="H1526" s="91" t="s">
        <v>541</v>
      </c>
    </row>
    <row r="1527" spans="1:8" ht="15" customHeight="1" x14ac:dyDescent="0.25">
      <c r="A1527" s="91" t="s">
        <v>459</v>
      </c>
      <c r="B1527" s="91" t="s">
        <v>141</v>
      </c>
      <c r="C1527" s="91" t="s">
        <v>482</v>
      </c>
      <c r="D1527" s="91" t="s">
        <v>14</v>
      </c>
      <c r="E1527" s="91" t="s">
        <v>489</v>
      </c>
      <c r="F1527" s="96">
        <v>184</v>
      </c>
      <c r="G1527" s="91" t="s">
        <v>55</v>
      </c>
      <c r="H1527" s="91" t="s">
        <v>541</v>
      </c>
    </row>
    <row r="1528" spans="1:8" ht="15" customHeight="1" x14ac:dyDescent="0.25">
      <c r="A1528" s="91" t="s">
        <v>459</v>
      </c>
      <c r="B1528" s="91" t="s">
        <v>141</v>
      </c>
      <c r="C1528" s="91" t="s">
        <v>482</v>
      </c>
      <c r="D1528" s="91" t="s">
        <v>14</v>
      </c>
      <c r="E1528" s="91" t="s">
        <v>489</v>
      </c>
      <c r="F1528" s="96">
        <v>0</v>
      </c>
      <c r="G1528" s="91" t="s">
        <v>144</v>
      </c>
      <c r="H1528" s="91" t="s">
        <v>541</v>
      </c>
    </row>
    <row r="1529" spans="1:8" ht="15" customHeight="1" x14ac:dyDescent="0.25">
      <c r="A1529" s="91" t="s">
        <v>459</v>
      </c>
      <c r="B1529" s="91" t="s">
        <v>141</v>
      </c>
      <c r="C1529" s="91" t="s">
        <v>482</v>
      </c>
      <c r="D1529" s="91" t="s">
        <v>14</v>
      </c>
      <c r="E1529" s="91" t="s">
        <v>489</v>
      </c>
      <c r="F1529" s="96">
        <v>211</v>
      </c>
      <c r="G1529" s="91" t="s">
        <v>56</v>
      </c>
      <c r="H1529" s="91" t="s">
        <v>541</v>
      </c>
    </row>
    <row r="1530" spans="1:8" ht="15" customHeight="1" x14ac:dyDescent="0.25">
      <c r="A1530" s="91" t="s">
        <v>459</v>
      </c>
      <c r="B1530" s="91" t="s">
        <v>141</v>
      </c>
      <c r="C1530" s="91" t="s">
        <v>482</v>
      </c>
      <c r="D1530" s="91" t="s">
        <v>14</v>
      </c>
      <c r="E1530" s="91" t="s">
        <v>489</v>
      </c>
      <c r="F1530" s="96">
        <v>75</v>
      </c>
      <c r="G1530" s="91" t="s">
        <v>57</v>
      </c>
      <c r="H1530" s="91" t="s">
        <v>541</v>
      </c>
    </row>
    <row r="1531" spans="1:8" ht="15" customHeight="1" x14ac:dyDescent="0.25">
      <c r="A1531" s="91" t="s">
        <v>459</v>
      </c>
      <c r="B1531" s="91" t="s">
        <v>141</v>
      </c>
      <c r="C1531" s="91" t="s">
        <v>482</v>
      </c>
      <c r="D1531" s="91" t="s">
        <v>14</v>
      </c>
      <c r="E1531" s="91" t="s">
        <v>489</v>
      </c>
      <c r="F1531" s="96">
        <v>46</v>
      </c>
      <c r="G1531" s="91" t="s">
        <v>65</v>
      </c>
      <c r="H1531" s="91" t="s">
        <v>541</v>
      </c>
    </row>
    <row r="1532" spans="1:8" ht="15" customHeight="1" x14ac:dyDescent="0.25">
      <c r="A1532" s="91"/>
      <c r="B1532" s="91"/>
      <c r="C1532" s="91"/>
      <c r="D1532" s="91"/>
      <c r="E1532" s="91"/>
      <c r="F1532" s="120">
        <f>SUM(F1475:F1531)</f>
        <v>7347</v>
      </c>
      <c r="G1532" s="143"/>
      <c r="H1532" s="143"/>
    </row>
    <row r="1533" spans="1:8" ht="15" customHeight="1" x14ac:dyDescent="0.25">
      <c r="A1533" s="91" t="s">
        <v>460</v>
      </c>
      <c r="B1533" s="91" t="s">
        <v>159</v>
      </c>
      <c r="C1533" s="91" t="s">
        <v>483</v>
      </c>
      <c r="D1533" s="91" t="s">
        <v>14</v>
      </c>
      <c r="E1533" s="91" t="s">
        <v>489</v>
      </c>
      <c r="F1533" s="96">
        <v>10</v>
      </c>
      <c r="G1533" s="91" t="s">
        <v>17</v>
      </c>
      <c r="H1533" s="91" t="s">
        <v>541</v>
      </c>
    </row>
    <row r="1534" spans="1:8" ht="15" customHeight="1" x14ac:dyDescent="0.25">
      <c r="A1534" s="91" t="s">
        <v>460</v>
      </c>
      <c r="B1534" s="91" t="s">
        <v>159</v>
      </c>
      <c r="C1534" s="91" t="s">
        <v>483</v>
      </c>
      <c r="D1534" s="91" t="s">
        <v>14</v>
      </c>
      <c r="E1534" s="91" t="s">
        <v>489</v>
      </c>
      <c r="F1534" s="96">
        <v>1</v>
      </c>
      <c r="G1534" s="91" t="s">
        <v>20</v>
      </c>
      <c r="H1534" s="91" t="s">
        <v>541</v>
      </c>
    </row>
    <row r="1535" spans="1:8" ht="15" customHeight="1" x14ac:dyDescent="0.25">
      <c r="A1535" s="91" t="s">
        <v>462</v>
      </c>
      <c r="B1535" s="91" t="s">
        <v>86</v>
      </c>
      <c r="C1535" s="91" t="s">
        <v>483</v>
      </c>
      <c r="D1535" s="91" t="s">
        <v>14</v>
      </c>
      <c r="E1535" s="91" t="s">
        <v>489</v>
      </c>
      <c r="F1535" s="96">
        <v>100</v>
      </c>
      <c r="G1535" s="91" t="s">
        <v>22</v>
      </c>
      <c r="H1535" s="91" t="s">
        <v>541</v>
      </c>
    </row>
    <row r="1536" spans="1:8" ht="15" customHeight="1" x14ac:dyDescent="0.25">
      <c r="A1536" s="91" t="s">
        <v>460</v>
      </c>
      <c r="B1536" s="91" t="s">
        <v>159</v>
      </c>
      <c r="C1536" s="91" t="s">
        <v>483</v>
      </c>
      <c r="D1536" s="91" t="s">
        <v>14</v>
      </c>
      <c r="E1536" s="91" t="s">
        <v>489</v>
      </c>
      <c r="F1536" s="96">
        <v>5</v>
      </c>
      <c r="G1536" s="91" t="s">
        <v>24</v>
      </c>
      <c r="H1536" s="91" t="s">
        <v>541</v>
      </c>
    </row>
    <row r="1537" spans="1:8" ht="15" customHeight="1" x14ac:dyDescent="0.25">
      <c r="A1537" s="91" t="s">
        <v>460</v>
      </c>
      <c r="B1537" s="91" t="s">
        <v>159</v>
      </c>
      <c r="C1537" s="91" t="s">
        <v>483</v>
      </c>
      <c r="D1537" s="91" t="s">
        <v>14</v>
      </c>
      <c r="E1537" s="91" t="s">
        <v>489</v>
      </c>
      <c r="F1537" s="96">
        <v>60</v>
      </c>
      <c r="G1537" s="91" t="s">
        <v>25</v>
      </c>
      <c r="H1537" s="91" t="s">
        <v>541</v>
      </c>
    </row>
    <row r="1538" spans="1:8" ht="15" customHeight="1" x14ac:dyDescent="0.25">
      <c r="A1538" s="91" t="s">
        <v>460</v>
      </c>
      <c r="B1538" s="91" t="s">
        <v>159</v>
      </c>
      <c r="C1538" s="91" t="s">
        <v>483</v>
      </c>
      <c r="D1538" s="91" t="s">
        <v>14</v>
      </c>
      <c r="E1538" s="91" t="s">
        <v>489</v>
      </c>
      <c r="F1538" s="96">
        <v>4</v>
      </c>
      <c r="G1538" s="91" t="s">
        <v>26</v>
      </c>
      <c r="H1538" s="91" t="s">
        <v>541</v>
      </c>
    </row>
    <row r="1539" spans="1:8" ht="15" customHeight="1" x14ac:dyDescent="0.25">
      <c r="A1539" s="91" t="s">
        <v>460</v>
      </c>
      <c r="B1539" s="91" t="s">
        <v>159</v>
      </c>
      <c r="C1539" s="91" t="s">
        <v>483</v>
      </c>
      <c r="D1539" s="91" t="s">
        <v>14</v>
      </c>
      <c r="E1539" s="91" t="s">
        <v>489</v>
      </c>
      <c r="F1539" s="96">
        <v>1</v>
      </c>
      <c r="G1539" s="91" t="s">
        <v>52</v>
      </c>
      <c r="H1539" s="91" t="s">
        <v>541</v>
      </c>
    </row>
    <row r="1540" spans="1:8" ht="15" customHeight="1" x14ac:dyDescent="0.25">
      <c r="A1540" s="91" t="s">
        <v>460</v>
      </c>
      <c r="B1540" s="91" t="s">
        <v>159</v>
      </c>
      <c r="C1540" s="91" t="s">
        <v>483</v>
      </c>
      <c r="D1540" s="91" t="s">
        <v>14</v>
      </c>
      <c r="E1540" s="91" t="s">
        <v>489</v>
      </c>
      <c r="F1540" s="96">
        <v>4</v>
      </c>
      <c r="G1540" s="91" t="s">
        <v>53</v>
      </c>
      <c r="H1540" s="91" t="s">
        <v>541</v>
      </c>
    </row>
    <row r="1541" spans="1:8" ht="15" customHeight="1" x14ac:dyDescent="0.25">
      <c r="A1541" s="91"/>
      <c r="B1541" s="91"/>
      <c r="C1541" s="91"/>
      <c r="D1541" s="91"/>
      <c r="E1541" s="91"/>
      <c r="F1541" s="120">
        <f>SUM(F1533:F1540)</f>
        <v>185</v>
      </c>
      <c r="G1541" s="143"/>
      <c r="H1541" s="91"/>
    </row>
    <row r="1542" spans="1:8" ht="15" customHeight="1" x14ac:dyDescent="0.25">
      <c r="A1542" s="91" t="s">
        <v>460</v>
      </c>
      <c r="B1542" s="91" t="s">
        <v>159</v>
      </c>
      <c r="C1542" s="91" t="s">
        <v>492</v>
      </c>
      <c r="D1542" s="91" t="s">
        <v>14</v>
      </c>
      <c r="E1542" s="91" t="s">
        <v>489</v>
      </c>
      <c r="F1542" s="96">
        <v>0</v>
      </c>
      <c r="G1542" s="91" t="s">
        <v>15</v>
      </c>
      <c r="H1542" s="91" t="s">
        <v>541</v>
      </c>
    </row>
    <row r="1543" spans="1:8" ht="15" customHeight="1" x14ac:dyDescent="0.25">
      <c r="A1543" s="91" t="s">
        <v>460</v>
      </c>
      <c r="B1543" s="91" t="s">
        <v>159</v>
      </c>
      <c r="C1543" s="91" t="s">
        <v>492</v>
      </c>
      <c r="D1543" s="91" t="s">
        <v>14</v>
      </c>
      <c r="E1543" s="91" t="s">
        <v>489</v>
      </c>
      <c r="F1543" s="96">
        <v>0</v>
      </c>
      <c r="G1543" s="91" t="s">
        <v>20</v>
      </c>
      <c r="H1543" s="91" t="s">
        <v>541</v>
      </c>
    </row>
    <row r="1544" spans="1:8" ht="15" customHeight="1" x14ac:dyDescent="0.25">
      <c r="A1544" s="91" t="s">
        <v>460</v>
      </c>
      <c r="B1544" s="91" t="s">
        <v>159</v>
      </c>
      <c r="C1544" s="91" t="s">
        <v>492</v>
      </c>
      <c r="D1544" s="91" t="s">
        <v>563</v>
      </c>
      <c r="E1544" s="91" t="s">
        <v>489</v>
      </c>
      <c r="F1544" s="96">
        <v>30</v>
      </c>
      <c r="G1544" s="91" t="s">
        <v>24</v>
      </c>
      <c r="H1544" s="91" t="s">
        <v>541</v>
      </c>
    </row>
    <row r="1545" spans="1:8" ht="15" customHeight="1" x14ac:dyDescent="0.25">
      <c r="A1545" s="91" t="s">
        <v>460</v>
      </c>
      <c r="B1545" s="91" t="s">
        <v>159</v>
      </c>
      <c r="C1545" s="91" t="s">
        <v>492</v>
      </c>
      <c r="D1545" s="91" t="s">
        <v>14</v>
      </c>
      <c r="E1545" s="91" t="s">
        <v>489</v>
      </c>
      <c r="F1545" s="96">
        <v>30</v>
      </c>
      <c r="G1545" s="91" t="s">
        <v>25</v>
      </c>
      <c r="H1545" s="91" t="s">
        <v>541</v>
      </c>
    </row>
    <row r="1546" spans="1:8" ht="15" customHeight="1" x14ac:dyDescent="0.25">
      <c r="A1546" s="91" t="s">
        <v>460</v>
      </c>
      <c r="B1546" s="91" t="s">
        <v>159</v>
      </c>
      <c r="C1546" s="91" t="s">
        <v>492</v>
      </c>
      <c r="D1546" s="91" t="s">
        <v>14</v>
      </c>
      <c r="E1546" s="91" t="s">
        <v>489</v>
      </c>
      <c r="F1546" s="96">
        <v>6</v>
      </c>
      <c r="G1546" s="91" t="s">
        <v>26</v>
      </c>
      <c r="H1546" s="91" t="s">
        <v>541</v>
      </c>
    </row>
    <row r="1547" spans="1:8" ht="15" customHeight="1" x14ac:dyDescent="0.25">
      <c r="A1547" s="91" t="s">
        <v>460</v>
      </c>
      <c r="B1547" s="91" t="s">
        <v>159</v>
      </c>
      <c r="C1547" s="91" t="s">
        <v>492</v>
      </c>
      <c r="D1547" s="91" t="s">
        <v>14</v>
      </c>
      <c r="E1547" s="91" t="s">
        <v>489</v>
      </c>
      <c r="F1547" s="96">
        <v>3</v>
      </c>
      <c r="G1547" s="91" t="s">
        <v>53</v>
      </c>
      <c r="H1547" s="91" t="s">
        <v>541</v>
      </c>
    </row>
    <row r="1548" spans="1:8" ht="15" customHeight="1" x14ac:dyDescent="0.25">
      <c r="A1548" s="91"/>
      <c r="B1548" s="91"/>
      <c r="C1548" s="91"/>
      <c r="D1548" s="91"/>
      <c r="E1548" s="91"/>
      <c r="F1548" s="120">
        <f>SUM(F1542:F1547)</f>
        <v>69</v>
      </c>
      <c r="G1548" s="143"/>
      <c r="H1548" s="143"/>
    </row>
    <row r="1549" spans="1:8" ht="15" customHeight="1" x14ac:dyDescent="0.25">
      <c r="A1549" s="91" t="s">
        <v>461</v>
      </c>
      <c r="B1549" s="91" t="s">
        <v>154</v>
      </c>
      <c r="C1549" s="91" t="s">
        <v>491</v>
      </c>
      <c r="D1549" s="91" t="s">
        <v>14</v>
      </c>
      <c r="E1549" s="91" t="s">
        <v>489</v>
      </c>
      <c r="F1549" s="96">
        <v>2</v>
      </c>
      <c r="G1549" s="91" t="s">
        <v>15</v>
      </c>
      <c r="H1549" s="91" t="s">
        <v>542</v>
      </c>
    </row>
    <row r="1550" spans="1:8" ht="15" customHeight="1" x14ac:dyDescent="0.25">
      <c r="A1550" s="91" t="s">
        <v>461</v>
      </c>
      <c r="B1550" s="91" t="s">
        <v>154</v>
      </c>
      <c r="C1550" s="91" t="s">
        <v>491</v>
      </c>
      <c r="D1550" s="91" t="s">
        <v>14</v>
      </c>
      <c r="E1550" s="91" t="s">
        <v>489</v>
      </c>
      <c r="F1550" s="96">
        <v>2</v>
      </c>
      <c r="G1550" s="91" t="s">
        <v>17</v>
      </c>
      <c r="H1550" s="91" t="s">
        <v>542</v>
      </c>
    </row>
    <row r="1551" spans="1:8" ht="15" customHeight="1" x14ac:dyDescent="0.25">
      <c r="A1551" s="91" t="s">
        <v>461</v>
      </c>
      <c r="B1551" s="91" t="s">
        <v>154</v>
      </c>
      <c r="C1551" s="91" t="s">
        <v>491</v>
      </c>
      <c r="D1551" s="91" t="s">
        <v>14</v>
      </c>
      <c r="E1551" s="91" t="s">
        <v>489</v>
      </c>
      <c r="F1551" s="96">
        <v>31</v>
      </c>
      <c r="G1551" s="91" t="s">
        <v>18</v>
      </c>
      <c r="H1551" s="91" t="s">
        <v>542</v>
      </c>
    </row>
    <row r="1552" spans="1:8" ht="15" customHeight="1" x14ac:dyDescent="0.25">
      <c r="A1552" s="91" t="s">
        <v>461</v>
      </c>
      <c r="B1552" s="91" t="s">
        <v>154</v>
      </c>
      <c r="C1552" s="91" t="s">
        <v>491</v>
      </c>
      <c r="D1552" s="91" t="s">
        <v>14</v>
      </c>
      <c r="E1552" s="91" t="s">
        <v>489</v>
      </c>
      <c r="F1552" s="96">
        <v>5</v>
      </c>
      <c r="G1552" s="91" t="s">
        <v>19</v>
      </c>
      <c r="H1552" s="91" t="s">
        <v>542</v>
      </c>
    </row>
    <row r="1553" spans="1:8" ht="15" customHeight="1" x14ac:dyDescent="0.25">
      <c r="A1553" s="91" t="s">
        <v>461</v>
      </c>
      <c r="B1553" s="91" t="s">
        <v>154</v>
      </c>
      <c r="C1553" s="91" t="s">
        <v>491</v>
      </c>
      <c r="D1553" s="91" t="s">
        <v>14</v>
      </c>
      <c r="E1553" s="91" t="s">
        <v>489</v>
      </c>
      <c r="F1553" s="96">
        <v>18</v>
      </c>
      <c r="G1553" s="91" t="s">
        <v>20</v>
      </c>
      <c r="H1553" s="91" t="s">
        <v>542</v>
      </c>
    </row>
    <row r="1554" spans="1:8" ht="15" customHeight="1" x14ac:dyDescent="0.25">
      <c r="A1554" s="91" t="s">
        <v>461</v>
      </c>
      <c r="B1554" s="91" t="s">
        <v>154</v>
      </c>
      <c r="C1554" s="91" t="s">
        <v>491</v>
      </c>
      <c r="D1554" s="91" t="s">
        <v>14</v>
      </c>
      <c r="E1554" s="91" t="s">
        <v>489</v>
      </c>
      <c r="F1554" s="96">
        <v>30</v>
      </c>
      <c r="G1554" s="91" t="s">
        <v>21</v>
      </c>
      <c r="H1554" s="91" t="s">
        <v>542</v>
      </c>
    </row>
    <row r="1555" spans="1:8" ht="15" customHeight="1" x14ac:dyDescent="0.25">
      <c r="A1555" s="91" t="s">
        <v>462</v>
      </c>
      <c r="B1555" s="91" t="s">
        <v>86</v>
      </c>
      <c r="C1555" s="91" t="s">
        <v>482</v>
      </c>
      <c r="D1555" s="91" t="s">
        <v>14</v>
      </c>
      <c r="E1555" s="91" t="s">
        <v>489</v>
      </c>
      <c r="F1555" s="96">
        <v>356</v>
      </c>
      <c r="G1555" s="91" t="s">
        <v>22</v>
      </c>
      <c r="H1555" s="91" t="s">
        <v>541</v>
      </c>
    </row>
    <row r="1556" spans="1:8" ht="15" customHeight="1" x14ac:dyDescent="0.25">
      <c r="A1556" s="91" t="s">
        <v>461</v>
      </c>
      <c r="B1556" s="91" t="s">
        <v>154</v>
      </c>
      <c r="C1556" s="91" t="s">
        <v>491</v>
      </c>
      <c r="D1556" s="91" t="s">
        <v>14</v>
      </c>
      <c r="E1556" s="91" t="s">
        <v>489</v>
      </c>
      <c r="F1556" s="96">
        <v>69</v>
      </c>
      <c r="G1556" s="91" t="s">
        <v>23</v>
      </c>
      <c r="H1556" s="91" t="s">
        <v>542</v>
      </c>
    </row>
    <row r="1557" spans="1:8" ht="15" customHeight="1" x14ac:dyDescent="0.25">
      <c r="A1557" s="91" t="s">
        <v>461</v>
      </c>
      <c r="B1557" s="91" t="s">
        <v>154</v>
      </c>
      <c r="C1557" s="91" t="s">
        <v>491</v>
      </c>
      <c r="D1557" s="91" t="s">
        <v>14</v>
      </c>
      <c r="E1557" s="91" t="s">
        <v>489</v>
      </c>
      <c r="F1557" s="96">
        <v>56</v>
      </c>
      <c r="G1557" s="91" t="s">
        <v>24</v>
      </c>
      <c r="H1557" s="91" t="s">
        <v>542</v>
      </c>
    </row>
    <row r="1558" spans="1:8" ht="15" customHeight="1" x14ac:dyDescent="0.25">
      <c r="A1558" s="91" t="s">
        <v>461</v>
      </c>
      <c r="B1558" s="91" t="s">
        <v>154</v>
      </c>
      <c r="C1558" s="91" t="s">
        <v>491</v>
      </c>
      <c r="D1558" s="91" t="s">
        <v>14</v>
      </c>
      <c r="E1558" s="91" t="s">
        <v>489</v>
      </c>
      <c r="F1558" s="96">
        <v>200</v>
      </c>
      <c r="G1558" s="91" t="s">
        <v>25</v>
      </c>
      <c r="H1558" s="91" t="s">
        <v>542</v>
      </c>
    </row>
    <row r="1559" spans="1:8" ht="15" customHeight="1" x14ac:dyDescent="0.25">
      <c r="A1559" s="91" t="s">
        <v>461</v>
      </c>
      <c r="B1559" s="91" t="s">
        <v>154</v>
      </c>
      <c r="C1559" s="91" t="s">
        <v>491</v>
      </c>
      <c r="D1559" s="91" t="s">
        <v>14</v>
      </c>
      <c r="E1559" s="91" t="s">
        <v>489</v>
      </c>
      <c r="F1559" s="96">
        <v>50</v>
      </c>
      <c r="G1559" s="91" t="s">
        <v>26</v>
      </c>
      <c r="H1559" s="91" t="s">
        <v>542</v>
      </c>
    </row>
    <row r="1560" spans="1:8" ht="15" customHeight="1" x14ac:dyDescent="0.25">
      <c r="A1560" s="91" t="s">
        <v>461</v>
      </c>
      <c r="B1560" s="91" t="s">
        <v>154</v>
      </c>
      <c r="C1560" s="91" t="s">
        <v>491</v>
      </c>
      <c r="D1560" s="91" t="s">
        <v>14</v>
      </c>
      <c r="E1560" s="91" t="s">
        <v>489</v>
      </c>
      <c r="F1560" s="96">
        <v>31</v>
      </c>
      <c r="G1560" s="91" t="s">
        <v>28</v>
      </c>
      <c r="H1560" s="91" t="s">
        <v>542</v>
      </c>
    </row>
    <row r="1561" spans="1:8" ht="15" customHeight="1" x14ac:dyDescent="0.25">
      <c r="A1561" s="91" t="s">
        <v>461</v>
      </c>
      <c r="B1561" s="91" t="s">
        <v>154</v>
      </c>
      <c r="C1561" s="91" t="s">
        <v>491</v>
      </c>
      <c r="D1561" s="91" t="s">
        <v>14</v>
      </c>
      <c r="E1561" s="91" t="s">
        <v>489</v>
      </c>
      <c r="F1561" s="96">
        <v>46</v>
      </c>
      <c r="G1561" s="91" t="s">
        <v>31</v>
      </c>
      <c r="H1561" s="91" t="s">
        <v>542</v>
      </c>
    </row>
    <row r="1562" spans="1:8" ht="15" customHeight="1" x14ac:dyDescent="0.25">
      <c r="A1562" s="91" t="s">
        <v>461</v>
      </c>
      <c r="B1562" s="91" t="s">
        <v>154</v>
      </c>
      <c r="C1562" s="91" t="s">
        <v>491</v>
      </c>
      <c r="D1562" s="91" t="s">
        <v>14</v>
      </c>
      <c r="E1562" s="91" t="s">
        <v>489</v>
      </c>
      <c r="F1562" s="96">
        <v>13</v>
      </c>
      <c r="G1562" s="91" t="s">
        <v>32</v>
      </c>
      <c r="H1562" s="91" t="s">
        <v>542</v>
      </c>
    </row>
    <row r="1563" spans="1:8" ht="15" customHeight="1" x14ac:dyDescent="0.25">
      <c r="A1563" s="91" t="s">
        <v>461</v>
      </c>
      <c r="B1563" s="91" t="s">
        <v>154</v>
      </c>
      <c r="C1563" s="91" t="s">
        <v>491</v>
      </c>
      <c r="D1563" s="91" t="s">
        <v>14</v>
      </c>
      <c r="E1563" s="91" t="s">
        <v>489</v>
      </c>
      <c r="F1563" s="96">
        <v>10</v>
      </c>
      <c r="G1563" s="91" t="s">
        <v>34</v>
      </c>
      <c r="H1563" s="91" t="s">
        <v>542</v>
      </c>
    </row>
    <row r="1564" spans="1:8" ht="15" customHeight="1" x14ac:dyDescent="0.25">
      <c r="A1564" s="91" t="s">
        <v>461</v>
      </c>
      <c r="B1564" s="91" t="s">
        <v>154</v>
      </c>
      <c r="C1564" s="91" t="s">
        <v>491</v>
      </c>
      <c r="D1564" s="91" t="s">
        <v>14</v>
      </c>
      <c r="E1564" s="91" t="s">
        <v>489</v>
      </c>
      <c r="F1564" s="96">
        <v>22</v>
      </c>
      <c r="G1564" s="91" t="s">
        <v>35</v>
      </c>
      <c r="H1564" s="91" t="s">
        <v>542</v>
      </c>
    </row>
    <row r="1565" spans="1:8" ht="15" customHeight="1" x14ac:dyDescent="0.25">
      <c r="A1565" s="91" t="s">
        <v>461</v>
      </c>
      <c r="B1565" s="91" t="s">
        <v>154</v>
      </c>
      <c r="C1565" s="91" t="s">
        <v>491</v>
      </c>
      <c r="D1565" s="91" t="s">
        <v>14</v>
      </c>
      <c r="E1565" s="91" t="s">
        <v>489</v>
      </c>
      <c r="F1565" s="96">
        <v>12</v>
      </c>
      <c r="G1565" s="91" t="s">
        <v>36</v>
      </c>
      <c r="H1565" s="91" t="s">
        <v>542</v>
      </c>
    </row>
    <row r="1566" spans="1:8" ht="15" customHeight="1" x14ac:dyDescent="0.25">
      <c r="A1566" s="91" t="s">
        <v>461</v>
      </c>
      <c r="B1566" s="91" t="s">
        <v>154</v>
      </c>
      <c r="C1566" s="91" t="s">
        <v>491</v>
      </c>
      <c r="D1566" s="91" t="s">
        <v>14</v>
      </c>
      <c r="E1566" s="91" t="s">
        <v>489</v>
      </c>
      <c r="F1566" s="96">
        <v>34</v>
      </c>
      <c r="G1566" s="91" t="s">
        <v>37</v>
      </c>
      <c r="H1566" s="91" t="s">
        <v>542</v>
      </c>
    </row>
    <row r="1567" spans="1:8" ht="15" customHeight="1" x14ac:dyDescent="0.25">
      <c r="A1567" s="91" t="s">
        <v>461</v>
      </c>
      <c r="B1567" s="91" t="s">
        <v>154</v>
      </c>
      <c r="C1567" s="91" t="s">
        <v>491</v>
      </c>
      <c r="D1567" s="91" t="s">
        <v>14</v>
      </c>
      <c r="E1567" s="91" t="s">
        <v>489</v>
      </c>
      <c r="F1567" s="96">
        <v>10</v>
      </c>
      <c r="G1567" s="91" t="s">
        <v>38</v>
      </c>
      <c r="H1567" s="91" t="s">
        <v>542</v>
      </c>
    </row>
    <row r="1568" spans="1:8" ht="15" customHeight="1" x14ac:dyDescent="0.25">
      <c r="A1568" s="91" t="s">
        <v>461</v>
      </c>
      <c r="B1568" s="91" t="s">
        <v>154</v>
      </c>
      <c r="C1568" s="91" t="s">
        <v>491</v>
      </c>
      <c r="D1568" s="91" t="s">
        <v>14</v>
      </c>
      <c r="E1568" s="91" t="s">
        <v>489</v>
      </c>
      <c r="F1568" s="96">
        <v>7</v>
      </c>
      <c r="G1568" s="91" t="s">
        <v>39</v>
      </c>
      <c r="H1568" s="91" t="s">
        <v>542</v>
      </c>
    </row>
    <row r="1569" spans="1:8" ht="15" customHeight="1" x14ac:dyDescent="0.25">
      <c r="A1569" s="91" t="s">
        <v>461</v>
      </c>
      <c r="B1569" s="91" t="s">
        <v>154</v>
      </c>
      <c r="C1569" s="91" t="s">
        <v>491</v>
      </c>
      <c r="D1569" s="91" t="s">
        <v>14</v>
      </c>
      <c r="E1569" s="91" t="s">
        <v>489</v>
      </c>
      <c r="F1569" s="96">
        <v>36</v>
      </c>
      <c r="G1569" s="91" t="s">
        <v>40</v>
      </c>
      <c r="H1569" s="91" t="s">
        <v>542</v>
      </c>
    </row>
    <row r="1570" spans="1:8" ht="15" customHeight="1" x14ac:dyDescent="0.25">
      <c r="A1570" s="91" t="s">
        <v>461</v>
      </c>
      <c r="B1570" s="91" t="s">
        <v>154</v>
      </c>
      <c r="C1570" s="91" t="s">
        <v>491</v>
      </c>
      <c r="D1570" s="91" t="s">
        <v>14</v>
      </c>
      <c r="E1570" s="91" t="s">
        <v>489</v>
      </c>
      <c r="F1570" s="96">
        <v>90</v>
      </c>
      <c r="G1570" s="91" t="s">
        <v>41</v>
      </c>
      <c r="H1570" s="91" t="s">
        <v>542</v>
      </c>
    </row>
    <row r="1571" spans="1:8" ht="15" customHeight="1" x14ac:dyDescent="0.25">
      <c r="A1571" s="91" t="s">
        <v>461</v>
      </c>
      <c r="B1571" s="91" t="s">
        <v>154</v>
      </c>
      <c r="C1571" s="91" t="s">
        <v>491</v>
      </c>
      <c r="D1571" s="91" t="s">
        <v>14</v>
      </c>
      <c r="E1571" s="91" t="s">
        <v>489</v>
      </c>
      <c r="F1571" s="96">
        <v>89</v>
      </c>
      <c r="G1571" s="91" t="s">
        <v>42</v>
      </c>
      <c r="H1571" s="91" t="s">
        <v>542</v>
      </c>
    </row>
    <row r="1572" spans="1:8" ht="15" customHeight="1" x14ac:dyDescent="0.25">
      <c r="A1572" s="91" t="s">
        <v>461</v>
      </c>
      <c r="B1572" s="91" t="s">
        <v>154</v>
      </c>
      <c r="C1572" s="91" t="s">
        <v>491</v>
      </c>
      <c r="D1572" s="91" t="s">
        <v>14</v>
      </c>
      <c r="E1572" s="91" t="s">
        <v>489</v>
      </c>
      <c r="F1572" s="96">
        <v>1</v>
      </c>
      <c r="G1572" s="91" t="s">
        <v>43</v>
      </c>
      <c r="H1572" s="91" t="s">
        <v>542</v>
      </c>
    </row>
    <row r="1573" spans="1:8" ht="15" customHeight="1" x14ac:dyDescent="0.25">
      <c r="A1573" s="91" t="s">
        <v>461</v>
      </c>
      <c r="B1573" s="91" t="s">
        <v>154</v>
      </c>
      <c r="C1573" s="91" t="s">
        <v>491</v>
      </c>
      <c r="D1573" s="91" t="s">
        <v>14</v>
      </c>
      <c r="E1573" s="91" t="s">
        <v>489</v>
      </c>
      <c r="F1573" s="96">
        <v>8</v>
      </c>
      <c r="G1573" s="91" t="s">
        <v>45</v>
      </c>
      <c r="H1573" s="91" t="s">
        <v>542</v>
      </c>
    </row>
    <row r="1574" spans="1:8" ht="15" customHeight="1" x14ac:dyDescent="0.25">
      <c r="A1574" s="91" t="s">
        <v>461</v>
      </c>
      <c r="B1574" s="91" t="s">
        <v>154</v>
      </c>
      <c r="C1574" s="91" t="s">
        <v>491</v>
      </c>
      <c r="D1574" s="91" t="s">
        <v>14</v>
      </c>
      <c r="E1574" s="91" t="s">
        <v>489</v>
      </c>
      <c r="F1574" s="96">
        <v>15</v>
      </c>
      <c r="G1574" s="91" t="s">
        <v>46</v>
      </c>
      <c r="H1574" s="91" t="s">
        <v>542</v>
      </c>
    </row>
    <row r="1575" spans="1:8" ht="15" customHeight="1" x14ac:dyDescent="0.25">
      <c r="A1575" s="91" t="s">
        <v>461</v>
      </c>
      <c r="B1575" s="91" t="s">
        <v>154</v>
      </c>
      <c r="C1575" s="91" t="s">
        <v>491</v>
      </c>
      <c r="D1575" s="91" t="s">
        <v>14</v>
      </c>
      <c r="E1575" s="91" t="s">
        <v>489</v>
      </c>
      <c r="F1575" s="96">
        <v>7</v>
      </c>
      <c r="G1575" s="91" t="s">
        <v>47</v>
      </c>
      <c r="H1575" s="91" t="s">
        <v>542</v>
      </c>
    </row>
    <row r="1576" spans="1:8" ht="15" customHeight="1" x14ac:dyDescent="0.25">
      <c r="A1576" s="91" t="s">
        <v>461</v>
      </c>
      <c r="B1576" s="91" t="s">
        <v>154</v>
      </c>
      <c r="C1576" s="91" t="s">
        <v>491</v>
      </c>
      <c r="D1576" s="91" t="s">
        <v>14</v>
      </c>
      <c r="E1576" s="91" t="s">
        <v>489</v>
      </c>
      <c r="F1576" s="96">
        <v>3</v>
      </c>
      <c r="G1576" s="91" t="s">
        <v>63</v>
      </c>
      <c r="H1576" s="91" t="s">
        <v>542</v>
      </c>
    </row>
    <row r="1577" spans="1:8" ht="15" customHeight="1" x14ac:dyDescent="0.25">
      <c r="A1577" s="91" t="s">
        <v>461</v>
      </c>
      <c r="B1577" s="91" t="s">
        <v>154</v>
      </c>
      <c r="C1577" s="91" t="s">
        <v>491</v>
      </c>
      <c r="D1577" s="91" t="s">
        <v>14</v>
      </c>
      <c r="E1577" s="91" t="s">
        <v>489</v>
      </c>
      <c r="F1577" s="96">
        <v>3</v>
      </c>
      <c r="G1577" s="91" t="s">
        <v>48</v>
      </c>
      <c r="H1577" s="91" t="s">
        <v>542</v>
      </c>
    </row>
    <row r="1578" spans="1:8" ht="15" customHeight="1" x14ac:dyDescent="0.25">
      <c r="A1578" s="91" t="s">
        <v>461</v>
      </c>
      <c r="B1578" s="91" t="s">
        <v>154</v>
      </c>
      <c r="C1578" s="91" t="s">
        <v>491</v>
      </c>
      <c r="D1578" s="91" t="s">
        <v>14</v>
      </c>
      <c r="E1578" s="91" t="s">
        <v>489</v>
      </c>
      <c r="F1578" s="96">
        <v>2</v>
      </c>
      <c r="G1578" s="91" t="s">
        <v>68</v>
      </c>
      <c r="H1578" s="91" t="s">
        <v>542</v>
      </c>
    </row>
    <row r="1579" spans="1:8" ht="15" customHeight="1" x14ac:dyDescent="0.25">
      <c r="A1579" s="91" t="s">
        <v>461</v>
      </c>
      <c r="B1579" s="91" t="s">
        <v>154</v>
      </c>
      <c r="C1579" s="91" t="s">
        <v>491</v>
      </c>
      <c r="D1579" s="91" t="s">
        <v>14</v>
      </c>
      <c r="E1579" s="91" t="s">
        <v>489</v>
      </c>
      <c r="F1579" s="96">
        <v>20</v>
      </c>
      <c r="G1579" s="91" t="s">
        <v>49</v>
      </c>
      <c r="H1579" s="91" t="s">
        <v>542</v>
      </c>
    </row>
    <row r="1580" spans="1:8" ht="15" customHeight="1" x14ac:dyDescent="0.25">
      <c r="A1580" s="91" t="s">
        <v>461</v>
      </c>
      <c r="B1580" s="91" t="s">
        <v>154</v>
      </c>
      <c r="C1580" s="91" t="s">
        <v>491</v>
      </c>
      <c r="D1580" s="91" t="s">
        <v>14</v>
      </c>
      <c r="E1580" s="91" t="s">
        <v>489</v>
      </c>
      <c r="F1580" s="96">
        <v>55</v>
      </c>
      <c r="G1580" s="91" t="s">
        <v>50</v>
      </c>
      <c r="H1580" s="91" t="s">
        <v>542</v>
      </c>
    </row>
    <row r="1581" spans="1:8" ht="15" customHeight="1" x14ac:dyDescent="0.25">
      <c r="A1581" s="91" t="s">
        <v>461</v>
      </c>
      <c r="B1581" s="91" t="s">
        <v>154</v>
      </c>
      <c r="C1581" s="91" t="s">
        <v>491</v>
      </c>
      <c r="D1581" s="91" t="s">
        <v>14</v>
      </c>
      <c r="E1581" s="91" t="s">
        <v>489</v>
      </c>
      <c r="F1581" s="96">
        <v>28</v>
      </c>
      <c r="G1581" s="91" t="s">
        <v>51</v>
      </c>
      <c r="H1581" s="91" t="s">
        <v>542</v>
      </c>
    </row>
    <row r="1582" spans="1:8" ht="15" customHeight="1" x14ac:dyDescent="0.25">
      <c r="A1582" s="91" t="s">
        <v>461</v>
      </c>
      <c r="B1582" s="91" t="s">
        <v>154</v>
      </c>
      <c r="C1582" s="91" t="s">
        <v>491</v>
      </c>
      <c r="D1582" s="91" t="s">
        <v>14</v>
      </c>
      <c r="E1582" s="91" t="s">
        <v>489</v>
      </c>
      <c r="F1582" s="96">
        <v>20</v>
      </c>
      <c r="G1582" s="91" t="s">
        <v>52</v>
      </c>
      <c r="H1582" s="91" t="s">
        <v>542</v>
      </c>
    </row>
    <row r="1583" spans="1:8" ht="15" customHeight="1" x14ac:dyDescent="0.25">
      <c r="A1583" s="91" t="s">
        <v>461</v>
      </c>
      <c r="B1583" s="91" t="s">
        <v>154</v>
      </c>
      <c r="C1583" s="91" t="s">
        <v>491</v>
      </c>
      <c r="D1583" s="91" t="s">
        <v>14</v>
      </c>
      <c r="E1583" s="91" t="s">
        <v>489</v>
      </c>
      <c r="F1583" s="96">
        <v>1</v>
      </c>
      <c r="G1583" s="91" t="s">
        <v>155</v>
      </c>
      <c r="H1583" s="91" t="s">
        <v>542</v>
      </c>
    </row>
    <row r="1584" spans="1:8" ht="15" customHeight="1" x14ac:dyDescent="0.25">
      <c r="A1584" s="91" t="s">
        <v>461</v>
      </c>
      <c r="B1584" s="91" t="s">
        <v>154</v>
      </c>
      <c r="C1584" s="91" t="s">
        <v>491</v>
      </c>
      <c r="D1584" s="91" t="s">
        <v>14</v>
      </c>
      <c r="E1584" s="91" t="s">
        <v>489</v>
      </c>
      <c r="F1584" s="96">
        <v>17</v>
      </c>
      <c r="G1584" s="91" t="s">
        <v>53</v>
      </c>
      <c r="H1584" s="91" t="s">
        <v>542</v>
      </c>
    </row>
    <row r="1585" spans="1:8" ht="15" customHeight="1" x14ac:dyDescent="0.25">
      <c r="A1585" s="91" t="s">
        <v>461</v>
      </c>
      <c r="B1585" s="91" t="s">
        <v>154</v>
      </c>
      <c r="C1585" s="91" t="s">
        <v>491</v>
      </c>
      <c r="D1585" s="91" t="s">
        <v>14</v>
      </c>
      <c r="E1585" s="91" t="s">
        <v>489</v>
      </c>
      <c r="F1585" s="96">
        <v>2</v>
      </c>
      <c r="G1585" s="91" t="s">
        <v>54</v>
      </c>
      <c r="H1585" s="91" t="s">
        <v>542</v>
      </c>
    </row>
    <row r="1586" spans="1:8" ht="15" customHeight="1" x14ac:dyDescent="0.25">
      <c r="A1586" s="91" t="s">
        <v>461</v>
      </c>
      <c r="B1586" s="91" t="s">
        <v>154</v>
      </c>
      <c r="C1586" s="91" t="s">
        <v>491</v>
      </c>
      <c r="D1586" s="91" t="s">
        <v>14</v>
      </c>
      <c r="E1586" s="91" t="s">
        <v>489</v>
      </c>
      <c r="F1586" s="96">
        <v>21</v>
      </c>
      <c r="G1586" s="91" t="s">
        <v>55</v>
      </c>
      <c r="H1586" s="91" t="s">
        <v>542</v>
      </c>
    </row>
    <row r="1587" spans="1:8" ht="15" customHeight="1" x14ac:dyDescent="0.25">
      <c r="A1587" s="91" t="s">
        <v>461</v>
      </c>
      <c r="B1587" s="91" t="s">
        <v>154</v>
      </c>
      <c r="C1587" s="91" t="s">
        <v>491</v>
      </c>
      <c r="D1587" s="91" t="s">
        <v>14</v>
      </c>
      <c r="E1587" s="91" t="s">
        <v>489</v>
      </c>
      <c r="F1587" s="96">
        <v>50</v>
      </c>
      <c r="G1587" s="91" t="s">
        <v>56</v>
      </c>
      <c r="H1587" s="91" t="s">
        <v>542</v>
      </c>
    </row>
    <row r="1588" spans="1:8" ht="15" customHeight="1" x14ac:dyDescent="0.25">
      <c r="A1588" s="91" t="s">
        <v>461</v>
      </c>
      <c r="B1588" s="91" t="s">
        <v>154</v>
      </c>
      <c r="C1588" s="91" t="s">
        <v>491</v>
      </c>
      <c r="D1588" s="91" t="s">
        <v>14</v>
      </c>
      <c r="E1588" s="91" t="s">
        <v>489</v>
      </c>
      <c r="F1588" s="96">
        <v>13</v>
      </c>
      <c r="G1588" s="91" t="s">
        <v>57</v>
      </c>
      <c r="H1588" s="91" t="s">
        <v>542</v>
      </c>
    </row>
    <row r="1589" spans="1:8" ht="15" customHeight="1" x14ac:dyDescent="0.25">
      <c r="A1589" s="91" t="s">
        <v>461</v>
      </c>
      <c r="B1589" s="91" t="s">
        <v>154</v>
      </c>
      <c r="C1589" s="91" t="s">
        <v>491</v>
      </c>
      <c r="D1589" s="91" t="s">
        <v>14</v>
      </c>
      <c r="E1589" s="91" t="s">
        <v>489</v>
      </c>
      <c r="F1589" s="96">
        <v>15</v>
      </c>
      <c r="G1589" s="91" t="s">
        <v>44</v>
      </c>
      <c r="H1589" s="91" t="s">
        <v>542</v>
      </c>
    </row>
    <row r="1590" spans="1:8" ht="15" customHeight="1" x14ac:dyDescent="0.25">
      <c r="A1590" s="91" t="s">
        <v>461</v>
      </c>
      <c r="B1590" s="91" t="s">
        <v>154</v>
      </c>
      <c r="C1590" s="91" t="s">
        <v>491</v>
      </c>
      <c r="D1590" s="91" t="s">
        <v>14</v>
      </c>
      <c r="E1590" s="91" t="s">
        <v>489</v>
      </c>
      <c r="F1590" s="96">
        <v>3</v>
      </c>
      <c r="G1590" s="91" t="s">
        <v>65</v>
      </c>
      <c r="H1590" s="91" t="s">
        <v>542</v>
      </c>
    </row>
    <row r="1591" spans="1:8" ht="15" customHeight="1" x14ac:dyDescent="0.25">
      <c r="A1591" s="91"/>
      <c r="B1591" s="91"/>
      <c r="C1591" s="91"/>
      <c r="D1591" s="91"/>
      <c r="E1591" s="91"/>
      <c r="F1591" s="120">
        <f>SUM(F1549:F1590)</f>
        <v>1503</v>
      </c>
      <c r="G1591" s="143"/>
      <c r="H1591" s="143"/>
    </row>
    <row r="1592" spans="1:8" ht="15" customHeight="1" x14ac:dyDescent="0.25">
      <c r="A1592" s="91" t="s">
        <v>462</v>
      </c>
      <c r="B1592" s="91" t="s">
        <v>86</v>
      </c>
      <c r="C1592" s="91" t="s">
        <v>483</v>
      </c>
      <c r="D1592" s="91" t="s">
        <v>14</v>
      </c>
      <c r="E1592" s="91" t="s">
        <v>489</v>
      </c>
      <c r="F1592" s="96">
        <v>57</v>
      </c>
      <c r="G1592" s="91" t="s">
        <v>15</v>
      </c>
      <c r="H1592" s="91" t="s">
        <v>541</v>
      </c>
    </row>
    <row r="1593" spans="1:8" ht="15" customHeight="1" x14ac:dyDescent="0.25">
      <c r="A1593" s="91" t="s">
        <v>462</v>
      </c>
      <c r="B1593" s="91" t="s">
        <v>86</v>
      </c>
      <c r="C1593" s="91" t="s">
        <v>483</v>
      </c>
      <c r="D1593" s="91" t="s">
        <v>14</v>
      </c>
      <c r="E1593" s="91" t="s">
        <v>489</v>
      </c>
      <c r="F1593" s="96">
        <v>4</v>
      </c>
      <c r="G1593" s="91" t="s">
        <v>17</v>
      </c>
      <c r="H1593" s="91" t="s">
        <v>541</v>
      </c>
    </row>
    <row r="1594" spans="1:8" ht="15" customHeight="1" x14ac:dyDescent="0.25">
      <c r="A1594" s="91" t="s">
        <v>462</v>
      </c>
      <c r="B1594" s="91" t="s">
        <v>86</v>
      </c>
      <c r="C1594" s="91" t="s">
        <v>483</v>
      </c>
      <c r="D1594" s="91" t="s">
        <v>14</v>
      </c>
      <c r="E1594" s="91" t="s">
        <v>489</v>
      </c>
      <c r="F1594" s="96">
        <v>1</v>
      </c>
      <c r="G1594" s="91" t="s">
        <v>20</v>
      </c>
      <c r="H1594" s="91" t="s">
        <v>541</v>
      </c>
    </row>
    <row r="1595" spans="1:8" ht="15" customHeight="1" x14ac:dyDescent="0.25">
      <c r="A1595" s="91" t="s">
        <v>462</v>
      </c>
      <c r="B1595" s="91" t="s">
        <v>86</v>
      </c>
      <c r="C1595" s="91" t="s">
        <v>482</v>
      </c>
      <c r="D1595" s="91" t="s">
        <v>14</v>
      </c>
      <c r="E1595" s="91" t="s">
        <v>489</v>
      </c>
      <c r="F1595" s="96">
        <v>278</v>
      </c>
      <c r="G1595" s="91" t="s">
        <v>22</v>
      </c>
      <c r="H1595" s="91" t="s">
        <v>541</v>
      </c>
    </row>
    <row r="1596" spans="1:8" ht="15" customHeight="1" x14ac:dyDescent="0.25">
      <c r="A1596" s="91" t="s">
        <v>462</v>
      </c>
      <c r="B1596" s="91" t="s">
        <v>86</v>
      </c>
      <c r="C1596" s="91" t="s">
        <v>483</v>
      </c>
      <c r="D1596" s="91" t="s">
        <v>14</v>
      </c>
      <c r="E1596" s="91" t="s">
        <v>489</v>
      </c>
      <c r="F1596" s="96">
        <v>201</v>
      </c>
      <c r="G1596" s="91" t="s">
        <v>23</v>
      </c>
      <c r="H1596" s="91" t="s">
        <v>541</v>
      </c>
    </row>
    <row r="1597" spans="1:8" ht="15" customHeight="1" x14ac:dyDescent="0.25">
      <c r="A1597" s="91" t="s">
        <v>462</v>
      </c>
      <c r="B1597" s="91" t="s">
        <v>86</v>
      </c>
      <c r="C1597" s="91" t="s">
        <v>483</v>
      </c>
      <c r="D1597" s="91" t="s">
        <v>14</v>
      </c>
      <c r="E1597" s="91" t="s">
        <v>489</v>
      </c>
      <c r="F1597" s="96">
        <v>300</v>
      </c>
      <c r="G1597" s="91" t="s">
        <v>25</v>
      </c>
      <c r="H1597" s="91" t="s">
        <v>541</v>
      </c>
    </row>
    <row r="1598" spans="1:8" ht="15" customHeight="1" x14ac:dyDescent="0.25">
      <c r="A1598" s="91" t="s">
        <v>462</v>
      </c>
      <c r="B1598" s="91" t="s">
        <v>86</v>
      </c>
      <c r="C1598" s="91" t="s">
        <v>483</v>
      </c>
      <c r="D1598" s="91" t="s">
        <v>14</v>
      </c>
      <c r="E1598" s="91" t="s">
        <v>489</v>
      </c>
      <c r="F1598" s="96">
        <v>5</v>
      </c>
      <c r="G1598" s="91" t="s">
        <v>26</v>
      </c>
      <c r="H1598" s="91" t="s">
        <v>541</v>
      </c>
    </row>
    <row r="1599" spans="1:8" ht="15" customHeight="1" x14ac:dyDescent="0.25">
      <c r="A1599" s="91" t="s">
        <v>462</v>
      </c>
      <c r="B1599" s="91" t="s">
        <v>86</v>
      </c>
      <c r="C1599" s="91" t="s">
        <v>483</v>
      </c>
      <c r="D1599" s="91" t="s">
        <v>14</v>
      </c>
      <c r="E1599" s="91" t="s">
        <v>489</v>
      </c>
      <c r="F1599" s="96">
        <v>4</v>
      </c>
      <c r="G1599" s="91" t="s">
        <v>30</v>
      </c>
      <c r="H1599" s="91" t="s">
        <v>541</v>
      </c>
    </row>
    <row r="1600" spans="1:8" ht="15" customHeight="1" x14ac:dyDescent="0.25">
      <c r="A1600" s="91" t="s">
        <v>462</v>
      </c>
      <c r="B1600" s="91" t="s">
        <v>86</v>
      </c>
      <c r="C1600" s="91" t="s">
        <v>483</v>
      </c>
      <c r="D1600" s="91" t="s">
        <v>14</v>
      </c>
      <c r="E1600" s="91" t="s">
        <v>489</v>
      </c>
      <c r="F1600" s="96">
        <v>230</v>
      </c>
      <c r="G1600" s="91" t="s">
        <v>31</v>
      </c>
      <c r="H1600" s="91" t="s">
        <v>541</v>
      </c>
    </row>
    <row r="1601" spans="1:8" ht="15" customHeight="1" x14ac:dyDescent="0.25">
      <c r="A1601" s="91" t="s">
        <v>462</v>
      </c>
      <c r="B1601" s="91" t="s">
        <v>86</v>
      </c>
      <c r="C1601" s="91" t="s">
        <v>483</v>
      </c>
      <c r="D1601" s="91" t="s">
        <v>14</v>
      </c>
      <c r="E1601" s="91" t="s">
        <v>489</v>
      </c>
      <c r="F1601" s="96">
        <v>120</v>
      </c>
      <c r="G1601" s="91" t="s">
        <v>35</v>
      </c>
      <c r="H1601" s="91" t="s">
        <v>541</v>
      </c>
    </row>
    <row r="1602" spans="1:8" ht="15" customHeight="1" x14ac:dyDescent="0.25">
      <c r="A1602" s="91" t="s">
        <v>462</v>
      </c>
      <c r="B1602" s="91" t="s">
        <v>86</v>
      </c>
      <c r="C1602" s="91" t="s">
        <v>483</v>
      </c>
      <c r="D1602" s="91" t="s">
        <v>14</v>
      </c>
      <c r="E1602" s="91" t="s">
        <v>489</v>
      </c>
      <c r="F1602" s="96">
        <v>138</v>
      </c>
      <c r="G1602" s="91" t="s">
        <v>36</v>
      </c>
      <c r="H1602" s="91" t="s">
        <v>541</v>
      </c>
    </row>
    <row r="1603" spans="1:8" ht="15" customHeight="1" x14ac:dyDescent="0.25">
      <c r="A1603" s="91" t="s">
        <v>462</v>
      </c>
      <c r="B1603" s="91" t="s">
        <v>86</v>
      </c>
      <c r="C1603" s="91" t="s">
        <v>483</v>
      </c>
      <c r="D1603" s="91" t="s">
        <v>14</v>
      </c>
      <c r="E1603" s="91" t="s">
        <v>489</v>
      </c>
      <c r="F1603" s="96">
        <v>510</v>
      </c>
      <c r="G1603" s="91" t="s">
        <v>41</v>
      </c>
      <c r="H1603" s="91" t="s">
        <v>541</v>
      </c>
    </row>
    <row r="1604" spans="1:8" ht="15" customHeight="1" x14ac:dyDescent="0.25">
      <c r="A1604" s="91" t="s">
        <v>462</v>
      </c>
      <c r="B1604" s="91" t="s">
        <v>86</v>
      </c>
      <c r="C1604" s="91" t="s">
        <v>483</v>
      </c>
      <c r="D1604" s="91" t="s">
        <v>14</v>
      </c>
      <c r="E1604" s="91" t="s">
        <v>489</v>
      </c>
      <c r="F1604" s="96">
        <v>43</v>
      </c>
      <c r="G1604" s="91" t="s">
        <v>44</v>
      </c>
      <c r="H1604" s="91" t="s">
        <v>541</v>
      </c>
    </row>
    <row r="1605" spans="1:8" ht="15" customHeight="1" x14ac:dyDescent="0.25">
      <c r="A1605" s="91" t="s">
        <v>462</v>
      </c>
      <c r="B1605" s="91" t="s">
        <v>86</v>
      </c>
      <c r="C1605" s="91" t="s">
        <v>483</v>
      </c>
      <c r="D1605" s="91" t="s">
        <v>14</v>
      </c>
      <c r="E1605" s="91" t="s">
        <v>489</v>
      </c>
      <c r="F1605" s="96">
        <v>65</v>
      </c>
      <c r="G1605" s="91" t="s">
        <v>45</v>
      </c>
      <c r="H1605" s="91" t="s">
        <v>541</v>
      </c>
    </row>
    <row r="1606" spans="1:8" ht="15" customHeight="1" x14ac:dyDescent="0.25">
      <c r="A1606" s="91" t="s">
        <v>462</v>
      </c>
      <c r="B1606" s="91" t="s">
        <v>86</v>
      </c>
      <c r="C1606" s="91" t="s">
        <v>483</v>
      </c>
      <c r="D1606" s="91" t="s">
        <v>14</v>
      </c>
      <c r="E1606" s="91" t="s">
        <v>489</v>
      </c>
      <c r="F1606" s="96">
        <v>7</v>
      </c>
      <c r="G1606" s="91" t="s">
        <v>49</v>
      </c>
      <c r="H1606" s="91" t="s">
        <v>541</v>
      </c>
    </row>
    <row r="1607" spans="1:8" ht="15" customHeight="1" x14ac:dyDescent="0.25">
      <c r="A1607" s="91" t="s">
        <v>462</v>
      </c>
      <c r="B1607" s="91" t="s">
        <v>86</v>
      </c>
      <c r="C1607" s="91" t="s">
        <v>483</v>
      </c>
      <c r="D1607" s="91" t="s">
        <v>14</v>
      </c>
      <c r="E1607" s="91" t="s">
        <v>489</v>
      </c>
      <c r="F1607" s="96">
        <v>3</v>
      </c>
      <c r="G1607" s="91" t="s">
        <v>51</v>
      </c>
      <c r="H1607" s="91" t="s">
        <v>541</v>
      </c>
    </row>
    <row r="1608" spans="1:8" ht="15" customHeight="1" x14ac:dyDescent="0.25">
      <c r="A1608" s="91" t="s">
        <v>462</v>
      </c>
      <c r="B1608" s="91" t="s">
        <v>86</v>
      </c>
      <c r="C1608" s="91" t="s">
        <v>483</v>
      </c>
      <c r="D1608" s="91" t="s">
        <v>14</v>
      </c>
      <c r="E1608" s="91" t="s">
        <v>489</v>
      </c>
      <c r="F1608" s="96">
        <v>0</v>
      </c>
      <c r="G1608" s="91" t="s">
        <v>52</v>
      </c>
      <c r="H1608" s="91" t="s">
        <v>541</v>
      </c>
    </row>
    <row r="1609" spans="1:8" ht="15" customHeight="1" x14ac:dyDescent="0.25">
      <c r="A1609" s="91" t="s">
        <v>462</v>
      </c>
      <c r="B1609" s="91" t="s">
        <v>86</v>
      </c>
      <c r="C1609" s="91" t="s">
        <v>483</v>
      </c>
      <c r="D1609" s="91" t="s">
        <v>14</v>
      </c>
      <c r="E1609" s="91" t="s">
        <v>489</v>
      </c>
      <c r="F1609" s="96">
        <v>99</v>
      </c>
      <c r="G1609" s="91" t="s">
        <v>54</v>
      </c>
      <c r="H1609" s="91" t="s">
        <v>541</v>
      </c>
    </row>
    <row r="1610" spans="1:8" ht="15" customHeight="1" x14ac:dyDescent="0.25">
      <c r="A1610" s="91" t="s">
        <v>462</v>
      </c>
      <c r="B1610" s="91" t="s">
        <v>86</v>
      </c>
      <c r="C1610" s="91" t="s">
        <v>483</v>
      </c>
      <c r="D1610" s="91" t="s">
        <v>14</v>
      </c>
      <c r="E1610" s="91" t="s">
        <v>489</v>
      </c>
      <c r="F1610" s="96">
        <v>39</v>
      </c>
      <c r="G1610" s="91" t="s">
        <v>65</v>
      </c>
      <c r="H1610" s="91" t="s">
        <v>541</v>
      </c>
    </row>
    <row r="1611" spans="1:8" ht="15" customHeight="1" x14ac:dyDescent="0.25">
      <c r="A1611" s="91" t="s">
        <v>462</v>
      </c>
      <c r="B1611" s="91" t="s">
        <v>86</v>
      </c>
      <c r="C1611" s="91" t="s">
        <v>483</v>
      </c>
      <c r="D1611" s="91" t="s">
        <v>14</v>
      </c>
      <c r="E1611" s="91" t="s">
        <v>489</v>
      </c>
      <c r="F1611" s="96">
        <v>0</v>
      </c>
      <c r="G1611" s="91" t="s">
        <v>25</v>
      </c>
      <c r="H1611" s="91" t="s">
        <v>541</v>
      </c>
    </row>
    <row r="1612" spans="1:8" ht="15" customHeight="1" x14ac:dyDescent="0.25">
      <c r="A1612" s="91" t="s">
        <v>462</v>
      </c>
      <c r="B1612" s="91" t="s">
        <v>86</v>
      </c>
      <c r="C1612" s="91" t="s">
        <v>483</v>
      </c>
      <c r="D1612" s="91" t="s">
        <v>14</v>
      </c>
      <c r="E1612" s="91" t="s">
        <v>489</v>
      </c>
      <c r="F1612" s="96">
        <v>0</v>
      </c>
      <c r="G1612" s="91" t="s">
        <v>26</v>
      </c>
      <c r="H1612" s="91" t="s">
        <v>541</v>
      </c>
    </row>
    <row r="1613" spans="1:8" ht="15" customHeight="1" x14ac:dyDescent="0.25">
      <c r="A1613" s="91" t="s">
        <v>462</v>
      </c>
      <c r="B1613" s="91" t="s">
        <v>86</v>
      </c>
      <c r="C1613" s="91" t="s">
        <v>483</v>
      </c>
      <c r="D1613" s="91" t="s">
        <v>14</v>
      </c>
      <c r="E1613" s="91" t="s">
        <v>489</v>
      </c>
      <c r="F1613" s="96">
        <v>1</v>
      </c>
      <c r="G1613" s="91" t="s">
        <v>29</v>
      </c>
      <c r="H1613" s="91" t="s">
        <v>541</v>
      </c>
    </row>
    <row r="1614" spans="1:8" ht="15" customHeight="1" x14ac:dyDescent="0.25">
      <c r="A1614" s="91" t="s">
        <v>462</v>
      </c>
      <c r="B1614" s="91" t="s">
        <v>86</v>
      </c>
      <c r="C1614" s="91" t="s">
        <v>483</v>
      </c>
      <c r="D1614" s="91" t="s">
        <v>14</v>
      </c>
      <c r="E1614" s="91" t="s">
        <v>489</v>
      </c>
      <c r="F1614" s="96">
        <v>1</v>
      </c>
      <c r="G1614" s="91" t="s">
        <v>52</v>
      </c>
      <c r="H1614" s="91" t="s">
        <v>541</v>
      </c>
    </row>
    <row r="1615" spans="1:8" ht="15" customHeight="1" x14ac:dyDescent="0.25">
      <c r="A1615" s="91" t="s">
        <v>462</v>
      </c>
      <c r="B1615" s="91" t="s">
        <v>86</v>
      </c>
      <c r="C1615" s="91" t="s">
        <v>483</v>
      </c>
      <c r="D1615" s="91" t="s">
        <v>14</v>
      </c>
      <c r="E1615" s="91" t="s">
        <v>489</v>
      </c>
      <c r="F1615" s="96">
        <v>5</v>
      </c>
      <c r="G1615" s="91" t="s">
        <v>53</v>
      </c>
      <c r="H1615" s="91" t="s">
        <v>541</v>
      </c>
    </row>
    <row r="1616" spans="1:8" ht="15" customHeight="1" x14ac:dyDescent="0.25">
      <c r="A1616" s="91" t="s">
        <v>462</v>
      </c>
      <c r="B1616" s="91" t="s">
        <v>86</v>
      </c>
      <c r="C1616" s="91" t="s">
        <v>483</v>
      </c>
      <c r="D1616" s="91" t="s">
        <v>14</v>
      </c>
      <c r="E1616" s="91" t="s">
        <v>489</v>
      </c>
      <c r="F1616" s="96">
        <v>1</v>
      </c>
      <c r="G1616" s="91" t="s">
        <v>54</v>
      </c>
      <c r="H1616" s="91" t="s">
        <v>541</v>
      </c>
    </row>
    <row r="1617" spans="1:8" ht="15" customHeight="1" x14ac:dyDescent="0.25">
      <c r="A1617" s="145"/>
      <c r="B1617" s="145"/>
      <c r="C1617" s="145"/>
      <c r="D1617" s="145"/>
      <c r="E1617" s="145"/>
      <c r="F1617" s="120">
        <f>SUM(F1592:F1616)</f>
        <v>2112</v>
      </c>
      <c r="G1617" s="145"/>
      <c r="H1617" s="91"/>
    </row>
    <row r="1618" spans="1:8" ht="15" customHeight="1" x14ac:dyDescent="0.25">
      <c r="A1618" s="91" t="s">
        <v>462</v>
      </c>
      <c r="B1618" s="91" t="s">
        <v>86</v>
      </c>
      <c r="C1618" s="91" t="s">
        <v>482</v>
      </c>
      <c r="D1618" s="91" t="s">
        <v>14</v>
      </c>
      <c r="E1618" s="91" t="s">
        <v>489</v>
      </c>
      <c r="F1618" s="96">
        <v>287</v>
      </c>
      <c r="G1618" s="91" t="s">
        <v>16</v>
      </c>
      <c r="H1618" s="91" t="s">
        <v>541</v>
      </c>
    </row>
    <row r="1619" spans="1:8" ht="15" customHeight="1" x14ac:dyDescent="0.25">
      <c r="A1619" s="91" t="s">
        <v>462</v>
      </c>
      <c r="B1619" s="91" t="s">
        <v>86</v>
      </c>
      <c r="C1619" s="91" t="s">
        <v>482</v>
      </c>
      <c r="D1619" s="91" t="s">
        <v>14</v>
      </c>
      <c r="E1619" s="91" t="s">
        <v>489</v>
      </c>
      <c r="F1619" s="96">
        <v>17</v>
      </c>
      <c r="G1619" s="91" t="s">
        <v>17</v>
      </c>
      <c r="H1619" s="91" t="s">
        <v>541</v>
      </c>
    </row>
    <row r="1620" spans="1:8" ht="15" customHeight="1" x14ac:dyDescent="0.25">
      <c r="A1620" s="91" t="s">
        <v>462</v>
      </c>
      <c r="B1620" s="91" t="s">
        <v>86</v>
      </c>
      <c r="C1620" s="91" t="s">
        <v>482</v>
      </c>
      <c r="D1620" s="91" t="s">
        <v>14</v>
      </c>
      <c r="E1620" s="91" t="s">
        <v>489</v>
      </c>
      <c r="F1620" s="96">
        <v>126</v>
      </c>
      <c r="G1620" s="91" t="s">
        <v>18</v>
      </c>
      <c r="H1620" s="91" t="s">
        <v>541</v>
      </c>
    </row>
    <row r="1621" spans="1:8" ht="15" customHeight="1" x14ac:dyDescent="0.25">
      <c r="A1621" s="91" t="s">
        <v>462</v>
      </c>
      <c r="B1621" s="91" t="s">
        <v>86</v>
      </c>
      <c r="C1621" s="91" t="s">
        <v>482</v>
      </c>
      <c r="D1621" s="91" t="s">
        <v>14</v>
      </c>
      <c r="E1621" s="91" t="s">
        <v>489</v>
      </c>
      <c r="F1621" s="96">
        <v>177</v>
      </c>
      <c r="G1621" s="91" t="s">
        <v>20</v>
      </c>
      <c r="H1621" s="91" t="s">
        <v>541</v>
      </c>
    </row>
    <row r="1622" spans="1:8" ht="15" customHeight="1" x14ac:dyDescent="0.25">
      <c r="A1622" s="91" t="s">
        <v>462</v>
      </c>
      <c r="B1622" s="91" t="s">
        <v>86</v>
      </c>
      <c r="C1622" s="91" t="s">
        <v>482</v>
      </c>
      <c r="D1622" s="91" t="s">
        <v>14</v>
      </c>
      <c r="E1622" s="91" t="s">
        <v>489</v>
      </c>
      <c r="F1622" s="96">
        <v>1</v>
      </c>
      <c r="G1622" s="91" t="s">
        <v>21</v>
      </c>
      <c r="H1622" s="91" t="s">
        <v>541</v>
      </c>
    </row>
    <row r="1623" spans="1:8" ht="15" customHeight="1" x14ac:dyDescent="0.25">
      <c r="A1623" s="91" t="s">
        <v>463</v>
      </c>
      <c r="B1623" s="91" t="s">
        <v>503</v>
      </c>
      <c r="C1623" s="91" t="s">
        <v>487</v>
      </c>
      <c r="D1623" s="91" t="s">
        <v>14</v>
      </c>
      <c r="E1623" s="91" t="s">
        <v>489</v>
      </c>
      <c r="F1623" s="96">
        <v>326</v>
      </c>
      <c r="G1623" s="91" t="s">
        <v>22</v>
      </c>
      <c r="H1623" s="91" t="s">
        <v>541</v>
      </c>
    </row>
    <row r="1624" spans="1:8" ht="15" customHeight="1" x14ac:dyDescent="0.25">
      <c r="A1624" s="91" t="s">
        <v>462</v>
      </c>
      <c r="B1624" s="91" t="s">
        <v>86</v>
      </c>
      <c r="C1624" s="91" t="s">
        <v>482</v>
      </c>
      <c r="D1624" s="91" t="s">
        <v>14</v>
      </c>
      <c r="E1624" s="91" t="s">
        <v>489</v>
      </c>
      <c r="F1624" s="96">
        <v>672</v>
      </c>
      <c r="G1624" s="91" t="s">
        <v>23</v>
      </c>
      <c r="H1624" s="91" t="s">
        <v>541</v>
      </c>
    </row>
    <row r="1625" spans="1:8" ht="15" customHeight="1" x14ac:dyDescent="0.25">
      <c r="A1625" s="91" t="s">
        <v>462</v>
      </c>
      <c r="B1625" s="91" t="s">
        <v>86</v>
      </c>
      <c r="C1625" s="91" t="s">
        <v>482</v>
      </c>
      <c r="D1625" s="91" t="s">
        <v>14</v>
      </c>
      <c r="E1625" s="91" t="s">
        <v>489</v>
      </c>
      <c r="F1625" s="96">
        <v>17</v>
      </c>
      <c r="G1625" s="91" t="s">
        <v>24</v>
      </c>
      <c r="H1625" s="91" t="s">
        <v>541</v>
      </c>
    </row>
    <row r="1626" spans="1:8" ht="15" customHeight="1" x14ac:dyDescent="0.25">
      <c r="A1626" s="91" t="s">
        <v>462</v>
      </c>
      <c r="B1626" s="91" t="s">
        <v>86</v>
      </c>
      <c r="C1626" s="91" t="s">
        <v>482</v>
      </c>
      <c r="D1626" s="91" t="s">
        <v>14</v>
      </c>
      <c r="E1626" s="91" t="s">
        <v>489</v>
      </c>
      <c r="F1626" s="96">
        <v>661</v>
      </c>
      <c r="G1626" s="91" t="s">
        <v>25</v>
      </c>
      <c r="H1626" s="91" t="s">
        <v>541</v>
      </c>
    </row>
    <row r="1627" spans="1:8" ht="15" customHeight="1" x14ac:dyDescent="0.25">
      <c r="A1627" s="91" t="s">
        <v>462</v>
      </c>
      <c r="B1627" s="91" t="s">
        <v>86</v>
      </c>
      <c r="C1627" s="91" t="s">
        <v>482</v>
      </c>
      <c r="D1627" s="91" t="s">
        <v>14</v>
      </c>
      <c r="E1627" s="91" t="s">
        <v>489</v>
      </c>
      <c r="F1627" s="96">
        <v>5</v>
      </c>
      <c r="G1627" s="91" t="s">
        <v>26</v>
      </c>
      <c r="H1627" s="91" t="s">
        <v>541</v>
      </c>
    </row>
    <row r="1628" spans="1:8" ht="15" customHeight="1" x14ac:dyDescent="0.25">
      <c r="A1628" s="91" t="s">
        <v>462</v>
      </c>
      <c r="B1628" s="91" t="s">
        <v>86</v>
      </c>
      <c r="C1628" s="91" t="s">
        <v>482</v>
      </c>
      <c r="D1628" s="91" t="s">
        <v>14</v>
      </c>
      <c r="E1628" s="91" t="s">
        <v>489</v>
      </c>
      <c r="F1628" s="96">
        <v>84</v>
      </c>
      <c r="G1628" s="91" t="s">
        <v>27</v>
      </c>
      <c r="H1628" s="91" t="s">
        <v>541</v>
      </c>
    </row>
    <row r="1629" spans="1:8" ht="15" customHeight="1" x14ac:dyDescent="0.25">
      <c r="A1629" s="91" t="s">
        <v>462</v>
      </c>
      <c r="B1629" s="91" t="s">
        <v>86</v>
      </c>
      <c r="C1629" s="91" t="s">
        <v>482</v>
      </c>
      <c r="D1629" s="91" t="s">
        <v>14</v>
      </c>
      <c r="E1629" s="91" t="s">
        <v>489</v>
      </c>
      <c r="F1629" s="96">
        <v>268</v>
      </c>
      <c r="G1629" s="91" t="s">
        <v>28</v>
      </c>
      <c r="H1629" s="91" t="s">
        <v>541</v>
      </c>
    </row>
    <row r="1630" spans="1:8" ht="15" customHeight="1" x14ac:dyDescent="0.25">
      <c r="A1630" s="91" t="s">
        <v>462</v>
      </c>
      <c r="B1630" s="91" t="s">
        <v>86</v>
      </c>
      <c r="C1630" s="91" t="s">
        <v>482</v>
      </c>
      <c r="D1630" s="91" t="s">
        <v>14</v>
      </c>
      <c r="E1630" s="91" t="s">
        <v>489</v>
      </c>
      <c r="F1630" s="96">
        <v>1</v>
      </c>
      <c r="G1630" s="91" t="s">
        <v>29</v>
      </c>
      <c r="H1630" s="91" t="s">
        <v>541</v>
      </c>
    </row>
    <row r="1631" spans="1:8" ht="15" customHeight="1" x14ac:dyDescent="0.25">
      <c r="A1631" s="91" t="s">
        <v>462</v>
      </c>
      <c r="B1631" s="91" t="s">
        <v>86</v>
      </c>
      <c r="C1631" s="91" t="s">
        <v>482</v>
      </c>
      <c r="D1631" s="91" t="s">
        <v>14</v>
      </c>
      <c r="E1631" s="91" t="s">
        <v>489</v>
      </c>
      <c r="F1631" s="96">
        <v>28</v>
      </c>
      <c r="G1631" s="91" t="s">
        <v>30</v>
      </c>
      <c r="H1631" s="91" t="s">
        <v>541</v>
      </c>
    </row>
    <row r="1632" spans="1:8" ht="15" customHeight="1" x14ac:dyDescent="0.25">
      <c r="A1632" s="91" t="s">
        <v>462</v>
      </c>
      <c r="B1632" s="91" t="s">
        <v>86</v>
      </c>
      <c r="C1632" s="91" t="s">
        <v>482</v>
      </c>
      <c r="D1632" s="91" t="s">
        <v>14</v>
      </c>
      <c r="E1632" s="91" t="s">
        <v>489</v>
      </c>
      <c r="F1632" s="96">
        <v>239</v>
      </c>
      <c r="G1632" s="91" t="s">
        <v>31</v>
      </c>
      <c r="H1632" s="91" t="s">
        <v>541</v>
      </c>
    </row>
    <row r="1633" spans="1:8" ht="15" customHeight="1" x14ac:dyDescent="0.25">
      <c r="A1633" s="91" t="s">
        <v>462</v>
      </c>
      <c r="B1633" s="91" t="s">
        <v>86</v>
      </c>
      <c r="C1633" s="91" t="s">
        <v>482</v>
      </c>
      <c r="D1633" s="91" t="s">
        <v>14</v>
      </c>
      <c r="E1633" s="91" t="s">
        <v>489</v>
      </c>
      <c r="F1633" s="96">
        <v>218</v>
      </c>
      <c r="G1633" s="91" t="s">
        <v>32</v>
      </c>
      <c r="H1633" s="91" t="s">
        <v>541</v>
      </c>
    </row>
    <row r="1634" spans="1:8" ht="15" customHeight="1" x14ac:dyDescent="0.25">
      <c r="A1634" s="91" t="s">
        <v>462</v>
      </c>
      <c r="B1634" s="91" t="s">
        <v>86</v>
      </c>
      <c r="C1634" s="91" t="s">
        <v>482</v>
      </c>
      <c r="D1634" s="91" t="s">
        <v>14</v>
      </c>
      <c r="E1634" s="91" t="s">
        <v>489</v>
      </c>
      <c r="F1634" s="96">
        <v>22</v>
      </c>
      <c r="G1634" s="91" t="s">
        <v>62</v>
      </c>
      <c r="H1634" s="91" t="s">
        <v>541</v>
      </c>
    </row>
    <row r="1635" spans="1:8" ht="15" customHeight="1" x14ac:dyDescent="0.25">
      <c r="A1635" s="91" t="s">
        <v>462</v>
      </c>
      <c r="B1635" s="91" t="s">
        <v>86</v>
      </c>
      <c r="C1635" s="91" t="s">
        <v>482</v>
      </c>
      <c r="D1635" s="91" t="s">
        <v>14</v>
      </c>
      <c r="E1635" s="91" t="s">
        <v>489</v>
      </c>
      <c r="F1635" s="96">
        <v>22</v>
      </c>
      <c r="G1635" s="91" t="s">
        <v>33</v>
      </c>
      <c r="H1635" s="91" t="s">
        <v>541</v>
      </c>
    </row>
    <row r="1636" spans="1:8" ht="15" customHeight="1" x14ac:dyDescent="0.25">
      <c r="A1636" s="91" t="s">
        <v>462</v>
      </c>
      <c r="B1636" s="91" t="s">
        <v>86</v>
      </c>
      <c r="C1636" s="91" t="s">
        <v>482</v>
      </c>
      <c r="D1636" s="91" t="s">
        <v>14</v>
      </c>
      <c r="E1636" s="91" t="s">
        <v>489</v>
      </c>
      <c r="F1636" s="96">
        <v>172</v>
      </c>
      <c r="G1636" s="91" t="s">
        <v>34</v>
      </c>
      <c r="H1636" s="91" t="s">
        <v>541</v>
      </c>
    </row>
    <row r="1637" spans="1:8" ht="15" customHeight="1" x14ac:dyDescent="0.25">
      <c r="A1637" s="91" t="s">
        <v>462</v>
      </c>
      <c r="B1637" s="91" t="s">
        <v>86</v>
      </c>
      <c r="C1637" s="91" t="s">
        <v>482</v>
      </c>
      <c r="D1637" s="91" t="s">
        <v>14</v>
      </c>
      <c r="E1637" s="91" t="s">
        <v>489</v>
      </c>
      <c r="F1637" s="96">
        <v>608</v>
      </c>
      <c r="G1637" s="91" t="s">
        <v>35</v>
      </c>
      <c r="H1637" s="91" t="s">
        <v>541</v>
      </c>
    </row>
    <row r="1638" spans="1:8" ht="15" customHeight="1" x14ac:dyDescent="0.25">
      <c r="A1638" s="91" t="s">
        <v>462</v>
      </c>
      <c r="B1638" s="91" t="s">
        <v>86</v>
      </c>
      <c r="C1638" s="91" t="s">
        <v>482</v>
      </c>
      <c r="D1638" s="91" t="s">
        <v>14</v>
      </c>
      <c r="E1638" s="91" t="s">
        <v>489</v>
      </c>
      <c r="F1638" s="96">
        <v>251</v>
      </c>
      <c r="G1638" s="91" t="s">
        <v>36</v>
      </c>
      <c r="H1638" s="91" t="s">
        <v>541</v>
      </c>
    </row>
    <row r="1639" spans="1:8" ht="15" customHeight="1" x14ac:dyDescent="0.25">
      <c r="A1639" s="91" t="s">
        <v>462</v>
      </c>
      <c r="B1639" s="91" t="s">
        <v>86</v>
      </c>
      <c r="C1639" s="91" t="s">
        <v>482</v>
      </c>
      <c r="D1639" s="91" t="s">
        <v>14</v>
      </c>
      <c r="E1639" s="91" t="s">
        <v>489</v>
      </c>
      <c r="F1639" s="96">
        <v>167</v>
      </c>
      <c r="G1639" s="91" t="s">
        <v>37</v>
      </c>
      <c r="H1639" s="91" t="s">
        <v>541</v>
      </c>
    </row>
    <row r="1640" spans="1:8" ht="15" customHeight="1" x14ac:dyDescent="0.25">
      <c r="A1640" s="91" t="s">
        <v>462</v>
      </c>
      <c r="B1640" s="91" t="s">
        <v>86</v>
      </c>
      <c r="C1640" s="91" t="s">
        <v>482</v>
      </c>
      <c r="D1640" s="91" t="s">
        <v>14</v>
      </c>
      <c r="E1640" s="91" t="s">
        <v>489</v>
      </c>
      <c r="F1640" s="96">
        <v>156</v>
      </c>
      <c r="G1640" s="91" t="s">
        <v>38</v>
      </c>
      <c r="H1640" s="91" t="s">
        <v>541</v>
      </c>
    </row>
    <row r="1641" spans="1:8" ht="15" customHeight="1" x14ac:dyDescent="0.25">
      <c r="A1641" s="91" t="s">
        <v>462</v>
      </c>
      <c r="B1641" s="91" t="s">
        <v>86</v>
      </c>
      <c r="C1641" s="91" t="s">
        <v>482</v>
      </c>
      <c r="D1641" s="91" t="s">
        <v>14</v>
      </c>
      <c r="E1641" s="91" t="s">
        <v>489</v>
      </c>
      <c r="F1641" s="96">
        <v>94</v>
      </c>
      <c r="G1641" s="91" t="s">
        <v>39</v>
      </c>
      <c r="H1641" s="91" t="s">
        <v>541</v>
      </c>
    </row>
    <row r="1642" spans="1:8" ht="15" customHeight="1" x14ac:dyDescent="0.25">
      <c r="A1642" s="91" t="s">
        <v>462</v>
      </c>
      <c r="B1642" s="91" t="s">
        <v>86</v>
      </c>
      <c r="C1642" s="91" t="s">
        <v>482</v>
      </c>
      <c r="D1642" s="91" t="s">
        <v>14</v>
      </c>
      <c r="E1642" s="91" t="s">
        <v>489</v>
      </c>
      <c r="F1642" s="96">
        <v>196</v>
      </c>
      <c r="G1642" s="91" t="s">
        <v>40</v>
      </c>
      <c r="H1642" s="91" t="s">
        <v>541</v>
      </c>
    </row>
    <row r="1643" spans="1:8" ht="15" customHeight="1" x14ac:dyDescent="0.25">
      <c r="A1643" s="91" t="s">
        <v>462</v>
      </c>
      <c r="B1643" s="91" t="s">
        <v>86</v>
      </c>
      <c r="C1643" s="91" t="s">
        <v>482</v>
      </c>
      <c r="D1643" s="91" t="s">
        <v>14</v>
      </c>
      <c r="E1643" s="91" t="s">
        <v>489</v>
      </c>
      <c r="F1643" s="96">
        <v>1591</v>
      </c>
      <c r="G1643" s="91" t="s">
        <v>41</v>
      </c>
      <c r="H1643" s="91" t="s">
        <v>541</v>
      </c>
    </row>
    <row r="1644" spans="1:8" ht="15" customHeight="1" x14ac:dyDescent="0.25">
      <c r="A1644" s="91" t="s">
        <v>462</v>
      </c>
      <c r="B1644" s="91" t="s">
        <v>86</v>
      </c>
      <c r="C1644" s="91" t="s">
        <v>482</v>
      </c>
      <c r="D1644" s="91" t="s">
        <v>14</v>
      </c>
      <c r="E1644" s="91" t="s">
        <v>489</v>
      </c>
      <c r="F1644" s="96">
        <v>441</v>
      </c>
      <c r="G1644" s="91" t="s">
        <v>42</v>
      </c>
      <c r="H1644" s="91" t="s">
        <v>541</v>
      </c>
    </row>
    <row r="1645" spans="1:8" ht="15" customHeight="1" x14ac:dyDescent="0.25">
      <c r="A1645" s="91" t="s">
        <v>462</v>
      </c>
      <c r="B1645" s="91" t="s">
        <v>86</v>
      </c>
      <c r="C1645" s="91" t="s">
        <v>482</v>
      </c>
      <c r="D1645" s="91" t="s">
        <v>14</v>
      </c>
      <c r="E1645" s="91" t="s">
        <v>489</v>
      </c>
      <c r="F1645" s="96">
        <v>45</v>
      </c>
      <c r="G1645" s="91" t="s">
        <v>43</v>
      </c>
      <c r="H1645" s="91" t="s">
        <v>541</v>
      </c>
    </row>
    <row r="1646" spans="1:8" ht="15" customHeight="1" x14ac:dyDescent="0.25">
      <c r="A1646" s="91" t="s">
        <v>462</v>
      </c>
      <c r="B1646" s="91" t="s">
        <v>86</v>
      </c>
      <c r="C1646" s="91" t="s">
        <v>482</v>
      </c>
      <c r="D1646" s="91" t="s">
        <v>14</v>
      </c>
      <c r="E1646" s="91" t="s">
        <v>489</v>
      </c>
      <c r="F1646" s="96">
        <v>54</v>
      </c>
      <c r="G1646" s="91" t="s">
        <v>44</v>
      </c>
      <c r="H1646" s="91" t="s">
        <v>541</v>
      </c>
    </row>
    <row r="1647" spans="1:8" ht="15" customHeight="1" x14ac:dyDescent="0.25">
      <c r="A1647" s="91" t="s">
        <v>462</v>
      </c>
      <c r="B1647" s="91" t="s">
        <v>86</v>
      </c>
      <c r="C1647" s="91" t="s">
        <v>482</v>
      </c>
      <c r="D1647" s="91" t="s">
        <v>14</v>
      </c>
      <c r="E1647" s="91" t="s">
        <v>489</v>
      </c>
      <c r="F1647" s="96">
        <v>167</v>
      </c>
      <c r="G1647" s="91" t="s">
        <v>45</v>
      </c>
      <c r="H1647" s="91" t="s">
        <v>541</v>
      </c>
    </row>
    <row r="1648" spans="1:8" ht="15" customHeight="1" x14ac:dyDescent="0.25">
      <c r="A1648" s="91" t="s">
        <v>462</v>
      </c>
      <c r="B1648" s="91" t="s">
        <v>86</v>
      </c>
      <c r="C1648" s="91" t="s">
        <v>482</v>
      </c>
      <c r="D1648" s="91" t="s">
        <v>14</v>
      </c>
      <c r="E1648" s="91" t="s">
        <v>489</v>
      </c>
      <c r="F1648" s="96">
        <v>115</v>
      </c>
      <c r="G1648" s="91" t="s">
        <v>46</v>
      </c>
      <c r="H1648" s="91" t="s">
        <v>541</v>
      </c>
    </row>
    <row r="1649" spans="1:8" ht="15" customHeight="1" x14ac:dyDescent="0.25">
      <c r="A1649" s="91" t="s">
        <v>462</v>
      </c>
      <c r="B1649" s="91" t="s">
        <v>86</v>
      </c>
      <c r="C1649" s="91" t="s">
        <v>482</v>
      </c>
      <c r="D1649" s="91" t="s">
        <v>14</v>
      </c>
      <c r="E1649" s="91" t="s">
        <v>489</v>
      </c>
      <c r="F1649" s="96">
        <v>150</v>
      </c>
      <c r="G1649" s="91" t="s">
        <v>47</v>
      </c>
      <c r="H1649" s="91" t="s">
        <v>541</v>
      </c>
    </row>
    <row r="1650" spans="1:8" ht="15" customHeight="1" x14ac:dyDescent="0.25">
      <c r="A1650" s="91" t="s">
        <v>462</v>
      </c>
      <c r="B1650" s="91" t="s">
        <v>86</v>
      </c>
      <c r="C1650" s="91" t="s">
        <v>482</v>
      </c>
      <c r="D1650" s="91" t="s">
        <v>14</v>
      </c>
      <c r="E1650" s="91" t="s">
        <v>489</v>
      </c>
      <c r="F1650" s="96">
        <v>24</v>
      </c>
      <c r="G1650" s="91" t="s">
        <v>63</v>
      </c>
      <c r="H1650" s="91" t="s">
        <v>541</v>
      </c>
    </row>
    <row r="1651" spans="1:8" ht="15" customHeight="1" x14ac:dyDescent="0.25">
      <c r="A1651" s="91" t="s">
        <v>462</v>
      </c>
      <c r="B1651" s="91" t="s">
        <v>86</v>
      </c>
      <c r="C1651" s="91" t="s">
        <v>482</v>
      </c>
      <c r="D1651" s="91" t="s">
        <v>14</v>
      </c>
      <c r="E1651" s="91" t="s">
        <v>489</v>
      </c>
      <c r="F1651" s="96">
        <v>126</v>
      </c>
      <c r="G1651" s="91" t="s">
        <v>48</v>
      </c>
      <c r="H1651" s="91" t="s">
        <v>541</v>
      </c>
    </row>
    <row r="1652" spans="1:8" ht="15" customHeight="1" x14ac:dyDescent="0.25">
      <c r="A1652" s="91" t="s">
        <v>462</v>
      </c>
      <c r="B1652" s="91" t="s">
        <v>86</v>
      </c>
      <c r="C1652" s="91" t="s">
        <v>482</v>
      </c>
      <c r="D1652" s="91" t="s">
        <v>14</v>
      </c>
      <c r="E1652" s="91" t="s">
        <v>489</v>
      </c>
      <c r="F1652" s="96">
        <v>16</v>
      </c>
      <c r="G1652" s="91" t="s">
        <v>68</v>
      </c>
      <c r="H1652" s="91" t="s">
        <v>541</v>
      </c>
    </row>
    <row r="1653" spans="1:8" ht="15" customHeight="1" x14ac:dyDescent="0.25">
      <c r="A1653" s="91" t="s">
        <v>462</v>
      </c>
      <c r="B1653" s="91" t="s">
        <v>86</v>
      </c>
      <c r="C1653" s="91" t="s">
        <v>482</v>
      </c>
      <c r="D1653" s="91" t="s">
        <v>14</v>
      </c>
      <c r="E1653" s="91" t="s">
        <v>489</v>
      </c>
      <c r="F1653" s="96">
        <v>180</v>
      </c>
      <c r="G1653" s="91" t="s">
        <v>49</v>
      </c>
      <c r="H1653" s="91" t="s">
        <v>541</v>
      </c>
    </row>
    <row r="1654" spans="1:8" ht="15" customHeight="1" x14ac:dyDescent="0.25">
      <c r="A1654" s="91" t="s">
        <v>462</v>
      </c>
      <c r="B1654" s="91" t="s">
        <v>86</v>
      </c>
      <c r="C1654" s="91" t="s">
        <v>482</v>
      </c>
      <c r="D1654" s="91" t="s">
        <v>14</v>
      </c>
      <c r="E1654" s="91" t="s">
        <v>489</v>
      </c>
      <c r="F1654" s="96">
        <v>89</v>
      </c>
      <c r="G1654" s="91" t="s">
        <v>50</v>
      </c>
      <c r="H1654" s="91" t="s">
        <v>541</v>
      </c>
    </row>
    <row r="1655" spans="1:8" ht="15" customHeight="1" x14ac:dyDescent="0.25">
      <c r="A1655" s="91" t="s">
        <v>462</v>
      </c>
      <c r="B1655" s="91" t="s">
        <v>86</v>
      </c>
      <c r="C1655" s="91" t="s">
        <v>482</v>
      </c>
      <c r="D1655" s="91" t="s">
        <v>14</v>
      </c>
      <c r="E1655" s="91" t="s">
        <v>489</v>
      </c>
      <c r="F1655" s="96">
        <v>110</v>
      </c>
      <c r="G1655" s="91" t="s">
        <v>51</v>
      </c>
      <c r="H1655" s="91" t="s">
        <v>541</v>
      </c>
    </row>
    <row r="1656" spans="1:8" ht="15" customHeight="1" x14ac:dyDescent="0.25">
      <c r="A1656" s="91" t="s">
        <v>462</v>
      </c>
      <c r="B1656" s="91" t="s">
        <v>86</v>
      </c>
      <c r="C1656" s="91" t="s">
        <v>482</v>
      </c>
      <c r="D1656" s="91" t="s">
        <v>14</v>
      </c>
      <c r="E1656" s="91" t="s">
        <v>489</v>
      </c>
      <c r="F1656" s="96">
        <v>134</v>
      </c>
      <c r="G1656" s="91" t="s">
        <v>52</v>
      </c>
      <c r="H1656" s="91" t="s">
        <v>541</v>
      </c>
    </row>
    <row r="1657" spans="1:8" ht="15" customHeight="1" x14ac:dyDescent="0.25">
      <c r="A1657" s="91" t="s">
        <v>462</v>
      </c>
      <c r="B1657" s="91" t="s">
        <v>86</v>
      </c>
      <c r="C1657" s="91" t="s">
        <v>482</v>
      </c>
      <c r="D1657" s="91" t="s">
        <v>14</v>
      </c>
      <c r="E1657" s="91" t="s">
        <v>489</v>
      </c>
      <c r="F1657" s="96">
        <v>121</v>
      </c>
      <c r="G1657" s="91" t="s">
        <v>64</v>
      </c>
      <c r="H1657" s="91" t="s">
        <v>541</v>
      </c>
    </row>
    <row r="1658" spans="1:8" ht="15" customHeight="1" x14ac:dyDescent="0.25">
      <c r="A1658" s="91" t="s">
        <v>462</v>
      </c>
      <c r="B1658" s="91" t="s">
        <v>86</v>
      </c>
      <c r="C1658" s="91" t="s">
        <v>482</v>
      </c>
      <c r="D1658" s="91" t="s">
        <v>14</v>
      </c>
      <c r="E1658" s="91" t="s">
        <v>489</v>
      </c>
      <c r="F1658" s="96">
        <v>5</v>
      </c>
      <c r="G1658" s="91" t="s">
        <v>53</v>
      </c>
      <c r="H1658" s="91" t="s">
        <v>541</v>
      </c>
    </row>
    <row r="1659" spans="1:8" ht="15" customHeight="1" x14ac:dyDescent="0.25">
      <c r="A1659" s="91" t="s">
        <v>462</v>
      </c>
      <c r="B1659" s="91" t="s">
        <v>86</v>
      </c>
      <c r="C1659" s="91" t="s">
        <v>482</v>
      </c>
      <c r="D1659" s="91" t="s">
        <v>14</v>
      </c>
      <c r="E1659" s="91" t="s">
        <v>489</v>
      </c>
      <c r="F1659" s="96">
        <v>14</v>
      </c>
      <c r="G1659" s="91" t="s">
        <v>54</v>
      </c>
      <c r="H1659" s="91" t="s">
        <v>541</v>
      </c>
    </row>
    <row r="1660" spans="1:8" ht="15" customHeight="1" x14ac:dyDescent="0.25">
      <c r="A1660" s="91" t="s">
        <v>462</v>
      </c>
      <c r="B1660" s="91" t="s">
        <v>86</v>
      </c>
      <c r="C1660" s="91" t="s">
        <v>482</v>
      </c>
      <c r="D1660" s="91" t="s">
        <v>14</v>
      </c>
      <c r="E1660" s="91" t="s">
        <v>489</v>
      </c>
      <c r="F1660" s="96">
        <v>319</v>
      </c>
      <c r="G1660" s="91" t="s">
        <v>55</v>
      </c>
      <c r="H1660" s="91" t="s">
        <v>541</v>
      </c>
    </row>
    <row r="1661" spans="1:8" ht="15" customHeight="1" x14ac:dyDescent="0.25">
      <c r="A1661" s="91" t="s">
        <v>462</v>
      </c>
      <c r="B1661" s="91" t="s">
        <v>86</v>
      </c>
      <c r="C1661" s="91" t="s">
        <v>482</v>
      </c>
      <c r="D1661" s="91" t="s">
        <v>14</v>
      </c>
      <c r="E1661" s="91" t="s">
        <v>489</v>
      </c>
      <c r="F1661" s="96">
        <v>179</v>
      </c>
      <c r="G1661" s="91" t="s">
        <v>56</v>
      </c>
      <c r="H1661" s="91" t="s">
        <v>541</v>
      </c>
    </row>
    <row r="1662" spans="1:8" ht="15" customHeight="1" x14ac:dyDescent="0.25">
      <c r="A1662" s="91" t="s">
        <v>462</v>
      </c>
      <c r="B1662" s="91" t="s">
        <v>86</v>
      </c>
      <c r="C1662" s="91" t="s">
        <v>482</v>
      </c>
      <c r="D1662" s="91" t="s">
        <v>14</v>
      </c>
      <c r="E1662" s="91" t="s">
        <v>489</v>
      </c>
      <c r="F1662" s="96">
        <v>72</v>
      </c>
      <c r="G1662" s="91" t="s">
        <v>57</v>
      </c>
      <c r="H1662" s="91" t="s">
        <v>541</v>
      </c>
    </row>
    <row r="1663" spans="1:8" ht="15" customHeight="1" x14ac:dyDescent="0.25">
      <c r="A1663" s="91" t="s">
        <v>462</v>
      </c>
      <c r="B1663" s="91" t="s">
        <v>86</v>
      </c>
      <c r="C1663" s="91" t="s">
        <v>482</v>
      </c>
      <c r="D1663" s="91" t="s">
        <v>14</v>
      </c>
      <c r="E1663" s="91" t="s">
        <v>489</v>
      </c>
      <c r="F1663" s="96">
        <v>105</v>
      </c>
      <c r="G1663" s="91" t="s">
        <v>65</v>
      </c>
      <c r="H1663" s="91" t="s">
        <v>541</v>
      </c>
    </row>
    <row r="1664" spans="1:8" ht="15" customHeight="1" x14ac:dyDescent="0.25">
      <c r="A1664" s="91" t="s">
        <v>462</v>
      </c>
      <c r="B1664" s="91" t="s">
        <v>86</v>
      </c>
      <c r="C1664" s="91" t="s">
        <v>482</v>
      </c>
      <c r="D1664" s="91" t="s">
        <v>14</v>
      </c>
      <c r="E1664" s="91" t="s">
        <v>489</v>
      </c>
      <c r="F1664" s="96">
        <v>1</v>
      </c>
      <c r="G1664" s="91" t="s">
        <v>23</v>
      </c>
      <c r="H1664" s="91" t="s">
        <v>541</v>
      </c>
    </row>
    <row r="1665" spans="1:8" ht="15" customHeight="1" x14ac:dyDescent="0.25">
      <c r="A1665" s="91" t="s">
        <v>462</v>
      </c>
      <c r="B1665" s="91" t="s">
        <v>86</v>
      </c>
      <c r="C1665" s="91" t="s">
        <v>482</v>
      </c>
      <c r="D1665" s="91" t="s">
        <v>14</v>
      </c>
      <c r="E1665" s="91" t="s">
        <v>489</v>
      </c>
      <c r="F1665" s="96">
        <v>11</v>
      </c>
      <c r="G1665" s="91" t="s">
        <v>25</v>
      </c>
      <c r="H1665" s="91" t="s">
        <v>541</v>
      </c>
    </row>
    <row r="1666" spans="1:8" ht="15" customHeight="1" x14ac:dyDescent="0.25">
      <c r="A1666" s="91" t="s">
        <v>462</v>
      </c>
      <c r="B1666" s="91" t="s">
        <v>86</v>
      </c>
      <c r="C1666" s="91" t="s">
        <v>482</v>
      </c>
      <c r="D1666" s="91" t="s">
        <v>14</v>
      </c>
      <c r="E1666" s="91" t="s">
        <v>489</v>
      </c>
      <c r="F1666" s="96">
        <v>0</v>
      </c>
      <c r="G1666" s="91" t="s">
        <v>26</v>
      </c>
      <c r="H1666" s="91" t="s">
        <v>541</v>
      </c>
    </row>
    <row r="1667" spans="1:8" ht="15" customHeight="1" x14ac:dyDescent="0.25">
      <c r="A1667" s="91" t="s">
        <v>462</v>
      </c>
      <c r="B1667" s="91" t="s">
        <v>86</v>
      </c>
      <c r="C1667" s="91" t="s">
        <v>482</v>
      </c>
      <c r="D1667" s="91" t="s">
        <v>14</v>
      </c>
      <c r="E1667" s="91" t="s">
        <v>489</v>
      </c>
      <c r="F1667" s="96">
        <v>6</v>
      </c>
      <c r="G1667" s="91" t="s">
        <v>32</v>
      </c>
      <c r="H1667" s="91" t="s">
        <v>541</v>
      </c>
    </row>
    <row r="1668" spans="1:8" ht="15" customHeight="1" x14ac:dyDescent="0.25">
      <c r="A1668" s="91" t="s">
        <v>462</v>
      </c>
      <c r="B1668" s="91" t="s">
        <v>86</v>
      </c>
      <c r="C1668" s="91" t="s">
        <v>482</v>
      </c>
      <c r="D1668" s="91" t="s">
        <v>14</v>
      </c>
      <c r="E1668" s="91" t="s">
        <v>489</v>
      </c>
      <c r="F1668" s="96">
        <v>135</v>
      </c>
      <c r="G1668" s="91" t="s">
        <v>46</v>
      </c>
      <c r="H1668" s="91" t="s">
        <v>541</v>
      </c>
    </row>
    <row r="1669" spans="1:8" ht="15" customHeight="1" x14ac:dyDescent="0.25">
      <c r="A1669" s="91" t="s">
        <v>462</v>
      </c>
      <c r="B1669" s="91" t="s">
        <v>86</v>
      </c>
      <c r="C1669" s="91" t="s">
        <v>482</v>
      </c>
      <c r="D1669" s="91" t="s">
        <v>14</v>
      </c>
      <c r="E1669" s="91" t="s">
        <v>489</v>
      </c>
      <c r="F1669" s="96">
        <v>1</v>
      </c>
      <c r="G1669" s="91" t="s">
        <v>47</v>
      </c>
      <c r="H1669" s="91" t="s">
        <v>541</v>
      </c>
    </row>
    <row r="1670" spans="1:8" ht="15" customHeight="1" x14ac:dyDescent="0.25">
      <c r="A1670" s="91" t="s">
        <v>462</v>
      </c>
      <c r="B1670" s="91" t="s">
        <v>86</v>
      </c>
      <c r="C1670" s="91" t="s">
        <v>482</v>
      </c>
      <c r="D1670" s="91" t="s">
        <v>14</v>
      </c>
      <c r="E1670" s="91" t="s">
        <v>489</v>
      </c>
      <c r="F1670" s="96">
        <v>3</v>
      </c>
      <c r="G1670" s="91" t="s">
        <v>49</v>
      </c>
      <c r="H1670" s="91" t="s">
        <v>541</v>
      </c>
    </row>
    <row r="1671" spans="1:8" ht="15" customHeight="1" x14ac:dyDescent="0.25">
      <c r="A1671" s="91" t="s">
        <v>462</v>
      </c>
      <c r="B1671" s="91" t="s">
        <v>86</v>
      </c>
      <c r="C1671" s="91" t="s">
        <v>482</v>
      </c>
      <c r="D1671" s="91" t="s">
        <v>14</v>
      </c>
      <c r="E1671" s="91" t="s">
        <v>489</v>
      </c>
      <c r="F1671" s="96">
        <v>8</v>
      </c>
      <c r="G1671" s="91" t="s">
        <v>53</v>
      </c>
      <c r="H1671" s="91" t="s">
        <v>541</v>
      </c>
    </row>
    <row r="1672" spans="1:8" ht="15" customHeight="1" x14ac:dyDescent="0.25">
      <c r="A1672" s="91" t="s">
        <v>462</v>
      </c>
      <c r="B1672" s="91" t="s">
        <v>86</v>
      </c>
      <c r="C1672" s="91" t="s">
        <v>482</v>
      </c>
      <c r="D1672" s="91" t="s">
        <v>14</v>
      </c>
      <c r="E1672" s="91" t="s">
        <v>489</v>
      </c>
      <c r="F1672" s="96">
        <v>130</v>
      </c>
      <c r="G1672" s="91" t="s">
        <v>54</v>
      </c>
      <c r="H1672" s="91" t="s">
        <v>541</v>
      </c>
    </row>
    <row r="1673" spans="1:8" ht="15" customHeight="1" x14ac:dyDescent="0.25">
      <c r="A1673" s="91" t="s">
        <v>462</v>
      </c>
      <c r="B1673" s="91" t="s">
        <v>86</v>
      </c>
      <c r="C1673" s="91" t="s">
        <v>482</v>
      </c>
      <c r="D1673" s="91" t="s">
        <v>14</v>
      </c>
      <c r="E1673" s="91" t="s">
        <v>489</v>
      </c>
      <c r="F1673" s="96">
        <v>6</v>
      </c>
      <c r="G1673" s="91" t="s">
        <v>56</v>
      </c>
      <c r="H1673" s="91" t="s">
        <v>541</v>
      </c>
    </row>
    <row r="1674" spans="1:8" ht="15" customHeight="1" x14ac:dyDescent="0.25">
      <c r="A1674" s="91" t="s">
        <v>462</v>
      </c>
      <c r="B1674" s="91" t="s">
        <v>86</v>
      </c>
      <c r="C1674" s="91" t="s">
        <v>482</v>
      </c>
      <c r="D1674" s="91" t="s">
        <v>14</v>
      </c>
      <c r="E1674" s="91" t="s">
        <v>489</v>
      </c>
      <c r="F1674" s="96">
        <v>22</v>
      </c>
      <c r="G1674" s="91" t="s">
        <v>15</v>
      </c>
      <c r="H1674" s="91" t="s">
        <v>541</v>
      </c>
    </row>
    <row r="1675" spans="1:8" ht="15" customHeight="1" x14ac:dyDescent="0.25">
      <c r="A1675" s="91" t="s">
        <v>462</v>
      </c>
      <c r="B1675" s="91" t="s">
        <v>86</v>
      </c>
      <c r="C1675" s="91" t="s">
        <v>482</v>
      </c>
      <c r="D1675" s="91" t="s">
        <v>14</v>
      </c>
      <c r="E1675" s="91" t="s">
        <v>489</v>
      </c>
      <c r="F1675" s="96">
        <v>202</v>
      </c>
      <c r="G1675" s="91" t="s">
        <v>16</v>
      </c>
      <c r="H1675" s="91" t="s">
        <v>541</v>
      </c>
    </row>
    <row r="1676" spans="1:8" ht="15" customHeight="1" x14ac:dyDescent="0.25">
      <c r="A1676" s="91" t="s">
        <v>462</v>
      </c>
      <c r="B1676" s="91" t="s">
        <v>86</v>
      </c>
      <c r="C1676" s="91" t="s">
        <v>482</v>
      </c>
      <c r="D1676" s="91" t="s">
        <v>14</v>
      </c>
      <c r="E1676" s="91" t="s">
        <v>489</v>
      </c>
      <c r="F1676" s="96">
        <v>3</v>
      </c>
      <c r="G1676" s="91" t="s">
        <v>17</v>
      </c>
      <c r="H1676" s="91" t="s">
        <v>541</v>
      </c>
    </row>
    <row r="1677" spans="1:8" ht="15" customHeight="1" x14ac:dyDescent="0.25">
      <c r="A1677" s="91" t="s">
        <v>462</v>
      </c>
      <c r="B1677" s="91" t="s">
        <v>86</v>
      </c>
      <c r="C1677" s="91" t="s">
        <v>482</v>
      </c>
      <c r="D1677" s="91" t="s">
        <v>14</v>
      </c>
      <c r="E1677" s="91" t="s">
        <v>489</v>
      </c>
      <c r="F1677" s="96">
        <v>44</v>
      </c>
      <c r="G1677" s="91" t="s">
        <v>18</v>
      </c>
      <c r="H1677" s="91" t="s">
        <v>541</v>
      </c>
    </row>
    <row r="1678" spans="1:8" ht="15" customHeight="1" x14ac:dyDescent="0.25">
      <c r="A1678" s="91" t="s">
        <v>462</v>
      </c>
      <c r="B1678" s="91" t="s">
        <v>86</v>
      </c>
      <c r="C1678" s="91" t="s">
        <v>482</v>
      </c>
      <c r="D1678" s="91" t="s">
        <v>14</v>
      </c>
      <c r="E1678" s="91" t="s">
        <v>489</v>
      </c>
      <c r="F1678" s="96">
        <v>73</v>
      </c>
      <c r="G1678" s="91" t="s">
        <v>20</v>
      </c>
      <c r="H1678" s="91" t="s">
        <v>541</v>
      </c>
    </row>
    <row r="1679" spans="1:8" ht="15" customHeight="1" x14ac:dyDescent="0.25">
      <c r="A1679" s="91" t="s">
        <v>462</v>
      </c>
      <c r="B1679" s="91" t="s">
        <v>86</v>
      </c>
      <c r="C1679" s="91" t="s">
        <v>482</v>
      </c>
      <c r="D1679" s="91" t="s">
        <v>14</v>
      </c>
      <c r="E1679" s="91" t="s">
        <v>489</v>
      </c>
      <c r="F1679" s="96">
        <v>16</v>
      </c>
      <c r="G1679" s="91" t="s">
        <v>21</v>
      </c>
      <c r="H1679" s="91" t="s">
        <v>541</v>
      </c>
    </row>
    <row r="1680" spans="1:8" ht="15" customHeight="1" x14ac:dyDescent="0.25">
      <c r="A1680" s="91" t="s">
        <v>464</v>
      </c>
      <c r="B1680" s="91" t="s">
        <v>504</v>
      </c>
      <c r="C1680" s="91" t="s">
        <v>488</v>
      </c>
      <c r="D1680" s="91" t="s">
        <v>14</v>
      </c>
      <c r="E1680" s="91" t="s">
        <v>489</v>
      </c>
      <c r="F1680" s="96">
        <v>0</v>
      </c>
      <c r="G1680" s="91" t="s">
        <v>22</v>
      </c>
      <c r="H1680" s="91" t="s">
        <v>541</v>
      </c>
    </row>
    <row r="1681" spans="1:8" ht="15" customHeight="1" x14ac:dyDescent="0.25">
      <c r="A1681" s="91" t="s">
        <v>462</v>
      </c>
      <c r="B1681" s="91" t="s">
        <v>86</v>
      </c>
      <c r="C1681" s="91" t="s">
        <v>482</v>
      </c>
      <c r="D1681" s="91" t="s">
        <v>14</v>
      </c>
      <c r="E1681" s="91" t="s">
        <v>489</v>
      </c>
      <c r="F1681" s="96">
        <v>158</v>
      </c>
      <c r="G1681" s="91" t="s">
        <v>23</v>
      </c>
      <c r="H1681" s="91" t="s">
        <v>541</v>
      </c>
    </row>
    <row r="1682" spans="1:8" ht="15" customHeight="1" x14ac:dyDescent="0.25">
      <c r="A1682" s="91" t="s">
        <v>462</v>
      </c>
      <c r="B1682" s="91" t="s">
        <v>86</v>
      </c>
      <c r="C1682" s="91" t="s">
        <v>482</v>
      </c>
      <c r="D1682" s="91" t="s">
        <v>14</v>
      </c>
      <c r="E1682" s="91" t="s">
        <v>489</v>
      </c>
      <c r="F1682" s="96">
        <v>5</v>
      </c>
      <c r="G1682" s="91" t="s">
        <v>24</v>
      </c>
      <c r="H1682" s="91" t="s">
        <v>541</v>
      </c>
    </row>
    <row r="1683" spans="1:8" ht="15" customHeight="1" x14ac:dyDescent="0.25">
      <c r="A1683" s="91" t="s">
        <v>462</v>
      </c>
      <c r="B1683" s="91" t="s">
        <v>86</v>
      </c>
      <c r="C1683" s="91" t="s">
        <v>482</v>
      </c>
      <c r="D1683" s="91" t="s">
        <v>14</v>
      </c>
      <c r="E1683" s="91" t="s">
        <v>489</v>
      </c>
      <c r="F1683" s="96">
        <v>228</v>
      </c>
      <c r="G1683" s="91" t="s">
        <v>25</v>
      </c>
      <c r="H1683" s="91" t="s">
        <v>541</v>
      </c>
    </row>
    <row r="1684" spans="1:8" ht="15" customHeight="1" x14ac:dyDescent="0.25">
      <c r="A1684" s="91" t="s">
        <v>462</v>
      </c>
      <c r="B1684" s="91" t="s">
        <v>86</v>
      </c>
      <c r="C1684" s="91" t="s">
        <v>482</v>
      </c>
      <c r="D1684" s="91" t="s">
        <v>14</v>
      </c>
      <c r="E1684" s="91" t="s">
        <v>489</v>
      </c>
      <c r="F1684" s="96">
        <v>1</v>
      </c>
      <c r="G1684" s="91" t="s">
        <v>26</v>
      </c>
      <c r="H1684" s="91" t="s">
        <v>541</v>
      </c>
    </row>
    <row r="1685" spans="1:8" ht="15" customHeight="1" x14ac:dyDescent="0.25">
      <c r="A1685" s="91" t="s">
        <v>462</v>
      </c>
      <c r="B1685" s="91" t="s">
        <v>86</v>
      </c>
      <c r="C1685" s="91" t="s">
        <v>482</v>
      </c>
      <c r="D1685" s="91" t="s">
        <v>14</v>
      </c>
      <c r="E1685" s="91" t="s">
        <v>489</v>
      </c>
      <c r="F1685" s="96">
        <v>36</v>
      </c>
      <c r="G1685" s="91" t="s">
        <v>27</v>
      </c>
      <c r="H1685" s="91" t="s">
        <v>541</v>
      </c>
    </row>
    <row r="1686" spans="1:8" ht="15" customHeight="1" x14ac:dyDescent="0.25">
      <c r="A1686" s="91" t="s">
        <v>462</v>
      </c>
      <c r="B1686" s="91" t="s">
        <v>86</v>
      </c>
      <c r="C1686" s="91" t="s">
        <v>482</v>
      </c>
      <c r="D1686" s="91" t="s">
        <v>14</v>
      </c>
      <c r="E1686" s="91" t="s">
        <v>489</v>
      </c>
      <c r="F1686" s="96">
        <v>73</v>
      </c>
      <c r="G1686" s="91" t="s">
        <v>28</v>
      </c>
      <c r="H1686" s="91" t="s">
        <v>541</v>
      </c>
    </row>
    <row r="1687" spans="1:8" ht="15" customHeight="1" x14ac:dyDescent="0.25">
      <c r="A1687" s="91" t="s">
        <v>462</v>
      </c>
      <c r="B1687" s="91" t="s">
        <v>86</v>
      </c>
      <c r="C1687" s="91" t="s">
        <v>482</v>
      </c>
      <c r="D1687" s="91" t="s">
        <v>14</v>
      </c>
      <c r="E1687" s="91" t="s">
        <v>489</v>
      </c>
      <c r="F1687" s="96">
        <v>49</v>
      </c>
      <c r="G1687" s="91" t="s">
        <v>30</v>
      </c>
      <c r="H1687" s="91" t="s">
        <v>541</v>
      </c>
    </row>
    <row r="1688" spans="1:8" ht="15" customHeight="1" x14ac:dyDescent="0.25">
      <c r="A1688" s="91" t="s">
        <v>462</v>
      </c>
      <c r="B1688" s="91" t="s">
        <v>86</v>
      </c>
      <c r="C1688" s="91" t="s">
        <v>482</v>
      </c>
      <c r="D1688" s="91" t="s">
        <v>14</v>
      </c>
      <c r="E1688" s="91" t="s">
        <v>489</v>
      </c>
      <c r="F1688" s="96">
        <v>60</v>
      </c>
      <c r="G1688" s="91" t="s">
        <v>31</v>
      </c>
      <c r="H1688" s="91" t="s">
        <v>541</v>
      </c>
    </row>
    <row r="1689" spans="1:8" ht="15" customHeight="1" x14ac:dyDescent="0.25">
      <c r="A1689" s="91" t="s">
        <v>462</v>
      </c>
      <c r="B1689" s="91" t="s">
        <v>86</v>
      </c>
      <c r="C1689" s="91" t="s">
        <v>482</v>
      </c>
      <c r="D1689" s="91" t="s">
        <v>14</v>
      </c>
      <c r="E1689" s="91" t="s">
        <v>489</v>
      </c>
      <c r="F1689" s="96">
        <v>26</v>
      </c>
      <c r="G1689" s="91" t="s">
        <v>32</v>
      </c>
      <c r="H1689" s="91" t="s">
        <v>541</v>
      </c>
    </row>
    <row r="1690" spans="1:8" ht="15" customHeight="1" x14ac:dyDescent="0.25">
      <c r="A1690" s="91" t="s">
        <v>462</v>
      </c>
      <c r="B1690" s="91" t="s">
        <v>86</v>
      </c>
      <c r="C1690" s="91" t="s">
        <v>482</v>
      </c>
      <c r="D1690" s="91" t="s">
        <v>14</v>
      </c>
      <c r="E1690" s="91" t="s">
        <v>489</v>
      </c>
      <c r="F1690" s="96">
        <v>17</v>
      </c>
      <c r="G1690" s="91" t="s">
        <v>62</v>
      </c>
      <c r="H1690" s="91" t="s">
        <v>541</v>
      </c>
    </row>
    <row r="1691" spans="1:8" ht="15" customHeight="1" x14ac:dyDescent="0.25">
      <c r="A1691" s="91" t="s">
        <v>462</v>
      </c>
      <c r="B1691" s="91" t="s">
        <v>86</v>
      </c>
      <c r="C1691" s="91" t="s">
        <v>482</v>
      </c>
      <c r="D1691" s="91" t="s">
        <v>14</v>
      </c>
      <c r="E1691" s="91" t="s">
        <v>489</v>
      </c>
      <c r="F1691" s="96">
        <v>25</v>
      </c>
      <c r="G1691" s="91" t="s">
        <v>33</v>
      </c>
      <c r="H1691" s="91" t="s">
        <v>541</v>
      </c>
    </row>
    <row r="1692" spans="1:8" ht="15" customHeight="1" x14ac:dyDescent="0.25">
      <c r="A1692" s="91" t="s">
        <v>462</v>
      </c>
      <c r="B1692" s="91" t="s">
        <v>86</v>
      </c>
      <c r="C1692" s="91" t="s">
        <v>482</v>
      </c>
      <c r="D1692" s="91" t="s">
        <v>14</v>
      </c>
      <c r="E1692" s="91" t="s">
        <v>489</v>
      </c>
      <c r="F1692" s="96">
        <v>56</v>
      </c>
      <c r="G1692" s="91" t="s">
        <v>34</v>
      </c>
      <c r="H1692" s="91" t="s">
        <v>541</v>
      </c>
    </row>
    <row r="1693" spans="1:8" ht="15" customHeight="1" x14ac:dyDescent="0.25">
      <c r="A1693" s="91" t="s">
        <v>462</v>
      </c>
      <c r="B1693" s="91" t="s">
        <v>86</v>
      </c>
      <c r="C1693" s="91" t="s">
        <v>482</v>
      </c>
      <c r="D1693" s="91" t="s">
        <v>14</v>
      </c>
      <c r="E1693" s="91" t="s">
        <v>489</v>
      </c>
      <c r="F1693" s="96">
        <v>92</v>
      </c>
      <c r="G1693" s="91" t="s">
        <v>35</v>
      </c>
      <c r="H1693" s="91" t="s">
        <v>541</v>
      </c>
    </row>
    <row r="1694" spans="1:8" ht="15" customHeight="1" x14ac:dyDescent="0.25">
      <c r="A1694" s="91" t="s">
        <v>462</v>
      </c>
      <c r="B1694" s="91" t="s">
        <v>86</v>
      </c>
      <c r="C1694" s="91" t="s">
        <v>482</v>
      </c>
      <c r="D1694" s="91" t="s">
        <v>14</v>
      </c>
      <c r="E1694" s="91" t="s">
        <v>489</v>
      </c>
      <c r="F1694" s="96">
        <v>22</v>
      </c>
      <c r="G1694" s="91" t="s">
        <v>36</v>
      </c>
      <c r="H1694" s="91" t="s">
        <v>541</v>
      </c>
    </row>
    <row r="1695" spans="1:8" ht="15" customHeight="1" x14ac:dyDescent="0.25">
      <c r="A1695" s="91" t="s">
        <v>462</v>
      </c>
      <c r="B1695" s="91" t="s">
        <v>86</v>
      </c>
      <c r="C1695" s="91" t="s">
        <v>482</v>
      </c>
      <c r="D1695" s="91" t="s">
        <v>14</v>
      </c>
      <c r="E1695" s="91" t="s">
        <v>489</v>
      </c>
      <c r="F1695" s="96">
        <v>65</v>
      </c>
      <c r="G1695" s="91" t="s">
        <v>37</v>
      </c>
      <c r="H1695" s="91" t="s">
        <v>541</v>
      </c>
    </row>
    <row r="1696" spans="1:8" ht="15" customHeight="1" x14ac:dyDescent="0.25">
      <c r="A1696" s="91" t="s">
        <v>462</v>
      </c>
      <c r="B1696" s="91" t="s">
        <v>86</v>
      </c>
      <c r="C1696" s="91" t="s">
        <v>482</v>
      </c>
      <c r="D1696" s="91" t="s">
        <v>14</v>
      </c>
      <c r="E1696" s="91" t="s">
        <v>489</v>
      </c>
      <c r="F1696" s="96">
        <v>6</v>
      </c>
      <c r="G1696" s="91" t="s">
        <v>38</v>
      </c>
      <c r="H1696" s="91" t="s">
        <v>541</v>
      </c>
    </row>
    <row r="1697" spans="1:8" ht="15" customHeight="1" x14ac:dyDescent="0.25">
      <c r="A1697" s="91" t="s">
        <v>462</v>
      </c>
      <c r="B1697" s="91" t="s">
        <v>86</v>
      </c>
      <c r="C1697" s="91" t="s">
        <v>482</v>
      </c>
      <c r="D1697" s="91" t="s">
        <v>14</v>
      </c>
      <c r="E1697" s="91" t="s">
        <v>489</v>
      </c>
      <c r="F1697" s="96">
        <v>38</v>
      </c>
      <c r="G1697" s="91" t="s">
        <v>39</v>
      </c>
      <c r="H1697" s="91" t="s">
        <v>541</v>
      </c>
    </row>
    <row r="1698" spans="1:8" ht="15" customHeight="1" x14ac:dyDescent="0.25">
      <c r="A1698" s="91" t="s">
        <v>462</v>
      </c>
      <c r="B1698" s="91" t="s">
        <v>86</v>
      </c>
      <c r="C1698" s="91" t="s">
        <v>482</v>
      </c>
      <c r="D1698" s="91" t="s">
        <v>14</v>
      </c>
      <c r="E1698" s="91" t="s">
        <v>489</v>
      </c>
      <c r="F1698" s="96">
        <v>33</v>
      </c>
      <c r="G1698" s="91" t="s">
        <v>40</v>
      </c>
      <c r="H1698" s="91" t="s">
        <v>541</v>
      </c>
    </row>
    <row r="1699" spans="1:8" ht="15" customHeight="1" x14ac:dyDescent="0.25">
      <c r="A1699" s="91" t="s">
        <v>462</v>
      </c>
      <c r="B1699" s="91" t="s">
        <v>86</v>
      </c>
      <c r="C1699" s="91" t="s">
        <v>482</v>
      </c>
      <c r="D1699" s="91" t="s">
        <v>14</v>
      </c>
      <c r="E1699" s="91" t="s">
        <v>489</v>
      </c>
      <c r="F1699" s="96">
        <v>133</v>
      </c>
      <c r="G1699" s="91" t="s">
        <v>41</v>
      </c>
      <c r="H1699" s="91" t="s">
        <v>541</v>
      </c>
    </row>
    <row r="1700" spans="1:8" ht="15" customHeight="1" x14ac:dyDescent="0.25">
      <c r="A1700" s="91" t="s">
        <v>462</v>
      </c>
      <c r="B1700" s="91" t="s">
        <v>86</v>
      </c>
      <c r="C1700" s="91" t="s">
        <v>482</v>
      </c>
      <c r="D1700" s="91" t="s">
        <v>14</v>
      </c>
      <c r="E1700" s="91" t="s">
        <v>489</v>
      </c>
      <c r="F1700" s="96">
        <v>93</v>
      </c>
      <c r="G1700" s="91" t="s">
        <v>42</v>
      </c>
      <c r="H1700" s="91" t="s">
        <v>541</v>
      </c>
    </row>
    <row r="1701" spans="1:8" ht="15" customHeight="1" x14ac:dyDescent="0.25">
      <c r="A1701" s="91" t="s">
        <v>462</v>
      </c>
      <c r="B1701" s="91" t="s">
        <v>86</v>
      </c>
      <c r="C1701" s="91" t="s">
        <v>482</v>
      </c>
      <c r="D1701" s="91" t="s">
        <v>14</v>
      </c>
      <c r="E1701" s="91" t="s">
        <v>489</v>
      </c>
      <c r="F1701" s="96">
        <v>9</v>
      </c>
      <c r="G1701" s="91" t="s">
        <v>43</v>
      </c>
      <c r="H1701" s="91" t="s">
        <v>541</v>
      </c>
    </row>
    <row r="1702" spans="1:8" ht="15" customHeight="1" x14ac:dyDescent="0.25">
      <c r="A1702" s="91" t="s">
        <v>462</v>
      </c>
      <c r="B1702" s="91" t="s">
        <v>86</v>
      </c>
      <c r="C1702" s="91" t="s">
        <v>482</v>
      </c>
      <c r="D1702" s="91" t="s">
        <v>14</v>
      </c>
      <c r="E1702" s="91" t="s">
        <v>489</v>
      </c>
      <c r="F1702" s="96">
        <v>5</v>
      </c>
      <c r="G1702" s="91" t="s">
        <v>44</v>
      </c>
      <c r="H1702" s="91" t="s">
        <v>541</v>
      </c>
    </row>
    <row r="1703" spans="1:8" ht="15" customHeight="1" x14ac:dyDescent="0.25">
      <c r="A1703" s="91" t="s">
        <v>462</v>
      </c>
      <c r="B1703" s="91" t="s">
        <v>86</v>
      </c>
      <c r="C1703" s="91" t="s">
        <v>482</v>
      </c>
      <c r="D1703" s="91" t="s">
        <v>14</v>
      </c>
      <c r="E1703" s="91" t="s">
        <v>489</v>
      </c>
      <c r="F1703" s="96">
        <v>32</v>
      </c>
      <c r="G1703" s="91" t="s">
        <v>45</v>
      </c>
      <c r="H1703" s="91" t="s">
        <v>541</v>
      </c>
    </row>
    <row r="1704" spans="1:8" ht="15" customHeight="1" x14ac:dyDescent="0.25">
      <c r="A1704" s="91" t="s">
        <v>462</v>
      </c>
      <c r="B1704" s="91" t="s">
        <v>86</v>
      </c>
      <c r="C1704" s="91" t="s">
        <v>482</v>
      </c>
      <c r="D1704" s="91" t="s">
        <v>14</v>
      </c>
      <c r="E1704" s="91" t="s">
        <v>489</v>
      </c>
      <c r="F1704" s="96">
        <v>119</v>
      </c>
      <c r="G1704" s="91" t="s">
        <v>47</v>
      </c>
      <c r="H1704" s="91" t="s">
        <v>541</v>
      </c>
    </row>
    <row r="1705" spans="1:8" ht="15" customHeight="1" x14ac:dyDescent="0.25">
      <c r="A1705" s="91" t="s">
        <v>462</v>
      </c>
      <c r="B1705" s="91" t="s">
        <v>86</v>
      </c>
      <c r="C1705" s="91" t="s">
        <v>482</v>
      </c>
      <c r="D1705" s="91" t="s">
        <v>14</v>
      </c>
      <c r="E1705" s="91" t="s">
        <v>489</v>
      </c>
      <c r="F1705" s="96">
        <v>27</v>
      </c>
      <c r="G1705" s="91" t="s">
        <v>63</v>
      </c>
      <c r="H1705" s="91" t="s">
        <v>541</v>
      </c>
    </row>
    <row r="1706" spans="1:8" ht="15" customHeight="1" x14ac:dyDescent="0.25">
      <c r="A1706" s="91" t="s">
        <v>462</v>
      </c>
      <c r="B1706" s="91" t="s">
        <v>86</v>
      </c>
      <c r="C1706" s="91" t="s">
        <v>482</v>
      </c>
      <c r="D1706" s="91" t="s">
        <v>14</v>
      </c>
      <c r="E1706" s="91" t="s">
        <v>489</v>
      </c>
      <c r="F1706" s="96">
        <v>41</v>
      </c>
      <c r="G1706" s="91" t="s">
        <v>48</v>
      </c>
      <c r="H1706" s="91" t="s">
        <v>541</v>
      </c>
    </row>
    <row r="1707" spans="1:8" ht="15" customHeight="1" x14ac:dyDescent="0.25">
      <c r="A1707" s="91" t="s">
        <v>462</v>
      </c>
      <c r="B1707" s="91" t="s">
        <v>86</v>
      </c>
      <c r="C1707" s="91" t="s">
        <v>482</v>
      </c>
      <c r="D1707" s="91" t="s">
        <v>14</v>
      </c>
      <c r="E1707" s="91" t="s">
        <v>489</v>
      </c>
      <c r="F1707" s="96">
        <v>11</v>
      </c>
      <c r="G1707" s="91" t="s">
        <v>68</v>
      </c>
      <c r="H1707" s="91" t="s">
        <v>541</v>
      </c>
    </row>
    <row r="1708" spans="1:8" ht="15" customHeight="1" x14ac:dyDescent="0.25">
      <c r="A1708" s="91" t="s">
        <v>462</v>
      </c>
      <c r="B1708" s="91" t="s">
        <v>86</v>
      </c>
      <c r="C1708" s="91" t="s">
        <v>482</v>
      </c>
      <c r="D1708" s="91" t="s">
        <v>14</v>
      </c>
      <c r="E1708" s="91" t="s">
        <v>489</v>
      </c>
      <c r="F1708" s="96">
        <v>17</v>
      </c>
      <c r="G1708" s="91" t="s">
        <v>49</v>
      </c>
      <c r="H1708" s="91" t="s">
        <v>541</v>
      </c>
    </row>
    <row r="1709" spans="1:8" ht="15" customHeight="1" x14ac:dyDescent="0.25">
      <c r="A1709" s="91" t="s">
        <v>462</v>
      </c>
      <c r="B1709" s="91" t="s">
        <v>86</v>
      </c>
      <c r="C1709" s="91" t="s">
        <v>482</v>
      </c>
      <c r="D1709" s="91" t="s">
        <v>14</v>
      </c>
      <c r="E1709" s="91" t="s">
        <v>489</v>
      </c>
      <c r="F1709" s="96">
        <v>55</v>
      </c>
      <c r="G1709" s="91" t="s">
        <v>50</v>
      </c>
      <c r="H1709" s="91" t="s">
        <v>541</v>
      </c>
    </row>
    <row r="1710" spans="1:8" ht="15" customHeight="1" x14ac:dyDescent="0.25">
      <c r="A1710" s="91" t="s">
        <v>462</v>
      </c>
      <c r="B1710" s="91" t="s">
        <v>86</v>
      </c>
      <c r="C1710" s="91" t="s">
        <v>482</v>
      </c>
      <c r="D1710" s="91" t="s">
        <v>14</v>
      </c>
      <c r="E1710" s="91" t="s">
        <v>489</v>
      </c>
      <c r="F1710" s="96">
        <v>63</v>
      </c>
      <c r="G1710" s="91" t="s">
        <v>51</v>
      </c>
      <c r="H1710" s="91" t="s">
        <v>541</v>
      </c>
    </row>
    <row r="1711" spans="1:8" ht="15" customHeight="1" x14ac:dyDescent="0.25">
      <c r="A1711" s="91" t="s">
        <v>462</v>
      </c>
      <c r="B1711" s="91" t="s">
        <v>86</v>
      </c>
      <c r="C1711" s="91" t="s">
        <v>482</v>
      </c>
      <c r="D1711" s="91" t="s">
        <v>14</v>
      </c>
      <c r="E1711" s="91" t="s">
        <v>489</v>
      </c>
      <c r="F1711" s="96">
        <v>102</v>
      </c>
      <c r="G1711" s="91" t="s">
        <v>52</v>
      </c>
      <c r="H1711" s="91" t="s">
        <v>541</v>
      </c>
    </row>
    <row r="1712" spans="1:8" ht="15" customHeight="1" x14ac:dyDescent="0.25">
      <c r="A1712" s="91" t="s">
        <v>462</v>
      </c>
      <c r="B1712" s="91" t="s">
        <v>86</v>
      </c>
      <c r="C1712" s="91" t="s">
        <v>482</v>
      </c>
      <c r="D1712" s="91" t="s">
        <v>14</v>
      </c>
      <c r="E1712" s="91" t="s">
        <v>489</v>
      </c>
      <c r="F1712" s="96">
        <v>69</v>
      </c>
      <c r="G1712" s="91" t="s">
        <v>64</v>
      </c>
      <c r="H1712" s="91" t="s">
        <v>541</v>
      </c>
    </row>
    <row r="1713" spans="1:8" ht="15" customHeight="1" x14ac:dyDescent="0.25">
      <c r="A1713" s="91" t="s">
        <v>462</v>
      </c>
      <c r="B1713" s="91" t="s">
        <v>86</v>
      </c>
      <c r="C1713" s="91" t="s">
        <v>482</v>
      </c>
      <c r="D1713" s="91" t="s">
        <v>14</v>
      </c>
      <c r="E1713" s="91" t="s">
        <v>489</v>
      </c>
      <c r="F1713" s="96">
        <v>96</v>
      </c>
      <c r="G1713" s="91" t="s">
        <v>53</v>
      </c>
      <c r="H1713" s="91" t="s">
        <v>541</v>
      </c>
    </row>
    <row r="1714" spans="1:8" ht="15" customHeight="1" x14ac:dyDescent="0.25">
      <c r="A1714" s="91" t="s">
        <v>462</v>
      </c>
      <c r="B1714" s="91" t="s">
        <v>86</v>
      </c>
      <c r="C1714" s="91" t="s">
        <v>482</v>
      </c>
      <c r="D1714" s="91" t="s">
        <v>14</v>
      </c>
      <c r="E1714" s="91" t="s">
        <v>489</v>
      </c>
      <c r="F1714" s="96">
        <v>2</v>
      </c>
      <c r="G1714" s="91" t="s">
        <v>54</v>
      </c>
      <c r="H1714" s="91" t="s">
        <v>541</v>
      </c>
    </row>
    <row r="1715" spans="1:8" ht="15" customHeight="1" x14ac:dyDescent="0.25">
      <c r="A1715" s="91" t="s">
        <v>462</v>
      </c>
      <c r="B1715" s="91" t="s">
        <v>86</v>
      </c>
      <c r="C1715" s="91" t="s">
        <v>482</v>
      </c>
      <c r="D1715" s="91" t="s">
        <v>14</v>
      </c>
      <c r="E1715" s="91" t="s">
        <v>489</v>
      </c>
      <c r="F1715" s="96">
        <v>64</v>
      </c>
      <c r="G1715" s="91" t="s">
        <v>55</v>
      </c>
      <c r="H1715" s="91" t="s">
        <v>541</v>
      </c>
    </row>
    <row r="1716" spans="1:8" ht="15" customHeight="1" x14ac:dyDescent="0.25">
      <c r="A1716" s="91" t="s">
        <v>462</v>
      </c>
      <c r="B1716" s="91" t="s">
        <v>86</v>
      </c>
      <c r="C1716" s="91" t="s">
        <v>482</v>
      </c>
      <c r="D1716" s="91" t="s">
        <v>14</v>
      </c>
      <c r="E1716" s="91" t="s">
        <v>489</v>
      </c>
      <c r="F1716" s="96">
        <v>103</v>
      </c>
      <c r="G1716" s="91" t="s">
        <v>56</v>
      </c>
      <c r="H1716" s="91" t="s">
        <v>541</v>
      </c>
    </row>
    <row r="1717" spans="1:8" ht="15" customHeight="1" x14ac:dyDescent="0.25">
      <c r="A1717" s="91" t="s">
        <v>462</v>
      </c>
      <c r="B1717" s="91" t="s">
        <v>86</v>
      </c>
      <c r="C1717" s="91" t="s">
        <v>482</v>
      </c>
      <c r="D1717" s="91" t="s">
        <v>14</v>
      </c>
      <c r="E1717" s="91" t="s">
        <v>489</v>
      </c>
      <c r="F1717" s="96">
        <v>86</v>
      </c>
      <c r="G1717" s="91" t="s">
        <v>57</v>
      </c>
      <c r="H1717" s="91" t="s">
        <v>541</v>
      </c>
    </row>
    <row r="1718" spans="1:8" ht="15" customHeight="1" x14ac:dyDescent="0.25">
      <c r="A1718" s="91" t="s">
        <v>462</v>
      </c>
      <c r="B1718" s="91" t="s">
        <v>86</v>
      </c>
      <c r="C1718" s="91" t="s">
        <v>482</v>
      </c>
      <c r="D1718" s="91" t="s">
        <v>14</v>
      </c>
      <c r="E1718" s="91" t="s">
        <v>489</v>
      </c>
      <c r="F1718" s="96">
        <v>44</v>
      </c>
      <c r="G1718" s="91" t="s">
        <v>65</v>
      </c>
      <c r="H1718" s="91" t="s">
        <v>541</v>
      </c>
    </row>
    <row r="1719" spans="1:8" ht="15" customHeight="1" x14ac:dyDescent="0.25">
      <c r="A1719" s="139"/>
      <c r="B1719" s="139"/>
      <c r="C1719" s="139"/>
      <c r="D1719" s="139"/>
      <c r="E1719" s="139"/>
      <c r="F1719" s="120">
        <f>SUM(F1618:F1718)</f>
        <v>11694</v>
      </c>
      <c r="G1719" s="139"/>
      <c r="H1719" s="139"/>
    </row>
    <row r="1720" spans="1:8" ht="15" customHeight="1" x14ac:dyDescent="0.25">
      <c r="A1720" s="91" t="s">
        <v>463</v>
      </c>
      <c r="B1720" s="91" t="s">
        <v>503</v>
      </c>
      <c r="C1720" s="91" t="s">
        <v>487</v>
      </c>
      <c r="D1720" s="91" t="s">
        <v>14</v>
      </c>
      <c r="E1720" s="91" t="s">
        <v>489</v>
      </c>
      <c r="F1720" s="96">
        <v>33</v>
      </c>
      <c r="G1720" s="91" t="s">
        <v>15</v>
      </c>
      <c r="H1720" s="91" t="s">
        <v>541</v>
      </c>
    </row>
    <row r="1721" spans="1:8" ht="15" customHeight="1" x14ac:dyDescent="0.25">
      <c r="A1721" s="91" t="s">
        <v>463</v>
      </c>
      <c r="B1721" s="91" t="s">
        <v>503</v>
      </c>
      <c r="C1721" s="91" t="s">
        <v>487</v>
      </c>
      <c r="D1721" s="91" t="s">
        <v>14</v>
      </c>
      <c r="E1721" s="91" t="s">
        <v>489</v>
      </c>
      <c r="F1721" s="96">
        <v>148</v>
      </c>
      <c r="G1721" s="91" t="s">
        <v>16</v>
      </c>
      <c r="H1721" s="91" t="s">
        <v>541</v>
      </c>
    </row>
    <row r="1722" spans="1:8" ht="15" customHeight="1" x14ac:dyDescent="0.25">
      <c r="A1722" s="91" t="s">
        <v>463</v>
      </c>
      <c r="B1722" s="91" t="s">
        <v>503</v>
      </c>
      <c r="C1722" s="91" t="s">
        <v>487</v>
      </c>
      <c r="D1722" s="91" t="s">
        <v>14</v>
      </c>
      <c r="E1722" s="91" t="s">
        <v>489</v>
      </c>
      <c r="F1722" s="96">
        <v>16</v>
      </c>
      <c r="G1722" s="91" t="s">
        <v>17</v>
      </c>
      <c r="H1722" s="91" t="s">
        <v>541</v>
      </c>
    </row>
    <row r="1723" spans="1:8" ht="15" customHeight="1" x14ac:dyDescent="0.25">
      <c r="A1723" s="91" t="s">
        <v>463</v>
      </c>
      <c r="B1723" s="91" t="s">
        <v>503</v>
      </c>
      <c r="C1723" s="91" t="s">
        <v>487</v>
      </c>
      <c r="D1723" s="91" t="s">
        <v>14</v>
      </c>
      <c r="E1723" s="91" t="s">
        <v>489</v>
      </c>
      <c r="F1723" s="96">
        <v>302</v>
      </c>
      <c r="G1723" s="91" t="s">
        <v>18</v>
      </c>
      <c r="H1723" s="91" t="s">
        <v>541</v>
      </c>
    </row>
    <row r="1724" spans="1:8" ht="15" customHeight="1" x14ac:dyDescent="0.25">
      <c r="A1724" s="91" t="s">
        <v>463</v>
      </c>
      <c r="B1724" s="91" t="s">
        <v>503</v>
      </c>
      <c r="C1724" s="91" t="s">
        <v>487</v>
      </c>
      <c r="D1724" s="91" t="s">
        <v>14</v>
      </c>
      <c r="E1724" s="91" t="s">
        <v>489</v>
      </c>
      <c r="F1724" s="96">
        <v>23</v>
      </c>
      <c r="G1724" s="91" t="s">
        <v>20</v>
      </c>
      <c r="H1724" s="91" t="s">
        <v>541</v>
      </c>
    </row>
    <row r="1725" spans="1:8" ht="15" customHeight="1" x14ac:dyDescent="0.25">
      <c r="A1725" s="91" t="s">
        <v>465</v>
      </c>
      <c r="B1725" s="91" t="s">
        <v>115</v>
      </c>
      <c r="C1725" s="91" t="s">
        <v>482</v>
      </c>
      <c r="D1725" s="91" t="s">
        <v>14</v>
      </c>
      <c r="E1725" s="91" t="s">
        <v>489</v>
      </c>
      <c r="F1725" s="96">
        <v>45</v>
      </c>
      <c r="G1725" s="91" t="s">
        <v>22</v>
      </c>
      <c r="H1725" s="91" t="s">
        <v>543</v>
      </c>
    </row>
    <row r="1726" spans="1:8" ht="15" customHeight="1" x14ac:dyDescent="0.25">
      <c r="A1726" s="91" t="s">
        <v>463</v>
      </c>
      <c r="B1726" s="91" t="s">
        <v>503</v>
      </c>
      <c r="C1726" s="91" t="s">
        <v>487</v>
      </c>
      <c r="D1726" s="91" t="s">
        <v>14</v>
      </c>
      <c r="E1726" s="91" t="s">
        <v>489</v>
      </c>
      <c r="F1726" s="96">
        <v>186</v>
      </c>
      <c r="G1726" s="91" t="s">
        <v>23</v>
      </c>
      <c r="H1726" s="91" t="s">
        <v>541</v>
      </c>
    </row>
    <row r="1727" spans="1:8" ht="15" customHeight="1" x14ac:dyDescent="0.25">
      <c r="A1727" s="91" t="s">
        <v>463</v>
      </c>
      <c r="B1727" s="91" t="s">
        <v>503</v>
      </c>
      <c r="C1727" s="91" t="s">
        <v>487</v>
      </c>
      <c r="D1727" s="91" t="s">
        <v>14</v>
      </c>
      <c r="E1727" s="91" t="s">
        <v>489</v>
      </c>
      <c r="F1727" s="96">
        <v>25</v>
      </c>
      <c r="G1727" s="91" t="s">
        <v>24</v>
      </c>
      <c r="H1727" s="91" t="s">
        <v>541</v>
      </c>
    </row>
    <row r="1728" spans="1:8" ht="15" customHeight="1" x14ac:dyDescent="0.25">
      <c r="A1728" s="91" t="s">
        <v>463</v>
      </c>
      <c r="B1728" s="91" t="s">
        <v>503</v>
      </c>
      <c r="C1728" s="91" t="s">
        <v>487</v>
      </c>
      <c r="D1728" s="91" t="s">
        <v>14</v>
      </c>
      <c r="E1728" s="91" t="s">
        <v>489</v>
      </c>
      <c r="F1728" s="96">
        <v>1800</v>
      </c>
      <c r="G1728" s="91" t="s">
        <v>25</v>
      </c>
      <c r="H1728" s="91" t="s">
        <v>541</v>
      </c>
    </row>
    <row r="1729" spans="1:8" ht="15" customHeight="1" x14ac:dyDescent="0.25">
      <c r="A1729" s="91" t="s">
        <v>463</v>
      </c>
      <c r="B1729" s="91" t="s">
        <v>503</v>
      </c>
      <c r="C1729" s="91" t="s">
        <v>487</v>
      </c>
      <c r="D1729" s="91" t="s">
        <v>14</v>
      </c>
      <c r="E1729" s="91" t="s">
        <v>489</v>
      </c>
      <c r="F1729" s="96">
        <v>23</v>
      </c>
      <c r="G1729" s="91" t="s">
        <v>26</v>
      </c>
      <c r="H1729" s="91" t="s">
        <v>541</v>
      </c>
    </row>
    <row r="1730" spans="1:8" ht="15" customHeight="1" x14ac:dyDescent="0.25">
      <c r="A1730" s="91" t="s">
        <v>463</v>
      </c>
      <c r="B1730" s="91" t="s">
        <v>503</v>
      </c>
      <c r="C1730" s="91" t="s">
        <v>487</v>
      </c>
      <c r="D1730" s="91" t="s">
        <v>14</v>
      </c>
      <c r="E1730" s="91" t="s">
        <v>489</v>
      </c>
      <c r="F1730" s="96">
        <v>40</v>
      </c>
      <c r="G1730" s="91" t="s">
        <v>27</v>
      </c>
      <c r="H1730" s="91" t="s">
        <v>541</v>
      </c>
    </row>
    <row r="1731" spans="1:8" ht="15" customHeight="1" x14ac:dyDescent="0.25">
      <c r="A1731" s="91" t="s">
        <v>463</v>
      </c>
      <c r="B1731" s="91" t="s">
        <v>503</v>
      </c>
      <c r="C1731" s="91" t="s">
        <v>487</v>
      </c>
      <c r="D1731" s="91" t="s">
        <v>14</v>
      </c>
      <c r="E1731" s="91" t="s">
        <v>489</v>
      </c>
      <c r="F1731" s="96">
        <v>120</v>
      </c>
      <c r="G1731" s="91" t="s">
        <v>28</v>
      </c>
      <c r="H1731" s="91" t="s">
        <v>541</v>
      </c>
    </row>
    <row r="1732" spans="1:8" ht="15" customHeight="1" x14ac:dyDescent="0.25">
      <c r="A1732" s="91" t="s">
        <v>463</v>
      </c>
      <c r="B1732" s="91" t="s">
        <v>503</v>
      </c>
      <c r="C1732" s="91" t="s">
        <v>487</v>
      </c>
      <c r="D1732" s="91" t="s">
        <v>14</v>
      </c>
      <c r="E1732" s="91" t="s">
        <v>489</v>
      </c>
      <c r="F1732" s="96">
        <v>30</v>
      </c>
      <c r="G1732" s="91" t="s">
        <v>29</v>
      </c>
      <c r="H1732" s="91" t="s">
        <v>541</v>
      </c>
    </row>
    <row r="1733" spans="1:8" ht="15" customHeight="1" x14ac:dyDescent="0.25">
      <c r="A1733" s="91" t="s">
        <v>463</v>
      </c>
      <c r="B1733" s="91" t="s">
        <v>503</v>
      </c>
      <c r="C1733" s="91" t="s">
        <v>487</v>
      </c>
      <c r="D1733" s="91" t="s">
        <v>14</v>
      </c>
      <c r="E1733" s="91" t="s">
        <v>489</v>
      </c>
      <c r="F1733" s="96">
        <v>23</v>
      </c>
      <c r="G1733" s="91" t="s">
        <v>30</v>
      </c>
      <c r="H1733" s="91" t="s">
        <v>541</v>
      </c>
    </row>
    <row r="1734" spans="1:8" ht="15" customHeight="1" x14ac:dyDescent="0.25">
      <c r="A1734" s="91" t="s">
        <v>463</v>
      </c>
      <c r="B1734" s="91" t="s">
        <v>503</v>
      </c>
      <c r="C1734" s="91" t="s">
        <v>487</v>
      </c>
      <c r="D1734" s="91" t="s">
        <v>14</v>
      </c>
      <c r="E1734" s="91" t="s">
        <v>489</v>
      </c>
      <c r="F1734" s="96">
        <v>171</v>
      </c>
      <c r="G1734" s="91" t="s">
        <v>31</v>
      </c>
      <c r="H1734" s="91" t="s">
        <v>541</v>
      </c>
    </row>
    <row r="1735" spans="1:8" ht="15" customHeight="1" x14ac:dyDescent="0.25">
      <c r="A1735" s="91" t="s">
        <v>463</v>
      </c>
      <c r="B1735" s="91" t="s">
        <v>503</v>
      </c>
      <c r="C1735" s="91" t="s">
        <v>487</v>
      </c>
      <c r="D1735" s="91" t="s">
        <v>14</v>
      </c>
      <c r="E1735" s="91" t="s">
        <v>489</v>
      </c>
      <c r="F1735" s="96">
        <v>70</v>
      </c>
      <c r="G1735" s="91" t="s">
        <v>32</v>
      </c>
      <c r="H1735" s="91" t="s">
        <v>541</v>
      </c>
    </row>
    <row r="1736" spans="1:8" ht="15" customHeight="1" x14ac:dyDescent="0.25">
      <c r="A1736" s="91" t="s">
        <v>463</v>
      </c>
      <c r="B1736" s="91" t="s">
        <v>503</v>
      </c>
      <c r="C1736" s="91" t="s">
        <v>487</v>
      </c>
      <c r="D1736" s="91" t="s">
        <v>14</v>
      </c>
      <c r="E1736" s="91" t="s">
        <v>489</v>
      </c>
      <c r="F1736" s="96">
        <v>10</v>
      </c>
      <c r="G1736" s="91" t="s">
        <v>62</v>
      </c>
      <c r="H1736" s="91" t="s">
        <v>541</v>
      </c>
    </row>
    <row r="1737" spans="1:8" ht="15" customHeight="1" x14ac:dyDescent="0.25">
      <c r="A1737" s="91" t="s">
        <v>463</v>
      </c>
      <c r="B1737" s="91" t="s">
        <v>503</v>
      </c>
      <c r="C1737" s="91" t="s">
        <v>487</v>
      </c>
      <c r="D1737" s="91" t="s">
        <v>14</v>
      </c>
      <c r="E1737" s="91" t="s">
        <v>489</v>
      </c>
      <c r="F1737" s="96">
        <v>13</v>
      </c>
      <c r="G1737" s="91" t="s">
        <v>33</v>
      </c>
      <c r="H1737" s="91" t="s">
        <v>541</v>
      </c>
    </row>
    <row r="1738" spans="1:8" ht="15" customHeight="1" x14ac:dyDescent="0.25">
      <c r="A1738" s="91" t="s">
        <v>463</v>
      </c>
      <c r="B1738" s="91" t="s">
        <v>503</v>
      </c>
      <c r="C1738" s="91" t="s">
        <v>487</v>
      </c>
      <c r="D1738" s="91" t="s">
        <v>14</v>
      </c>
      <c r="E1738" s="91" t="s">
        <v>489</v>
      </c>
      <c r="F1738" s="96">
        <v>75</v>
      </c>
      <c r="G1738" s="91" t="s">
        <v>34</v>
      </c>
      <c r="H1738" s="91" t="s">
        <v>541</v>
      </c>
    </row>
    <row r="1739" spans="1:8" ht="15" customHeight="1" x14ac:dyDescent="0.25">
      <c r="A1739" s="91" t="s">
        <v>463</v>
      </c>
      <c r="B1739" s="91" t="s">
        <v>503</v>
      </c>
      <c r="C1739" s="91" t="s">
        <v>487</v>
      </c>
      <c r="D1739" s="91" t="s">
        <v>14</v>
      </c>
      <c r="E1739" s="91" t="s">
        <v>489</v>
      </c>
      <c r="F1739" s="96">
        <v>40</v>
      </c>
      <c r="G1739" s="91" t="s">
        <v>35</v>
      </c>
      <c r="H1739" s="91" t="s">
        <v>541</v>
      </c>
    </row>
    <row r="1740" spans="1:8" ht="15" customHeight="1" x14ac:dyDescent="0.25">
      <c r="A1740" s="91" t="s">
        <v>463</v>
      </c>
      <c r="B1740" s="91" t="s">
        <v>503</v>
      </c>
      <c r="C1740" s="91" t="s">
        <v>487</v>
      </c>
      <c r="D1740" s="91" t="s">
        <v>14</v>
      </c>
      <c r="E1740" s="91" t="s">
        <v>489</v>
      </c>
      <c r="F1740" s="96">
        <v>74</v>
      </c>
      <c r="G1740" s="91" t="s">
        <v>36</v>
      </c>
      <c r="H1740" s="91" t="s">
        <v>541</v>
      </c>
    </row>
    <row r="1741" spans="1:8" ht="15" customHeight="1" x14ac:dyDescent="0.25">
      <c r="A1741" s="91" t="s">
        <v>463</v>
      </c>
      <c r="B1741" s="91" t="s">
        <v>503</v>
      </c>
      <c r="C1741" s="91" t="s">
        <v>487</v>
      </c>
      <c r="D1741" s="91" t="s">
        <v>14</v>
      </c>
      <c r="E1741" s="91" t="s">
        <v>489</v>
      </c>
      <c r="F1741" s="96">
        <v>119</v>
      </c>
      <c r="G1741" s="91" t="s">
        <v>37</v>
      </c>
      <c r="H1741" s="91" t="s">
        <v>541</v>
      </c>
    </row>
    <row r="1742" spans="1:8" ht="15" customHeight="1" x14ac:dyDescent="0.25">
      <c r="A1742" s="91" t="s">
        <v>463</v>
      </c>
      <c r="B1742" s="91" t="s">
        <v>503</v>
      </c>
      <c r="C1742" s="91" t="s">
        <v>487</v>
      </c>
      <c r="D1742" s="91" t="s">
        <v>14</v>
      </c>
      <c r="E1742" s="91" t="s">
        <v>489</v>
      </c>
      <c r="F1742" s="96">
        <v>4</v>
      </c>
      <c r="G1742" s="91" t="s">
        <v>38</v>
      </c>
      <c r="H1742" s="91" t="s">
        <v>541</v>
      </c>
    </row>
    <row r="1743" spans="1:8" ht="15" customHeight="1" x14ac:dyDescent="0.25">
      <c r="A1743" s="91" t="s">
        <v>463</v>
      </c>
      <c r="B1743" s="91" t="s">
        <v>503</v>
      </c>
      <c r="C1743" s="91" t="s">
        <v>487</v>
      </c>
      <c r="D1743" s="91" t="s">
        <v>14</v>
      </c>
      <c r="E1743" s="91" t="s">
        <v>489</v>
      </c>
      <c r="F1743" s="96">
        <v>55</v>
      </c>
      <c r="G1743" s="91" t="s">
        <v>39</v>
      </c>
      <c r="H1743" s="91" t="s">
        <v>541</v>
      </c>
    </row>
    <row r="1744" spans="1:8" ht="15" customHeight="1" x14ac:dyDescent="0.25">
      <c r="A1744" s="91" t="s">
        <v>463</v>
      </c>
      <c r="B1744" s="91" t="s">
        <v>503</v>
      </c>
      <c r="C1744" s="91" t="s">
        <v>487</v>
      </c>
      <c r="D1744" s="91" t="s">
        <v>14</v>
      </c>
      <c r="E1744" s="91" t="s">
        <v>489</v>
      </c>
      <c r="F1744" s="96">
        <v>37</v>
      </c>
      <c r="G1744" s="91" t="s">
        <v>40</v>
      </c>
      <c r="H1744" s="91" t="s">
        <v>541</v>
      </c>
    </row>
    <row r="1745" spans="1:8" ht="15" customHeight="1" x14ac:dyDescent="0.25">
      <c r="A1745" s="91" t="s">
        <v>463</v>
      </c>
      <c r="B1745" s="91" t="s">
        <v>503</v>
      </c>
      <c r="C1745" s="91" t="s">
        <v>487</v>
      </c>
      <c r="D1745" s="91" t="s">
        <v>14</v>
      </c>
      <c r="E1745" s="91" t="s">
        <v>489</v>
      </c>
      <c r="F1745" s="96">
        <v>521</v>
      </c>
      <c r="G1745" s="91" t="s">
        <v>41</v>
      </c>
      <c r="H1745" s="91" t="s">
        <v>541</v>
      </c>
    </row>
    <row r="1746" spans="1:8" ht="15" customHeight="1" x14ac:dyDescent="0.25">
      <c r="A1746" s="91" t="s">
        <v>463</v>
      </c>
      <c r="B1746" s="91" t="s">
        <v>503</v>
      </c>
      <c r="C1746" s="91" t="s">
        <v>487</v>
      </c>
      <c r="D1746" s="91" t="s">
        <v>14</v>
      </c>
      <c r="E1746" s="91" t="s">
        <v>489</v>
      </c>
      <c r="F1746" s="96">
        <v>367</v>
      </c>
      <c r="G1746" s="91" t="s">
        <v>42</v>
      </c>
      <c r="H1746" s="91" t="s">
        <v>541</v>
      </c>
    </row>
    <row r="1747" spans="1:8" ht="15" customHeight="1" x14ac:dyDescent="0.25">
      <c r="A1747" s="91" t="s">
        <v>463</v>
      </c>
      <c r="B1747" s="91" t="s">
        <v>503</v>
      </c>
      <c r="C1747" s="91" t="s">
        <v>487</v>
      </c>
      <c r="D1747" s="91" t="s">
        <v>14</v>
      </c>
      <c r="E1747" s="91" t="s">
        <v>489</v>
      </c>
      <c r="F1747" s="96">
        <v>44</v>
      </c>
      <c r="G1747" s="91" t="s">
        <v>43</v>
      </c>
      <c r="H1747" s="91" t="s">
        <v>541</v>
      </c>
    </row>
    <row r="1748" spans="1:8" ht="15" customHeight="1" x14ac:dyDescent="0.25">
      <c r="A1748" s="91" t="s">
        <v>463</v>
      </c>
      <c r="B1748" s="91" t="s">
        <v>503</v>
      </c>
      <c r="C1748" s="91" t="s">
        <v>487</v>
      </c>
      <c r="D1748" s="91" t="s">
        <v>14</v>
      </c>
      <c r="E1748" s="91" t="s">
        <v>489</v>
      </c>
      <c r="F1748" s="96">
        <v>26</v>
      </c>
      <c r="G1748" s="91" t="s">
        <v>44</v>
      </c>
      <c r="H1748" s="91" t="s">
        <v>541</v>
      </c>
    </row>
    <row r="1749" spans="1:8" ht="15" customHeight="1" x14ac:dyDescent="0.25">
      <c r="A1749" s="91" t="s">
        <v>463</v>
      </c>
      <c r="B1749" s="91" t="s">
        <v>503</v>
      </c>
      <c r="C1749" s="91" t="s">
        <v>487</v>
      </c>
      <c r="D1749" s="91" t="s">
        <v>14</v>
      </c>
      <c r="E1749" s="91" t="s">
        <v>489</v>
      </c>
      <c r="F1749" s="96">
        <v>34</v>
      </c>
      <c r="G1749" s="91" t="s">
        <v>45</v>
      </c>
      <c r="H1749" s="91" t="s">
        <v>541</v>
      </c>
    </row>
    <row r="1750" spans="1:8" ht="15" customHeight="1" x14ac:dyDescent="0.25">
      <c r="A1750" s="91" t="s">
        <v>463</v>
      </c>
      <c r="B1750" s="91" t="s">
        <v>503</v>
      </c>
      <c r="C1750" s="91" t="s">
        <v>487</v>
      </c>
      <c r="D1750" s="91" t="s">
        <v>14</v>
      </c>
      <c r="E1750" s="91" t="s">
        <v>489</v>
      </c>
      <c r="F1750" s="96">
        <v>127</v>
      </c>
      <c r="G1750" s="91" t="s">
        <v>46</v>
      </c>
      <c r="H1750" s="91" t="s">
        <v>541</v>
      </c>
    </row>
    <row r="1751" spans="1:8" ht="15" customHeight="1" x14ac:dyDescent="0.25">
      <c r="A1751" s="91" t="s">
        <v>463</v>
      </c>
      <c r="B1751" s="91" t="s">
        <v>503</v>
      </c>
      <c r="C1751" s="91" t="s">
        <v>487</v>
      </c>
      <c r="D1751" s="91" t="s">
        <v>14</v>
      </c>
      <c r="E1751" s="91" t="s">
        <v>489</v>
      </c>
      <c r="F1751" s="96">
        <v>38</v>
      </c>
      <c r="G1751" s="91" t="s">
        <v>47</v>
      </c>
      <c r="H1751" s="91" t="s">
        <v>541</v>
      </c>
    </row>
    <row r="1752" spans="1:8" ht="15" customHeight="1" x14ac:dyDescent="0.25">
      <c r="A1752" s="91" t="s">
        <v>463</v>
      </c>
      <c r="B1752" s="91" t="s">
        <v>503</v>
      </c>
      <c r="C1752" s="91" t="s">
        <v>487</v>
      </c>
      <c r="D1752" s="91" t="s">
        <v>14</v>
      </c>
      <c r="E1752" s="91" t="s">
        <v>489</v>
      </c>
      <c r="F1752" s="96">
        <v>41</v>
      </c>
      <c r="G1752" s="91" t="s">
        <v>63</v>
      </c>
      <c r="H1752" s="91" t="s">
        <v>541</v>
      </c>
    </row>
    <row r="1753" spans="1:8" ht="15" customHeight="1" x14ac:dyDescent="0.25">
      <c r="A1753" s="91" t="s">
        <v>463</v>
      </c>
      <c r="B1753" s="91" t="s">
        <v>503</v>
      </c>
      <c r="C1753" s="91" t="s">
        <v>487</v>
      </c>
      <c r="D1753" s="91" t="s">
        <v>14</v>
      </c>
      <c r="E1753" s="91" t="s">
        <v>489</v>
      </c>
      <c r="F1753" s="96">
        <v>7</v>
      </c>
      <c r="G1753" s="91" t="s">
        <v>48</v>
      </c>
      <c r="H1753" s="91" t="s">
        <v>541</v>
      </c>
    </row>
    <row r="1754" spans="1:8" ht="15" customHeight="1" x14ac:dyDescent="0.25">
      <c r="A1754" s="91" t="s">
        <v>463</v>
      </c>
      <c r="B1754" s="91" t="s">
        <v>503</v>
      </c>
      <c r="C1754" s="91" t="s">
        <v>487</v>
      </c>
      <c r="D1754" s="91" t="s">
        <v>14</v>
      </c>
      <c r="E1754" s="91" t="s">
        <v>489</v>
      </c>
      <c r="F1754" s="96">
        <v>9</v>
      </c>
      <c r="G1754" s="91" t="s">
        <v>68</v>
      </c>
      <c r="H1754" s="91" t="s">
        <v>541</v>
      </c>
    </row>
    <row r="1755" spans="1:8" ht="15" customHeight="1" x14ac:dyDescent="0.25">
      <c r="A1755" s="91" t="s">
        <v>463</v>
      </c>
      <c r="B1755" s="91" t="s">
        <v>503</v>
      </c>
      <c r="C1755" s="91" t="s">
        <v>487</v>
      </c>
      <c r="D1755" s="91" t="s">
        <v>14</v>
      </c>
      <c r="E1755" s="91" t="s">
        <v>489</v>
      </c>
      <c r="F1755" s="96">
        <v>56</v>
      </c>
      <c r="G1755" s="91" t="s">
        <v>49</v>
      </c>
      <c r="H1755" s="91" t="s">
        <v>541</v>
      </c>
    </row>
    <row r="1756" spans="1:8" ht="15" customHeight="1" x14ac:dyDescent="0.25">
      <c r="A1756" s="91" t="s">
        <v>463</v>
      </c>
      <c r="B1756" s="91" t="s">
        <v>503</v>
      </c>
      <c r="C1756" s="91" t="s">
        <v>487</v>
      </c>
      <c r="D1756" s="91" t="s">
        <v>14</v>
      </c>
      <c r="E1756" s="91" t="s">
        <v>489</v>
      </c>
      <c r="F1756" s="96">
        <v>63</v>
      </c>
      <c r="G1756" s="91" t="s">
        <v>50</v>
      </c>
      <c r="H1756" s="91" t="s">
        <v>541</v>
      </c>
    </row>
    <row r="1757" spans="1:8" ht="15" customHeight="1" x14ac:dyDescent="0.25">
      <c r="A1757" s="91" t="s">
        <v>463</v>
      </c>
      <c r="B1757" s="91" t="s">
        <v>503</v>
      </c>
      <c r="C1757" s="91" t="s">
        <v>487</v>
      </c>
      <c r="D1757" s="91" t="s">
        <v>14</v>
      </c>
      <c r="E1757" s="91" t="s">
        <v>489</v>
      </c>
      <c r="F1757" s="96">
        <v>100</v>
      </c>
      <c r="G1757" s="91" t="s">
        <v>51</v>
      </c>
      <c r="H1757" s="91" t="s">
        <v>541</v>
      </c>
    </row>
    <row r="1758" spans="1:8" ht="15" customHeight="1" x14ac:dyDescent="0.25">
      <c r="A1758" s="91" t="s">
        <v>463</v>
      </c>
      <c r="B1758" s="91" t="s">
        <v>503</v>
      </c>
      <c r="C1758" s="91" t="s">
        <v>487</v>
      </c>
      <c r="D1758" s="91" t="s">
        <v>14</v>
      </c>
      <c r="E1758" s="91" t="s">
        <v>489</v>
      </c>
      <c r="F1758" s="96">
        <v>141</v>
      </c>
      <c r="G1758" s="91" t="s">
        <v>52</v>
      </c>
      <c r="H1758" s="91" t="s">
        <v>541</v>
      </c>
    </row>
    <row r="1759" spans="1:8" ht="15" customHeight="1" x14ac:dyDescent="0.25">
      <c r="A1759" s="91" t="s">
        <v>463</v>
      </c>
      <c r="B1759" s="91" t="s">
        <v>503</v>
      </c>
      <c r="C1759" s="91" t="s">
        <v>487</v>
      </c>
      <c r="D1759" s="91" t="s">
        <v>14</v>
      </c>
      <c r="E1759" s="91" t="s">
        <v>489</v>
      </c>
      <c r="F1759" s="96">
        <v>33</v>
      </c>
      <c r="G1759" s="91" t="s">
        <v>64</v>
      </c>
      <c r="H1759" s="91" t="s">
        <v>541</v>
      </c>
    </row>
    <row r="1760" spans="1:8" ht="15" customHeight="1" x14ac:dyDescent="0.25">
      <c r="A1760" s="91" t="s">
        <v>463</v>
      </c>
      <c r="B1760" s="91" t="s">
        <v>503</v>
      </c>
      <c r="C1760" s="91" t="s">
        <v>487</v>
      </c>
      <c r="D1760" s="91" t="s">
        <v>14</v>
      </c>
      <c r="E1760" s="91" t="s">
        <v>489</v>
      </c>
      <c r="F1760" s="96">
        <v>3</v>
      </c>
      <c r="G1760" s="91" t="s">
        <v>53</v>
      </c>
      <c r="H1760" s="91" t="s">
        <v>541</v>
      </c>
    </row>
    <row r="1761" spans="1:8" ht="15" customHeight="1" x14ac:dyDescent="0.25">
      <c r="A1761" s="91" t="s">
        <v>463</v>
      </c>
      <c r="B1761" s="91" t="s">
        <v>503</v>
      </c>
      <c r="C1761" s="91" t="s">
        <v>487</v>
      </c>
      <c r="D1761" s="91" t="s">
        <v>14</v>
      </c>
      <c r="E1761" s="91" t="s">
        <v>489</v>
      </c>
      <c r="F1761" s="96">
        <v>111</v>
      </c>
      <c r="G1761" s="91" t="s">
        <v>54</v>
      </c>
      <c r="H1761" s="91" t="s">
        <v>541</v>
      </c>
    </row>
    <row r="1762" spans="1:8" ht="15" customHeight="1" x14ac:dyDescent="0.25">
      <c r="A1762" s="91" t="s">
        <v>463</v>
      </c>
      <c r="B1762" s="91" t="s">
        <v>503</v>
      </c>
      <c r="C1762" s="91" t="s">
        <v>487</v>
      </c>
      <c r="D1762" s="91" t="s">
        <v>14</v>
      </c>
      <c r="E1762" s="91" t="s">
        <v>489</v>
      </c>
      <c r="F1762" s="96">
        <v>77</v>
      </c>
      <c r="G1762" s="91" t="s">
        <v>55</v>
      </c>
      <c r="H1762" s="91" t="s">
        <v>541</v>
      </c>
    </row>
    <row r="1763" spans="1:8" ht="15" customHeight="1" x14ac:dyDescent="0.25">
      <c r="A1763" s="91" t="s">
        <v>463</v>
      </c>
      <c r="B1763" s="91" t="s">
        <v>503</v>
      </c>
      <c r="C1763" s="91" t="s">
        <v>487</v>
      </c>
      <c r="D1763" s="91" t="s">
        <v>14</v>
      </c>
      <c r="E1763" s="91" t="s">
        <v>489</v>
      </c>
      <c r="F1763" s="96">
        <v>198</v>
      </c>
      <c r="G1763" s="91" t="s">
        <v>56</v>
      </c>
      <c r="H1763" s="91" t="s">
        <v>541</v>
      </c>
    </row>
    <row r="1764" spans="1:8" ht="15" customHeight="1" x14ac:dyDescent="0.25">
      <c r="A1764" s="91" t="s">
        <v>463</v>
      </c>
      <c r="B1764" s="91" t="s">
        <v>503</v>
      </c>
      <c r="C1764" s="91" t="s">
        <v>487</v>
      </c>
      <c r="D1764" s="91" t="s">
        <v>14</v>
      </c>
      <c r="E1764" s="91" t="s">
        <v>489</v>
      </c>
      <c r="F1764" s="96">
        <v>26</v>
      </c>
      <c r="G1764" s="91" t="s">
        <v>57</v>
      </c>
      <c r="H1764" s="91" t="s">
        <v>541</v>
      </c>
    </row>
    <row r="1765" spans="1:8" ht="15" customHeight="1" x14ac:dyDescent="0.25">
      <c r="A1765" s="91" t="s">
        <v>463</v>
      </c>
      <c r="B1765" s="91" t="s">
        <v>503</v>
      </c>
      <c r="C1765" s="91" t="s">
        <v>487</v>
      </c>
      <c r="D1765" s="91" t="s">
        <v>14</v>
      </c>
      <c r="E1765" s="91" t="s">
        <v>489</v>
      </c>
      <c r="F1765" s="96">
        <v>18</v>
      </c>
      <c r="G1765" s="91" t="s">
        <v>65</v>
      </c>
      <c r="H1765" s="91" t="s">
        <v>541</v>
      </c>
    </row>
    <row r="1766" spans="1:8" ht="15" customHeight="1" x14ac:dyDescent="0.25">
      <c r="A1766" s="91" t="s">
        <v>463</v>
      </c>
      <c r="B1766" s="91" t="s">
        <v>503</v>
      </c>
      <c r="C1766" s="91" t="s">
        <v>487</v>
      </c>
      <c r="D1766" s="91" t="s">
        <v>14</v>
      </c>
      <c r="E1766" s="91" t="s">
        <v>489</v>
      </c>
      <c r="F1766" s="96">
        <v>6</v>
      </c>
      <c r="G1766" s="91" t="s">
        <v>26</v>
      </c>
      <c r="H1766" s="91" t="s">
        <v>541</v>
      </c>
    </row>
    <row r="1767" spans="1:8" ht="15" customHeight="1" x14ac:dyDescent="0.25">
      <c r="A1767" s="91" t="s">
        <v>463</v>
      </c>
      <c r="B1767" s="91" t="s">
        <v>503</v>
      </c>
      <c r="C1767" s="91" t="s">
        <v>487</v>
      </c>
      <c r="D1767" s="91" t="s">
        <v>14</v>
      </c>
      <c r="E1767" s="91" t="s">
        <v>489</v>
      </c>
      <c r="F1767" s="96">
        <v>1</v>
      </c>
      <c r="G1767" s="91" t="s">
        <v>50</v>
      </c>
      <c r="H1767" s="91" t="s">
        <v>541</v>
      </c>
    </row>
    <row r="1768" spans="1:8" ht="15" customHeight="1" x14ac:dyDescent="0.25">
      <c r="A1768" s="91" t="s">
        <v>463</v>
      </c>
      <c r="B1768" s="91" t="s">
        <v>503</v>
      </c>
      <c r="C1768" s="91" t="s">
        <v>487</v>
      </c>
      <c r="D1768" s="91" t="s">
        <v>14</v>
      </c>
      <c r="E1768" s="91" t="s">
        <v>489</v>
      </c>
      <c r="F1768" s="96">
        <v>31</v>
      </c>
      <c r="G1768" s="91" t="s">
        <v>53</v>
      </c>
      <c r="H1768" s="91" t="s">
        <v>541</v>
      </c>
    </row>
    <row r="1769" spans="1:8" ht="15" customHeight="1" x14ac:dyDescent="0.25">
      <c r="A1769" s="91" t="s">
        <v>463</v>
      </c>
      <c r="B1769" s="91" t="s">
        <v>503</v>
      </c>
      <c r="C1769" s="91" t="s">
        <v>487</v>
      </c>
      <c r="D1769" s="91" t="s">
        <v>14</v>
      </c>
      <c r="E1769" s="91" t="s">
        <v>489</v>
      </c>
      <c r="F1769" s="96">
        <v>1</v>
      </c>
      <c r="G1769" s="91" t="s">
        <v>57</v>
      </c>
      <c r="H1769" s="91" t="s">
        <v>541</v>
      </c>
    </row>
    <row r="1770" spans="1:8" ht="15" customHeight="1" x14ac:dyDescent="0.25">
      <c r="A1770" s="91"/>
      <c r="B1770" s="91"/>
      <c r="C1770" s="91"/>
      <c r="D1770" s="91"/>
      <c r="E1770" s="91"/>
      <c r="F1770" s="120">
        <f>SUM(F1720:F1769)</f>
        <v>5561</v>
      </c>
      <c r="G1770" s="143"/>
      <c r="H1770" s="91"/>
    </row>
    <row r="1771" spans="1:8" ht="15" customHeight="1" x14ac:dyDescent="0.25">
      <c r="A1771" s="91" t="s">
        <v>464</v>
      </c>
      <c r="B1771" s="91" t="s">
        <v>504</v>
      </c>
      <c r="C1771" s="91" t="s">
        <v>488</v>
      </c>
      <c r="D1771" s="91" t="s">
        <v>14</v>
      </c>
      <c r="E1771" s="91" t="s">
        <v>489</v>
      </c>
      <c r="F1771" s="96">
        <v>1</v>
      </c>
      <c r="G1771" s="91" t="s">
        <v>15</v>
      </c>
      <c r="H1771" s="91" t="s">
        <v>541</v>
      </c>
    </row>
    <row r="1772" spans="1:8" ht="15" customHeight="1" x14ac:dyDescent="0.25">
      <c r="A1772" s="91" t="s">
        <v>464</v>
      </c>
      <c r="B1772" s="91" t="s">
        <v>504</v>
      </c>
      <c r="C1772" s="91" t="s">
        <v>488</v>
      </c>
      <c r="D1772" s="91" t="s">
        <v>14</v>
      </c>
      <c r="E1772" s="91" t="s">
        <v>489</v>
      </c>
      <c r="F1772" s="96">
        <v>12</v>
      </c>
      <c r="G1772" s="91" t="s">
        <v>20</v>
      </c>
      <c r="H1772" s="91" t="s">
        <v>541</v>
      </c>
    </row>
    <row r="1773" spans="1:8" ht="15" customHeight="1" x14ac:dyDescent="0.25">
      <c r="A1773" s="91" t="s">
        <v>464</v>
      </c>
      <c r="B1773" s="91" t="s">
        <v>504</v>
      </c>
      <c r="C1773" s="91" t="s">
        <v>488</v>
      </c>
      <c r="D1773" s="91" t="s">
        <v>14</v>
      </c>
      <c r="E1773" s="91" t="s">
        <v>489</v>
      </c>
      <c r="F1773" s="96">
        <v>0</v>
      </c>
      <c r="G1773" s="91" t="s">
        <v>21</v>
      </c>
      <c r="H1773" s="91" t="s">
        <v>541</v>
      </c>
    </row>
    <row r="1774" spans="1:8" ht="15" customHeight="1" x14ac:dyDescent="0.25">
      <c r="A1774" s="91" t="s">
        <v>464</v>
      </c>
      <c r="B1774" s="91" t="s">
        <v>504</v>
      </c>
      <c r="C1774" s="91" t="s">
        <v>488</v>
      </c>
      <c r="D1774" s="91" t="s">
        <v>14</v>
      </c>
      <c r="E1774" s="91" t="s">
        <v>489</v>
      </c>
      <c r="F1774" s="96">
        <v>20</v>
      </c>
      <c r="G1774" s="91" t="s">
        <v>49</v>
      </c>
      <c r="H1774" s="91" t="s">
        <v>541</v>
      </c>
    </row>
    <row r="1775" spans="1:8" ht="15" customHeight="1" x14ac:dyDescent="0.25">
      <c r="A1775" s="91" t="s">
        <v>465</v>
      </c>
      <c r="B1775" s="91" t="s">
        <v>115</v>
      </c>
      <c r="C1775" s="91" t="s">
        <v>482</v>
      </c>
      <c r="D1775" s="91" t="s">
        <v>14</v>
      </c>
      <c r="E1775" s="91" t="s">
        <v>489</v>
      </c>
      <c r="F1775" s="96">
        <v>430</v>
      </c>
      <c r="G1775" s="91" t="s">
        <v>22</v>
      </c>
      <c r="H1775" s="91" t="s">
        <v>543</v>
      </c>
    </row>
    <row r="1776" spans="1:8" ht="15" customHeight="1" x14ac:dyDescent="0.25">
      <c r="A1776" s="91" t="s">
        <v>464</v>
      </c>
      <c r="B1776" s="91" t="s">
        <v>504</v>
      </c>
      <c r="C1776" s="91" t="s">
        <v>488</v>
      </c>
      <c r="D1776" s="91" t="s">
        <v>14</v>
      </c>
      <c r="E1776" s="91" t="s">
        <v>489</v>
      </c>
      <c r="F1776" s="96">
        <v>67</v>
      </c>
      <c r="G1776" s="91" t="s">
        <v>23</v>
      </c>
      <c r="H1776" s="91" t="s">
        <v>541</v>
      </c>
    </row>
    <row r="1777" spans="1:8" ht="15" customHeight="1" x14ac:dyDescent="0.25">
      <c r="A1777" s="91" t="s">
        <v>464</v>
      </c>
      <c r="B1777" s="91" t="s">
        <v>504</v>
      </c>
      <c r="C1777" s="91" t="s">
        <v>488</v>
      </c>
      <c r="D1777" s="91" t="s">
        <v>14</v>
      </c>
      <c r="E1777" s="91" t="s">
        <v>489</v>
      </c>
      <c r="F1777" s="96">
        <v>0</v>
      </c>
      <c r="G1777" s="91" t="s">
        <v>25</v>
      </c>
      <c r="H1777" s="91" t="s">
        <v>541</v>
      </c>
    </row>
    <row r="1778" spans="1:8" ht="15" customHeight="1" x14ac:dyDescent="0.25">
      <c r="A1778" s="91" t="s">
        <v>464</v>
      </c>
      <c r="B1778" s="91" t="s">
        <v>504</v>
      </c>
      <c r="C1778" s="91" t="s">
        <v>488</v>
      </c>
      <c r="D1778" s="91" t="s">
        <v>14</v>
      </c>
      <c r="E1778" s="91" t="s">
        <v>489</v>
      </c>
      <c r="F1778" s="96">
        <v>39</v>
      </c>
      <c r="G1778" s="91" t="s">
        <v>30</v>
      </c>
      <c r="H1778" s="91" t="s">
        <v>541</v>
      </c>
    </row>
    <row r="1779" spans="1:8" ht="15" customHeight="1" x14ac:dyDescent="0.25">
      <c r="A1779" s="91" t="s">
        <v>464</v>
      </c>
      <c r="B1779" s="91" t="s">
        <v>504</v>
      </c>
      <c r="C1779" s="91" t="s">
        <v>488</v>
      </c>
      <c r="D1779" s="91" t="s">
        <v>14</v>
      </c>
      <c r="E1779" s="91" t="s">
        <v>489</v>
      </c>
      <c r="F1779" s="96">
        <v>40</v>
      </c>
      <c r="G1779" s="91" t="s">
        <v>35</v>
      </c>
      <c r="H1779" s="91" t="s">
        <v>541</v>
      </c>
    </row>
    <row r="1780" spans="1:8" ht="15" customHeight="1" x14ac:dyDescent="0.25">
      <c r="A1780" s="91" t="s">
        <v>464</v>
      </c>
      <c r="B1780" s="91" t="s">
        <v>504</v>
      </c>
      <c r="C1780" s="91" t="s">
        <v>488</v>
      </c>
      <c r="D1780" s="91" t="s">
        <v>14</v>
      </c>
      <c r="E1780" s="91" t="s">
        <v>489</v>
      </c>
      <c r="F1780" s="96">
        <v>10</v>
      </c>
      <c r="G1780" s="91" t="s">
        <v>38</v>
      </c>
      <c r="H1780" s="91" t="s">
        <v>541</v>
      </c>
    </row>
    <row r="1781" spans="1:8" ht="15" customHeight="1" x14ac:dyDescent="0.25">
      <c r="A1781" s="91" t="s">
        <v>464</v>
      </c>
      <c r="B1781" s="91" t="s">
        <v>504</v>
      </c>
      <c r="C1781" s="91" t="s">
        <v>488</v>
      </c>
      <c r="D1781" s="91" t="s">
        <v>14</v>
      </c>
      <c r="E1781" s="91" t="s">
        <v>489</v>
      </c>
      <c r="F1781" s="96">
        <v>339</v>
      </c>
      <c r="G1781" s="91" t="s">
        <v>41</v>
      </c>
      <c r="H1781" s="91" t="s">
        <v>541</v>
      </c>
    </row>
    <row r="1782" spans="1:8" ht="15" customHeight="1" x14ac:dyDescent="0.25">
      <c r="A1782" s="91" t="s">
        <v>464</v>
      </c>
      <c r="B1782" s="91" t="s">
        <v>504</v>
      </c>
      <c r="C1782" s="91" t="s">
        <v>488</v>
      </c>
      <c r="D1782" s="91" t="s">
        <v>14</v>
      </c>
      <c r="E1782" s="91" t="s">
        <v>489</v>
      </c>
      <c r="F1782" s="96">
        <v>15</v>
      </c>
      <c r="G1782" s="91" t="s">
        <v>45</v>
      </c>
      <c r="H1782" s="91" t="s">
        <v>541</v>
      </c>
    </row>
    <row r="1783" spans="1:8" ht="15" customHeight="1" x14ac:dyDescent="0.25">
      <c r="A1783" s="91" t="s">
        <v>464</v>
      </c>
      <c r="B1783" s="91" t="s">
        <v>504</v>
      </c>
      <c r="C1783" s="91" t="s">
        <v>488</v>
      </c>
      <c r="D1783" s="91" t="s">
        <v>14</v>
      </c>
      <c r="E1783" s="91" t="s">
        <v>489</v>
      </c>
      <c r="F1783" s="96">
        <v>2</v>
      </c>
      <c r="G1783" s="91" t="s">
        <v>46</v>
      </c>
      <c r="H1783" s="91" t="s">
        <v>541</v>
      </c>
    </row>
    <row r="1784" spans="1:8" ht="15" customHeight="1" x14ac:dyDescent="0.25">
      <c r="A1784" s="91" t="s">
        <v>464</v>
      </c>
      <c r="B1784" s="91" t="s">
        <v>504</v>
      </c>
      <c r="C1784" s="91" t="s">
        <v>488</v>
      </c>
      <c r="D1784" s="91" t="s">
        <v>14</v>
      </c>
      <c r="E1784" s="91" t="s">
        <v>489</v>
      </c>
      <c r="F1784" s="96">
        <v>16</v>
      </c>
      <c r="G1784" s="91" t="s">
        <v>47</v>
      </c>
      <c r="H1784" s="91" t="s">
        <v>541</v>
      </c>
    </row>
    <row r="1785" spans="1:8" ht="15" customHeight="1" x14ac:dyDescent="0.25">
      <c r="A1785" s="91" t="s">
        <v>464</v>
      </c>
      <c r="B1785" s="91" t="s">
        <v>504</v>
      </c>
      <c r="C1785" s="91" t="s">
        <v>488</v>
      </c>
      <c r="D1785" s="91" t="s">
        <v>14</v>
      </c>
      <c r="E1785" s="91" t="s">
        <v>489</v>
      </c>
      <c r="F1785" s="96">
        <v>24</v>
      </c>
      <c r="G1785" s="91" t="s">
        <v>48</v>
      </c>
      <c r="H1785" s="91" t="s">
        <v>541</v>
      </c>
    </row>
    <row r="1786" spans="1:8" ht="15" customHeight="1" x14ac:dyDescent="0.25">
      <c r="A1786" s="91" t="s">
        <v>464</v>
      </c>
      <c r="B1786" s="91" t="s">
        <v>504</v>
      </c>
      <c r="C1786" s="91" t="s">
        <v>488</v>
      </c>
      <c r="D1786" s="91" t="s">
        <v>14</v>
      </c>
      <c r="E1786" s="91" t="s">
        <v>489</v>
      </c>
      <c r="F1786" s="96">
        <v>1</v>
      </c>
      <c r="G1786" s="91" t="s">
        <v>53</v>
      </c>
      <c r="H1786" s="91" t="s">
        <v>541</v>
      </c>
    </row>
    <row r="1787" spans="1:8" ht="15" customHeight="1" x14ac:dyDescent="0.25">
      <c r="A1787" s="91" t="s">
        <v>464</v>
      </c>
      <c r="B1787" s="91" t="s">
        <v>504</v>
      </c>
      <c r="C1787" s="91" t="s">
        <v>488</v>
      </c>
      <c r="D1787" s="91" t="s">
        <v>14</v>
      </c>
      <c r="E1787" s="91" t="s">
        <v>489</v>
      </c>
      <c r="F1787" s="96">
        <v>7</v>
      </c>
      <c r="G1787" s="91" t="s">
        <v>65</v>
      </c>
      <c r="H1787" s="91" t="s">
        <v>541</v>
      </c>
    </row>
    <row r="1788" spans="1:8" ht="15" customHeight="1" x14ac:dyDescent="0.25">
      <c r="A1788" s="144"/>
      <c r="B1788" s="144"/>
      <c r="C1788" s="144"/>
      <c r="D1788" s="144"/>
      <c r="E1788" s="144"/>
      <c r="F1788" s="120">
        <f>SUM(F1771:F1787)</f>
        <v>1023</v>
      </c>
      <c r="G1788" s="144"/>
      <c r="H1788" s="144"/>
    </row>
    <row r="1789" spans="1:8" ht="15" customHeight="1" x14ac:dyDescent="0.25">
      <c r="A1789" s="91" t="s">
        <v>465</v>
      </c>
      <c r="B1789" s="91" t="s">
        <v>115</v>
      </c>
      <c r="C1789" s="91" t="s">
        <v>482</v>
      </c>
      <c r="D1789" s="91" t="s">
        <v>14</v>
      </c>
      <c r="E1789" s="91" t="s">
        <v>489</v>
      </c>
      <c r="F1789" s="96">
        <v>0</v>
      </c>
      <c r="G1789" s="91" t="s">
        <v>44</v>
      </c>
      <c r="H1789" s="91" t="s">
        <v>543</v>
      </c>
    </row>
    <row r="1790" spans="1:8" ht="15" customHeight="1" x14ac:dyDescent="0.25">
      <c r="A1790" s="91" t="s">
        <v>465</v>
      </c>
      <c r="B1790" s="91" t="s">
        <v>115</v>
      </c>
      <c r="C1790" s="91" t="s">
        <v>482</v>
      </c>
      <c r="D1790" s="91" t="s">
        <v>14</v>
      </c>
      <c r="E1790" s="91" t="s">
        <v>489</v>
      </c>
      <c r="F1790" s="96">
        <v>40</v>
      </c>
      <c r="G1790" s="91" t="s">
        <v>46</v>
      </c>
      <c r="H1790" s="91" t="s">
        <v>543</v>
      </c>
    </row>
    <row r="1791" spans="1:8" ht="15" customHeight="1" x14ac:dyDescent="0.25">
      <c r="A1791" s="91" t="s">
        <v>465</v>
      </c>
      <c r="B1791" s="91" t="s">
        <v>115</v>
      </c>
      <c r="C1791" s="91" t="s">
        <v>482</v>
      </c>
      <c r="D1791" s="91" t="s">
        <v>14</v>
      </c>
      <c r="E1791" s="91" t="s">
        <v>489</v>
      </c>
      <c r="F1791" s="96">
        <v>2</v>
      </c>
      <c r="G1791" s="91" t="s">
        <v>53</v>
      </c>
      <c r="H1791" s="91" t="s">
        <v>543</v>
      </c>
    </row>
    <row r="1792" spans="1:8" ht="15" customHeight="1" x14ac:dyDescent="0.25">
      <c r="A1792" s="91" t="s">
        <v>465</v>
      </c>
      <c r="B1792" s="91" t="s">
        <v>115</v>
      </c>
      <c r="C1792" s="91" t="s">
        <v>482</v>
      </c>
      <c r="D1792" s="91" t="s">
        <v>14</v>
      </c>
      <c r="E1792" s="91" t="s">
        <v>489</v>
      </c>
      <c r="F1792" s="96">
        <v>94</v>
      </c>
      <c r="G1792" s="91" t="s">
        <v>18</v>
      </c>
      <c r="H1792" s="91" t="s">
        <v>543</v>
      </c>
    </row>
    <row r="1793" spans="1:8" ht="15" customHeight="1" x14ac:dyDescent="0.25">
      <c r="A1793" s="91" t="s">
        <v>465</v>
      </c>
      <c r="B1793" s="91" t="s">
        <v>115</v>
      </c>
      <c r="C1793" s="91" t="s">
        <v>482</v>
      </c>
      <c r="D1793" s="91" t="s">
        <v>14</v>
      </c>
      <c r="E1793" s="91" t="s">
        <v>489</v>
      </c>
      <c r="F1793" s="96">
        <v>50</v>
      </c>
      <c r="G1793" s="91" t="s">
        <v>20</v>
      </c>
      <c r="H1793" s="91" t="s">
        <v>543</v>
      </c>
    </row>
    <row r="1794" spans="1:8" ht="15" customHeight="1" x14ac:dyDescent="0.25">
      <c r="A1794" s="91" t="s">
        <v>465</v>
      </c>
      <c r="B1794" s="91" t="s">
        <v>115</v>
      </c>
      <c r="C1794" s="91" t="s">
        <v>480</v>
      </c>
      <c r="D1794" s="91" t="s">
        <v>14</v>
      </c>
      <c r="E1794" s="91" t="s">
        <v>489</v>
      </c>
      <c r="F1794" s="96">
        <v>167</v>
      </c>
      <c r="G1794" s="91" t="s">
        <v>22</v>
      </c>
      <c r="H1794" s="91" t="s">
        <v>543</v>
      </c>
    </row>
    <row r="1795" spans="1:8" ht="15" customHeight="1" x14ac:dyDescent="0.25">
      <c r="A1795" s="91" t="s">
        <v>465</v>
      </c>
      <c r="B1795" s="91" t="s">
        <v>115</v>
      </c>
      <c r="C1795" s="91" t="s">
        <v>482</v>
      </c>
      <c r="D1795" s="91" t="s">
        <v>14</v>
      </c>
      <c r="E1795" s="91" t="s">
        <v>489</v>
      </c>
      <c r="F1795" s="96">
        <v>89</v>
      </c>
      <c r="G1795" s="91" t="s">
        <v>23</v>
      </c>
      <c r="H1795" s="91" t="s">
        <v>543</v>
      </c>
    </row>
    <row r="1796" spans="1:8" ht="15" customHeight="1" x14ac:dyDescent="0.25">
      <c r="A1796" s="91" t="s">
        <v>465</v>
      </c>
      <c r="B1796" s="91" t="s">
        <v>115</v>
      </c>
      <c r="C1796" s="91" t="s">
        <v>482</v>
      </c>
      <c r="D1796" s="91" t="s">
        <v>14</v>
      </c>
      <c r="E1796" s="91" t="s">
        <v>489</v>
      </c>
      <c r="F1796" s="96">
        <v>191</v>
      </c>
      <c r="G1796" s="91" t="s">
        <v>25</v>
      </c>
      <c r="H1796" s="91" t="s">
        <v>543</v>
      </c>
    </row>
    <row r="1797" spans="1:8" ht="15" customHeight="1" x14ac:dyDescent="0.25">
      <c r="A1797" s="91" t="s">
        <v>465</v>
      </c>
      <c r="B1797" s="91" t="s">
        <v>115</v>
      </c>
      <c r="C1797" s="91" t="s">
        <v>482</v>
      </c>
      <c r="D1797" s="91" t="s">
        <v>14</v>
      </c>
      <c r="E1797" s="91" t="s">
        <v>489</v>
      </c>
      <c r="F1797" s="96">
        <v>12</v>
      </c>
      <c r="G1797" s="91" t="s">
        <v>27</v>
      </c>
      <c r="H1797" s="91" t="s">
        <v>543</v>
      </c>
    </row>
    <row r="1798" spans="1:8" ht="15" customHeight="1" x14ac:dyDescent="0.25">
      <c r="A1798" s="91" t="s">
        <v>465</v>
      </c>
      <c r="B1798" s="91" t="s">
        <v>115</v>
      </c>
      <c r="C1798" s="91" t="s">
        <v>482</v>
      </c>
      <c r="D1798" s="91" t="s">
        <v>14</v>
      </c>
      <c r="E1798" s="91" t="s">
        <v>489</v>
      </c>
      <c r="F1798" s="96">
        <v>43</v>
      </c>
      <c r="G1798" s="91" t="s">
        <v>28</v>
      </c>
      <c r="H1798" s="91" t="s">
        <v>543</v>
      </c>
    </row>
    <row r="1799" spans="1:8" ht="15" customHeight="1" x14ac:dyDescent="0.25">
      <c r="A1799" s="91" t="s">
        <v>465</v>
      </c>
      <c r="B1799" s="91" t="s">
        <v>115</v>
      </c>
      <c r="C1799" s="91" t="s">
        <v>482</v>
      </c>
      <c r="D1799" s="91" t="s">
        <v>14</v>
      </c>
      <c r="E1799" s="91" t="s">
        <v>489</v>
      </c>
      <c r="F1799" s="96">
        <v>4</v>
      </c>
      <c r="G1799" s="91" t="s">
        <v>30</v>
      </c>
      <c r="H1799" s="91" t="s">
        <v>543</v>
      </c>
    </row>
    <row r="1800" spans="1:8" ht="15" customHeight="1" x14ac:dyDescent="0.25">
      <c r="A1800" s="91" t="s">
        <v>465</v>
      </c>
      <c r="B1800" s="91" t="s">
        <v>115</v>
      </c>
      <c r="C1800" s="91" t="s">
        <v>482</v>
      </c>
      <c r="D1800" s="91" t="s">
        <v>14</v>
      </c>
      <c r="E1800" s="91" t="s">
        <v>489</v>
      </c>
      <c r="F1800" s="96">
        <v>34</v>
      </c>
      <c r="G1800" s="91" t="s">
        <v>31</v>
      </c>
      <c r="H1800" s="91" t="s">
        <v>543</v>
      </c>
    </row>
    <row r="1801" spans="1:8" ht="15" customHeight="1" x14ac:dyDescent="0.25">
      <c r="A1801" s="91" t="s">
        <v>465</v>
      </c>
      <c r="B1801" s="91" t="s">
        <v>115</v>
      </c>
      <c r="C1801" s="91" t="s">
        <v>482</v>
      </c>
      <c r="D1801" s="91" t="s">
        <v>14</v>
      </c>
      <c r="E1801" s="91" t="s">
        <v>489</v>
      </c>
      <c r="F1801" s="96">
        <v>256</v>
      </c>
      <c r="G1801" s="91" t="s">
        <v>32</v>
      </c>
      <c r="H1801" s="91" t="s">
        <v>543</v>
      </c>
    </row>
    <row r="1802" spans="1:8" ht="15" customHeight="1" x14ac:dyDescent="0.25">
      <c r="A1802" s="91" t="s">
        <v>465</v>
      </c>
      <c r="B1802" s="91" t="s">
        <v>115</v>
      </c>
      <c r="C1802" s="91" t="s">
        <v>482</v>
      </c>
      <c r="D1802" s="91" t="s">
        <v>14</v>
      </c>
      <c r="E1802" s="91" t="s">
        <v>489</v>
      </c>
      <c r="F1802" s="96">
        <v>6</v>
      </c>
      <c r="G1802" s="91" t="s">
        <v>62</v>
      </c>
      <c r="H1802" s="91" t="s">
        <v>543</v>
      </c>
    </row>
    <row r="1803" spans="1:8" ht="15" customHeight="1" x14ac:dyDescent="0.25">
      <c r="A1803" s="91" t="s">
        <v>465</v>
      </c>
      <c r="B1803" s="91" t="s">
        <v>115</v>
      </c>
      <c r="C1803" s="91" t="s">
        <v>482</v>
      </c>
      <c r="D1803" s="91" t="s">
        <v>14</v>
      </c>
      <c r="E1803" s="91" t="s">
        <v>489</v>
      </c>
      <c r="F1803" s="96">
        <v>176</v>
      </c>
      <c r="G1803" s="91" t="s">
        <v>34</v>
      </c>
      <c r="H1803" s="91" t="s">
        <v>543</v>
      </c>
    </row>
    <row r="1804" spans="1:8" ht="15" customHeight="1" x14ac:dyDescent="0.25">
      <c r="A1804" s="91" t="s">
        <v>465</v>
      </c>
      <c r="B1804" s="91" t="s">
        <v>115</v>
      </c>
      <c r="C1804" s="91" t="s">
        <v>482</v>
      </c>
      <c r="D1804" s="91" t="s">
        <v>14</v>
      </c>
      <c r="E1804" s="91" t="s">
        <v>489</v>
      </c>
      <c r="F1804" s="96">
        <v>133</v>
      </c>
      <c r="G1804" s="91" t="s">
        <v>35</v>
      </c>
      <c r="H1804" s="91" t="s">
        <v>543</v>
      </c>
    </row>
    <row r="1805" spans="1:8" ht="15" customHeight="1" x14ac:dyDescent="0.25">
      <c r="A1805" s="91" t="s">
        <v>465</v>
      </c>
      <c r="B1805" s="91" t="s">
        <v>115</v>
      </c>
      <c r="C1805" s="91" t="s">
        <v>482</v>
      </c>
      <c r="D1805" s="91" t="s">
        <v>14</v>
      </c>
      <c r="E1805" s="91" t="s">
        <v>489</v>
      </c>
      <c r="F1805" s="96">
        <v>110</v>
      </c>
      <c r="G1805" s="91" t="s">
        <v>36</v>
      </c>
      <c r="H1805" s="91" t="s">
        <v>543</v>
      </c>
    </row>
    <row r="1806" spans="1:8" ht="15" customHeight="1" x14ac:dyDescent="0.25">
      <c r="A1806" s="91" t="s">
        <v>465</v>
      </c>
      <c r="B1806" s="91" t="s">
        <v>115</v>
      </c>
      <c r="C1806" s="91" t="s">
        <v>482</v>
      </c>
      <c r="D1806" s="91" t="s">
        <v>14</v>
      </c>
      <c r="E1806" s="91" t="s">
        <v>489</v>
      </c>
      <c r="F1806" s="96">
        <v>59</v>
      </c>
      <c r="G1806" s="91" t="s">
        <v>37</v>
      </c>
      <c r="H1806" s="91" t="s">
        <v>543</v>
      </c>
    </row>
    <row r="1807" spans="1:8" ht="15" customHeight="1" x14ac:dyDescent="0.25">
      <c r="A1807" s="91" t="s">
        <v>465</v>
      </c>
      <c r="B1807" s="91" t="s">
        <v>115</v>
      </c>
      <c r="C1807" s="91" t="s">
        <v>482</v>
      </c>
      <c r="D1807" s="91" t="s">
        <v>14</v>
      </c>
      <c r="E1807" s="91" t="s">
        <v>489</v>
      </c>
      <c r="F1807" s="96">
        <v>29</v>
      </c>
      <c r="G1807" s="91" t="s">
        <v>38</v>
      </c>
      <c r="H1807" s="91" t="s">
        <v>543</v>
      </c>
    </row>
    <row r="1808" spans="1:8" ht="15" customHeight="1" x14ac:dyDescent="0.25">
      <c r="A1808" s="91" t="s">
        <v>465</v>
      </c>
      <c r="B1808" s="91" t="s">
        <v>115</v>
      </c>
      <c r="C1808" s="91" t="s">
        <v>482</v>
      </c>
      <c r="D1808" s="91" t="s">
        <v>14</v>
      </c>
      <c r="E1808" s="91" t="s">
        <v>489</v>
      </c>
      <c r="F1808" s="96">
        <v>61</v>
      </c>
      <c r="G1808" s="91" t="s">
        <v>39</v>
      </c>
      <c r="H1808" s="91" t="s">
        <v>543</v>
      </c>
    </row>
    <row r="1809" spans="1:8" ht="15" customHeight="1" x14ac:dyDescent="0.25">
      <c r="A1809" s="91" t="s">
        <v>465</v>
      </c>
      <c r="B1809" s="91" t="s">
        <v>115</v>
      </c>
      <c r="C1809" s="91" t="s">
        <v>482</v>
      </c>
      <c r="D1809" s="91" t="s">
        <v>14</v>
      </c>
      <c r="E1809" s="91" t="s">
        <v>489</v>
      </c>
      <c r="F1809" s="96">
        <v>109</v>
      </c>
      <c r="G1809" s="91" t="s">
        <v>40</v>
      </c>
      <c r="H1809" s="91" t="s">
        <v>543</v>
      </c>
    </row>
    <row r="1810" spans="1:8" ht="15" customHeight="1" x14ac:dyDescent="0.25">
      <c r="A1810" s="91" t="s">
        <v>465</v>
      </c>
      <c r="B1810" s="91" t="s">
        <v>115</v>
      </c>
      <c r="C1810" s="91" t="s">
        <v>482</v>
      </c>
      <c r="D1810" s="91" t="s">
        <v>14</v>
      </c>
      <c r="E1810" s="91" t="s">
        <v>489</v>
      </c>
      <c r="F1810" s="96">
        <v>155</v>
      </c>
      <c r="G1810" s="91" t="s">
        <v>41</v>
      </c>
      <c r="H1810" s="91" t="s">
        <v>543</v>
      </c>
    </row>
    <row r="1811" spans="1:8" ht="15" customHeight="1" x14ac:dyDescent="0.25">
      <c r="A1811" s="91" t="s">
        <v>465</v>
      </c>
      <c r="B1811" s="91" t="s">
        <v>115</v>
      </c>
      <c r="C1811" s="91" t="s">
        <v>482</v>
      </c>
      <c r="D1811" s="91" t="s">
        <v>14</v>
      </c>
      <c r="E1811" s="91" t="s">
        <v>489</v>
      </c>
      <c r="F1811" s="96">
        <v>441</v>
      </c>
      <c r="G1811" s="91" t="s">
        <v>42</v>
      </c>
      <c r="H1811" s="91" t="s">
        <v>543</v>
      </c>
    </row>
    <row r="1812" spans="1:8" ht="15" customHeight="1" x14ac:dyDescent="0.25">
      <c r="A1812" s="91" t="s">
        <v>465</v>
      </c>
      <c r="B1812" s="91" t="s">
        <v>115</v>
      </c>
      <c r="C1812" s="91" t="s">
        <v>482</v>
      </c>
      <c r="D1812" s="91" t="s">
        <v>14</v>
      </c>
      <c r="E1812" s="91" t="s">
        <v>489</v>
      </c>
      <c r="F1812" s="96">
        <v>82</v>
      </c>
      <c r="G1812" s="91" t="s">
        <v>44</v>
      </c>
      <c r="H1812" s="91" t="s">
        <v>543</v>
      </c>
    </row>
    <row r="1813" spans="1:8" ht="15" customHeight="1" x14ac:dyDescent="0.25">
      <c r="A1813" s="91" t="s">
        <v>465</v>
      </c>
      <c r="B1813" s="91" t="s">
        <v>115</v>
      </c>
      <c r="C1813" s="91" t="s">
        <v>482</v>
      </c>
      <c r="D1813" s="91" t="s">
        <v>14</v>
      </c>
      <c r="E1813" s="91" t="s">
        <v>489</v>
      </c>
      <c r="F1813" s="96">
        <v>4</v>
      </c>
      <c r="G1813" s="91" t="s">
        <v>45</v>
      </c>
      <c r="H1813" s="91" t="s">
        <v>543</v>
      </c>
    </row>
    <row r="1814" spans="1:8" ht="15" customHeight="1" x14ac:dyDescent="0.25">
      <c r="A1814" s="91" t="s">
        <v>465</v>
      </c>
      <c r="B1814" s="91" t="s">
        <v>115</v>
      </c>
      <c r="C1814" s="91" t="s">
        <v>482</v>
      </c>
      <c r="D1814" s="91" t="s">
        <v>14</v>
      </c>
      <c r="E1814" s="91" t="s">
        <v>489</v>
      </c>
      <c r="F1814" s="96">
        <v>2</v>
      </c>
      <c r="G1814" s="91" t="s">
        <v>46</v>
      </c>
      <c r="H1814" s="91" t="s">
        <v>543</v>
      </c>
    </row>
    <row r="1815" spans="1:8" ht="15" customHeight="1" x14ac:dyDescent="0.25">
      <c r="A1815" s="91" t="s">
        <v>465</v>
      </c>
      <c r="B1815" s="91" t="s">
        <v>115</v>
      </c>
      <c r="C1815" s="91" t="s">
        <v>482</v>
      </c>
      <c r="D1815" s="91" t="s">
        <v>14</v>
      </c>
      <c r="E1815" s="91" t="s">
        <v>489</v>
      </c>
      <c r="F1815" s="96">
        <v>15</v>
      </c>
      <c r="G1815" s="91" t="s">
        <v>47</v>
      </c>
      <c r="H1815" s="91" t="s">
        <v>543</v>
      </c>
    </row>
    <row r="1816" spans="1:8" ht="15" customHeight="1" x14ac:dyDescent="0.25">
      <c r="A1816" s="91" t="s">
        <v>465</v>
      </c>
      <c r="B1816" s="91" t="s">
        <v>115</v>
      </c>
      <c r="C1816" s="91" t="s">
        <v>482</v>
      </c>
      <c r="D1816" s="91" t="s">
        <v>14</v>
      </c>
      <c r="E1816" s="91" t="s">
        <v>489</v>
      </c>
      <c r="F1816" s="96">
        <v>20</v>
      </c>
      <c r="G1816" s="91" t="s">
        <v>63</v>
      </c>
      <c r="H1816" s="91" t="s">
        <v>543</v>
      </c>
    </row>
    <row r="1817" spans="1:8" ht="15" customHeight="1" x14ac:dyDescent="0.25">
      <c r="A1817" s="91" t="s">
        <v>465</v>
      </c>
      <c r="B1817" s="91" t="s">
        <v>115</v>
      </c>
      <c r="C1817" s="91" t="s">
        <v>482</v>
      </c>
      <c r="D1817" s="91" t="s">
        <v>14</v>
      </c>
      <c r="E1817" s="91" t="s">
        <v>489</v>
      </c>
      <c r="F1817" s="96">
        <v>61</v>
      </c>
      <c r="G1817" s="91" t="s">
        <v>48</v>
      </c>
      <c r="H1817" s="91" t="s">
        <v>543</v>
      </c>
    </row>
    <row r="1818" spans="1:8" ht="15" customHeight="1" x14ac:dyDescent="0.25">
      <c r="A1818" s="91" t="s">
        <v>465</v>
      </c>
      <c r="B1818" s="91" t="s">
        <v>115</v>
      </c>
      <c r="C1818" s="91" t="s">
        <v>482</v>
      </c>
      <c r="D1818" s="91" t="s">
        <v>14</v>
      </c>
      <c r="E1818" s="91" t="s">
        <v>489</v>
      </c>
      <c r="F1818" s="96">
        <v>2</v>
      </c>
      <c r="G1818" s="91" t="s">
        <v>68</v>
      </c>
      <c r="H1818" s="91" t="s">
        <v>543</v>
      </c>
    </row>
    <row r="1819" spans="1:8" ht="15" customHeight="1" x14ac:dyDescent="0.25">
      <c r="A1819" s="91" t="s">
        <v>465</v>
      </c>
      <c r="B1819" s="91" t="s">
        <v>115</v>
      </c>
      <c r="C1819" s="91" t="s">
        <v>482</v>
      </c>
      <c r="D1819" s="91" t="s">
        <v>14</v>
      </c>
      <c r="E1819" s="91" t="s">
        <v>489</v>
      </c>
      <c r="F1819" s="96">
        <v>60</v>
      </c>
      <c r="G1819" s="91" t="s">
        <v>49</v>
      </c>
      <c r="H1819" s="91" t="s">
        <v>543</v>
      </c>
    </row>
    <row r="1820" spans="1:8" ht="15" customHeight="1" x14ac:dyDescent="0.25">
      <c r="A1820" s="91" t="s">
        <v>465</v>
      </c>
      <c r="B1820" s="91" t="s">
        <v>115</v>
      </c>
      <c r="C1820" s="91" t="s">
        <v>482</v>
      </c>
      <c r="D1820" s="91" t="s">
        <v>14</v>
      </c>
      <c r="E1820" s="91" t="s">
        <v>489</v>
      </c>
      <c r="F1820" s="96">
        <v>46</v>
      </c>
      <c r="G1820" s="91" t="s">
        <v>50</v>
      </c>
      <c r="H1820" s="91" t="s">
        <v>543</v>
      </c>
    </row>
    <row r="1821" spans="1:8" ht="15" customHeight="1" x14ac:dyDescent="0.25">
      <c r="A1821" s="91" t="s">
        <v>465</v>
      </c>
      <c r="B1821" s="91" t="s">
        <v>115</v>
      </c>
      <c r="C1821" s="91" t="s">
        <v>482</v>
      </c>
      <c r="D1821" s="91" t="s">
        <v>14</v>
      </c>
      <c r="E1821" s="91" t="s">
        <v>489</v>
      </c>
      <c r="F1821" s="96">
        <v>8</v>
      </c>
      <c r="G1821" s="91" t="s">
        <v>51</v>
      </c>
      <c r="H1821" s="91" t="s">
        <v>543</v>
      </c>
    </row>
    <row r="1822" spans="1:8" ht="15" customHeight="1" x14ac:dyDescent="0.25">
      <c r="A1822" s="91" t="s">
        <v>465</v>
      </c>
      <c r="B1822" s="91" t="s">
        <v>115</v>
      </c>
      <c r="C1822" s="91" t="s">
        <v>482</v>
      </c>
      <c r="D1822" s="91" t="s">
        <v>14</v>
      </c>
      <c r="E1822" s="91" t="s">
        <v>489</v>
      </c>
      <c r="F1822" s="96">
        <v>35</v>
      </c>
      <c r="G1822" s="91" t="s">
        <v>52</v>
      </c>
      <c r="H1822" s="91" t="s">
        <v>543</v>
      </c>
    </row>
    <row r="1823" spans="1:8" ht="15" customHeight="1" x14ac:dyDescent="0.25">
      <c r="A1823" s="91" t="s">
        <v>465</v>
      </c>
      <c r="B1823" s="91" t="s">
        <v>115</v>
      </c>
      <c r="C1823" s="91" t="s">
        <v>482</v>
      </c>
      <c r="D1823" s="91" t="s">
        <v>14</v>
      </c>
      <c r="E1823" s="91" t="s">
        <v>489</v>
      </c>
      <c r="F1823" s="96">
        <v>17</v>
      </c>
      <c r="G1823" s="91" t="s">
        <v>55</v>
      </c>
      <c r="H1823" s="91" t="s">
        <v>543</v>
      </c>
    </row>
    <row r="1824" spans="1:8" ht="15" customHeight="1" x14ac:dyDescent="0.25">
      <c r="A1824" s="91" t="s">
        <v>465</v>
      </c>
      <c r="B1824" s="91" t="s">
        <v>115</v>
      </c>
      <c r="C1824" s="91" t="s">
        <v>482</v>
      </c>
      <c r="D1824" s="91" t="s">
        <v>14</v>
      </c>
      <c r="E1824" s="91" t="s">
        <v>489</v>
      </c>
      <c r="F1824" s="96">
        <v>47</v>
      </c>
      <c r="G1824" s="91" t="s">
        <v>56</v>
      </c>
      <c r="H1824" s="91" t="s">
        <v>543</v>
      </c>
    </row>
    <row r="1825" spans="1:8" ht="15" customHeight="1" x14ac:dyDescent="0.25">
      <c r="A1825" s="91" t="s">
        <v>465</v>
      </c>
      <c r="B1825" s="91" t="s">
        <v>115</v>
      </c>
      <c r="C1825" s="91" t="s">
        <v>482</v>
      </c>
      <c r="D1825" s="91" t="s">
        <v>14</v>
      </c>
      <c r="E1825" s="91" t="s">
        <v>489</v>
      </c>
      <c r="F1825" s="96">
        <v>1</v>
      </c>
      <c r="G1825" s="91" t="s">
        <v>57</v>
      </c>
      <c r="H1825" s="91" t="s">
        <v>543</v>
      </c>
    </row>
    <row r="1826" spans="1:8" ht="15" customHeight="1" x14ac:dyDescent="0.25">
      <c r="A1826" s="91" t="s">
        <v>465</v>
      </c>
      <c r="B1826" s="91" t="s">
        <v>115</v>
      </c>
      <c r="C1826" s="91" t="s">
        <v>482</v>
      </c>
      <c r="D1826" s="91" t="s">
        <v>14</v>
      </c>
      <c r="E1826" s="91" t="s">
        <v>489</v>
      </c>
      <c r="F1826" s="96">
        <v>5</v>
      </c>
      <c r="G1826" s="91" t="s">
        <v>65</v>
      </c>
      <c r="H1826" s="91" t="s">
        <v>543</v>
      </c>
    </row>
    <row r="1827" spans="1:8" ht="15" customHeight="1" x14ac:dyDescent="0.25">
      <c r="A1827" s="91" t="s">
        <v>465</v>
      </c>
      <c r="B1827" s="91" t="s">
        <v>115</v>
      </c>
      <c r="C1827" s="91" t="s">
        <v>482</v>
      </c>
      <c r="D1827" s="91" t="s">
        <v>14</v>
      </c>
      <c r="E1827" s="91" t="s">
        <v>489</v>
      </c>
      <c r="F1827" s="96">
        <v>65</v>
      </c>
      <c r="G1827" s="91" t="s">
        <v>18</v>
      </c>
      <c r="H1827" s="91" t="s">
        <v>543</v>
      </c>
    </row>
    <row r="1828" spans="1:8" ht="15" customHeight="1" x14ac:dyDescent="0.25">
      <c r="A1828" s="91" t="s">
        <v>465</v>
      </c>
      <c r="B1828" s="91" t="s">
        <v>115</v>
      </c>
      <c r="C1828" s="91" t="s">
        <v>482</v>
      </c>
      <c r="D1828" s="91" t="s">
        <v>14</v>
      </c>
      <c r="E1828" s="91" t="s">
        <v>489</v>
      </c>
      <c r="F1828" s="96">
        <v>96</v>
      </c>
      <c r="G1828" s="91" t="s">
        <v>20</v>
      </c>
      <c r="H1828" s="91" t="s">
        <v>543</v>
      </c>
    </row>
    <row r="1829" spans="1:8" ht="15" customHeight="1" x14ac:dyDescent="0.25">
      <c r="A1829" s="91" t="s">
        <v>465</v>
      </c>
      <c r="B1829" s="91" t="s">
        <v>115</v>
      </c>
      <c r="C1829" s="91" t="s">
        <v>480</v>
      </c>
      <c r="D1829" s="91" t="s">
        <v>14</v>
      </c>
      <c r="E1829" s="91" t="s">
        <v>489</v>
      </c>
      <c r="F1829" s="96">
        <v>70</v>
      </c>
      <c r="G1829" s="91" t="s">
        <v>22</v>
      </c>
      <c r="H1829" s="91" t="s">
        <v>543</v>
      </c>
    </row>
    <row r="1830" spans="1:8" ht="15" customHeight="1" x14ac:dyDescent="0.25">
      <c r="A1830" s="91" t="s">
        <v>465</v>
      </c>
      <c r="B1830" s="91" t="s">
        <v>115</v>
      </c>
      <c r="C1830" s="91" t="s">
        <v>482</v>
      </c>
      <c r="D1830" s="91" t="s">
        <v>14</v>
      </c>
      <c r="E1830" s="91" t="s">
        <v>489</v>
      </c>
      <c r="F1830" s="96">
        <v>83</v>
      </c>
      <c r="G1830" s="91" t="s">
        <v>23</v>
      </c>
      <c r="H1830" s="91" t="s">
        <v>543</v>
      </c>
    </row>
    <row r="1831" spans="1:8" ht="15" customHeight="1" x14ac:dyDescent="0.25">
      <c r="A1831" s="91" t="s">
        <v>465</v>
      </c>
      <c r="B1831" s="91" t="s">
        <v>115</v>
      </c>
      <c r="C1831" s="91" t="s">
        <v>482</v>
      </c>
      <c r="D1831" s="91" t="s">
        <v>14</v>
      </c>
      <c r="E1831" s="91" t="s">
        <v>489</v>
      </c>
      <c r="F1831" s="96">
        <v>59</v>
      </c>
      <c r="G1831" s="91" t="s">
        <v>25</v>
      </c>
      <c r="H1831" s="91" t="s">
        <v>543</v>
      </c>
    </row>
    <row r="1832" spans="1:8" ht="15" customHeight="1" x14ac:dyDescent="0.25">
      <c r="A1832" s="91" t="s">
        <v>465</v>
      </c>
      <c r="B1832" s="91" t="s">
        <v>115</v>
      </c>
      <c r="C1832" s="91" t="s">
        <v>482</v>
      </c>
      <c r="D1832" s="91" t="s">
        <v>14</v>
      </c>
      <c r="E1832" s="91" t="s">
        <v>489</v>
      </c>
      <c r="F1832" s="96">
        <v>2</v>
      </c>
      <c r="G1832" s="91" t="s">
        <v>27</v>
      </c>
      <c r="H1832" s="91" t="s">
        <v>543</v>
      </c>
    </row>
    <row r="1833" spans="1:8" ht="15" customHeight="1" x14ac:dyDescent="0.25">
      <c r="A1833" s="91" t="s">
        <v>465</v>
      </c>
      <c r="B1833" s="91" t="s">
        <v>115</v>
      </c>
      <c r="C1833" s="91" t="s">
        <v>482</v>
      </c>
      <c r="D1833" s="91" t="s">
        <v>14</v>
      </c>
      <c r="E1833" s="91" t="s">
        <v>489</v>
      </c>
      <c r="F1833" s="96">
        <v>4</v>
      </c>
      <c r="G1833" s="91" t="s">
        <v>28</v>
      </c>
      <c r="H1833" s="91" t="s">
        <v>543</v>
      </c>
    </row>
    <row r="1834" spans="1:8" ht="15" customHeight="1" x14ac:dyDescent="0.25">
      <c r="A1834" s="91" t="s">
        <v>465</v>
      </c>
      <c r="B1834" s="91" t="s">
        <v>115</v>
      </c>
      <c r="C1834" s="91" t="s">
        <v>482</v>
      </c>
      <c r="D1834" s="91" t="s">
        <v>14</v>
      </c>
      <c r="E1834" s="91" t="s">
        <v>489</v>
      </c>
      <c r="F1834" s="96">
        <v>0</v>
      </c>
      <c r="G1834" s="91" t="s">
        <v>29</v>
      </c>
      <c r="H1834" s="91" t="s">
        <v>543</v>
      </c>
    </row>
    <row r="1835" spans="1:8" ht="15" customHeight="1" x14ac:dyDescent="0.25">
      <c r="A1835" s="91" t="s">
        <v>465</v>
      </c>
      <c r="B1835" s="91" t="s">
        <v>115</v>
      </c>
      <c r="C1835" s="91" t="s">
        <v>482</v>
      </c>
      <c r="D1835" s="91" t="s">
        <v>14</v>
      </c>
      <c r="E1835" s="91" t="s">
        <v>489</v>
      </c>
      <c r="F1835" s="96">
        <v>7</v>
      </c>
      <c r="G1835" s="91" t="s">
        <v>30</v>
      </c>
      <c r="H1835" s="91" t="s">
        <v>543</v>
      </c>
    </row>
    <row r="1836" spans="1:8" ht="15" customHeight="1" x14ac:dyDescent="0.25">
      <c r="A1836" s="91" t="s">
        <v>465</v>
      </c>
      <c r="B1836" s="91" t="s">
        <v>115</v>
      </c>
      <c r="C1836" s="91" t="s">
        <v>482</v>
      </c>
      <c r="D1836" s="91" t="s">
        <v>14</v>
      </c>
      <c r="E1836" s="91" t="s">
        <v>489</v>
      </c>
      <c r="F1836" s="96">
        <v>194</v>
      </c>
      <c r="G1836" s="91" t="s">
        <v>32</v>
      </c>
      <c r="H1836" s="91" t="s">
        <v>543</v>
      </c>
    </row>
    <row r="1837" spans="1:8" ht="15" customHeight="1" x14ac:dyDescent="0.25">
      <c r="A1837" s="91" t="s">
        <v>465</v>
      </c>
      <c r="B1837" s="91" t="s">
        <v>115</v>
      </c>
      <c r="C1837" s="91" t="s">
        <v>482</v>
      </c>
      <c r="D1837" s="91" t="s">
        <v>14</v>
      </c>
      <c r="E1837" s="91" t="s">
        <v>489</v>
      </c>
      <c r="F1837" s="96">
        <v>2</v>
      </c>
      <c r="G1837" s="91" t="s">
        <v>62</v>
      </c>
      <c r="H1837" s="91" t="s">
        <v>543</v>
      </c>
    </row>
    <row r="1838" spans="1:8" ht="15" customHeight="1" x14ac:dyDescent="0.25">
      <c r="A1838" s="91" t="s">
        <v>465</v>
      </c>
      <c r="B1838" s="91" t="s">
        <v>115</v>
      </c>
      <c r="C1838" s="91" t="s">
        <v>482</v>
      </c>
      <c r="D1838" s="91" t="s">
        <v>14</v>
      </c>
      <c r="E1838" s="91" t="s">
        <v>489</v>
      </c>
      <c r="F1838" s="96">
        <v>13</v>
      </c>
      <c r="G1838" s="91" t="s">
        <v>34</v>
      </c>
      <c r="H1838" s="91" t="s">
        <v>543</v>
      </c>
    </row>
    <row r="1839" spans="1:8" ht="15" customHeight="1" x14ac:dyDescent="0.25">
      <c r="A1839" s="91" t="s">
        <v>465</v>
      </c>
      <c r="B1839" s="91" t="s">
        <v>115</v>
      </c>
      <c r="C1839" s="91" t="s">
        <v>482</v>
      </c>
      <c r="D1839" s="91" t="s">
        <v>14</v>
      </c>
      <c r="E1839" s="91" t="s">
        <v>489</v>
      </c>
      <c r="F1839" s="96">
        <v>37</v>
      </c>
      <c r="G1839" s="91" t="s">
        <v>35</v>
      </c>
      <c r="H1839" s="91" t="s">
        <v>543</v>
      </c>
    </row>
    <row r="1840" spans="1:8" ht="15" customHeight="1" x14ac:dyDescent="0.25">
      <c r="A1840" s="91" t="s">
        <v>465</v>
      </c>
      <c r="B1840" s="91" t="s">
        <v>115</v>
      </c>
      <c r="C1840" s="91" t="s">
        <v>482</v>
      </c>
      <c r="D1840" s="91" t="s">
        <v>14</v>
      </c>
      <c r="E1840" s="91" t="s">
        <v>489</v>
      </c>
      <c r="F1840" s="96">
        <v>115</v>
      </c>
      <c r="G1840" s="91" t="s">
        <v>36</v>
      </c>
      <c r="H1840" s="91" t="s">
        <v>543</v>
      </c>
    </row>
    <row r="1841" spans="1:8" ht="15" customHeight="1" x14ac:dyDescent="0.25">
      <c r="A1841" s="91" t="s">
        <v>465</v>
      </c>
      <c r="B1841" s="91" t="s">
        <v>115</v>
      </c>
      <c r="C1841" s="91" t="s">
        <v>482</v>
      </c>
      <c r="D1841" s="91" t="s">
        <v>14</v>
      </c>
      <c r="E1841" s="91" t="s">
        <v>489</v>
      </c>
      <c r="F1841" s="96">
        <v>38</v>
      </c>
      <c r="G1841" s="91" t="s">
        <v>37</v>
      </c>
      <c r="H1841" s="91" t="s">
        <v>543</v>
      </c>
    </row>
    <row r="1842" spans="1:8" ht="15" customHeight="1" x14ac:dyDescent="0.25">
      <c r="A1842" s="91" t="s">
        <v>465</v>
      </c>
      <c r="B1842" s="91" t="s">
        <v>115</v>
      </c>
      <c r="C1842" s="91" t="s">
        <v>482</v>
      </c>
      <c r="D1842" s="91" t="s">
        <v>14</v>
      </c>
      <c r="E1842" s="91" t="s">
        <v>489</v>
      </c>
      <c r="F1842" s="96">
        <v>7</v>
      </c>
      <c r="G1842" s="91" t="s">
        <v>38</v>
      </c>
      <c r="H1842" s="91" t="s">
        <v>543</v>
      </c>
    </row>
    <row r="1843" spans="1:8" ht="15" customHeight="1" x14ac:dyDescent="0.25">
      <c r="A1843" s="91" t="s">
        <v>465</v>
      </c>
      <c r="B1843" s="91" t="s">
        <v>115</v>
      </c>
      <c r="C1843" s="91" t="s">
        <v>482</v>
      </c>
      <c r="D1843" s="91" t="s">
        <v>14</v>
      </c>
      <c r="E1843" s="91" t="s">
        <v>489</v>
      </c>
      <c r="F1843" s="96">
        <v>5</v>
      </c>
      <c r="G1843" s="91" t="s">
        <v>39</v>
      </c>
      <c r="H1843" s="91" t="s">
        <v>543</v>
      </c>
    </row>
    <row r="1844" spans="1:8" ht="15" customHeight="1" x14ac:dyDescent="0.25">
      <c r="A1844" s="91" t="s">
        <v>465</v>
      </c>
      <c r="B1844" s="91" t="s">
        <v>115</v>
      </c>
      <c r="C1844" s="91" t="s">
        <v>482</v>
      </c>
      <c r="D1844" s="91" t="s">
        <v>14</v>
      </c>
      <c r="E1844" s="91" t="s">
        <v>489</v>
      </c>
      <c r="F1844" s="96">
        <v>36</v>
      </c>
      <c r="G1844" s="91" t="s">
        <v>40</v>
      </c>
      <c r="H1844" s="91" t="s">
        <v>543</v>
      </c>
    </row>
    <row r="1845" spans="1:8" ht="15" customHeight="1" x14ac:dyDescent="0.25">
      <c r="A1845" s="91" t="s">
        <v>465</v>
      </c>
      <c r="B1845" s="91" t="s">
        <v>115</v>
      </c>
      <c r="C1845" s="91" t="s">
        <v>482</v>
      </c>
      <c r="D1845" s="91" t="s">
        <v>14</v>
      </c>
      <c r="E1845" s="91" t="s">
        <v>489</v>
      </c>
      <c r="F1845" s="96">
        <v>197</v>
      </c>
      <c r="G1845" s="91" t="s">
        <v>41</v>
      </c>
      <c r="H1845" s="91" t="s">
        <v>543</v>
      </c>
    </row>
    <row r="1846" spans="1:8" ht="15" customHeight="1" x14ac:dyDescent="0.25">
      <c r="A1846" s="91" t="s">
        <v>465</v>
      </c>
      <c r="B1846" s="91" t="s">
        <v>115</v>
      </c>
      <c r="C1846" s="91" t="s">
        <v>482</v>
      </c>
      <c r="D1846" s="91" t="s">
        <v>14</v>
      </c>
      <c r="E1846" s="91" t="s">
        <v>489</v>
      </c>
      <c r="F1846" s="96">
        <v>99</v>
      </c>
      <c r="G1846" s="91" t="s">
        <v>42</v>
      </c>
      <c r="H1846" s="91" t="s">
        <v>543</v>
      </c>
    </row>
    <row r="1847" spans="1:8" ht="15" customHeight="1" x14ac:dyDescent="0.25">
      <c r="A1847" s="91" t="s">
        <v>465</v>
      </c>
      <c r="B1847" s="91" t="s">
        <v>115</v>
      </c>
      <c r="C1847" s="91" t="s">
        <v>482</v>
      </c>
      <c r="D1847" s="91" t="s">
        <v>14</v>
      </c>
      <c r="E1847" s="91" t="s">
        <v>489</v>
      </c>
      <c r="F1847" s="96">
        <v>46</v>
      </c>
      <c r="G1847" s="91" t="s">
        <v>43</v>
      </c>
      <c r="H1847" s="91" t="s">
        <v>543</v>
      </c>
    </row>
    <row r="1848" spans="1:8" ht="15" customHeight="1" x14ac:dyDescent="0.25">
      <c r="A1848" s="91" t="s">
        <v>465</v>
      </c>
      <c r="B1848" s="91" t="s">
        <v>115</v>
      </c>
      <c r="C1848" s="91" t="s">
        <v>482</v>
      </c>
      <c r="D1848" s="91" t="s">
        <v>14</v>
      </c>
      <c r="E1848" s="91" t="s">
        <v>489</v>
      </c>
      <c r="F1848" s="96">
        <v>15</v>
      </c>
      <c r="G1848" s="91" t="s">
        <v>44</v>
      </c>
      <c r="H1848" s="91" t="s">
        <v>543</v>
      </c>
    </row>
    <row r="1849" spans="1:8" ht="15" customHeight="1" x14ac:dyDescent="0.25">
      <c r="A1849" s="91" t="s">
        <v>465</v>
      </c>
      <c r="B1849" s="91" t="s">
        <v>115</v>
      </c>
      <c r="C1849" s="91" t="s">
        <v>482</v>
      </c>
      <c r="D1849" s="91" t="s">
        <v>14</v>
      </c>
      <c r="E1849" s="91" t="s">
        <v>489</v>
      </c>
      <c r="F1849" s="96">
        <v>46</v>
      </c>
      <c r="G1849" s="91" t="s">
        <v>45</v>
      </c>
      <c r="H1849" s="91" t="s">
        <v>543</v>
      </c>
    </row>
    <row r="1850" spans="1:8" ht="15" customHeight="1" x14ac:dyDescent="0.25">
      <c r="A1850" s="91" t="s">
        <v>465</v>
      </c>
      <c r="B1850" s="91" t="s">
        <v>115</v>
      </c>
      <c r="C1850" s="91" t="s">
        <v>482</v>
      </c>
      <c r="D1850" s="91" t="s">
        <v>14</v>
      </c>
      <c r="E1850" s="91" t="s">
        <v>489</v>
      </c>
      <c r="F1850" s="96">
        <v>1</v>
      </c>
      <c r="G1850" s="91" t="s">
        <v>46</v>
      </c>
      <c r="H1850" s="91" t="s">
        <v>543</v>
      </c>
    </row>
    <row r="1851" spans="1:8" ht="15" customHeight="1" x14ac:dyDescent="0.25">
      <c r="A1851" s="91" t="s">
        <v>465</v>
      </c>
      <c r="B1851" s="91" t="s">
        <v>115</v>
      </c>
      <c r="C1851" s="91" t="s">
        <v>482</v>
      </c>
      <c r="D1851" s="91" t="s">
        <v>14</v>
      </c>
      <c r="E1851" s="91" t="s">
        <v>489</v>
      </c>
      <c r="F1851" s="96">
        <v>29</v>
      </c>
      <c r="G1851" s="91" t="s">
        <v>47</v>
      </c>
      <c r="H1851" s="91" t="s">
        <v>543</v>
      </c>
    </row>
    <row r="1852" spans="1:8" ht="15" customHeight="1" x14ac:dyDescent="0.25">
      <c r="A1852" s="91" t="s">
        <v>465</v>
      </c>
      <c r="B1852" s="91" t="s">
        <v>115</v>
      </c>
      <c r="C1852" s="91" t="s">
        <v>482</v>
      </c>
      <c r="D1852" s="91" t="s">
        <v>14</v>
      </c>
      <c r="E1852" s="91" t="s">
        <v>489</v>
      </c>
      <c r="F1852" s="96">
        <v>55</v>
      </c>
      <c r="G1852" s="91" t="s">
        <v>63</v>
      </c>
      <c r="H1852" s="91" t="s">
        <v>543</v>
      </c>
    </row>
    <row r="1853" spans="1:8" ht="15" customHeight="1" x14ac:dyDescent="0.25">
      <c r="A1853" s="91" t="s">
        <v>465</v>
      </c>
      <c r="B1853" s="91" t="s">
        <v>115</v>
      </c>
      <c r="C1853" s="91" t="s">
        <v>482</v>
      </c>
      <c r="D1853" s="91" t="s">
        <v>14</v>
      </c>
      <c r="E1853" s="91" t="s">
        <v>489</v>
      </c>
      <c r="F1853" s="96">
        <v>10</v>
      </c>
      <c r="G1853" s="91" t="s">
        <v>48</v>
      </c>
      <c r="H1853" s="91" t="s">
        <v>543</v>
      </c>
    </row>
    <row r="1854" spans="1:8" ht="15" customHeight="1" x14ac:dyDescent="0.25">
      <c r="A1854" s="91" t="s">
        <v>465</v>
      </c>
      <c r="B1854" s="91" t="s">
        <v>115</v>
      </c>
      <c r="C1854" s="91" t="s">
        <v>482</v>
      </c>
      <c r="D1854" s="91" t="s">
        <v>14</v>
      </c>
      <c r="E1854" s="91" t="s">
        <v>489</v>
      </c>
      <c r="F1854" s="96">
        <v>10</v>
      </c>
      <c r="G1854" s="91" t="s">
        <v>49</v>
      </c>
      <c r="H1854" s="91" t="s">
        <v>543</v>
      </c>
    </row>
    <row r="1855" spans="1:8" ht="15" customHeight="1" x14ac:dyDescent="0.25">
      <c r="A1855" s="91" t="s">
        <v>465</v>
      </c>
      <c r="B1855" s="91" t="s">
        <v>115</v>
      </c>
      <c r="C1855" s="91" t="s">
        <v>482</v>
      </c>
      <c r="D1855" s="91" t="s">
        <v>14</v>
      </c>
      <c r="E1855" s="91" t="s">
        <v>489</v>
      </c>
      <c r="F1855" s="96">
        <v>13</v>
      </c>
      <c r="G1855" s="91" t="s">
        <v>50</v>
      </c>
      <c r="H1855" s="91" t="s">
        <v>543</v>
      </c>
    </row>
    <row r="1856" spans="1:8" ht="15" customHeight="1" x14ac:dyDescent="0.25">
      <c r="A1856" s="91" t="s">
        <v>465</v>
      </c>
      <c r="B1856" s="91" t="s">
        <v>115</v>
      </c>
      <c r="C1856" s="91" t="s">
        <v>482</v>
      </c>
      <c r="D1856" s="91" t="s">
        <v>14</v>
      </c>
      <c r="E1856" s="91" t="s">
        <v>489</v>
      </c>
      <c r="F1856" s="96">
        <v>52</v>
      </c>
      <c r="G1856" s="91" t="s">
        <v>51</v>
      </c>
      <c r="H1856" s="91" t="s">
        <v>543</v>
      </c>
    </row>
    <row r="1857" spans="1:8" ht="15" customHeight="1" x14ac:dyDescent="0.25">
      <c r="A1857" s="91" t="s">
        <v>465</v>
      </c>
      <c r="B1857" s="91" t="s">
        <v>115</v>
      </c>
      <c r="C1857" s="91" t="s">
        <v>482</v>
      </c>
      <c r="D1857" s="91" t="s">
        <v>14</v>
      </c>
      <c r="E1857" s="91" t="s">
        <v>489</v>
      </c>
      <c r="F1857" s="96">
        <v>137</v>
      </c>
      <c r="G1857" s="91" t="s">
        <v>52</v>
      </c>
      <c r="H1857" s="91" t="s">
        <v>543</v>
      </c>
    </row>
    <row r="1858" spans="1:8" ht="15" customHeight="1" x14ac:dyDescent="0.25">
      <c r="A1858" s="91" t="s">
        <v>465</v>
      </c>
      <c r="B1858" s="91" t="s">
        <v>115</v>
      </c>
      <c r="C1858" s="91" t="s">
        <v>482</v>
      </c>
      <c r="D1858" s="91" t="s">
        <v>14</v>
      </c>
      <c r="E1858" s="91" t="s">
        <v>489</v>
      </c>
      <c r="F1858" s="96">
        <v>6</v>
      </c>
      <c r="G1858" s="91" t="s">
        <v>55</v>
      </c>
      <c r="H1858" s="91" t="s">
        <v>543</v>
      </c>
    </row>
    <row r="1859" spans="1:8" ht="15" customHeight="1" x14ac:dyDescent="0.25">
      <c r="A1859" s="91" t="s">
        <v>465</v>
      </c>
      <c r="B1859" s="91" t="s">
        <v>115</v>
      </c>
      <c r="C1859" s="91" t="s">
        <v>482</v>
      </c>
      <c r="D1859" s="91" t="s">
        <v>14</v>
      </c>
      <c r="E1859" s="91" t="s">
        <v>489</v>
      </c>
      <c r="F1859" s="96">
        <v>56</v>
      </c>
      <c r="G1859" s="91" t="s">
        <v>56</v>
      </c>
      <c r="H1859" s="91" t="s">
        <v>543</v>
      </c>
    </row>
    <row r="1860" spans="1:8" ht="15" customHeight="1" x14ac:dyDescent="0.25">
      <c r="A1860" s="91" t="s">
        <v>465</v>
      </c>
      <c r="B1860" s="91" t="s">
        <v>115</v>
      </c>
      <c r="C1860" s="91" t="s">
        <v>482</v>
      </c>
      <c r="D1860" s="91" t="s">
        <v>14</v>
      </c>
      <c r="E1860" s="91" t="s">
        <v>489</v>
      </c>
      <c r="F1860" s="96">
        <v>27</v>
      </c>
      <c r="G1860" s="91" t="s">
        <v>65</v>
      </c>
      <c r="H1860" s="91" t="s">
        <v>543</v>
      </c>
    </row>
    <row r="1861" spans="1:8" ht="15" customHeight="1" x14ac:dyDescent="0.25">
      <c r="A1861" s="91" t="s">
        <v>465</v>
      </c>
      <c r="B1861" s="91" t="s">
        <v>115</v>
      </c>
      <c r="C1861" s="91" t="s">
        <v>482</v>
      </c>
      <c r="D1861" s="91" t="s">
        <v>14</v>
      </c>
      <c r="E1861" s="91" t="s">
        <v>489</v>
      </c>
      <c r="F1861" s="96">
        <v>1</v>
      </c>
      <c r="G1861" s="91" t="s">
        <v>30</v>
      </c>
      <c r="H1861" s="91" t="s">
        <v>543</v>
      </c>
    </row>
    <row r="1862" spans="1:8" ht="15" customHeight="1" x14ac:dyDescent="0.25">
      <c r="A1862" s="91" t="s">
        <v>465</v>
      </c>
      <c r="B1862" s="91" t="s">
        <v>115</v>
      </c>
      <c r="C1862" s="91" t="s">
        <v>482</v>
      </c>
      <c r="D1862" s="91" t="s">
        <v>14</v>
      </c>
      <c r="E1862" s="91" t="s">
        <v>489</v>
      </c>
      <c r="F1862" s="96">
        <v>13</v>
      </c>
      <c r="G1862" s="91" t="s">
        <v>31</v>
      </c>
      <c r="H1862" s="91" t="s">
        <v>543</v>
      </c>
    </row>
    <row r="1863" spans="1:8" ht="15" customHeight="1" x14ac:dyDescent="0.25">
      <c r="A1863" s="91" t="s">
        <v>465</v>
      </c>
      <c r="B1863" s="91" t="s">
        <v>115</v>
      </c>
      <c r="C1863" s="91" t="s">
        <v>482</v>
      </c>
      <c r="D1863" s="91" t="s">
        <v>14</v>
      </c>
      <c r="E1863" s="91" t="s">
        <v>489</v>
      </c>
      <c r="F1863" s="96">
        <v>5</v>
      </c>
      <c r="G1863" s="91" t="s">
        <v>36</v>
      </c>
      <c r="H1863" s="91" t="s">
        <v>543</v>
      </c>
    </row>
    <row r="1864" spans="1:8" ht="15" customHeight="1" x14ac:dyDescent="0.25">
      <c r="A1864" s="91" t="s">
        <v>465</v>
      </c>
      <c r="B1864" s="91" t="s">
        <v>115</v>
      </c>
      <c r="C1864" s="91" t="s">
        <v>482</v>
      </c>
      <c r="D1864" s="91" t="s">
        <v>14</v>
      </c>
      <c r="E1864" s="91" t="s">
        <v>489</v>
      </c>
      <c r="F1864" s="96">
        <v>2</v>
      </c>
      <c r="G1864" s="91" t="s">
        <v>40</v>
      </c>
      <c r="H1864" s="91" t="s">
        <v>543</v>
      </c>
    </row>
    <row r="1865" spans="1:8" ht="15" customHeight="1" x14ac:dyDescent="0.25">
      <c r="A1865" s="91" t="s">
        <v>465</v>
      </c>
      <c r="B1865" s="91" t="s">
        <v>115</v>
      </c>
      <c r="C1865" s="91" t="s">
        <v>482</v>
      </c>
      <c r="D1865" s="91" t="s">
        <v>14</v>
      </c>
      <c r="E1865" s="91" t="s">
        <v>489</v>
      </c>
      <c r="F1865" s="96">
        <v>2</v>
      </c>
      <c r="G1865" s="91" t="s">
        <v>43</v>
      </c>
      <c r="H1865" s="91" t="s">
        <v>543</v>
      </c>
    </row>
    <row r="1866" spans="1:8" ht="15" customHeight="1" x14ac:dyDescent="0.25">
      <c r="A1866" s="91" t="s">
        <v>465</v>
      </c>
      <c r="B1866" s="91" t="s">
        <v>115</v>
      </c>
      <c r="C1866" s="91" t="s">
        <v>482</v>
      </c>
      <c r="D1866" s="91" t="s">
        <v>14</v>
      </c>
      <c r="E1866" s="91" t="s">
        <v>489</v>
      </c>
      <c r="F1866" s="96">
        <v>11</v>
      </c>
      <c r="G1866" s="91" t="s">
        <v>46</v>
      </c>
      <c r="H1866" s="91" t="s">
        <v>543</v>
      </c>
    </row>
    <row r="1867" spans="1:8" ht="15" customHeight="1" x14ac:dyDescent="0.25">
      <c r="A1867" s="91" t="s">
        <v>465</v>
      </c>
      <c r="B1867" s="91" t="s">
        <v>115</v>
      </c>
      <c r="C1867" s="91" t="s">
        <v>482</v>
      </c>
      <c r="D1867" s="91" t="s">
        <v>14</v>
      </c>
      <c r="E1867" s="91" t="s">
        <v>489</v>
      </c>
      <c r="F1867" s="96">
        <v>12</v>
      </c>
      <c r="G1867" s="91" t="s">
        <v>52</v>
      </c>
      <c r="H1867" s="91" t="s">
        <v>543</v>
      </c>
    </row>
    <row r="1868" spans="1:8" ht="15" customHeight="1" x14ac:dyDescent="0.25">
      <c r="A1868" s="91" t="s">
        <v>465</v>
      </c>
      <c r="B1868" s="91" t="s">
        <v>115</v>
      </c>
      <c r="C1868" s="91" t="s">
        <v>482</v>
      </c>
      <c r="D1868" s="91" t="s">
        <v>14</v>
      </c>
      <c r="E1868" s="91" t="s">
        <v>489</v>
      </c>
      <c r="F1868" s="96">
        <v>6</v>
      </c>
      <c r="G1868" s="91" t="s">
        <v>53</v>
      </c>
      <c r="H1868" s="91" t="s">
        <v>543</v>
      </c>
    </row>
    <row r="1869" spans="1:8" ht="15" customHeight="1" x14ac:dyDescent="0.25">
      <c r="A1869" s="91"/>
      <c r="B1869" s="91"/>
      <c r="C1869" s="91"/>
      <c r="D1869" s="91"/>
      <c r="E1869" s="91"/>
      <c r="F1869" s="120">
        <f>SUM(F1789:F1868)</f>
        <v>4350</v>
      </c>
      <c r="G1869" s="143"/>
      <c r="H1869" s="91"/>
    </row>
    <row r="1870" spans="1:8" ht="15" customHeight="1" x14ac:dyDescent="0.25">
      <c r="A1870" s="91" t="s">
        <v>465</v>
      </c>
      <c r="B1870" s="91" t="s">
        <v>115</v>
      </c>
      <c r="C1870" s="91" t="s">
        <v>480</v>
      </c>
      <c r="D1870" s="91" t="s">
        <v>14</v>
      </c>
      <c r="E1870" s="91" t="s">
        <v>489</v>
      </c>
      <c r="F1870" s="96">
        <v>51</v>
      </c>
      <c r="G1870" s="91" t="s">
        <v>40</v>
      </c>
      <c r="H1870" s="91" t="s">
        <v>543</v>
      </c>
    </row>
    <row r="1871" spans="1:8" ht="15" customHeight="1" x14ac:dyDescent="0.25">
      <c r="A1871" s="91" t="s">
        <v>465</v>
      </c>
      <c r="B1871" s="91" t="s">
        <v>115</v>
      </c>
      <c r="C1871" s="91" t="s">
        <v>480</v>
      </c>
      <c r="D1871" s="91" t="s">
        <v>14</v>
      </c>
      <c r="E1871" s="91" t="s">
        <v>489</v>
      </c>
      <c r="F1871" s="96">
        <v>49</v>
      </c>
      <c r="G1871" s="91" t="s">
        <v>46</v>
      </c>
      <c r="H1871" s="91" t="s">
        <v>543</v>
      </c>
    </row>
    <row r="1872" spans="1:8" ht="15" customHeight="1" x14ac:dyDescent="0.25">
      <c r="A1872" s="91" t="s">
        <v>465</v>
      </c>
      <c r="B1872" s="91" t="s">
        <v>115</v>
      </c>
      <c r="C1872" s="91" t="s">
        <v>480</v>
      </c>
      <c r="D1872" s="91" t="s">
        <v>14</v>
      </c>
      <c r="E1872" s="91" t="s">
        <v>489</v>
      </c>
      <c r="F1872" s="96">
        <v>0</v>
      </c>
      <c r="G1872" s="91" t="s">
        <v>51</v>
      </c>
      <c r="H1872" s="91" t="s">
        <v>543</v>
      </c>
    </row>
    <row r="1873" spans="1:8" ht="15" customHeight="1" x14ac:dyDescent="0.25">
      <c r="A1873" s="91" t="s">
        <v>465</v>
      </c>
      <c r="B1873" s="91" t="s">
        <v>115</v>
      </c>
      <c r="C1873" s="91" t="s">
        <v>480</v>
      </c>
      <c r="D1873" s="91" t="s">
        <v>14</v>
      </c>
      <c r="E1873" s="91" t="s">
        <v>489</v>
      </c>
      <c r="F1873" s="96">
        <v>30</v>
      </c>
      <c r="G1873" s="91" t="s">
        <v>53</v>
      </c>
      <c r="H1873" s="91" t="s">
        <v>543</v>
      </c>
    </row>
    <row r="1874" spans="1:8" ht="15" customHeight="1" x14ac:dyDescent="0.25">
      <c r="A1874" s="91" t="s">
        <v>465</v>
      </c>
      <c r="B1874" s="91" t="s">
        <v>115</v>
      </c>
      <c r="C1874" s="91" t="s">
        <v>480</v>
      </c>
      <c r="D1874" s="91" t="s">
        <v>14</v>
      </c>
      <c r="E1874" s="91" t="s">
        <v>489</v>
      </c>
      <c r="F1874" s="96">
        <v>136</v>
      </c>
      <c r="G1874" s="91" t="s">
        <v>55</v>
      </c>
      <c r="H1874" s="91" t="s">
        <v>543</v>
      </c>
    </row>
    <row r="1875" spans="1:8" ht="15" customHeight="1" x14ac:dyDescent="0.25">
      <c r="A1875" s="91" t="s">
        <v>465</v>
      </c>
      <c r="B1875" s="91" t="s">
        <v>115</v>
      </c>
      <c r="C1875" s="91" t="s">
        <v>480</v>
      </c>
      <c r="D1875" s="91" t="s">
        <v>14</v>
      </c>
      <c r="E1875" s="91" t="s">
        <v>489</v>
      </c>
      <c r="F1875" s="96">
        <v>0</v>
      </c>
      <c r="G1875" s="91" t="s">
        <v>57</v>
      </c>
      <c r="H1875" s="91" t="s">
        <v>543</v>
      </c>
    </row>
    <row r="1876" spans="1:8" ht="15" customHeight="1" x14ac:dyDescent="0.25">
      <c r="A1876" s="91" t="s">
        <v>465</v>
      </c>
      <c r="B1876" s="91" t="s">
        <v>115</v>
      </c>
      <c r="C1876" s="91" t="s">
        <v>480</v>
      </c>
      <c r="D1876" s="91" t="s">
        <v>14</v>
      </c>
      <c r="E1876" s="91" t="s">
        <v>489</v>
      </c>
      <c r="F1876" s="96">
        <v>45</v>
      </c>
      <c r="G1876" s="91" t="s">
        <v>44</v>
      </c>
      <c r="H1876" s="91" t="s">
        <v>543</v>
      </c>
    </row>
    <row r="1877" spans="1:8" ht="15" customHeight="1" x14ac:dyDescent="0.25">
      <c r="A1877" s="91" t="s">
        <v>465</v>
      </c>
      <c r="B1877" s="91" t="s">
        <v>115</v>
      </c>
      <c r="C1877" s="91" t="s">
        <v>480</v>
      </c>
      <c r="D1877" s="91" t="s">
        <v>14</v>
      </c>
      <c r="E1877" s="91" t="s">
        <v>489</v>
      </c>
      <c r="F1877" s="96">
        <v>9</v>
      </c>
      <c r="G1877" s="91" t="s">
        <v>46</v>
      </c>
      <c r="H1877" s="91" t="s">
        <v>543</v>
      </c>
    </row>
    <row r="1878" spans="1:8" ht="15" customHeight="1" x14ac:dyDescent="0.25">
      <c r="A1878" s="91" t="s">
        <v>465</v>
      </c>
      <c r="B1878" s="91" t="s">
        <v>115</v>
      </c>
      <c r="C1878" s="91" t="s">
        <v>480</v>
      </c>
      <c r="D1878" s="91" t="s">
        <v>14</v>
      </c>
      <c r="E1878" s="91" t="s">
        <v>489</v>
      </c>
      <c r="F1878" s="96">
        <v>6</v>
      </c>
      <c r="G1878" s="91" t="s">
        <v>68</v>
      </c>
      <c r="H1878" s="91" t="s">
        <v>543</v>
      </c>
    </row>
    <row r="1879" spans="1:8" ht="15" customHeight="1" x14ac:dyDescent="0.25">
      <c r="A1879" s="91" t="s">
        <v>465</v>
      </c>
      <c r="B1879" s="91" t="s">
        <v>115</v>
      </c>
      <c r="C1879" s="91" t="s">
        <v>480</v>
      </c>
      <c r="D1879" s="91" t="s">
        <v>14</v>
      </c>
      <c r="E1879" s="91" t="s">
        <v>489</v>
      </c>
      <c r="F1879" s="96">
        <v>7</v>
      </c>
      <c r="G1879" s="91" t="s">
        <v>53</v>
      </c>
      <c r="H1879" s="91" t="s">
        <v>543</v>
      </c>
    </row>
    <row r="1880" spans="1:8" ht="15" customHeight="1" x14ac:dyDescent="0.25">
      <c r="A1880" s="91" t="s">
        <v>465</v>
      </c>
      <c r="B1880" s="91" t="s">
        <v>115</v>
      </c>
      <c r="C1880" s="91" t="s">
        <v>480</v>
      </c>
      <c r="D1880" s="91" t="s">
        <v>14</v>
      </c>
      <c r="E1880" s="91" t="s">
        <v>489</v>
      </c>
      <c r="F1880" s="96">
        <v>167</v>
      </c>
      <c r="G1880" s="91" t="s">
        <v>18</v>
      </c>
      <c r="H1880" s="91" t="s">
        <v>543</v>
      </c>
    </row>
    <row r="1881" spans="1:8" ht="15" customHeight="1" x14ac:dyDescent="0.25">
      <c r="A1881" s="91" t="s">
        <v>465</v>
      </c>
      <c r="B1881" s="91" t="s">
        <v>115</v>
      </c>
      <c r="C1881" s="91" t="s">
        <v>480</v>
      </c>
      <c r="D1881" s="91" t="s">
        <v>14</v>
      </c>
      <c r="E1881" s="91" t="s">
        <v>489</v>
      </c>
      <c r="F1881" s="96">
        <v>19</v>
      </c>
      <c r="G1881" s="91" t="s">
        <v>20</v>
      </c>
      <c r="H1881" s="91" t="s">
        <v>543</v>
      </c>
    </row>
    <row r="1882" spans="1:8" ht="15" customHeight="1" x14ac:dyDescent="0.25">
      <c r="A1882" s="91" t="s">
        <v>466</v>
      </c>
      <c r="B1882" s="91" t="s">
        <v>427</v>
      </c>
      <c r="C1882" s="91" t="s">
        <v>480</v>
      </c>
      <c r="D1882" s="91" t="s">
        <v>526</v>
      </c>
      <c r="E1882" s="91" t="s">
        <v>550</v>
      </c>
      <c r="F1882" s="96">
        <v>24000</v>
      </c>
      <c r="G1882" s="91" t="s">
        <v>22</v>
      </c>
      <c r="H1882" s="91" t="s">
        <v>543</v>
      </c>
    </row>
    <row r="1883" spans="1:8" ht="15" customHeight="1" x14ac:dyDescent="0.25">
      <c r="A1883" s="91" t="s">
        <v>465</v>
      </c>
      <c r="B1883" s="91" t="s">
        <v>115</v>
      </c>
      <c r="C1883" s="91" t="s">
        <v>480</v>
      </c>
      <c r="D1883" s="91" t="s">
        <v>14</v>
      </c>
      <c r="E1883" s="91" t="s">
        <v>489</v>
      </c>
      <c r="F1883" s="96">
        <v>107</v>
      </c>
      <c r="G1883" s="91" t="s">
        <v>23</v>
      </c>
      <c r="H1883" s="91" t="s">
        <v>543</v>
      </c>
    </row>
    <row r="1884" spans="1:8" ht="15" customHeight="1" x14ac:dyDescent="0.25">
      <c r="A1884" s="91" t="s">
        <v>465</v>
      </c>
      <c r="B1884" s="91" t="s">
        <v>115</v>
      </c>
      <c r="C1884" s="91" t="s">
        <v>480</v>
      </c>
      <c r="D1884" s="91" t="s">
        <v>14</v>
      </c>
      <c r="E1884" s="91" t="s">
        <v>489</v>
      </c>
      <c r="F1884" s="96">
        <v>117</v>
      </c>
      <c r="G1884" s="91" t="s">
        <v>25</v>
      </c>
      <c r="H1884" s="91" t="s">
        <v>543</v>
      </c>
    </row>
    <row r="1885" spans="1:8" ht="15" customHeight="1" x14ac:dyDescent="0.25">
      <c r="A1885" s="91" t="s">
        <v>465</v>
      </c>
      <c r="B1885" s="91" t="s">
        <v>115</v>
      </c>
      <c r="C1885" s="91" t="s">
        <v>480</v>
      </c>
      <c r="D1885" s="91" t="s">
        <v>14</v>
      </c>
      <c r="E1885" s="91" t="s">
        <v>489</v>
      </c>
      <c r="F1885" s="96">
        <v>3</v>
      </c>
      <c r="G1885" s="91" t="s">
        <v>28</v>
      </c>
      <c r="H1885" s="91" t="s">
        <v>543</v>
      </c>
    </row>
    <row r="1886" spans="1:8" ht="15" customHeight="1" x14ac:dyDescent="0.25">
      <c r="A1886" s="91" t="s">
        <v>465</v>
      </c>
      <c r="B1886" s="91" t="s">
        <v>115</v>
      </c>
      <c r="C1886" s="91" t="s">
        <v>480</v>
      </c>
      <c r="D1886" s="91" t="s">
        <v>14</v>
      </c>
      <c r="E1886" s="91" t="s">
        <v>489</v>
      </c>
      <c r="F1886" s="96">
        <v>14</v>
      </c>
      <c r="G1886" s="91" t="s">
        <v>30</v>
      </c>
      <c r="H1886" s="91" t="s">
        <v>543</v>
      </c>
    </row>
    <row r="1887" spans="1:8" ht="15" customHeight="1" x14ac:dyDescent="0.25">
      <c r="A1887" s="91" t="s">
        <v>465</v>
      </c>
      <c r="B1887" s="91" t="s">
        <v>115</v>
      </c>
      <c r="C1887" s="91" t="s">
        <v>480</v>
      </c>
      <c r="D1887" s="91" t="s">
        <v>14</v>
      </c>
      <c r="E1887" s="91" t="s">
        <v>489</v>
      </c>
      <c r="F1887" s="96">
        <v>9</v>
      </c>
      <c r="G1887" s="91" t="s">
        <v>31</v>
      </c>
      <c r="H1887" s="91" t="s">
        <v>543</v>
      </c>
    </row>
    <row r="1888" spans="1:8" ht="15" customHeight="1" x14ac:dyDescent="0.25">
      <c r="A1888" s="91" t="s">
        <v>465</v>
      </c>
      <c r="B1888" s="91" t="s">
        <v>115</v>
      </c>
      <c r="C1888" s="91" t="s">
        <v>480</v>
      </c>
      <c r="D1888" s="91" t="s">
        <v>14</v>
      </c>
      <c r="E1888" s="91" t="s">
        <v>489</v>
      </c>
      <c r="F1888" s="96">
        <v>4</v>
      </c>
      <c r="G1888" s="91" t="s">
        <v>62</v>
      </c>
      <c r="H1888" s="91" t="s">
        <v>543</v>
      </c>
    </row>
    <row r="1889" spans="1:8" ht="15" customHeight="1" x14ac:dyDescent="0.25">
      <c r="A1889" s="91" t="s">
        <v>465</v>
      </c>
      <c r="B1889" s="91" t="s">
        <v>115</v>
      </c>
      <c r="C1889" s="91" t="s">
        <v>480</v>
      </c>
      <c r="D1889" s="91" t="s">
        <v>14</v>
      </c>
      <c r="E1889" s="91" t="s">
        <v>489</v>
      </c>
      <c r="F1889" s="96">
        <v>118</v>
      </c>
      <c r="G1889" s="91" t="s">
        <v>34</v>
      </c>
      <c r="H1889" s="91" t="s">
        <v>543</v>
      </c>
    </row>
    <row r="1890" spans="1:8" ht="15" customHeight="1" x14ac:dyDescent="0.25">
      <c r="A1890" s="91" t="s">
        <v>465</v>
      </c>
      <c r="B1890" s="91" t="s">
        <v>115</v>
      </c>
      <c r="C1890" s="91" t="s">
        <v>480</v>
      </c>
      <c r="D1890" s="91" t="s">
        <v>14</v>
      </c>
      <c r="E1890" s="91" t="s">
        <v>489</v>
      </c>
      <c r="F1890" s="96">
        <v>50</v>
      </c>
      <c r="G1890" s="91" t="s">
        <v>35</v>
      </c>
      <c r="H1890" s="91" t="s">
        <v>543</v>
      </c>
    </row>
    <row r="1891" spans="1:8" ht="15" customHeight="1" x14ac:dyDescent="0.25">
      <c r="A1891" s="91" t="s">
        <v>465</v>
      </c>
      <c r="B1891" s="91" t="s">
        <v>115</v>
      </c>
      <c r="C1891" s="91" t="s">
        <v>480</v>
      </c>
      <c r="D1891" s="91" t="s">
        <v>14</v>
      </c>
      <c r="E1891" s="91" t="s">
        <v>489</v>
      </c>
      <c r="F1891" s="96">
        <v>124</v>
      </c>
      <c r="G1891" s="91" t="s">
        <v>36</v>
      </c>
      <c r="H1891" s="91" t="s">
        <v>543</v>
      </c>
    </row>
    <row r="1892" spans="1:8" ht="15" customHeight="1" x14ac:dyDescent="0.25">
      <c r="A1892" s="91" t="s">
        <v>465</v>
      </c>
      <c r="B1892" s="91" t="s">
        <v>115</v>
      </c>
      <c r="C1892" s="91" t="s">
        <v>480</v>
      </c>
      <c r="D1892" s="91" t="s">
        <v>14</v>
      </c>
      <c r="E1892" s="91" t="s">
        <v>489</v>
      </c>
      <c r="F1892" s="96">
        <v>5</v>
      </c>
      <c r="G1892" s="91" t="s">
        <v>37</v>
      </c>
      <c r="H1892" s="91" t="s">
        <v>543</v>
      </c>
    </row>
    <row r="1893" spans="1:8" ht="15" customHeight="1" x14ac:dyDescent="0.25">
      <c r="A1893" s="91" t="s">
        <v>465</v>
      </c>
      <c r="B1893" s="91" t="s">
        <v>115</v>
      </c>
      <c r="C1893" s="91" t="s">
        <v>480</v>
      </c>
      <c r="D1893" s="91" t="s">
        <v>14</v>
      </c>
      <c r="E1893" s="91" t="s">
        <v>489</v>
      </c>
      <c r="F1893" s="96">
        <v>28</v>
      </c>
      <c r="G1893" s="91" t="s">
        <v>38</v>
      </c>
      <c r="H1893" s="91" t="s">
        <v>543</v>
      </c>
    </row>
    <row r="1894" spans="1:8" ht="15" customHeight="1" x14ac:dyDescent="0.25">
      <c r="A1894" s="91" t="s">
        <v>465</v>
      </c>
      <c r="B1894" s="91" t="s">
        <v>115</v>
      </c>
      <c r="C1894" s="91" t="s">
        <v>480</v>
      </c>
      <c r="D1894" s="91" t="s">
        <v>14</v>
      </c>
      <c r="E1894" s="91" t="s">
        <v>489</v>
      </c>
      <c r="F1894" s="96">
        <v>62</v>
      </c>
      <c r="G1894" s="91" t="s">
        <v>39</v>
      </c>
      <c r="H1894" s="91" t="s">
        <v>543</v>
      </c>
    </row>
    <row r="1895" spans="1:8" ht="15" customHeight="1" x14ac:dyDescent="0.25">
      <c r="A1895" s="91" t="s">
        <v>465</v>
      </c>
      <c r="B1895" s="91" t="s">
        <v>115</v>
      </c>
      <c r="C1895" s="91" t="s">
        <v>480</v>
      </c>
      <c r="D1895" s="91" t="s">
        <v>14</v>
      </c>
      <c r="E1895" s="91" t="s">
        <v>489</v>
      </c>
      <c r="F1895" s="96">
        <v>14</v>
      </c>
      <c r="G1895" s="91" t="s">
        <v>40</v>
      </c>
      <c r="H1895" s="91" t="s">
        <v>543</v>
      </c>
    </row>
    <row r="1896" spans="1:8" ht="15" customHeight="1" x14ac:dyDescent="0.25">
      <c r="A1896" s="91" t="s">
        <v>465</v>
      </c>
      <c r="B1896" s="91" t="s">
        <v>115</v>
      </c>
      <c r="C1896" s="91" t="s">
        <v>480</v>
      </c>
      <c r="D1896" s="91" t="s">
        <v>14</v>
      </c>
      <c r="E1896" s="91" t="s">
        <v>489</v>
      </c>
      <c r="F1896" s="96">
        <v>87</v>
      </c>
      <c r="G1896" s="91" t="s">
        <v>41</v>
      </c>
      <c r="H1896" s="91" t="s">
        <v>543</v>
      </c>
    </row>
    <row r="1897" spans="1:8" ht="15" customHeight="1" x14ac:dyDescent="0.25">
      <c r="A1897" s="91" t="s">
        <v>465</v>
      </c>
      <c r="B1897" s="91" t="s">
        <v>115</v>
      </c>
      <c r="C1897" s="91" t="s">
        <v>480</v>
      </c>
      <c r="D1897" s="91" t="s">
        <v>14</v>
      </c>
      <c r="E1897" s="91" t="s">
        <v>489</v>
      </c>
      <c r="F1897" s="96">
        <v>240</v>
      </c>
      <c r="G1897" s="91" t="s">
        <v>42</v>
      </c>
      <c r="H1897" s="91" t="s">
        <v>543</v>
      </c>
    </row>
    <row r="1898" spans="1:8" ht="15" customHeight="1" x14ac:dyDescent="0.25">
      <c r="A1898" s="91" t="s">
        <v>465</v>
      </c>
      <c r="B1898" s="91" t="s">
        <v>115</v>
      </c>
      <c r="C1898" s="91" t="s">
        <v>480</v>
      </c>
      <c r="D1898" s="91" t="s">
        <v>14</v>
      </c>
      <c r="E1898" s="91" t="s">
        <v>489</v>
      </c>
      <c r="F1898" s="96">
        <v>0</v>
      </c>
      <c r="G1898" s="91" t="s">
        <v>44</v>
      </c>
      <c r="H1898" s="91" t="s">
        <v>543</v>
      </c>
    </row>
    <row r="1899" spans="1:8" ht="15" customHeight="1" x14ac:dyDescent="0.25">
      <c r="A1899" s="91" t="s">
        <v>465</v>
      </c>
      <c r="B1899" s="91" t="s">
        <v>115</v>
      </c>
      <c r="C1899" s="91" t="s">
        <v>480</v>
      </c>
      <c r="D1899" s="91" t="s">
        <v>14</v>
      </c>
      <c r="E1899" s="91" t="s">
        <v>489</v>
      </c>
      <c r="F1899" s="96">
        <v>34</v>
      </c>
      <c r="G1899" s="91" t="s">
        <v>45</v>
      </c>
      <c r="H1899" s="91" t="s">
        <v>543</v>
      </c>
    </row>
    <row r="1900" spans="1:8" ht="15" customHeight="1" x14ac:dyDescent="0.25">
      <c r="A1900" s="91" t="s">
        <v>465</v>
      </c>
      <c r="B1900" s="91" t="s">
        <v>115</v>
      </c>
      <c r="C1900" s="91" t="s">
        <v>480</v>
      </c>
      <c r="D1900" s="91" t="s">
        <v>14</v>
      </c>
      <c r="E1900" s="91" t="s">
        <v>489</v>
      </c>
      <c r="F1900" s="96">
        <v>4</v>
      </c>
      <c r="G1900" s="91" t="s">
        <v>46</v>
      </c>
      <c r="H1900" s="91" t="s">
        <v>543</v>
      </c>
    </row>
    <row r="1901" spans="1:8" ht="15" customHeight="1" x14ac:dyDescent="0.25">
      <c r="A1901" s="91" t="s">
        <v>465</v>
      </c>
      <c r="B1901" s="91" t="s">
        <v>115</v>
      </c>
      <c r="C1901" s="91" t="s">
        <v>480</v>
      </c>
      <c r="D1901" s="91" t="s">
        <v>14</v>
      </c>
      <c r="E1901" s="91" t="s">
        <v>489</v>
      </c>
      <c r="F1901" s="96">
        <v>3</v>
      </c>
      <c r="G1901" s="91" t="s">
        <v>47</v>
      </c>
      <c r="H1901" s="91" t="s">
        <v>543</v>
      </c>
    </row>
    <row r="1902" spans="1:8" ht="15" customHeight="1" x14ac:dyDescent="0.25">
      <c r="A1902" s="91" t="s">
        <v>465</v>
      </c>
      <c r="B1902" s="91" t="s">
        <v>115</v>
      </c>
      <c r="C1902" s="91" t="s">
        <v>480</v>
      </c>
      <c r="D1902" s="91" t="s">
        <v>14</v>
      </c>
      <c r="E1902" s="91" t="s">
        <v>489</v>
      </c>
      <c r="F1902" s="96">
        <v>10</v>
      </c>
      <c r="G1902" s="91" t="s">
        <v>63</v>
      </c>
      <c r="H1902" s="91" t="s">
        <v>543</v>
      </c>
    </row>
    <row r="1903" spans="1:8" ht="15" customHeight="1" x14ac:dyDescent="0.25">
      <c r="A1903" s="91" t="s">
        <v>465</v>
      </c>
      <c r="B1903" s="91" t="s">
        <v>115</v>
      </c>
      <c r="C1903" s="91" t="s">
        <v>480</v>
      </c>
      <c r="D1903" s="91" t="s">
        <v>14</v>
      </c>
      <c r="E1903" s="91" t="s">
        <v>489</v>
      </c>
      <c r="F1903" s="96">
        <v>40</v>
      </c>
      <c r="G1903" s="91" t="s">
        <v>48</v>
      </c>
      <c r="H1903" s="91" t="s">
        <v>543</v>
      </c>
    </row>
    <row r="1904" spans="1:8" ht="15" customHeight="1" x14ac:dyDescent="0.25">
      <c r="A1904" s="91" t="s">
        <v>465</v>
      </c>
      <c r="B1904" s="91" t="s">
        <v>115</v>
      </c>
      <c r="C1904" s="91" t="s">
        <v>480</v>
      </c>
      <c r="D1904" s="91" t="s">
        <v>14</v>
      </c>
      <c r="E1904" s="91" t="s">
        <v>489</v>
      </c>
      <c r="F1904" s="96">
        <v>6</v>
      </c>
      <c r="G1904" s="91" t="s">
        <v>68</v>
      </c>
      <c r="H1904" s="91" t="s">
        <v>543</v>
      </c>
    </row>
    <row r="1905" spans="1:8" ht="15" customHeight="1" x14ac:dyDescent="0.25">
      <c r="A1905" s="91" t="s">
        <v>465</v>
      </c>
      <c r="B1905" s="91" t="s">
        <v>115</v>
      </c>
      <c r="C1905" s="91" t="s">
        <v>480</v>
      </c>
      <c r="D1905" s="91" t="s">
        <v>14</v>
      </c>
      <c r="E1905" s="91" t="s">
        <v>489</v>
      </c>
      <c r="F1905" s="96">
        <v>19</v>
      </c>
      <c r="G1905" s="91" t="s">
        <v>49</v>
      </c>
      <c r="H1905" s="91" t="s">
        <v>543</v>
      </c>
    </row>
    <row r="1906" spans="1:8" ht="15" customHeight="1" x14ac:dyDescent="0.25">
      <c r="A1906" s="91" t="s">
        <v>465</v>
      </c>
      <c r="B1906" s="91" t="s">
        <v>115</v>
      </c>
      <c r="C1906" s="91" t="s">
        <v>480</v>
      </c>
      <c r="D1906" s="91" t="s">
        <v>14</v>
      </c>
      <c r="E1906" s="91" t="s">
        <v>489</v>
      </c>
      <c r="F1906" s="96">
        <v>76</v>
      </c>
      <c r="G1906" s="91" t="s">
        <v>50</v>
      </c>
      <c r="H1906" s="91" t="s">
        <v>543</v>
      </c>
    </row>
    <row r="1907" spans="1:8" ht="15" customHeight="1" x14ac:dyDescent="0.25">
      <c r="A1907" s="91" t="s">
        <v>465</v>
      </c>
      <c r="B1907" s="91" t="s">
        <v>115</v>
      </c>
      <c r="C1907" s="91" t="s">
        <v>480</v>
      </c>
      <c r="D1907" s="91" t="s">
        <v>14</v>
      </c>
      <c r="E1907" s="91" t="s">
        <v>489</v>
      </c>
      <c r="F1907" s="96">
        <v>4</v>
      </c>
      <c r="G1907" s="91" t="s">
        <v>51</v>
      </c>
      <c r="H1907" s="91" t="s">
        <v>543</v>
      </c>
    </row>
    <row r="1908" spans="1:8" ht="15" customHeight="1" x14ac:dyDescent="0.25">
      <c r="A1908" s="91" t="s">
        <v>465</v>
      </c>
      <c r="B1908" s="91" t="s">
        <v>115</v>
      </c>
      <c r="C1908" s="91" t="s">
        <v>480</v>
      </c>
      <c r="D1908" s="91" t="s">
        <v>14</v>
      </c>
      <c r="E1908" s="91" t="s">
        <v>489</v>
      </c>
      <c r="F1908" s="96">
        <v>63</v>
      </c>
      <c r="G1908" s="91" t="s">
        <v>52</v>
      </c>
      <c r="H1908" s="91" t="s">
        <v>543</v>
      </c>
    </row>
    <row r="1909" spans="1:8" ht="15" customHeight="1" x14ac:dyDescent="0.25">
      <c r="A1909" s="91" t="s">
        <v>465</v>
      </c>
      <c r="B1909" s="91" t="s">
        <v>115</v>
      </c>
      <c r="C1909" s="91" t="s">
        <v>480</v>
      </c>
      <c r="D1909" s="91" t="s">
        <v>14</v>
      </c>
      <c r="E1909" s="91" t="s">
        <v>489</v>
      </c>
      <c r="F1909" s="96">
        <v>9</v>
      </c>
      <c r="G1909" s="91" t="s">
        <v>53</v>
      </c>
      <c r="H1909" s="91" t="s">
        <v>543</v>
      </c>
    </row>
    <row r="1910" spans="1:8" ht="15" customHeight="1" x14ac:dyDescent="0.25">
      <c r="A1910" s="91" t="s">
        <v>465</v>
      </c>
      <c r="B1910" s="91" t="s">
        <v>115</v>
      </c>
      <c r="C1910" s="91" t="s">
        <v>480</v>
      </c>
      <c r="D1910" s="91" t="s">
        <v>14</v>
      </c>
      <c r="E1910" s="91" t="s">
        <v>489</v>
      </c>
      <c r="F1910" s="96">
        <v>2</v>
      </c>
      <c r="G1910" s="91" t="s">
        <v>55</v>
      </c>
      <c r="H1910" s="91" t="s">
        <v>543</v>
      </c>
    </row>
    <row r="1911" spans="1:8" ht="15" customHeight="1" x14ac:dyDescent="0.25">
      <c r="A1911" s="91" t="s">
        <v>465</v>
      </c>
      <c r="B1911" s="91" t="s">
        <v>115</v>
      </c>
      <c r="C1911" s="91" t="s">
        <v>480</v>
      </c>
      <c r="D1911" s="91" t="s">
        <v>14</v>
      </c>
      <c r="E1911" s="91" t="s">
        <v>489</v>
      </c>
      <c r="F1911" s="96">
        <v>7</v>
      </c>
      <c r="G1911" s="91" t="s">
        <v>56</v>
      </c>
      <c r="H1911" s="91" t="s">
        <v>543</v>
      </c>
    </row>
    <row r="1912" spans="1:8" ht="15" customHeight="1" x14ac:dyDescent="0.25">
      <c r="A1912" s="91" t="s">
        <v>465</v>
      </c>
      <c r="B1912" s="91" t="s">
        <v>115</v>
      </c>
      <c r="C1912" s="91" t="s">
        <v>480</v>
      </c>
      <c r="D1912" s="91" t="s">
        <v>14</v>
      </c>
      <c r="E1912" s="91" t="s">
        <v>489</v>
      </c>
      <c r="F1912" s="96">
        <v>25</v>
      </c>
      <c r="G1912" s="91" t="s">
        <v>57</v>
      </c>
      <c r="H1912" s="91" t="s">
        <v>543</v>
      </c>
    </row>
    <row r="1913" spans="1:8" ht="15" customHeight="1" x14ac:dyDescent="0.25">
      <c r="A1913" s="91" t="s">
        <v>465</v>
      </c>
      <c r="B1913" s="91" t="s">
        <v>115</v>
      </c>
      <c r="C1913" s="91" t="s">
        <v>480</v>
      </c>
      <c r="D1913" s="91" t="s">
        <v>14</v>
      </c>
      <c r="E1913" s="91" t="s">
        <v>489</v>
      </c>
      <c r="F1913" s="96">
        <v>3</v>
      </c>
      <c r="G1913" s="91" t="s">
        <v>65</v>
      </c>
      <c r="H1913" s="91" t="s">
        <v>543</v>
      </c>
    </row>
    <row r="1914" spans="1:8" ht="15" customHeight="1" x14ac:dyDescent="0.25">
      <c r="A1914" s="91" t="s">
        <v>465</v>
      </c>
      <c r="B1914" s="91" t="s">
        <v>115</v>
      </c>
      <c r="C1914" s="91" t="s">
        <v>480</v>
      </c>
      <c r="D1914" s="91" t="s">
        <v>14</v>
      </c>
      <c r="E1914" s="91" t="s">
        <v>489</v>
      </c>
      <c r="F1914" s="96">
        <v>73</v>
      </c>
      <c r="G1914" s="91" t="s">
        <v>18</v>
      </c>
      <c r="H1914" s="91" t="s">
        <v>543</v>
      </c>
    </row>
    <row r="1915" spans="1:8" ht="15" customHeight="1" x14ac:dyDescent="0.25">
      <c r="A1915" s="91" t="s">
        <v>465</v>
      </c>
      <c r="B1915" s="91" t="s">
        <v>115</v>
      </c>
      <c r="C1915" s="91" t="s">
        <v>480</v>
      </c>
      <c r="D1915" s="91" t="s">
        <v>14</v>
      </c>
      <c r="E1915" s="91" t="s">
        <v>489</v>
      </c>
      <c r="F1915" s="96">
        <v>33</v>
      </c>
      <c r="G1915" s="91" t="s">
        <v>20</v>
      </c>
      <c r="H1915" s="91" t="s">
        <v>543</v>
      </c>
    </row>
    <row r="1916" spans="1:8" ht="15" customHeight="1" x14ac:dyDescent="0.25">
      <c r="A1916" s="91" t="s">
        <v>466</v>
      </c>
      <c r="B1916" s="91" t="s">
        <v>427</v>
      </c>
      <c r="C1916" s="91" t="s">
        <v>480</v>
      </c>
      <c r="D1916" s="91" t="s">
        <v>526</v>
      </c>
      <c r="E1916" s="91" t="s">
        <v>550</v>
      </c>
      <c r="F1916" s="96">
        <v>12000</v>
      </c>
      <c r="G1916" s="91" t="s">
        <v>22</v>
      </c>
      <c r="H1916" s="91" t="s">
        <v>543</v>
      </c>
    </row>
    <row r="1917" spans="1:8" ht="15" customHeight="1" x14ac:dyDescent="0.25">
      <c r="A1917" s="91" t="s">
        <v>465</v>
      </c>
      <c r="B1917" s="91" t="s">
        <v>115</v>
      </c>
      <c r="C1917" s="91" t="s">
        <v>480</v>
      </c>
      <c r="D1917" s="91" t="s">
        <v>14</v>
      </c>
      <c r="E1917" s="91" t="s">
        <v>489</v>
      </c>
      <c r="F1917" s="96">
        <v>39</v>
      </c>
      <c r="G1917" s="91" t="s">
        <v>23</v>
      </c>
      <c r="H1917" s="91" t="s">
        <v>543</v>
      </c>
    </row>
    <row r="1918" spans="1:8" ht="15" customHeight="1" x14ac:dyDescent="0.25">
      <c r="A1918" s="91" t="s">
        <v>465</v>
      </c>
      <c r="B1918" s="91" t="s">
        <v>115</v>
      </c>
      <c r="C1918" s="91" t="s">
        <v>480</v>
      </c>
      <c r="D1918" s="91" t="s">
        <v>14</v>
      </c>
      <c r="E1918" s="91" t="s">
        <v>489</v>
      </c>
      <c r="F1918" s="96">
        <v>183</v>
      </c>
      <c r="G1918" s="91" t="s">
        <v>25</v>
      </c>
      <c r="H1918" s="91" t="s">
        <v>543</v>
      </c>
    </row>
    <row r="1919" spans="1:8" ht="15" customHeight="1" x14ac:dyDescent="0.25">
      <c r="A1919" s="91" t="s">
        <v>465</v>
      </c>
      <c r="B1919" s="91" t="s">
        <v>115</v>
      </c>
      <c r="C1919" s="91" t="s">
        <v>480</v>
      </c>
      <c r="D1919" s="91" t="s">
        <v>14</v>
      </c>
      <c r="E1919" s="91" t="s">
        <v>489</v>
      </c>
      <c r="F1919" s="96">
        <v>83</v>
      </c>
      <c r="G1919" s="91" t="s">
        <v>28</v>
      </c>
      <c r="H1919" s="91" t="s">
        <v>543</v>
      </c>
    </row>
    <row r="1920" spans="1:8" ht="15" customHeight="1" x14ac:dyDescent="0.25">
      <c r="A1920" s="91" t="s">
        <v>465</v>
      </c>
      <c r="B1920" s="91" t="s">
        <v>115</v>
      </c>
      <c r="C1920" s="91" t="s">
        <v>480</v>
      </c>
      <c r="D1920" s="91" t="s">
        <v>14</v>
      </c>
      <c r="E1920" s="91" t="s">
        <v>489</v>
      </c>
      <c r="F1920" s="96">
        <v>4</v>
      </c>
      <c r="G1920" s="91" t="s">
        <v>30</v>
      </c>
      <c r="H1920" s="91" t="s">
        <v>543</v>
      </c>
    </row>
    <row r="1921" spans="1:8" ht="15" customHeight="1" x14ac:dyDescent="0.25">
      <c r="A1921" s="91" t="s">
        <v>465</v>
      </c>
      <c r="B1921" s="91" t="s">
        <v>115</v>
      </c>
      <c r="C1921" s="91" t="s">
        <v>480</v>
      </c>
      <c r="D1921" s="91" t="s">
        <v>14</v>
      </c>
      <c r="E1921" s="91" t="s">
        <v>489</v>
      </c>
      <c r="F1921" s="96">
        <v>6</v>
      </c>
      <c r="G1921" s="91" t="s">
        <v>31</v>
      </c>
      <c r="H1921" s="91" t="s">
        <v>543</v>
      </c>
    </row>
    <row r="1922" spans="1:8" ht="15" customHeight="1" x14ac:dyDescent="0.25">
      <c r="A1922" s="91" t="s">
        <v>465</v>
      </c>
      <c r="B1922" s="91" t="s">
        <v>115</v>
      </c>
      <c r="C1922" s="91" t="s">
        <v>480</v>
      </c>
      <c r="D1922" s="91" t="s">
        <v>14</v>
      </c>
      <c r="E1922" s="91" t="s">
        <v>489</v>
      </c>
      <c r="F1922" s="96">
        <v>7</v>
      </c>
      <c r="G1922" s="91" t="s">
        <v>34</v>
      </c>
      <c r="H1922" s="91" t="s">
        <v>543</v>
      </c>
    </row>
    <row r="1923" spans="1:8" ht="15" customHeight="1" x14ac:dyDescent="0.25">
      <c r="A1923" s="91" t="s">
        <v>465</v>
      </c>
      <c r="B1923" s="91" t="s">
        <v>115</v>
      </c>
      <c r="C1923" s="91" t="s">
        <v>480</v>
      </c>
      <c r="D1923" s="91" t="s">
        <v>14</v>
      </c>
      <c r="E1923" s="91" t="s">
        <v>489</v>
      </c>
      <c r="F1923" s="96">
        <v>10</v>
      </c>
      <c r="G1923" s="91" t="s">
        <v>35</v>
      </c>
      <c r="H1923" s="91" t="s">
        <v>543</v>
      </c>
    </row>
    <row r="1924" spans="1:8" ht="15" customHeight="1" x14ac:dyDescent="0.25">
      <c r="A1924" s="91" t="s">
        <v>465</v>
      </c>
      <c r="B1924" s="91" t="s">
        <v>115</v>
      </c>
      <c r="C1924" s="91" t="s">
        <v>480</v>
      </c>
      <c r="D1924" s="91" t="s">
        <v>14</v>
      </c>
      <c r="E1924" s="91" t="s">
        <v>489</v>
      </c>
      <c r="F1924" s="96">
        <v>12</v>
      </c>
      <c r="G1924" s="91" t="s">
        <v>36</v>
      </c>
      <c r="H1924" s="91" t="s">
        <v>543</v>
      </c>
    </row>
    <row r="1925" spans="1:8" ht="15" customHeight="1" x14ac:dyDescent="0.25">
      <c r="A1925" s="91" t="s">
        <v>465</v>
      </c>
      <c r="B1925" s="91" t="s">
        <v>115</v>
      </c>
      <c r="C1925" s="91" t="s">
        <v>480</v>
      </c>
      <c r="D1925" s="91" t="s">
        <v>14</v>
      </c>
      <c r="E1925" s="91" t="s">
        <v>489</v>
      </c>
      <c r="F1925" s="96">
        <v>38</v>
      </c>
      <c r="G1925" s="91" t="s">
        <v>37</v>
      </c>
      <c r="H1925" s="91" t="s">
        <v>543</v>
      </c>
    </row>
    <row r="1926" spans="1:8" ht="15" customHeight="1" x14ac:dyDescent="0.25">
      <c r="A1926" s="91" t="s">
        <v>465</v>
      </c>
      <c r="B1926" s="91" t="s">
        <v>115</v>
      </c>
      <c r="C1926" s="91" t="s">
        <v>480</v>
      </c>
      <c r="D1926" s="91" t="s">
        <v>14</v>
      </c>
      <c r="E1926" s="91" t="s">
        <v>489</v>
      </c>
      <c r="F1926" s="96">
        <v>6</v>
      </c>
      <c r="G1926" s="91" t="s">
        <v>38</v>
      </c>
      <c r="H1926" s="91" t="s">
        <v>543</v>
      </c>
    </row>
    <row r="1927" spans="1:8" ht="15" customHeight="1" x14ac:dyDescent="0.25">
      <c r="A1927" s="91" t="s">
        <v>465</v>
      </c>
      <c r="B1927" s="91" t="s">
        <v>115</v>
      </c>
      <c r="C1927" s="91" t="s">
        <v>480</v>
      </c>
      <c r="D1927" s="91" t="s">
        <v>14</v>
      </c>
      <c r="E1927" s="91" t="s">
        <v>489</v>
      </c>
      <c r="F1927" s="96">
        <v>4</v>
      </c>
      <c r="G1927" s="91" t="s">
        <v>39</v>
      </c>
      <c r="H1927" s="91" t="s">
        <v>543</v>
      </c>
    </row>
    <row r="1928" spans="1:8" ht="15" customHeight="1" x14ac:dyDescent="0.25">
      <c r="A1928" s="91" t="s">
        <v>465</v>
      </c>
      <c r="B1928" s="91" t="s">
        <v>115</v>
      </c>
      <c r="C1928" s="91" t="s">
        <v>480</v>
      </c>
      <c r="D1928" s="91" t="s">
        <v>14</v>
      </c>
      <c r="E1928" s="91" t="s">
        <v>489</v>
      </c>
      <c r="F1928" s="96">
        <v>25</v>
      </c>
      <c r="G1928" s="91" t="s">
        <v>40</v>
      </c>
      <c r="H1928" s="91" t="s">
        <v>543</v>
      </c>
    </row>
    <row r="1929" spans="1:8" ht="15" customHeight="1" x14ac:dyDescent="0.25">
      <c r="A1929" s="91" t="s">
        <v>465</v>
      </c>
      <c r="B1929" s="91" t="s">
        <v>115</v>
      </c>
      <c r="C1929" s="91" t="s">
        <v>480</v>
      </c>
      <c r="D1929" s="91" t="s">
        <v>14</v>
      </c>
      <c r="E1929" s="91" t="s">
        <v>489</v>
      </c>
      <c r="F1929" s="96">
        <v>81</v>
      </c>
      <c r="G1929" s="91" t="s">
        <v>41</v>
      </c>
      <c r="H1929" s="91" t="s">
        <v>543</v>
      </c>
    </row>
    <row r="1930" spans="1:8" ht="15" customHeight="1" x14ac:dyDescent="0.25">
      <c r="A1930" s="91" t="s">
        <v>465</v>
      </c>
      <c r="B1930" s="91" t="s">
        <v>115</v>
      </c>
      <c r="C1930" s="91" t="s">
        <v>480</v>
      </c>
      <c r="D1930" s="91" t="s">
        <v>14</v>
      </c>
      <c r="E1930" s="91" t="s">
        <v>489</v>
      </c>
      <c r="F1930" s="96">
        <v>107</v>
      </c>
      <c r="G1930" s="91" t="s">
        <v>42</v>
      </c>
      <c r="H1930" s="91" t="s">
        <v>543</v>
      </c>
    </row>
    <row r="1931" spans="1:8" ht="15" customHeight="1" x14ac:dyDescent="0.25">
      <c r="A1931" s="91" t="s">
        <v>465</v>
      </c>
      <c r="B1931" s="91" t="s">
        <v>115</v>
      </c>
      <c r="C1931" s="91" t="s">
        <v>480</v>
      </c>
      <c r="D1931" s="91" t="s">
        <v>14</v>
      </c>
      <c r="E1931" s="91" t="s">
        <v>489</v>
      </c>
      <c r="F1931" s="96">
        <v>33</v>
      </c>
      <c r="G1931" s="91" t="s">
        <v>43</v>
      </c>
      <c r="H1931" s="91" t="s">
        <v>543</v>
      </c>
    </row>
    <row r="1932" spans="1:8" ht="15" customHeight="1" x14ac:dyDescent="0.25">
      <c r="A1932" s="91" t="s">
        <v>465</v>
      </c>
      <c r="B1932" s="91" t="s">
        <v>115</v>
      </c>
      <c r="C1932" s="91" t="s">
        <v>480</v>
      </c>
      <c r="D1932" s="91" t="s">
        <v>14</v>
      </c>
      <c r="E1932" s="91" t="s">
        <v>489</v>
      </c>
      <c r="F1932" s="96">
        <v>10</v>
      </c>
      <c r="G1932" s="91" t="s">
        <v>44</v>
      </c>
      <c r="H1932" s="91" t="s">
        <v>543</v>
      </c>
    </row>
    <row r="1933" spans="1:8" ht="15" customHeight="1" x14ac:dyDescent="0.25">
      <c r="A1933" s="91" t="s">
        <v>465</v>
      </c>
      <c r="B1933" s="91" t="s">
        <v>115</v>
      </c>
      <c r="C1933" s="91" t="s">
        <v>480</v>
      </c>
      <c r="D1933" s="91" t="s">
        <v>14</v>
      </c>
      <c r="E1933" s="91" t="s">
        <v>489</v>
      </c>
      <c r="F1933" s="96">
        <v>35</v>
      </c>
      <c r="G1933" s="91" t="s">
        <v>45</v>
      </c>
      <c r="H1933" s="91" t="s">
        <v>543</v>
      </c>
    </row>
    <row r="1934" spans="1:8" ht="15" customHeight="1" x14ac:dyDescent="0.25">
      <c r="A1934" s="91" t="s">
        <v>465</v>
      </c>
      <c r="B1934" s="91" t="s">
        <v>115</v>
      </c>
      <c r="C1934" s="91" t="s">
        <v>480</v>
      </c>
      <c r="D1934" s="91" t="s">
        <v>14</v>
      </c>
      <c r="E1934" s="91" t="s">
        <v>489</v>
      </c>
      <c r="F1934" s="96">
        <v>25</v>
      </c>
      <c r="G1934" s="91" t="s">
        <v>47</v>
      </c>
      <c r="H1934" s="91" t="s">
        <v>543</v>
      </c>
    </row>
    <row r="1935" spans="1:8" ht="15" customHeight="1" x14ac:dyDescent="0.25">
      <c r="A1935" s="91" t="s">
        <v>465</v>
      </c>
      <c r="B1935" s="91" t="s">
        <v>115</v>
      </c>
      <c r="C1935" s="91" t="s">
        <v>480</v>
      </c>
      <c r="D1935" s="91" t="s">
        <v>14</v>
      </c>
      <c r="E1935" s="91" t="s">
        <v>489</v>
      </c>
      <c r="F1935" s="96">
        <v>6</v>
      </c>
      <c r="G1935" s="91" t="s">
        <v>48</v>
      </c>
      <c r="H1935" s="91" t="s">
        <v>543</v>
      </c>
    </row>
    <row r="1936" spans="1:8" ht="15" customHeight="1" x14ac:dyDescent="0.25">
      <c r="A1936" s="91" t="s">
        <v>465</v>
      </c>
      <c r="B1936" s="91" t="s">
        <v>115</v>
      </c>
      <c r="C1936" s="91" t="s">
        <v>480</v>
      </c>
      <c r="D1936" s="91" t="s">
        <v>14</v>
      </c>
      <c r="E1936" s="91" t="s">
        <v>489</v>
      </c>
      <c r="F1936" s="96">
        <v>18</v>
      </c>
      <c r="G1936" s="91" t="s">
        <v>68</v>
      </c>
      <c r="H1936" s="91" t="s">
        <v>543</v>
      </c>
    </row>
    <row r="1937" spans="1:8" ht="15" customHeight="1" x14ac:dyDescent="0.25">
      <c r="A1937" s="91" t="s">
        <v>465</v>
      </c>
      <c r="B1937" s="91" t="s">
        <v>115</v>
      </c>
      <c r="C1937" s="91" t="s">
        <v>480</v>
      </c>
      <c r="D1937" s="91" t="s">
        <v>14</v>
      </c>
      <c r="E1937" s="91" t="s">
        <v>489</v>
      </c>
      <c r="F1937" s="96">
        <v>11</v>
      </c>
      <c r="G1937" s="91" t="s">
        <v>49</v>
      </c>
      <c r="H1937" s="91" t="s">
        <v>543</v>
      </c>
    </row>
    <row r="1938" spans="1:8" ht="15" customHeight="1" x14ac:dyDescent="0.25">
      <c r="A1938" s="91" t="s">
        <v>465</v>
      </c>
      <c r="B1938" s="91" t="s">
        <v>115</v>
      </c>
      <c r="C1938" s="91" t="s">
        <v>480</v>
      </c>
      <c r="D1938" s="91" t="s">
        <v>14</v>
      </c>
      <c r="E1938" s="91" t="s">
        <v>489</v>
      </c>
      <c r="F1938" s="96">
        <v>14</v>
      </c>
      <c r="G1938" s="91" t="s">
        <v>50</v>
      </c>
      <c r="H1938" s="91" t="s">
        <v>543</v>
      </c>
    </row>
    <row r="1939" spans="1:8" ht="15" customHeight="1" x14ac:dyDescent="0.25">
      <c r="A1939" s="91" t="s">
        <v>465</v>
      </c>
      <c r="B1939" s="91" t="s">
        <v>115</v>
      </c>
      <c r="C1939" s="91" t="s">
        <v>480</v>
      </c>
      <c r="D1939" s="91" t="s">
        <v>14</v>
      </c>
      <c r="E1939" s="91" t="s">
        <v>489</v>
      </c>
      <c r="F1939" s="96">
        <v>36</v>
      </c>
      <c r="G1939" s="91" t="s">
        <v>51</v>
      </c>
      <c r="H1939" s="91" t="s">
        <v>543</v>
      </c>
    </row>
    <row r="1940" spans="1:8" ht="15" customHeight="1" x14ac:dyDescent="0.25">
      <c r="A1940" s="91" t="s">
        <v>465</v>
      </c>
      <c r="B1940" s="91" t="s">
        <v>115</v>
      </c>
      <c r="C1940" s="91" t="s">
        <v>480</v>
      </c>
      <c r="D1940" s="91" t="s">
        <v>14</v>
      </c>
      <c r="E1940" s="91" t="s">
        <v>489</v>
      </c>
      <c r="F1940" s="96">
        <v>19</v>
      </c>
      <c r="G1940" s="91" t="s">
        <v>52</v>
      </c>
      <c r="H1940" s="91" t="s">
        <v>543</v>
      </c>
    </row>
    <row r="1941" spans="1:8" ht="15" customHeight="1" x14ac:dyDescent="0.25">
      <c r="A1941" s="91" t="s">
        <v>465</v>
      </c>
      <c r="B1941" s="91" t="s">
        <v>115</v>
      </c>
      <c r="C1941" s="91" t="s">
        <v>480</v>
      </c>
      <c r="D1941" s="91" t="s">
        <v>14</v>
      </c>
      <c r="E1941" s="91" t="s">
        <v>489</v>
      </c>
      <c r="F1941" s="96">
        <v>25</v>
      </c>
      <c r="G1941" s="91" t="s">
        <v>55</v>
      </c>
      <c r="H1941" s="91" t="s">
        <v>543</v>
      </c>
    </row>
    <row r="1942" spans="1:8" ht="15" customHeight="1" x14ac:dyDescent="0.25">
      <c r="A1942" s="91" t="s">
        <v>465</v>
      </c>
      <c r="B1942" s="91" t="s">
        <v>115</v>
      </c>
      <c r="C1942" s="91" t="s">
        <v>480</v>
      </c>
      <c r="D1942" s="91" t="s">
        <v>14</v>
      </c>
      <c r="E1942" s="91" t="s">
        <v>489</v>
      </c>
      <c r="F1942" s="96">
        <v>51</v>
      </c>
      <c r="G1942" s="91" t="s">
        <v>56</v>
      </c>
      <c r="H1942" s="91" t="s">
        <v>543</v>
      </c>
    </row>
    <row r="1943" spans="1:8" ht="15" customHeight="1" x14ac:dyDescent="0.25">
      <c r="A1943" s="91" t="s">
        <v>465</v>
      </c>
      <c r="B1943" s="91" t="s">
        <v>115</v>
      </c>
      <c r="C1943" s="91" t="s">
        <v>480</v>
      </c>
      <c r="D1943" s="91" t="s">
        <v>14</v>
      </c>
      <c r="E1943" s="91" t="s">
        <v>489</v>
      </c>
      <c r="F1943" s="96">
        <v>30</v>
      </c>
      <c r="G1943" s="91" t="s">
        <v>65</v>
      </c>
      <c r="H1943" s="91" t="s">
        <v>543</v>
      </c>
    </row>
    <row r="1944" spans="1:8" ht="15" customHeight="1" x14ac:dyDescent="0.25">
      <c r="A1944" s="91"/>
      <c r="B1944" s="91"/>
      <c r="C1944" s="91"/>
      <c r="D1944" s="91"/>
      <c r="E1944" s="91"/>
      <c r="F1944" s="120">
        <f>SUM(F1870:F1943)</f>
        <v>38830</v>
      </c>
      <c r="G1944" s="143"/>
      <c r="H1944" s="91"/>
    </row>
    <row r="1945" spans="1:8" ht="15" customHeight="1" x14ac:dyDescent="0.25">
      <c r="A1945" s="91" t="s">
        <v>466</v>
      </c>
      <c r="B1945" s="91" t="s">
        <v>427</v>
      </c>
      <c r="C1945" s="91" t="s">
        <v>525</v>
      </c>
      <c r="D1945" s="91" t="s">
        <v>526</v>
      </c>
      <c r="E1945" s="91" t="s">
        <v>550</v>
      </c>
      <c r="F1945" s="96">
        <v>780000</v>
      </c>
      <c r="G1945" s="91" t="s">
        <v>22</v>
      </c>
      <c r="H1945" s="91" t="s">
        <v>543</v>
      </c>
    </row>
    <row r="1946" spans="1:8" ht="15" customHeight="1" x14ac:dyDescent="0.25">
      <c r="A1946" s="91" t="s">
        <v>466</v>
      </c>
      <c r="B1946" s="91" t="s">
        <v>427</v>
      </c>
      <c r="C1946" s="91" t="s">
        <v>480</v>
      </c>
      <c r="D1946" s="91" t="s">
        <v>526</v>
      </c>
      <c r="E1946" s="91" t="s">
        <v>550</v>
      </c>
      <c r="F1946" s="96">
        <v>84000</v>
      </c>
      <c r="G1946" s="91" t="s">
        <v>42</v>
      </c>
      <c r="H1946" s="91" t="s">
        <v>543</v>
      </c>
    </row>
    <row r="1947" spans="1:8" ht="15" customHeight="1" x14ac:dyDescent="0.25">
      <c r="A1947" s="91" t="s">
        <v>466</v>
      </c>
      <c r="B1947" s="91" t="s">
        <v>427</v>
      </c>
      <c r="C1947" s="91" t="s">
        <v>480</v>
      </c>
      <c r="D1947" s="91" t="s">
        <v>526</v>
      </c>
      <c r="E1947" s="91" t="s">
        <v>550</v>
      </c>
      <c r="F1947" s="96">
        <v>12000</v>
      </c>
      <c r="G1947" s="91" t="s">
        <v>47</v>
      </c>
      <c r="H1947" s="91" t="s">
        <v>543</v>
      </c>
    </row>
    <row r="1948" spans="1:8" ht="15" customHeight="1" x14ac:dyDescent="0.25">
      <c r="A1948" s="91" t="s">
        <v>467</v>
      </c>
      <c r="B1948" s="91" t="s">
        <v>361</v>
      </c>
      <c r="C1948" s="91" t="s">
        <v>521</v>
      </c>
      <c r="D1948" s="91" t="s">
        <v>14</v>
      </c>
      <c r="E1948" s="91" t="s">
        <v>489</v>
      </c>
      <c r="F1948" s="96">
        <v>31</v>
      </c>
      <c r="G1948" s="91" t="s">
        <v>22</v>
      </c>
      <c r="H1948" s="91" t="s">
        <v>543</v>
      </c>
    </row>
    <row r="1949" spans="1:8" ht="15" customHeight="1" x14ac:dyDescent="0.25">
      <c r="A1949" s="91" t="s">
        <v>466</v>
      </c>
      <c r="B1949" s="91" t="s">
        <v>427</v>
      </c>
      <c r="C1949" s="91" t="s">
        <v>480</v>
      </c>
      <c r="D1949" s="91" t="s">
        <v>526</v>
      </c>
      <c r="E1949" s="91" t="s">
        <v>550</v>
      </c>
      <c r="F1949" s="96">
        <v>252000</v>
      </c>
      <c r="G1949" s="91" t="s">
        <v>41</v>
      </c>
      <c r="H1949" s="91" t="s">
        <v>543</v>
      </c>
    </row>
    <row r="1950" spans="1:8" ht="15" customHeight="1" x14ac:dyDescent="0.25">
      <c r="A1950" s="91" t="s">
        <v>466</v>
      </c>
      <c r="B1950" s="91" t="s">
        <v>427</v>
      </c>
      <c r="C1950" s="91" t="s">
        <v>480</v>
      </c>
      <c r="D1950" s="91" t="s">
        <v>526</v>
      </c>
      <c r="E1950" s="91" t="s">
        <v>550</v>
      </c>
      <c r="F1950" s="96">
        <v>24000</v>
      </c>
      <c r="G1950" s="91" t="s">
        <v>46</v>
      </c>
      <c r="H1950" s="91" t="s">
        <v>543</v>
      </c>
    </row>
    <row r="1951" spans="1:8" ht="15" customHeight="1" x14ac:dyDescent="0.25">
      <c r="A1951" s="91" t="s">
        <v>466</v>
      </c>
      <c r="B1951" s="91" t="s">
        <v>427</v>
      </c>
      <c r="C1951" s="91" t="s">
        <v>480</v>
      </c>
      <c r="D1951" s="91" t="s">
        <v>526</v>
      </c>
      <c r="E1951" s="91" t="s">
        <v>550</v>
      </c>
      <c r="F1951" s="96">
        <v>24000</v>
      </c>
      <c r="G1951" s="91" t="s">
        <v>47</v>
      </c>
      <c r="H1951" s="91" t="s">
        <v>543</v>
      </c>
    </row>
    <row r="1952" spans="1:8" ht="15" customHeight="1" x14ac:dyDescent="0.25">
      <c r="A1952" s="91" t="s">
        <v>466</v>
      </c>
      <c r="B1952" s="91" t="s">
        <v>427</v>
      </c>
      <c r="C1952" s="91" t="s">
        <v>480</v>
      </c>
      <c r="D1952" s="91" t="s">
        <v>526</v>
      </c>
      <c r="E1952" s="91" t="s">
        <v>550</v>
      </c>
      <c r="F1952" s="96">
        <v>12000</v>
      </c>
      <c r="G1952" s="91" t="s">
        <v>48</v>
      </c>
      <c r="H1952" s="91" t="s">
        <v>543</v>
      </c>
    </row>
    <row r="1953" spans="1:8" ht="15" customHeight="1" x14ac:dyDescent="0.25">
      <c r="A1953" s="91" t="s">
        <v>466</v>
      </c>
      <c r="B1953" s="91" t="s">
        <v>427</v>
      </c>
      <c r="C1953" s="91" t="s">
        <v>480</v>
      </c>
      <c r="D1953" s="91" t="s">
        <v>526</v>
      </c>
      <c r="E1953" s="91" t="s">
        <v>550</v>
      </c>
      <c r="F1953" s="96">
        <v>24000</v>
      </c>
      <c r="G1953" s="91" t="s">
        <v>52</v>
      </c>
      <c r="H1953" s="91" t="s">
        <v>543</v>
      </c>
    </row>
    <row r="1954" spans="1:8" ht="15" customHeight="1" x14ac:dyDescent="0.25">
      <c r="A1954" s="91" t="s">
        <v>466</v>
      </c>
      <c r="B1954" s="91" t="s">
        <v>427</v>
      </c>
      <c r="C1954" s="91" t="s">
        <v>480</v>
      </c>
      <c r="D1954" s="91" t="s">
        <v>526</v>
      </c>
      <c r="E1954" s="91" t="s">
        <v>550</v>
      </c>
      <c r="F1954" s="96">
        <v>72000</v>
      </c>
      <c r="G1954" s="91" t="s">
        <v>57</v>
      </c>
      <c r="H1954" s="91" t="s">
        <v>543</v>
      </c>
    </row>
    <row r="1955" spans="1:8" ht="15" customHeight="1" x14ac:dyDescent="0.25">
      <c r="A1955" s="91" t="s">
        <v>466</v>
      </c>
      <c r="B1955" s="91" t="s">
        <v>427</v>
      </c>
      <c r="C1955" s="91" t="s">
        <v>480</v>
      </c>
      <c r="D1955" s="91" t="s">
        <v>526</v>
      </c>
      <c r="E1955" s="91" t="s">
        <v>550</v>
      </c>
      <c r="F1955" s="96">
        <v>84000</v>
      </c>
      <c r="G1955" s="91" t="s">
        <v>15</v>
      </c>
      <c r="H1955" s="91" t="s">
        <v>543</v>
      </c>
    </row>
    <row r="1956" spans="1:8" ht="13.5" customHeight="1" x14ac:dyDescent="0.25">
      <c r="A1956" s="91" t="s">
        <v>466</v>
      </c>
      <c r="B1956" s="91" t="s">
        <v>427</v>
      </c>
      <c r="C1956" s="91" t="s">
        <v>480</v>
      </c>
      <c r="D1956" s="91" t="s">
        <v>526</v>
      </c>
      <c r="E1956" s="91" t="s">
        <v>550</v>
      </c>
      <c r="F1956" s="96">
        <v>60000</v>
      </c>
      <c r="G1956" s="91" t="s">
        <v>17</v>
      </c>
      <c r="H1956" s="91" t="s">
        <v>543</v>
      </c>
    </row>
    <row r="1957" spans="1:8" ht="15" customHeight="1" x14ac:dyDescent="0.25">
      <c r="A1957" s="91" t="s">
        <v>466</v>
      </c>
      <c r="B1957" s="91" t="s">
        <v>427</v>
      </c>
      <c r="C1957" s="91" t="s">
        <v>480</v>
      </c>
      <c r="D1957" s="91" t="s">
        <v>526</v>
      </c>
      <c r="E1957" s="91" t="s">
        <v>550</v>
      </c>
      <c r="F1957" s="96">
        <v>816000</v>
      </c>
      <c r="G1957" s="91" t="s">
        <v>18</v>
      </c>
      <c r="H1957" s="91" t="s">
        <v>543</v>
      </c>
    </row>
    <row r="1958" spans="1:8" ht="15" customHeight="1" x14ac:dyDescent="0.25">
      <c r="A1958" s="91" t="s">
        <v>466</v>
      </c>
      <c r="B1958" s="91" t="s">
        <v>427</v>
      </c>
      <c r="C1958" s="91" t="s">
        <v>480</v>
      </c>
      <c r="D1958" s="91" t="s">
        <v>526</v>
      </c>
      <c r="E1958" s="91" t="s">
        <v>550</v>
      </c>
      <c r="F1958" s="96">
        <v>96000</v>
      </c>
      <c r="G1958" s="91" t="s">
        <v>24</v>
      </c>
      <c r="H1958" s="91" t="s">
        <v>543</v>
      </c>
    </row>
    <row r="1959" spans="1:8" ht="15" customHeight="1" x14ac:dyDescent="0.25">
      <c r="A1959" s="91" t="s">
        <v>466</v>
      </c>
      <c r="B1959" s="91" t="s">
        <v>427</v>
      </c>
      <c r="C1959" s="91" t="s">
        <v>480</v>
      </c>
      <c r="D1959" s="91" t="s">
        <v>526</v>
      </c>
      <c r="E1959" s="91" t="s">
        <v>550</v>
      </c>
      <c r="F1959" s="96">
        <v>3900000</v>
      </c>
      <c r="G1959" s="91" t="s">
        <v>25</v>
      </c>
      <c r="H1959" s="91" t="s">
        <v>543</v>
      </c>
    </row>
    <row r="1960" spans="1:8" ht="15" customHeight="1" x14ac:dyDescent="0.25">
      <c r="A1960" s="91" t="s">
        <v>466</v>
      </c>
      <c r="B1960" s="91" t="s">
        <v>427</v>
      </c>
      <c r="C1960" s="91" t="s">
        <v>480</v>
      </c>
      <c r="D1960" s="91" t="s">
        <v>526</v>
      </c>
      <c r="E1960" s="91" t="s">
        <v>550</v>
      </c>
      <c r="F1960" s="96">
        <v>84000</v>
      </c>
      <c r="G1960" s="91" t="s">
        <v>26</v>
      </c>
      <c r="H1960" s="91" t="s">
        <v>543</v>
      </c>
    </row>
    <row r="1961" spans="1:8" ht="15" customHeight="1" x14ac:dyDescent="0.25">
      <c r="A1961" s="91" t="s">
        <v>466</v>
      </c>
      <c r="B1961" s="91" t="s">
        <v>427</v>
      </c>
      <c r="C1961" s="91" t="s">
        <v>480</v>
      </c>
      <c r="D1961" s="91" t="s">
        <v>526</v>
      </c>
      <c r="E1961" s="91" t="s">
        <v>550</v>
      </c>
      <c r="F1961" s="96">
        <v>168000</v>
      </c>
      <c r="G1961" s="91" t="s">
        <v>27</v>
      </c>
      <c r="H1961" s="91" t="s">
        <v>543</v>
      </c>
    </row>
    <row r="1962" spans="1:8" ht="15" customHeight="1" x14ac:dyDescent="0.25">
      <c r="A1962" s="91" t="s">
        <v>466</v>
      </c>
      <c r="B1962" s="91" t="s">
        <v>427</v>
      </c>
      <c r="C1962" s="91" t="s">
        <v>480</v>
      </c>
      <c r="D1962" s="91" t="s">
        <v>526</v>
      </c>
      <c r="E1962" s="91" t="s">
        <v>550</v>
      </c>
      <c r="F1962" s="96">
        <v>24000</v>
      </c>
      <c r="G1962" s="91" t="s">
        <v>28</v>
      </c>
      <c r="H1962" s="91" t="s">
        <v>543</v>
      </c>
    </row>
    <row r="1963" spans="1:8" ht="15" customHeight="1" x14ac:dyDescent="0.25">
      <c r="A1963" s="91" t="s">
        <v>466</v>
      </c>
      <c r="B1963" s="91" t="s">
        <v>427</v>
      </c>
      <c r="C1963" s="91" t="s">
        <v>480</v>
      </c>
      <c r="D1963" s="91" t="s">
        <v>526</v>
      </c>
      <c r="E1963" s="91" t="s">
        <v>550</v>
      </c>
      <c r="F1963" s="96">
        <v>36000</v>
      </c>
      <c r="G1963" s="91" t="s">
        <v>30</v>
      </c>
      <c r="H1963" s="91" t="s">
        <v>543</v>
      </c>
    </row>
    <row r="1964" spans="1:8" ht="15" customHeight="1" x14ac:dyDescent="0.25">
      <c r="A1964" s="91" t="s">
        <v>466</v>
      </c>
      <c r="B1964" s="91" t="s">
        <v>427</v>
      </c>
      <c r="C1964" s="91" t="s">
        <v>480</v>
      </c>
      <c r="D1964" s="91" t="s">
        <v>526</v>
      </c>
      <c r="E1964" s="91" t="s">
        <v>550</v>
      </c>
      <c r="F1964" s="96">
        <v>72000</v>
      </c>
      <c r="G1964" s="91" t="s">
        <v>33</v>
      </c>
      <c r="H1964" s="91" t="s">
        <v>543</v>
      </c>
    </row>
    <row r="1965" spans="1:8" ht="15" customHeight="1" x14ac:dyDescent="0.25">
      <c r="A1965" s="91" t="s">
        <v>466</v>
      </c>
      <c r="B1965" s="91" t="s">
        <v>427</v>
      </c>
      <c r="C1965" s="91" t="s">
        <v>480</v>
      </c>
      <c r="D1965" s="91" t="s">
        <v>526</v>
      </c>
      <c r="E1965" s="91" t="s">
        <v>550</v>
      </c>
      <c r="F1965" s="96">
        <v>240000</v>
      </c>
      <c r="G1965" s="91" t="s">
        <v>34</v>
      </c>
      <c r="H1965" s="91" t="s">
        <v>543</v>
      </c>
    </row>
    <row r="1966" spans="1:8" ht="15" customHeight="1" x14ac:dyDescent="0.25">
      <c r="A1966" s="91" t="s">
        <v>466</v>
      </c>
      <c r="B1966" s="91" t="s">
        <v>427</v>
      </c>
      <c r="C1966" s="91" t="s">
        <v>480</v>
      </c>
      <c r="D1966" s="91" t="s">
        <v>526</v>
      </c>
      <c r="E1966" s="91" t="s">
        <v>550</v>
      </c>
      <c r="F1966" s="96">
        <v>300000</v>
      </c>
      <c r="G1966" s="91" t="s">
        <v>35</v>
      </c>
      <c r="H1966" s="91" t="s">
        <v>543</v>
      </c>
    </row>
    <row r="1967" spans="1:8" ht="15" customHeight="1" x14ac:dyDescent="0.25">
      <c r="A1967" s="91" t="s">
        <v>466</v>
      </c>
      <c r="B1967" s="91" t="s">
        <v>427</v>
      </c>
      <c r="C1967" s="91" t="s">
        <v>480</v>
      </c>
      <c r="D1967" s="91" t="s">
        <v>526</v>
      </c>
      <c r="E1967" s="91" t="s">
        <v>550</v>
      </c>
      <c r="F1967" s="96">
        <v>276000</v>
      </c>
      <c r="G1967" s="91" t="s">
        <v>36</v>
      </c>
      <c r="H1967" s="91" t="s">
        <v>543</v>
      </c>
    </row>
    <row r="1968" spans="1:8" ht="15" customHeight="1" x14ac:dyDescent="0.25">
      <c r="A1968" s="91" t="s">
        <v>466</v>
      </c>
      <c r="B1968" s="91" t="s">
        <v>427</v>
      </c>
      <c r="C1968" s="91" t="s">
        <v>480</v>
      </c>
      <c r="D1968" s="91" t="s">
        <v>526</v>
      </c>
      <c r="E1968" s="91" t="s">
        <v>550</v>
      </c>
      <c r="F1968" s="96">
        <v>60000</v>
      </c>
      <c r="G1968" s="91" t="s">
        <v>37</v>
      </c>
      <c r="H1968" s="91" t="s">
        <v>543</v>
      </c>
    </row>
    <row r="1969" spans="1:8" ht="15" customHeight="1" x14ac:dyDescent="0.25">
      <c r="A1969" s="91" t="s">
        <v>466</v>
      </c>
      <c r="B1969" s="91" t="s">
        <v>427</v>
      </c>
      <c r="C1969" s="91" t="s">
        <v>480</v>
      </c>
      <c r="D1969" s="91" t="s">
        <v>526</v>
      </c>
      <c r="E1969" s="91" t="s">
        <v>550</v>
      </c>
      <c r="F1969" s="96">
        <v>72000</v>
      </c>
      <c r="G1969" s="91" t="s">
        <v>38</v>
      </c>
      <c r="H1969" s="91" t="s">
        <v>543</v>
      </c>
    </row>
    <row r="1970" spans="1:8" ht="15" customHeight="1" x14ac:dyDescent="0.25">
      <c r="A1970" s="91" t="s">
        <v>466</v>
      </c>
      <c r="B1970" s="91" t="s">
        <v>427</v>
      </c>
      <c r="C1970" s="91" t="s">
        <v>480</v>
      </c>
      <c r="D1970" s="91" t="s">
        <v>526</v>
      </c>
      <c r="E1970" s="91" t="s">
        <v>550</v>
      </c>
      <c r="F1970" s="96">
        <v>12000</v>
      </c>
      <c r="G1970" s="91" t="s">
        <v>41</v>
      </c>
      <c r="H1970" s="91" t="s">
        <v>543</v>
      </c>
    </row>
    <row r="1971" spans="1:8" ht="15" customHeight="1" x14ac:dyDescent="0.25">
      <c r="A1971" s="91" t="s">
        <v>466</v>
      </c>
      <c r="B1971" s="91" t="s">
        <v>427</v>
      </c>
      <c r="C1971" s="91" t="s">
        <v>480</v>
      </c>
      <c r="D1971" s="91" t="s">
        <v>526</v>
      </c>
      <c r="E1971" s="91" t="s">
        <v>550</v>
      </c>
      <c r="F1971" s="96">
        <v>60000</v>
      </c>
      <c r="G1971" s="91" t="s">
        <v>42</v>
      </c>
      <c r="H1971" s="91" t="s">
        <v>543</v>
      </c>
    </row>
    <row r="1972" spans="1:8" ht="15" customHeight="1" x14ac:dyDescent="0.25">
      <c r="A1972" s="91" t="s">
        <v>466</v>
      </c>
      <c r="B1972" s="91" t="s">
        <v>427</v>
      </c>
      <c r="C1972" s="91" t="s">
        <v>480</v>
      </c>
      <c r="D1972" s="91" t="s">
        <v>526</v>
      </c>
      <c r="E1972" s="91" t="s">
        <v>550</v>
      </c>
      <c r="F1972" s="96">
        <v>12000</v>
      </c>
      <c r="G1972" s="91" t="s">
        <v>45</v>
      </c>
      <c r="H1972" s="91" t="s">
        <v>543</v>
      </c>
    </row>
    <row r="1973" spans="1:8" ht="15" customHeight="1" x14ac:dyDescent="0.25">
      <c r="A1973" s="91" t="s">
        <v>466</v>
      </c>
      <c r="B1973" s="91" t="s">
        <v>427</v>
      </c>
      <c r="C1973" s="91" t="s">
        <v>480</v>
      </c>
      <c r="D1973" s="91" t="s">
        <v>526</v>
      </c>
      <c r="E1973" s="91" t="s">
        <v>550</v>
      </c>
      <c r="F1973" s="96">
        <v>120000</v>
      </c>
      <c r="G1973" s="91" t="s">
        <v>46</v>
      </c>
      <c r="H1973" s="91" t="s">
        <v>543</v>
      </c>
    </row>
    <row r="1974" spans="1:8" ht="15" customHeight="1" x14ac:dyDescent="0.25">
      <c r="A1974" s="91" t="s">
        <v>466</v>
      </c>
      <c r="B1974" s="91" t="s">
        <v>427</v>
      </c>
      <c r="C1974" s="91" t="s">
        <v>480</v>
      </c>
      <c r="D1974" s="91" t="s">
        <v>526</v>
      </c>
      <c r="E1974" s="91" t="s">
        <v>550</v>
      </c>
      <c r="F1974" s="96">
        <v>348000</v>
      </c>
      <c r="G1974" s="91" t="s">
        <v>47</v>
      </c>
      <c r="H1974" s="91" t="s">
        <v>543</v>
      </c>
    </row>
    <row r="1975" spans="1:8" ht="15" customHeight="1" x14ac:dyDescent="0.25">
      <c r="A1975" s="91" t="s">
        <v>466</v>
      </c>
      <c r="B1975" s="91" t="s">
        <v>427</v>
      </c>
      <c r="C1975" s="91" t="s">
        <v>480</v>
      </c>
      <c r="D1975" s="91" t="s">
        <v>526</v>
      </c>
      <c r="E1975" s="91" t="s">
        <v>550</v>
      </c>
      <c r="F1975" s="96">
        <v>12000</v>
      </c>
      <c r="G1975" s="91" t="s">
        <v>48</v>
      </c>
      <c r="H1975" s="91" t="s">
        <v>543</v>
      </c>
    </row>
    <row r="1976" spans="1:8" ht="15" customHeight="1" x14ac:dyDescent="0.25">
      <c r="A1976" s="91" t="s">
        <v>466</v>
      </c>
      <c r="B1976" s="91" t="s">
        <v>427</v>
      </c>
      <c r="C1976" s="91" t="s">
        <v>480</v>
      </c>
      <c r="D1976" s="91" t="s">
        <v>526</v>
      </c>
      <c r="E1976" s="91" t="s">
        <v>550</v>
      </c>
      <c r="F1976" s="96">
        <v>60000</v>
      </c>
      <c r="G1976" s="91" t="s">
        <v>68</v>
      </c>
      <c r="H1976" s="91" t="s">
        <v>543</v>
      </c>
    </row>
    <row r="1977" spans="1:8" ht="15" customHeight="1" x14ac:dyDescent="0.25">
      <c r="A1977" s="91" t="s">
        <v>466</v>
      </c>
      <c r="B1977" s="91" t="s">
        <v>427</v>
      </c>
      <c r="C1977" s="91" t="s">
        <v>480</v>
      </c>
      <c r="D1977" s="91" t="s">
        <v>526</v>
      </c>
      <c r="E1977" s="91" t="s">
        <v>550</v>
      </c>
      <c r="F1977" s="96">
        <v>12000</v>
      </c>
      <c r="G1977" s="91" t="s">
        <v>49</v>
      </c>
      <c r="H1977" s="91" t="s">
        <v>543</v>
      </c>
    </row>
    <row r="1978" spans="1:8" ht="15" customHeight="1" x14ac:dyDescent="0.25">
      <c r="A1978" s="91" t="s">
        <v>466</v>
      </c>
      <c r="B1978" s="91" t="s">
        <v>427</v>
      </c>
      <c r="C1978" s="91" t="s">
        <v>480</v>
      </c>
      <c r="D1978" s="91" t="s">
        <v>526</v>
      </c>
      <c r="E1978" s="91" t="s">
        <v>550</v>
      </c>
      <c r="F1978" s="96">
        <v>24000</v>
      </c>
      <c r="G1978" s="91" t="s">
        <v>52</v>
      </c>
      <c r="H1978" s="91" t="s">
        <v>543</v>
      </c>
    </row>
    <row r="1979" spans="1:8" ht="15" customHeight="1" x14ac:dyDescent="0.25">
      <c r="A1979" s="91" t="s">
        <v>466</v>
      </c>
      <c r="B1979" s="91" t="s">
        <v>427</v>
      </c>
      <c r="C1979" s="91" t="s">
        <v>480</v>
      </c>
      <c r="D1979" s="91" t="s">
        <v>526</v>
      </c>
      <c r="E1979" s="91" t="s">
        <v>550</v>
      </c>
      <c r="F1979" s="96">
        <v>24000</v>
      </c>
      <c r="G1979" s="91" t="s">
        <v>54</v>
      </c>
      <c r="H1979" s="91" t="s">
        <v>543</v>
      </c>
    </row>
    <row r="1980" spans="1:8" ht="15" customHeight="1" x14ac:dyDescent="0.25">
      <c r="A1980" s="91" t="s">
        <v>466</v>
      </c>
      <c r="B1980" s="91" t="s">
        <v>427</v>
      </c>
      <c r="C1980" s="91" t="s">
        <v>480</v>
      </c>
      <c r="D1980" s="91" t="s">
        <v>526</v>
      </c>
      <c r="E1980" s="91" t="s">
        <v>550</v>
      </c>
      <c r="F1980" s="96">
        <v>24000</v>
      </c>
      <c r="G1980" s="91" t="s">
        <v>144</v>
      </c>
      <c r="H1980" s="91" t="s">
        <v>543</v>
      </c>
    </row>
    <row r="1981" spans="1:8" ht="15" customHeight="1" x14ac:dyDescent="0.25">
      <c r="A1981" s="91" t="s">
        <v>466</v>
      </c>
      <c r="B1981" s="91" t="s">
        <v>427</v>
      </c>
      <c r="C1981" s="91" t="s">
        <v>480</v>
      </c>
      <c r="D1981" s="91" t="s">
        <v>526</v>
      </c>
      <c r="E1981" s="91" t="s">
        <v>550</v>
      </c>
      <c r="F1981" s="96">
        <v>72000</v>
      </c>
      <c r="G1981" s="91" t="s">
        <v>56</v>
      </c>
      <c r="H1981" s="91" t="s">
        <v>543</v>
      </c>
    </row>
    <row r="1982" spans="1:8" ht="15" customHeight="1" x14ac:dyDescent="0.25">
      <c r="A1982" s="91" t="s">
        <v>466</v>
      </c>
      <c r="B1982" s="91" t="s">
        <v>427</v>
      </c>
      <c r="C1982" s="91" t="s">
        <v>480</v>
      </c>
      <c r="D1982" s="91" t="s">
        <v>526</v>
      </c>
      <c r="E1982" s="91" t="s">
        <v>550</v>
      </c>
      <c r="F1982" s="96">
        <v>12000</v>
      </c>
      <c r="G1982" s="91" t="s">
        <v>57</v>
      </c>
      <c r="H1982" s="91" t="s">
        <v>543</v>
      </c>
    </row>
    <row r="1983" spans="1:8" ht="15" customHeight="1" x14ac:dyDescent="0.25">
      <c r="A1983" s="91" t="s">
        <v>466</v>
      </c>
      <c r="B1983" s="91" t="s">
        <v>427</v>
      </c>
      <c r="C1983" s="91" t="s">
        <v>525</v>
      </c>
      <c r="D1983" s="91" t="s">
        <v>526</v>
      </c>
      <c r="E1983" s="91" t="s">
        <v>550</v>
      </c>
      <c r="F1983" s="96">
        <v>36000</v>
      </c>
      <c r="G1983" s="91" t="s">
        <v>216</v>
      </c>
      <c r="H1983" s="91" t="s">
        <v>543</v>
      </c>
    </row>
    <row r="1984" spans="1:8" ht="15" customHeight="1" x14ac:dyDescent="0.25">
      <c r="A1984" s="91" t="s">
        <v>466</v>
      </c>
      <c r="B1984" s="91" t="s">
        <v>427</v>
      </c>
      <c r="C1984" s="91" t="s">
        <v>525</v>
      </c>
      <c r="D1984" s="91" t="s">
        <v>526</v>
      </c>
      <c r="E1984" s="91" t="s">
        <v>550</v>
      </c>
      <c r="F1984" s="96">
        <v>528000</v>
      </c>
      <c r="G1984" s="91" t="s">
        <v>18</v>
      </c>
      <c r="H1984" s="91" t="s">
        <v>543</v>
      </c>
    </row>
    <row r="1985" spans="1:8" ht="15" customHeight="1" x14ac:dyDescent="0.25">
      <c r="A1985" s="91" t="s">
        <v>466</v>
      </c>
      <c r="B1985" s="91" t="s">
        <v>427</v>
      </c>
      <c r="C1985" s="91" t="s">
        <v>525</v>
      </c>
      <c r="D1985" s="91" t="s">
        <v>526</v>
      </c>
      <c r="E1985" s="91" t="s">
        <v>550</v>
      </c>
      <c r="F1985" s="96">
        <v>216000</v>
      </c>
      <c r="G1985" s="91" t="s">
        <v>20</v>
      </c>
      <c r="H1985" s="91" t="s">
        <v>543</v>
      </c>
    </row>
    <row r="1986" spans="1:8" ht="15" customHeight="1" x14ac:dyDescent="0.25">
      <c r="A1986" s="91" t="s">
        <v>466</v>
      </c>
      <c r="B1986" s="91" t="s">
        <v>427</v>
      </c>
      <c r="C1986" s="91" t="s">
        <v>525</v>
      </c>
      <c r="D1986" s="91" t="s">
        <v>526</v>
      </c>
      <c r="E1986" s="91" t="s">
        <v>550</v>
      </c>
      <c r="F1986" s="96">
        <v>480000</v>
      </c>
      <c r="G1986" s="91" t="s">
        <v>21</v>
      </c>
      <c r="H1986" s="91" t="s">
        <v>543</v>
      </c>
    </row>
    <row r="1987" spans="1:8" ht="15" customHeight="1" x14ac:dyDescent="0.25">
      <c r="A1987" s="91" t="s">
        <v>467</v>
      </c>
      <c r="B1987" s="91" t="s">
        <v>361</v>
      </c>
      <c r="C1987" s="91" t="s">
        <v>521</v>
      </c>
      <c r="D1987" s="91" t="s">
        <v>14</v>
      </c>
      <c r="E1987" s="91" t="s">
        <v>489</v>
      </c>
      <c r="F1987" s="96">
        <v>6</v>
      </c>
      <c r="G1987" s="91" t="s">
        <v>22</v>
      </c>
      <c r="H1987" s="91" t="s">
        <v>543</v>
      </c>
    </row>
    <row r="1988" spans="1:8" ht="15" customHeight="1" x14ac:dyDescent="0.25">
      <c r="A1988" s="91" t="s">
        <v>466</v>
      </c>
      <c r="B1988" s="91" t="s">
        <v>427</v>
      </c>
      <c r="C1988" s="91" t="s">
        <v>525</v>
      </c>
      <c r="D1988" s="91" t="s">
        <v>526</v>
      </c>
      <c r="E1988" s="91" t="s">
        <v>550</v>
      </c>
      <c r="F1988" s="96">
        <v>936000</v>
      </c>
      <c r="G1988" s="91" t="s">
        <v>23</v>
      </c>
      <c r="H1988" s="91" t="s">
        <v>543</v>
      </c>
    </row>
    <row r="1989" spans="1:8" ht="15" customHeight="1" x14ac:dyDescent="0.25">
      <c r="A1989" s="91" t="s">
        <v>466</v>
      </c>
      <c r="B1989" s="91" t="s">
        <v>427</v>
      </c>
      <c r="C1989" s="91" t="s">
        <v>525</v>
      </c>
      <c r="D1989" s="91" t="s">
        <v>526</v>
      </c>
      <c r="E1989" s="91" t="s">
        <v>550</v>
      </c>
      <c r="F1989" s="96">
        <v>3600000</v>
      </c>
      <c r="G1989" s="91" t="s">
        <v>24</v>
      </c>
      <c r="H1989" s="91" t="s">
        <v>543</v>
      </c>
    </row>
    <row r="1990" spans="1:8" ht="15" customHeight="1" x14ac:dyDescent="0.25">
      <c r="A1990" s="91" t="s">
        <v>466</v>
      </c>
      <c r="B1990" s="91" t="s">
        <v>427</v>
      </c>
      <c r="C1990" s="91" t="s">
        <v>525</v>
      </c>
      <c r="D1990" s="91" t="s">
        <v>526</v>
      </c>
      <c r="E1990" s="91" t="s">
        <v>550</v>
      </c>
      <c r="F1990" s="96">
        <v>1080000</v>
      </c>
      <c r="G1990" s="91" t="s">
        <v>25</v>
      </c>
      <c r="H1990" s="91" t="s">
        <v>543</v>
      </c>
    </row>
    <row r="1991" spans="1:8" ht="15" customHeight="1" x14ac:dyDescent="0.25">
      <c r="A1991" s="91" t="s">
        <v>466</v>
      </c>
      <c r="B1991" s="91" t="s">
        <v>427</v>
      </c>
      <c r="C1991" s="91" t="s">
        <v>525</v>
      </c>
      <c r="D1991" s="91" t="s">
        <v>526</v>
      </c>
      <c r="E1991" s="91" t="s">
        <v>550</v>
      </c>
      <c r="F1991" s="96">
        <v>708000</v>
      </c>
      <c r="G1991" s="91" t="s">
        <v>28</v>
      </c>
      <c r="H1991" s="91" t="s">
        <v>543</v>
      </c>
    </row>
    <row r="1992" spans="1:8" ht="15" customHeight="1" x14ac:dyDescent="0.25">
      <c r="A1992" s="91" t="s">
        <v>466</v>
      </c>
      <c r="B1992" s="91" t="s">
        <v>427</v>
      </c>
      <c r="C1992" s="91" t="s">
        <v>525</v>
      </c>
      <c r="D1992" s="91" t="s">
        <v>526</v>
      </c>
      <c r="E1992" s="91" t="s">
        <v>550</v>
      </c>
      <c r="F1992" s="96">
        <v>24000</v>
      </c>
      <c r="G1992" s="91" t="s">
        <v>29</v>
      </c>
      <c r="H1992" s="91" t="s">
        <v>543</v>
      </c>
    </row>
    <row r="1993" spans="1:8" ht="15" customHeight="1" x14ac:dyDescent="0.25">
      <c r="A1993" s="91" t="s">
        <v>466</v>
      </c>
      <c r="B1993" s="91" t="s">
        <v>427</v>
      </c>
      <c r="C1993" s="91" t="s">
        <v>525</v>
      </c>
      <c r="D1993" s="91" t="s">
        <v>526</v>
      </c>
      <c r="E1993" s="91" t="s">
        <v>550</v>
      </c>
      <c r="F1993" s="96">
        <v>108000</v>
      </c>
      <c r="G1993" s="91" t="s">
        <v>30</v>
      </c>
      <c r="H1993" s="91" t="s">
        <v>543</v>
      </c>
    </row>
    <row r="1994" spans="1:8" ht="15" customHeight="1" x14ac:dyDescent="0.25">
      <c r="A1994" s="91" t="s">
        <v>466</v>
      </c>
      <c r="B1994" s="91" t="s">
        <v>427</v>
      </c>
      <c r="C1994" s="91" t="s">
        <v>525</v>
      </c>
      <c r="D1994" s="91" t="s">
        <v>526</v>
      </c>
      <c r="E1994" s="91" t="s">
        <v>550</v>
      </c>
      <c r="F1994" s="96">
        <v>276000</v>
      </c>
      <c r="G1994" s="91" t="s">
        <v>31</v>
      </c>
      <c r="H1994" s="91" t="s">
        <v>543</v>
      </c>
    </row>
    <row r="1995" spans="1:8" ht="15" customHeight="1" x14ac:dyDescent="0.25">
      <c r="A1995" s="91" t="s">
        <v>466</v>
      </c>
      <c r="B1995" s="91" t="s">
        <v>427</v>
      </c>
      <c r="C1995" s="91" t="s">
        <v>525</v>
      </c>
      <c r="D1995" s="91" t="s">
        <v>526</v>
      </c>
      <c r="E1995" s="91" t="s">
        <v>550</v>
      </c>
      <c r="F1995" s="96">
        <v>156000</v>
      </c>
      <c r="G1995" s="91" t="s">
        <v>32</v>
      </c>
      <c r="H1995" s="91" t="s">
        <v>543</v>
      </c>
    </row>
    <row r="1996" spans="1:8" ht="15" customHeight="1" x14ac:dyDescent="0.25">
      <c r="A1996" s="91" t="s">
        <v>466</v>
      </c>
      <c r="B1996" s="91" t="s">
        <v>427</v>
      </c>
      <c r="C1996" s="91" t="s">
        <v>525</v>
      </c>
      <c r="D1996" s="91" t="s">
        <v>526</v>
      </c>
      <c r="E1996" s="91" t="s">
        <v>550</v>
      </c>
      <c r="F1996" s="96">
        <v>84000</v>
      </c>
      <c r="G1996" s="91" t="s">
        <v>62</v>
      </c>
      <c r="H1996" s="91" t="s">
        <v>543</v>
      </c>
    </row>
    <row r="1997" spans="1:8" ht="15" customHeight="1" x14ac:dyDescent="0.25">
      <c r="A1997" s="91" t="s">
        <v>466</v>
      </c>
      <c r="B1997" s="91" t="s">
        <v>427</v>
      </c>
      <c r="C1997" s="91" t="s">
        <v>525</v>
      </c>
      <c r="D1997" s="91" t="s">
        <v>526</v>
      </c>
      <c r="E1997" s="91" t="s">
        <v>550</v>
      </c>
      <c r="F1997" s="96">
        <v>120000</v>
      </c>
      <c r="G1997" s="91" t="s">
        <v>33</v>
      </c>
      <c r="H1997" s="91" t="s">
        <v>543</v>
      </c>
    </row>
    <row r="1998" spans="1:8" ht="15" customHeight="1" x14ac:dyDescent="0.25">
      <c r="A1998" s="91" t="s">
        <v>466</v>
      </c>
      <c r="B1998" s="91" t="s">
        <v>427</v>
      </c>
      <c r="C1998" s="91" t="s">
        <v>525</v>
      </c>
      <c r="D1998" s="91" t="s">
        <v>526</v>
      </c>
      <c r="E1998" s="91" t="s">
        <v>550</v>
      </c>
      <c r="F1998" s="96">
        <v>120000</v>
      </c>
      <c r="G1998" s="91" t="s">
        <v>34</v>
      </c>
      <c r="H1998" s="91" t="s">
        <v>543</v>
      </c>
    </row>
    <row r="1999" spans="1:8" ht="15" customHeight="1" x14ac:dyDescent="0.25">
      <c r="A1999" s="91" t="s">
        <v>466</v>
      </c>
      <c r="B1999" s="91" t="s">
        <v>427</v>
      </c>
      <c r="C1999" s="91" t="s">
        <v>525</v>
      </c>
      <c r="D1999" s="91" t="s">
        <v>526</v>
      </c>
      <c r="E1999" s="91" t="s">
        <v>550</v>
      </c>
      <c r="F1999" s="96">
        <v>180000</v>
      </c>
      <c r="G1999" s="91" t="s">
        <v>35</v>
      </c>
      <c r="H1999" s="91" t="s">
        <v>543</v>
      </c>
    </row>
    <row r="2000" spans="1:8" ht="15" customHeight="1" x14ac:dyDescent="0.25">
      <c r="A2000" s="91" t="s">
        <v>466</v>
      </c>
      <c r="B2000" s="91" t="s">
        <v>427</v>
      </c>
      <c r="C2000" s="91" t="s">
        <v>525</v>
      </c>
      <c r="D2000" s="91" t="s">
        <v>526</v>
      </c>
      <c r="E2000" s="91" t="s">
        <v>550</v>
      </c>
      <c r="F2000" s="96">
        <v>108000</v>
      </c>
      <c r="G2000" s="91" t="s">
        <v>36</v>
      </c>
      <c r="H2000" s="91" t="s">
        <v>543</v>
      </c>
    </row>
    <row r="2001" spans="1:8" ht="15" customHeight="1" x14ac:dyDescent="0.25">
      <c r="A2001" s="91" t="s">
        <v>466</v>
      </c>
      <c r="B2001" s="91" t="s">
        <v>427</v>
      </c>
      <c r="C2001" s="91" t="s">
        <v>525</v>
      </c>
      <c r="D2001" s="91" t="s">
        <v>526</v>
      </c>
      <c r="E2001" s="91" t="s">
        <v>550</v>
      </c>
      <c r="F2001" s="96">
        <v>216000</v>
      </c>
      <c r="G2001" s="91" t="s">
        <v>37</v>
      </c>
      <c r="H2001" s="91" t="s">
        <v>543</v>
      </c>
    </row>
    <row r="2002" spans="1:8" ht="15" customHeight="1" x14ac:dyDescent="0.25">
      <c r="A2002" s="91" t="s">
        <v>466</v>
      </c>
      <c r="B2002" s="91" t="s">
        <v>427</v>
      </c>
      <c r="C2002" s="91" t="s">
        <v>525</v>
      </c>
      <c r="D2002" s="91" t="s">
        <v>526</v>
      </c>
      <c r="E2002" s="91" t="s">
        <v>550</v>
      </c>
      <c r="F2002" s="96">
        <v>12000</v>
      </c>
      <c r="G2002" s="91" t="s">
        <v>38</v>
      </c>
      <c r="H2002" s="91" t="s">
        <v>543</v>
      </c>
    </row>
    <row r="2003" spans="1:8" ht="15" customHeight="1" x14ac:dyDescent="0.25">
      <c r="A2003" s="91" t="s">
        <v>466</v>
      </c>
      <c r="B2003" s="91" t="s">
        <v>427</v>
      </c>
      <c r="C2003" s="91" t="s">
        <v>525</v>
      </c>
      <c r="D2003" s="91" t="s">
        <v>526</v>
      </c>
      <c r="E2003" s="91" t="s">
        <v>550</v>
      </c>
      <c r="F2003" s="96">
        <v>156000</v>
      </c>
      <c r="G2003" s="91" t="s">
        <v>39</v>
      </c>
      <c r="H2003" s="91" t="s">
        <v>543</v>
      </c>
    </row>
    <row r="2004" spans="1:8" ht="15" customHeight="1" x14ac:dyDescent="0.25">
      <c r="A2004" s="91" t="s">
        <v>466</v>
      </c>
      <c r="B2004" s="91" t="s">
        <v>427</v>
      </c>
      <c r="C2004" s="91" t="s">
        <v>525</v>
      </c>
      <c r="D2004" s="91" t="s">
        <v>526</v>
      </c>
      <c r="E2004" s="91" t="s">
        <v>550</v>
      </c>
      <c r="F2004" s="96">
        <v>408000</v>
      </c>
      <c r="G2004" s="91" t="s">
        <v>40</v>
      </c>
      <c r="H2004" s="91" t="s">
        <v>543</v>
      </c>
    </row>
    <row r="2005" spans="1:8" ht="15" customHeight="1" x14ac:dyDescent="0.25">
      <c r="A2005" s="91" t="s">
        <v>466</v>
      </c>
      <c r="B2005" s="91" t="s">
        <v>427</v>
      </c>
      <c r="C2005" s="91" t="s">
        <v>525</v>
      </c>
      <c r="D2005" s="91" t="s">
        <v>526</v>
      </c>
      <c r="E2005" s="91" t="s">
        <v>550</v>
      </c>
      <c r="F2005" s="96">
        <v>480000</v>
      </c>
      <c r="G2005" s="91" t="s">
        <v>41</v>
      </c>
      <c r="H2005" s="91" t="s">
        <v>543</v>
      </c>
    </row>
    <row r="2006" spans="1:8" ht="15" customHeight="1" x14ac:dyDescent="0.25">
      <c r="A2006" s="91" t="s">
        <v>466</v>
      </c>
      <c r="B2006" s="91" t="s">
        <v>427</v>
      </c>
      <c r="C2006" s="91" t="s">
        <v>525</v>
      </c>
      <c r="D2006" s="91" t="s">
        <v>526</v>
      </c>
      <c r="E2006" s="91" t="s">
        <v>550</v>
      </c>
      <c r="F2006" s="96">
        <v>12000</v>
      </c>
      <c r="G2006" s="91" t="s">
        <v>42</v>
      </c>
      <c r="H2006" s="91" t="s">
        <v>543</v>
      </c>
    </row>
    <row r="2007" spans="1:8" ht="15" customHeight="1" x14ac:dyDescent="0.25">
      <c r="A2007" s="91" t="s">
        <v>466</v>
      </c>
      <c r="B2007" s="91" t="s">
        <v>427</v>
      </c>
      <c r="C2007" s="91" t="s">
        <v>525</v>
      </c>
      <c r="D2007" s="91" t="s">
        <v>526</v>
      </c>
      <c r="E2007" s="91" t="s">
        <v>550</v>
      </c>
      <c r="F2007" s="96">
        <v>144000</v>
      </c>
      <c r="G2007" s="91" t="s">
        <v>274</v>
      </c>
      <c r="H2007" s="91" t="s">
        <v>543</v>
      </c>
    </row>
    <row r="2008" spans="1:8" ht="15" customHeight="1" x14ac:dyDescent="0.25">
      <c r="A2008" s="91" t="s">
        <v>466</v>
      </c>
      <c r="B2008" s="91" t="s">
        <v>427</v>
      </c>
      <c r="C2008" s="91" t="s">
        <v>525</v>
      </c>
      <c r="D2008" s="91" t="s">
        <v>526</v>
      </c>
      <c r="E2008" s="91" t="s">
        <v>550</v>
      </c>
      <c r="F2008" s="96">
        <v>36000</v>
      </c>
      <c r="G2008" s="91" t="s">
        <v>44</v>
      </c>
      <c r="H2008" s="91" t="s">
        <v>543</v>
      </c>
    </row>
    <row r="2009" spans="1:8" ht="15" customHeight="1" x14ac:dyDescent="0.25">
      <c r="A2009" s="91" t="s">
        <v>466</v>
      </c>
      <c r="B2009" s="91" t="s">
        <v>427</v>
      </c>
      <c r="C2009" s="91" t="s">
        <v>525</v>
      </c>
      <c r="D2009" s="91" t="s">
        <v>526</v>
      </c>
      <c r="E2009" s="91" t="s">
        <v>550</v>
      </c>
      <c r="F2009" s="96">
        <v>384000</v>
      </c>
      <c r="G2009" s="91" t="s">
        <v>45</v>
      </c>
      <c r="H2009" s="91" t="s">
        <v>543</v>
      </c>
    </row>
    <row r="2010" spans="1:8" ht="15" customHeight="1" x14ac:dyDescent="0.25">
      <c r="A2010" s="91" t="s">
        <v>466</v>
      </c>
      <c r="B2010" s="91" t="s">
        <v>427</v>
      </c>
      <c r="C2010" s="91" t="s">
        <v>525</v>
      </c>
      <c r="D2010" s="91" t="s">
        <v>526</v>
      </c>
      <c r="E2010" s="91" t="s">
        <v>550</v>
      </c>
      <c r="F2010" s="96">
        <v>48000</v>
      </c>
      <c r="G2010" s="91" t="s">
        <v>46</v>
      </c>
      <c r="H2010" s="91" t="s">
        <v>543</v>
      </c>
    </row>
    <row r="2011" spans="1:8" ht="15" customHeight="1" x14ac:dyDescent="0.25">
      <c r="A2011" s="91" t="s">
        <v>466</v>
      </c>
      <c r="B2011" s="91" t="s">
        <v>427</v>
      </c>
      <c r="C2011" s="91" t="s">
        <v>525</v>
      </c>
      <c r="D2011" s="91" t="s">
        <v>526</v>
      </c>
      <c r="E2011" s="91" t="s">
        <v>550</v>
      </c>
      <c r="F2011" s="96">
        <v>108000</v>
      </c>
      <c r="G2011" s="91" t="s">
        <v>47</v>
      </c>
      <c r="H2011" s="91" t="s">
        <v>543</v>
      </c>
    </row>
    <row r="2012" spans="1:8" ht="15" customHeight="1" x14ac:dyDescent="0.25">
      <c r="A2012" s="91" t="s">
        <v>466</v>
      </c>
      <c r="B2012" s="91" t="s">
        <v>427</v>
      </c>
      <c r="C2012" s="91" t="s">
        <v>525</v>
      </c>
      <c r="D2012" s="91" t="s">
        <v>526</v>
      </c>
      <c r="E2012" s="91" t="s">
        <v>550</v>
      </c>
      <c r="F2012" s="96">
        <v>180000</v>
      </c>
      <c r="G2012" s="91" t="s">
        <v>63</v>
      </c>
      <c r="H2012" s="91" t="s">
        <v>543</v>
      </c>
    </row>
    <row r="2013" spans="1:8" ht="15" customHeight="1" x14ac:dyDescent="0.25">
      <c r="A2013" s="91" t="s">
        <v>466</v>
      </c>
      <c r="B2013" s="91" t="s">
        <v>427</v>
      </c>
      <c r="C2013" s="91" t="s">
        <v>525</v>
      </c>
      <c r="D2013" s="91" t="s">
        <v>526</v>
      </c>
      <c r="E2013" s="91" t="s">
        <v>550</v>
      </c>
      <c r="F2013" s="96">
        <v>300000</v>
      </c>
      <c r="G2013" s="91" t="s">
        <v>48</v>
      </c>
      <c r="H2013" s="91" t="s">
        <v>543</v>
      </c>
    </row>
    <row r="2014" spans="1:8" ht="15" customHeight="1" x14ac:dyDescent="0.25">
      <c r="A2014" s="91" t="s">
        <v>466</v>
      </c>
      <c r="B2014" s="91" t="s">
        <v>427</v>
      </c>
      <c r="C2014" s="91" t="s">
        <v>525</v>
      </c>
      <c r="D2014" s="91" t="s">
        <v>526</v>
      </c>
      <c r="E2014" s="91" t="s">
        <v>550</v>
      </c>
      <c r="F2014" s="96">
        <v>60000</v>
      </c>
      <c r="G2014" s="91" t="s">
        <v>68</v>
      </c>
      <c r="H2014" s="91" t="s">
        <v>543</v>
      </c>
    </row>
    <row r="2015" spans="1:8" ht="15" customHeight="1" x14ac:dyDescent="0.25">
      <c r="A2015" s="91" t="s">
        <v>466</v>
      </c>
      <c r="B2015" s="91" t="s">
        <v>427</v>
      </c>
      <c r="C2015" s="91" t="s">
        <v>525</v>
      </c>
      <c r="D2015" s="91" t="s">
        <v>526</v>
      </c>
      <c r="E2015" s="91" t="s">
        <v>550</v>
      </c>
      <c r="F2015" s="96">
        <v>48000</v>
      </c>
      <c r="G2015" s="91" t="s">
        <v>49</v>
      </c>
      <c r="H2015" s="91" t="s">
        <v>543</v>
      </c>
    </row>
    <row r="2016" spans="1:8" ht="15" customHeight="1" x14ac:dyDescent="0.25">
      <c r="A2016" s="91" t="s">
        <v>466</v>
      </c>
      <c r="B2016" s="91" t="s">
        <v>427</v>
      </c>
      <c r="C2016" s="91" t="s">
        <v>525</v>
      </c>
      <c r="D2016" s="91" t="s">
        <v>526</v>
      </c>
      <c r="E2016" s="91" t="s">
        <v>550</v>
      </c>
      <c r="F2016" s="96">
        <v>264000</v>
      </c>
      <c r="G2016" s="91" t="s">
        <v>50</v>
      </c>
      <c r="H2016" s="91" t="s">
        <v>543</v>
      </c>
    </row>
    <row r="2017" spans="1:8" ht="15" customHeight="1" x14ac:dyDescent="0.25">
      <c r="A2017" s="91" t="s">
        <v>466</v>
      </c>
      <c r="B2017" s="91" t="s">
        <v>427</v>
      </c>
      <c r="C2017" s="91" t="s">
        <v>525</v>
      </c>
      <c r="D2017" s="91" t="s">
        <v>526</v>
      </c>
      <c r="E2017" s="91" t="s">
        <v>550</v>
      </c>
      <c r="F2017" s="96">
        <v>396000</v>
      </c>
      <c r="G2017" s="91" t="s">
        <v>51</v>
      </c>
      <c r="H2017" s="91" t="s">
        <v>543</v>
      </c>
    </row>
    <row r="2018" spans="1:8" ht="15" customHeight="1" x14ac:dyDescent="0.25">
      <c r="A2018" s="91" t="s">
        <v>466</v>
      </c>
      <c r="B2018" s="91" t="s">
        <v>427</v>
      </c>
      <c r="C2018" s="91" t="s">
        <v>525</v>
      </c>
      <c r="D2018" s="91" t="s">
        <v>526</v>
      </c>
      <c r="E2018" s="91" t="s">
        <v>550</v>
      </c>
      <c r="F2018" s="96">
        <v>216000</v>
      </c>
      <c r="G2018" s="91" t="s">
        <v>52</v>
      </c>
      <c r="H2018" s="91" t="s">
        <v>543</v>
      </c>
    </row>
    <row r="2019" spans="1:8" ht="15" customHeight="1" x14ac:dyDescent="0.25">
      <c r="A2019" s="91" t="s">
        <v>466</v>
      </c>
      <c r="B2019" s="91" t="s">
        <v>427</v>
      </c>
      <c r="C2019" s="91" t="s">
        <v>525</v>
      </c>
      <c r="D2019" s="91" t="s">
        <v>526</v>
      </c>
      <c r="E2019" s="91" t="s">
        <v>550</v>
      </c>
      <c r="F2019" s="96">
        <v>168000</v>
      </c>
      <c r="G2019" s="91" t="s">
        <v>55</v>
      </c>
      <c r="H2019" s="91" t="s">
        <v>543</v>
      </c>
    </row>
    <row r="2020" spans="1:8" ht="15" customHeight="1" x14ac:dyDescent="0.25">
      <c r="A2020" s="91" t="s">
        <v>466</v>
      </c>
      <c r="B2020" s="91" t="s">
        <v>427</v>
      </c>
      <c r="C2020" s="91" t="s">
        <v>525</v>
      </c>
      <c r="D2020" s="91" t="s">
        <v>526</v>
      </c>
      <c r="E2020" s="91" t="s">
        <v>550</v>
      </c>
      <c r="F2020" s="96">
        <v>108000</v>
      </c>
      <c r="G2020" s="91" t="s">
        <v>144</v>
      </c>
      <c r="H2020" s="91" t="s">
        <v>543</v>
      </c>
    </row>
    <row r="2021" spans="1:8" ht="15" customHeight="1" x14ac:dyDescent="0.25">
      <c r="A2021" s="91" t="s">
        <v>466</v>
      </c>
      <c r="B2021" s="91" t="s">
        <v>427</v>
      </c>
      <c r="C2021" s="91" t="s">
        <v>525</v>
      </c>
      <c r="D2021" s="91" t="s">
        <v>526</v>
      </c>
      <c r="E2021" s="91" t="s">
        <v>550</v>
      </c>
      <c r="F2021" s="96">
        <v>576000</v>
      </c>
      <c r="G2021" s="91" t="s">
        <v>56</v>
      </c>
      <c r="H2021" s="91" t="s">
        <v>543</v>
      </c>
    </row>
    <row r="2022" spans="1:8" ht="15" customHeight="1" x14ac:dyDescent="0.25">
      <c r="A2022" s="91" t="s">
        <v>466</v>
      </c>
      <c r="B2022" s="91" t="s">
        <v>427</v>
      </c>
      <c r="C2022" s="91" t="s">
        <v>525</v>
      </c>
      <c r="D2022" s="91" t="s">
        <v>526</v>
      </c>
      <c r="E2022" s="91" t="s">
        <v>550</v>
      </c>
      <c r="F2022" s="96">
        <v>144000</v>
      </c>
      <c r="G2022" s="91" t="s">
        <v>57</v>
      </c>
      <c r="H2022" s="91" t="s">
        <v>543</v>
      </c>
    </row>
    <row r="2023" spans="1:8" ht="15" customHeight="1" x14ac:dyDescent="0.25">
      <c r="A2023" s="91" t="s">
        <v>466</v>
      </c>
      <c r="B2023" s="91" t="s">
        <v>427</v>
      </c>
      <c r="C2023" s="91" t="s">
        <v>525</v>
      </c>
      <c r="D2023" s="91" t="s">
        <v>526</v>
      </c>
      <c r="E2023" s="91" t="s">
        <v>550</v>
      </c>
      <c r="F2023" s="96">
        <v>132000</v>
      </c>
      <c r="G2023" s="91" t="s">
        <v>65</v>
      </c>
      <c r="H2023" s="91" t="s">
        <v>543</v>
      </c>
    </row>
    <row r="2024" spans="1:8" s="146" customFormat="1" ht="15" customHeight="1" x14ac:dyDescent="0.25">
      <c r="A2024" s="143"/>
      <c r="B2024" s="143"/>
      <c r="C2024" s="143"/>
      <c r="D2024" s="143"/>
      <c r="E2024" s="143"/>
      <c r="F2024" s="118">
        <f>SUM(F1945:F2023)</f>
        <v>21720037</v>
      </c>
      <c r="G2024" s="143"/>
      <c r="H2024" s="91"/>
    </row>
    <row r="2025" spans="1:8" ht="15" customHeight="1" x14ac:dyDescent="0.25">
      <c r="A2025" s="91" t="s">
        <v>467</v>
      </c>
      <c r="B2025" s="91" t="s">
        <v>361</v>
      </c>
      <c r="C2025" s="91" t="s">
        <v>521</v>
      </c>
      <c r="D2025" s="91" t="s">
        <v>14</v>
      </c>
      <c r="E2025" s="91" t="s">
        <v>489</v>
      </c>
      <c r="F2025" s="96">
        <v>0</v>
      </c>
      <c r="G2025" s="91" t="s">
        <v>47</v>
      </c>
      <c r="H2025" s="91" t="s">
        <v>543</v>
      </c>
    </row>
    <row r="2026" spans="1:8" ht="15" customHeight="1" x14ac:dyDescent="0.25">
      <c r="A2026" s="91" t="s">
        <v>467</v>
      </c>
      <c r="B2026" s="91" t="s">
        <v>361</v>
      </c>
      <c r="C2026" s="91" t="s">
        <v>521</v>
      </c>
      <c r="D2026" s="91" t="s">
        <v>14</v>
      </c>
      <c r="E2026" s="91" t="s">
        <v>489</v>
      </c>
      <c r="F2026" s="96">
        <v>2</v>
      </c>
      <c r="G2026" s="91" t="s">
        <v>20</v>
      </c>
      <c r="H2026" s="91" t="s">
        <v>543</v>
      </c>
    </row>
    <row r="2027" spans="1:8" ht="15" customHeight="1" x14ac:dyDescent="0.25">
      <c r="A2027" s="91" t="s">
        <v>467</v>
      </c>
      <c r="B2027" s="91" t="s">
        <v>361</v>
      </c>
      <c r="C2027" s="91" t="s">
        <v>480</v>
      </c>
      <c r="D2027" s="91" t="s">
        <v>14</v>
      </c>
      <c r="E2027" s="91" t="s">
        <v>489</v>
      </c>
      <c r="F2027" s="96">
        <v>87</v>
      </c>
      <c r="G2027" s="91" t="s">
        <v>22</v>
      </c>
      <c r="H2027" s="91" t="s">
        <v>543</v>
      </c>
    </row>
    <row r="2028" spans="1:8" ht="15" customHeight="1" x14ac:dyDescent="0.25">
      <c r="A2028" s="91" t="s">
        <v>467</v>
      </c>
      <c r="B2028" s="91" t="s">
        <v>361</v>
      </c>
      <c r="C2028" s="91" t="s">
        <v>521</v>
      </c>
      <c r="D2028" s="91" t="s">
        <v>14</v>
      </c>
      <c r="E2028" s="91" t="s">
        <v>489</v>
      </c>
      <c r="F2028" s="96">
        <v>36</v>
      </c>
      <c r="G2028" s="91" t="s">
        <v>23</v>
      </c>
      <c r="H2028" s="91" t="s">
        <v>543</v>
      </c>
    </row>
    <row r="2029" spans="1:8" ht="15" customHeight="1" x14ac:dyDescent="0.25">
      <c r="A2029" s="91" t="s">
        <v>467</v>
      </c>
      <c r="B2029" s="91" t="s">
        <v>361</v>
      </c>
      <c r="C2029" s="91" t="s">
        <v>521</v>
      </c>
      <c r="D2029" s="91" t="s">
        <v>14</v>
      </c>
      <c r="E2029" s="91" t="s">
        <v>489</v>
      </c>
      <c r="F2029" s="96">
        <v>0</v>
      </c>
      <c r="G2029" s="91" t="s">
        <v>30</v>
      </c>
      <c r="H2029" s="91" t="s">
        <v>543</v>
      </c>
    </row>
    <row r="2030" spans="1:8" ht="15" customHeight="1" x14ac:dyDescent="0.25">
      <c r="A2030" s="91" t="s">
        <v>467</v>
      </c>
      <c r="B2030" s="91" t="s">
        <v>361</v>
      </c>
      <c r="C2030" s="91" t="s">
        <v>521</v>
      </c>
      <c r="D2030" s="91" t="s">
        <v>14</v>
      </c>
      <c r="E2030" s="91" t="s">
        <v>489</v>
      </c>
      <c r="F2030" s="96">
        <v>0</v>
      </c>
      <c r="G2030" s="91" t="s">
        <v>62</v>
      </c>
      <c r="H2030" s="91" t="s">
        <v>543</v>
      </c>
    </row>
    <row r="2031" spans="1:8" ht="15" customHeight="1" x14ac:dyDescent="0.25">
      <c r="A2031" s="91" t="s">
        <v>467</v>
      </c>
      <c r="B2031" s="91" t="s">
        <v>361</v>
      </c>
      <c r="C2031" s="91" t="s">
        <v>521</v>
      </c>
      <c r="D2031" s="91" t="s">
        <v>14</v>
      </c>
      <c r="E2031" s="91" t="s">
        <v>489</v>
      </c>
      <c r="F2031" s="96">
        <v>900</v>
      </c>
      <c r="G2031" s="91" t="s">
        <v>42</v>
      </c>
      <c r="H2031" s="91" t="s">
        <v>543</v>
      </c>
    </row>
    <row r="2032" spans="1:8" ht="15" customHeight="1" x14ac:dyDescent="0.25">
      <c r="A2032" s="91" t="s">
        <v>467</v>
      </c>
      <c r="B2032" s="91" t="s">
        <v>361</v>
      </c>
      <c r="C2032" s="91" t="s">
        <v>521</v>
      </c>
      <c r="D2032" s="91" t="s">
        <v>14</v>
      </c>
      <c r="E2032" s="91" t="s">
        <v>489</v>
      </c>
      <c r="F2032" s="96">
        <v>13</v>
      </c>
      <c r="G2032" s="91" t="s">
        <v>45</v>
      </c>
      <c r="H2032" s="91" t="s">
        <v>543</v>
      </c>
    </row>
    <row r="2033" spans="1:8" ht="15" customHeight="1" x14ac:dyDescent="0.25">
      <c r="A2033" s="91" t="s">
        <v>467</v>
      </c>
      <c r="B2033" s="91" t="s">
        <v>361</v>
      </c>
      <c r="C2033" s="91" t="s">
        <v>521</v>
      </c>
      <c r="D2033" s="91" t="s">
        <v>14</v>
      </c>
      <c r="E2033" s="91" t="s">
        <v>489</v>
      </c>
      <c r="F2033" s="96">
        <v>13</v>
      </c>
      <c r="G2033" s="91" t="s">
        <v>47</v>
      </c>
      <c r="H2033" s="91" t="s">
        <v>543</v>
      </c>
    </row>
    <row r="2034" spans="1:8" ht="15" customHeight="1" x14ac:dyDescent="0.25">
      <c r="A2034" s="91" t="s">
        <v>467</v>
      </c>
      <c r="B2034" s="91" t="s">
        <v>361</v>
      </c>
      <c r="C2034" s="91" t="s">
        <v>521</v>
      </c>
      <c r="D2034" s="91" t="s">
        <v>14</v>
      </c>
      <c r="E2034" s="91" t="s">
        <v>489</v>
      </c>
      <c r="F2034" s="96">
        <v>30</v>
      </c>
      <c r="G2034" s="91" t="s">
        <v>49</v>
      </c>
      <c r="H2034" s="91" t="s">
        <v>543</v>
      </c>
    </row>
    <row r="2035" spans="1:8" ht="15" customHeight="1" x14ac:dyDescent="0.25">
      <c r="A2035" s="91" t="s">
        <v>467</v>
      </c>
      <c r="B2035" s="91" t="s">
        <v>361</v>
      </c>
      <c r="C2035" s="91" t="s">
        <v>521</v>
      </c>
      <c r="D2035" s="91" t="s">
        <v>14</v>
      </c>
      <c r="E2035" s="91" t="s">
        <v>489</v>
      </c>
      <c r="F2035" s="96">
        <v>8</v>
      </c>
      <c r="G2035" s="91" t="s">
        <v>52</v>
      </c>
      <c r="H2035" s="91" t="s">
        <v>543</v>
      </c>
    </row>
    <row r="2036" spans="1:8" ht="15" customHeight="1" x14ac:dyDescent="0.25">
      <c r="A2036" s="91" t="s">
        <v>467</v>
      </c>
      <c r="B2036" s="91" t="s">
        <v>361</v>
      </c>
      <c r="C2036" s="91" t="s">
        <v>480</v>
      </c>
      <c r="D2036" s="91" t="s">
        <v>14</v>
      </c>
      <c r="E2036" s="91" t="s">
        <v>489</v>
      </c>
      <c r="F2036" s="96">
        <v>59</v>
      </c>
      <c r="G2036" s="91" t="s">
        <v>22</v>
      </c>
      <c r="H2036" s="91" t="s">
        <v>543</v>
      </c>
    </row>
    <row r="2037" spans="1:8" ht="15" customHeight="1" x14ac:dyDescent="0.25">
      <c r="A2037" s="91" t="s">
        <v>467</v>
      </c>
      <c r="B2037" s="91" t="s">
        <v>361</v>
      </c>
      <c r="C2037" s="91" t="s">
        <v>521</v>
      </c>
      <c r="D2037" s="91" t="s">
        <v>14</v>
      </c>
      <c r="E2037" s="91" t="s">
        <v>489</v>
      </c>
      <c r="F2037" s="96">
        <v>1</v>
      </c>
      <c r="G2037" s="91" t="s">
        <v>23</v>
      </c>
      <c r="H2037" s="91" t="s">
        <v>543</v>
      </c>
    </row>
    <row r="2038" spans="1:8" ht="15" customHeight="1" x14ac:dyDescent="0.25">
      <c r="A2038" s="91" t="s">
        <v>467</v>
      </c>
      <c r="B2038" s="91" t="s">
        <v>361</v>
      </c>
      <c r="C2038" s="91" t="s">
        <v>521</v>
      </c>
      <c r="D2038" s="91" t="s">
        <v>14</v>
      </c>
      <c r="E2038" s="91" t="s">
        <v>489</v>
      </c>
      <c r="F2038" s="96">
        <v>0</v>
      </c>
      <c r="G2038" s="91" t="s">
        <v>62</v>
      </c>
      <c r="H2038" s="91" t="s">
        <v>543</v>
      </c>
    </row>
    <row r="2039" spans="1:8" ht="15" customHeight="1" x14ac:dyDescent="0.25">
      <c r="A2039" s="91" t="s">
        <v>467</v>
      </c>
      <c r="B2039" s="91" t="s">
        <v>361</v>
      </c>
      <c r="C2039" s="91" t="s">
        <v>521</v>
      </c>
      <c r="D2039" s="91" t="s">
        <v>14</v>
      </c>
      <c r="E2039" s="91" t="s">
        <v>489</v>
      </c>
      <c r="F2039" s="96">
        <v>3</v>
      </c>
      <c r="G2039" s="91" t="s">
        <v>47</v>
      </c>
      <c r="H2039" s="91" t="s">
        <v>543</v>
      </c>
    </row>
    <row r="2040" spans="1:8" ht="15" customHeight="1" x14ac:dyDescent="0.25">
      <c r="A2040" s="91" t="s">
        <v>467</v>
      </c>
      <c r="B2040" s="91" t="s">
        <v>361</v>
      </c>
      <c r="C2040" s="91" t="s">
        <v>521</v>
      </c>
      <c r="D2040" s="91" t="s">
        <v>14</v>
      </c>
      <c r="E2040" s="91" t="s">
        <v>489</v>
      </c>
      <c r="F2040" s="96">
        <v>5</v>
      </c>
      <c r="G2040" s="91" t="s">
        <v>55</v>
      </c>
      <c r="H2040" s="91" t="s">
        <v>543</v>
      </c>
    </row>
    <row r="2041" spans="1:8" ht="15" customHeight="1" x14ac:dyDescent="0.25">
      <c r="A2041" s="91" t="s">
        <v>467</v>
      </c>
      <c r="B2041" s="91" t="s">
        <v>361</v>
      </c>
      <c r="C2041" s="91" t="s">
        <v>521</v>
      </c>
      <c r="D2041" s="91" t="s">
        <v>14</v>
      </c>
      <c r="E2041" s="91" t="s">
        <v>489</v>
      </c>
      <c r="F2041" s="96">
        <v>4</v>
      </c>
      <c r="G2041" s="91" t="s">
        <v>52</v>
      </c>
      <c r="H2041" s="91" t="s">
        <v>543</v>
      </c>
    </row>
    <row r="2042" spans="1:8" s="146" customFormat="1" ht="15" customHeight="1" x14ac:dyDescent="0.25">
      <c r="A2042" s="143"/>
      <c r="B2042" s="143"/>
      <c r="C2042" s="143"/>
      <c r="D2042" s="143"/>
      <c r="E2042" s="143"/>
      <c r="F2042" s="118">
        <f>SUM(F2025:F2041)</f>
        <v>1161</v>
      </c>
      <c r="G2042" s="143"/>
      <c r="H2042" s="91"/>
    </row>
    <row r="2043" spans="1:8" ht="15" customHeight="1" x14ac:dyDescent="0.25">
      <c r="A2043" s="91" t="s">
        <v>467</v>
      </c>
      <c r="B2043" s="91" t="s">
        <v>361</v>
      </c>
      <c r="C2043" s="91" t="s">
        <v>480</v>
      </c>
      <c r="D2043" s="91" t="s">
        <v>14</v>
      </c>
      <c r="E2043" s="91" t="s">
        <v>489</v>
      </c>
      <c r="F2043" s="96">
        <v>0</v>
      </c>
      <c r="G2043" s="91" t="s">
        <v>68</v>
      </c>
      <c r="H2043" s="91" t="s">
        <v>543</v>
      </c>
    </row>
    <row r="2044" spans="1:8" ht="15" customHeight="1" x14ac:dyDescent="0.25">
      <c r="A2044" s="91" t="s">
        <v>467</v>
      </c>
      <c r="B2044" s="91" t="s">
        <v>361</v>
      </c>
      <c r="C2044" s="91" t="s">
        <v>480</v>
      </c>
      <c r="D2044" s="91" t="s">
        <v>14</v>
      </c>
      <c r="E2044" s="91" t="s">
        <v>489</v>
      </c>
      <c r="F2044" s="96">
        <v>257</v>
      </c>
      <c r="G2044" s="91" t="s">
        <v>18</v>
      </c>
      <c r="H2044" s="91" t="s">
        <v>543</v>
      </c>
    </row>
    <row r="2045" spans="1:8" ht="15" customHeight="1" x14ac:dyDescent="0.25">
      <c r="A2045" s="91" t="s">
        <v>467</v>
      </c>
      <c r="B2045" s="91" t="s">
        <v>361</v>
      </c>
      <c r="C2045" s="91" t="s">
        <v>480</v>
      </c>
      <c r="D2045" s="91" t="s">
        <v>14</v>
      </c>
      <c r="E2045" s="91" t="s">
        <v>489</v>
      </c>
      <c r="F2045" s="96">
        <v>85</v>
      </c>
      <c r="G2045" s="91" t="s">
        <v>20</v>
      </c>
      <c r="H2045" s="91" t="s">
        <v>543</v>
      </c>
    </row>
    <row r="2046" spans="1:8" ht="15" customHeight="1" x14ac:dyDescent="0.25">
      <c r="A2046" s="91" t="s">
        <v>468</v>
      </c>
      <c r="B2046" s="91" t="s">
        <v>393</v>
      </c>
      <c r="C2046" s="91" t="s">
        <v>451</v>
      </c>
      <c r="D2046" s="91" t="s">
        <v>14</v>
      </c>
      <c r="E2046" s="91" t="s">
        <v>489</v>
      </c>
      <c r="F2046" s="96">
        <v>15</v>
      </c>
      <c r="G2046" s="91" t="s">
        <v>22</v>
      </c>
      <c r="H2046" s="91" t="s">
        <v>545</v>
      </c>
    </row>
    <row r="2047" spans="1:8" ht="15" customHeight="1" x14ac:dyDescent="0.25">
      <c r="A2047" s="91" t="s">
        <v>467</v>
      </c>
      <c r="B2047" s="91" t="s">
        <v>361</v>
      </c>
      <c r="C2047" s="91" t="s">
        <v>480</v>
      </c>
      <c r="D2047" s="91" t="s">
        <v>14</v>
      </c>
      <c r="E2047" s="91" t="s">
        <v>489</v>
      </c>
      <c r="F2047" s="96">
        <v>124</v>
      </c>
      <c r="G2047" s="91" t="s">
        <v>23</v>
      </c>
      <c r="H2047" s="91" t="s">
        <v>543</v>
      </c>
    </row>
    <row r="2048" spans="1:8" ht="15" customHeight="1" x14ac:dyDescent="0.25">
      <c r="A2048" s="91" t="s">
        <v>467</v>
      </c>
      <c r="B2048" s="91" t="s">
        <v>361</v>
      </c>
      <c r="C2048" s="91" t="s">
        <v>480</v>
      </c>
      <c r="D2048" s="91" t="s">
        <v>14</v>
      </c>
      <c r="E2048" s="91" t="s">
        <v>489</v>
      </c>
      <c r="F2048" s="96">
        <v>197</v>
      </c>
      <c r="G2048" s="91" t="s">
        <v>25</v>
      </c>
      <c r="H2048" s="91" t="s">
        <v>543</v>
      </c>
    </row>
    <row r="2049" spans="1:8" ht="15" customHeight="1" x14ac:dyDescent="0.25">
      <c r="A2049" s="91" t="s">
        <v>467</v>
      </c>
      <c r="B2049" s="91" t="s">
        <v>361</v>
      </c>
      <c r="C2049" s="91" t="s">
        <v>480</v>
      </c>
      <c r="D2049" s="91" t="s">
        <v>14</v>
      </c>
      <c r="E2049" s="91" t="s">
        <v>489</v>
      </c>
      <c r="F2049" s="96">
        <v>3</v>
      </c>
      <c r="G2049" s="91" t="s">
        <v>27</v>
      </c>
      <c r="H2049" s="91" t="s">
        <v>543</v>
      </c>
    </row>
    <row r="2050" spans="1:8" ht="15" customHeight="1" x14ac:dyDescent="0.25">
      <c r="A2050" s="91" t="s">
        <v>467</v>
      </c>
      <c r="B2050" s="91" t="s">
        <v>361</v>
      </c>
      <c r="C2050" s="91" t="s">
        <v>480</v>
      </c>
      <c r="D2050" s="91" t="s">
        <v>14</v>
      </c>
      <c r="E2050" s="91" t="s">
        <v>489</v>
      </c>
      <c r="F2050" s="96">
        <v>16</v>
      </c>
      <c r="G2050" s="91" t="s">
        <v>28</v>
      </c>
      <c r="H2050" s="91" t="s">
        <v>543</v>
      </c>
    </row>
    <row r="2051" spans="1:8" ht="15" customHeight="1" x14ac:dyDescent="0.25">
      <c r="A2051" s="91" t="s">
        <v>467</v>
      </c>
      <c r="B2051" s="91" t="s">
        <v>361</v>
      </c>
      <c r="C2051" s="91" t="s">
        <v>480</v>
      </c>
      <c r="D2051" s="91" t="s">
        <v>14</v>
      </c>
      <c r="E2051" s="91" t="s">
        <v>489</v>
      </c>
      <c r="F2051" s="96">
        <v>26</v>
      </c>
      <c r="G2051" s="91" t="s">
        <v>30</v>
      </c>
      <c r="H2051" s="91" t="s">
        <v>543</v>
      </c>
    </row>
    <row r="2052" spans="1:8" ht="15" customHeight="1" x14ac:dyDescent="0.25">
      <c r="A2052" s="91" t="s">
        <v>467</v>
      </c>
      <c r="B2052" s="91" t="s">
        <v>361</v>
      </c>
      <c r="C2052" s="91" t="s">
        <v>480</v>
      </c>
      <c r="D2052" s="91" t="s">
        <v>14</v>
      </c>
      <c r="E2052" s="91" t="s">
        <v>489</v>
      </c>
      <c r="F2052" s="96">
        <v>94</v>
      </c>
      <c r="G2052" s="91" t="s">
        <v>31</v>
      </c>
      <c r="H2052" s="91" t="s">
        <v>543</v>
      </c>
    </row>
    <row r="2053" spans="1:8" ht="15" customHeight="1" x14ac:dyDescent="0.25">
      <c r="A2053" s="91" t="s">
        <v>467</v>
      </c>
      <c r="B2053" s="91" t="s">
        <v>361</v>
      </c>
      <c r="C2053" s="91" t="s">
        <v>480</v>
      </c>
      <c r="D2053" s="91" t="s">
        <v>14</v>
      </c>
      <c r="E2053" s="91" t="s">
        <v>489</v>
      </c>
      <c r="F2053" s="96">
        <v>69</v>
      </c>
      <c r="G2053" s="91" t="s">
        <v>32</v>
      </c>
      <c r="H2053" s="91" t="s">
        <v>543</v>
      </c>
    </row>
    <row r="2054" spans="1:8" ht="15" customHeight="1" x14ac:dyDescent="0.25">
      <c r="A2054" s="91" t="s">
        <v>467</v>
      </c>
      <c r="B2054" s="91" t="s">
        <v>361</v>
      </c>
      <c r="C2054" s="91" t="s">
        <v>480</v>
      </c>
      <c r="D2054" s="91" t="s">
        <v>14</v>
      </c>
      <c r="E2054" s="91" t="s">
        <v>489</v>
      </c>
      <c r="F2054" s="96">
        <v>1</v>
      </c>
      <c r="G2054" s="91" t="s">
        <v>62</v>
      </c>
      <c r="H2054" s="91" t="s">
        <v>543</v>
      </c>
    </row>
    <row r="2055" spans="1:8" ht="15" customHeight="1" x14ac:dyDescent="0.25">
      <c r="A2055" s="91" t="s">
        <v>467</v>
      </c>
      <c r="B2055" s="91" t="s">
        <v>361</v>
      </c>
      <c r="C2055" s="91" t="s">
        <v>480</v>
      </c>
      <c r="D2055" s="91" t="s">
        <v>14</v>
      </c>
      <c r="E2055" s="91" t="s">
        <v>489</v>
      </c>
      <c r="F2055" s="96">
        <v>178</v>
      </c>
      <c r="G2055" s="91" t="s">
        <v>34</v>
      </c>
      <c r="H2055" s="91" t="s">
        <v>543</v>
      </c>
    </row>
    <row r="2056" spans="1:8" ht="15" customHeight="1" x14ac:dyDescent="0.25">
      <c r="A2056" s="91" t="s">
        <v>467</v>
      </c>
      <c r="B2056" s="91" t="s">
        <v>361</v>
      </c>
      <c r="C2056" s="91" t="s">
        <v>480</v>
      </c>
      <c r="D2056" s="91" t="s">
        <v>14</v>
      </c>
      <c r="E2056" s="91" t="s">
        <v>489</v>
      </c>
      <c r="F2056" s="96">
        <v>102</v>
      </c>
      <c r="G2056" s="91" t="s">
        <v>35</v>
      </c>
      <c r="H2056" s="91" t="s">
        <v>543</v>
      </c>
    </row>
    <row r="2057" spans="1:8" ht="15" customHeight="1" x14ac:dyDescent="0.25">
      <c r="A2057" s="91" t="s">
        <v>467</v>
      </c>
      <c r="B2057" s="91" t="s">
        <v>361</v>
      </c>
      <c r="C2057" s="91" t="s">
        <v>480</v>
      </c>
      <c r="D2057" s="91" t="s">
        <v>14</v>
      </c>
      <c r="E2057" s="91" t="s">
        <v>489</v>
      </c>
      <c r="F2057" s="96">
        <v>108</v>
      </c>
      <c r="G2057" s="91" t="s">
        <v>36</v>
      </c>
      <c r="H2057" s="91" t="s">
        <v>543</v>
      </c>
    </row>
    <row r="2058" spans="1:8" ht="15" customHeight="1" x14ac:dyDescent="0.25">
      <c r="A2058" s="91" t="s">
        <v>467</v>
      </c>
      <c r="B2058" s="91" t="s">
        <v>361</v>
      </c>
      <c r="C2058" s="91" t="s">
        <v>480</v>
      </c>
      <c r="D2058" s="91" t="s">
        <v>14</v>
      </c>
      <c r="E2058" s="91" t="s">
        <v>489</v>
      </c>
      <c r="F2058" s="96">
        <v>58</v>
      </c>
      <c r="G2058" s="91" t="s">
        <v>37</v>
      </c>
      <c r="H2058" s="91" t="s">
        <v>543</v>
      </c>
    </row>
    <row r="2059" spans="1:8" ht="15" customHeight="1" x14ac:dyDescent="0.25">
      <c r="A2059" s="91" t="s">
        <v>467</v>
      </c>
      <c r="B2059" s="91" t="s">
        <v>361</v>
      </c>
      <c r="C2059" s="91" t="s">
        <v>480</v>
      </c>
      <c r="D2059" s="91" t="s">
        <v>14</v>
      </c>
      <c r="E2059" s="91" t="s">
        <v>489</v>
      </c>
      <c r="F2059" s="96">
        <v>24</v>
      </c>
      <c r="G2059" s="91" t="s">
        <v>38</v>
      </c>
      <c r="H2059" s="91" t="s">
        <v>543</v>
      </c>
    </row>
    <row r="2060" spans="1:8" ht="15" customHeight="1" x14ac:dyDescent="0.25">
      <c r="A2060" s="91" t="s">
        <v>467</v>
      </c>
      <c r="B2060" s="91" t="s">
        <v>361</v>
      </c>
      <c r="C2060" s="91" t="s">
        <v>480</v>
      </c>
      <c r="D2060" s="91" t="s">
        <v>14</v>
      </c>
      <c r="E2060" s="91" t="s">
        <v>489</v>
      </c>
      <c r="F2060" s="96">
        <v>43</v>
      </c>
      <c r="G2060" s="91" t="s">
        <v>39</v>
      </c>
      <c r="H2060" s="91" t="s">
        <v>543</v>
      </c>
    </row>
    <row r="2061" spans="1:8" ht="15" customHeight="1" x14ac:dyDescent="0.25">
      <c r="A2061" s="91" t="s">
        <v>467</v>
      </c>
      <c r="B2061" s="91" t="s">
        <v>361</v>
      </c>
      <c r="C2061" s="91" t="s">
        <v>480</v>
      </c>
      <c r="D2061" s="91" t="s">
        <v>14</v>
      </c>
      <c r="E2061" s="91" t="s">
        <v>489</v>
      </c>
      <c r="F2061" s="96">
        <v>157</v>
      </c>
      <c r="G2061" s="91" t="s">
        <v>40</v>
      </c>
      <c r="H2061" s="91" t="s">
        <v>543</v>
      </c>
    </row>
    <row r="2062" spans="1:8" ht="15" customHeight="1" x14ac:dyDescent="0.25">
      <c r="A2062" s="91" t="s">
        <v>467</v>
      </c>
      <c r="B2062" s="91" t="s">
        <v>361</v>
      </c>
      <c r="C2062" s="91" t="s">
        <v>480</v>
      </c>
      <c r="D2062" s="91" t="s">
        <v>14</v>
      </c>
      <c r="E2062" s="91" t="s">
        <v>489</v>
      </c>
      <c r="F2062" s="96">
        <v>396</v>
      </c>
      <c r="G2062" s="91" t="s">
        <v>41</v>
      </c>
      <c r="H2062" s="91" t="s">
        <v>543</v>
      </c>
    </row>
    <row r="2063" spans="1:8" ht="15" customHeight="1" x14ac:dyDescent="0.25">
      <c r="A2063" s="91" t="s">
        <v>467</v>
      </c>
      <c r="B2063" s="91" t="s">
        <v>361</v>
      </c>
      <c r="C2063" s="91" t="s">
        <v>480</v>
      </c>
      <c r="D2063" s="91" t="s">
        <v>14</v>
      </c>
      <c r="E2063" s="91" t="s">
        <v>489</v>
      </c>
      <c r="F2063" s="96">
        <v>334</v>
      </c>
      <c r="G2063" s="91" t="s">
        <v>42</v>
      </c>
      <c r="H2063" s="91" t="s">
        <v>543</v>
      </c>
    </row>
    <row r="2064" spans="1:8" ht="15" customHeight="1" x14ac:dyDescent="0.25">
      <c r="A2064" s="91" t="s">
        <v>467</v>
      </c>
      <c r="B2064" s="91" t="s">
        <v>361</v>
      </c>
      <c r="C2064" s="91" t="s">
        <v>480</v>
      </c>
      <c r="D2064" s="91" t="s">
        <v>14</v>
      </c>
      <c r="E2064" s="91" t="s">
        <v>489</v>
      </c>
      <c r="F2064" s="96">
        <v>1</v>
      </c>
      <c r="G2064" s="91" t="s">
        <v>43</v>
      </c>
      <c r="H2064" s="91" t="s">
        <v>543</v>
      </c>
    </row>
    <row r="2065" spans="1:8" ht="15" customHeight="1" x14ac:dyDescent="0.25">
      <c r="A2065" s="91" t="s">
        <v>467</v>
      </c>
      <c r="B2065" s="91" t="s">
        <v>361</v>
      </c>
      <c r="C2065" s="91" t="s">
        <v>480</v>
      </c>
      <c r="D2065" s="91" t="s">
        <v>14</v>
      </c>
      <c r="E2065" s="91" t="s">
        <v>489</v>
      </c>
      <c r="F2065" s="96">
        <v>44</v>
      </c>
      <c r="G2065" s="91" t="s">
        <v>44</v>
      </c>
      <c r="H2065" s="91" t="s">
        <v>543</v>
      </c>
    </row>
    <row r="2066" spans="1:8" ht="15" customHeight="1" x14ac:dyDescent="0.25">
      <c r="A2066" s="91" t="s">
        <v>467</v>
      </c>
      <c r="B2066" s="91" t="s">
        <v>361</v>
      </c>
      <c r="C2066" s="91" t="s">
        <v>480</v>
      </c>
      <c r="D2066" s="91" t="s">
        <v>14</v>
      </c>
      <c r="E2066" s="91" t="s">
        <v>489</v>
      </c>
      <c r="F2066" s="96">
        <v>30</v>
      </c>
      <c r="G2066" s="91" t="s">
        <v>45</v>
      </c>
      <c r="H2066" s="91" t="s">
        <v>543</v>
      </c>
    </row>
    <row r="2067" spans="1:8" ht="15" customHeight="1" x14ac:dyDescent="0.25">
      <c r="A2067" s="91" t="s">
        <v>467</v>
      </c>
      <c r="B2067" s="91" t="s">
        <v>361</v>
      </c>
      <c r="C2067" s="91" t="s">
        <v>480</v>
      </c>
      <c r="D2067" s="91" t="s">
        <v>14</v>
      </c>
      <c r="E2067" s="91" t="s">
        <v>489</v>
      </c>
      <c r="F2067" s="96">
        <v>72</v>
      </c>
      <c r="G2067" s="91" t="s">
        <v>46</v>
      </c>
      <c r="H2067" s="91" t="s">
        <v>543</v>
      </c>
    </row>
    <row r="2068" spans="1:8" ht="15" customHeight="1" x14ac:dyDescent="0.25">
      <c r="A2068" s="91" t="s">
        <v>467</v>
      </c>
      <c r="B2068" s="91" t="s">
        <v>361</v>
      </c>
      <c r="C2068" s="91" t="s">
        <v>480</v>
      </c>
      <c r="D2068" s="91" t="s">
        <v>14</v>
      </c>
      <c r="E2068" s="91" t="s">
        <v>489</v>
      </c>
      <c r="F2068" s="96">
        <v>48</v>
      </c>
      <c r="G2068" s="91" t="s">
        <v>47</v>
      </c>
      <c r="H2068" s="91" t="s">
        <v>543</v>
      </c>
    </row>
    <row r="2069" spans="1:8" ht="15" customHeight="1" x14ac:dyDescent="0.25">
      <c r="A2069" s="91" t="s">
        <v>467</v>
      </c>
      <c r="B2069" s="91" t="s">
        <v>361</v>
      </c>
      <c r="C2069" s="91" t="s">
        <v>480</v>
      </c>
      <c r="D2069" s="91" t="s">
        <v>14</v>
      </c>
      <c r="E2069" s="91" t="s">
        <v>489</v>
      </c>
      <c r="F2069" s="96">
        <v>13</v>
      </c>
      <c r="G2069" s="91" t="s">
        <v>63</v>
      </c>
      <c r="H2069" s="91" t="s">
        <v>543</v>
      </c>
    </row>
    <row r="2070" spans="1:8" ht="15" customHeight="1" x14ac:dyDescent="0.25">
      <c r="A2070" s="91" t="s">
        <v>467</v>
      </c>
      <c r="B2070" s="91" t="s">
        <v>361</v>
      </c>
      <c r="C2070" s="91" t="s">
        <v>480</v>
      </c>
      <c r="D2070" s="91" t="s">
        <v>14</v>
      </c>
      <c r="E2070" s="91" t="s">
        <v>489</v>
      </c>
      <c r="F2070" s="96">
        <v>18</v>
      </c>
      <c r="G2070" s="91" t="s">
        <v>48</v>
      </c>
      <c r="H2070" s="91" t="s">
        <v>543</v>
      </c>
    </row>
    <row r="2071" spans="1:8" ht="15" customHeight="1" x14ac:dyDescent="0.25">
      <c r="A2071" s="91" t="s">
        <v>467</v>
      </c>
      <c r="B2071" s="91" t="s">
        <v>361</v>
      </c>
      <c r="C2071" s="91" t="s">
        <v>480</v>
      </c>
      <c r="D2071" s="91" t="s">
        <v>14</v>
      </c>
      <c r="E2071" s="91" t="s">
        <v>489</v>
      </c>
      <c r="F2071" s="96">
        <v>23</v>
      </c>
      <c r="G2071" s="91" t="s">
        <v>68</v>
      </c>
      <c r="H2071" s="91" t="s">
        <v>543</v>
      </c>
    </row>
    <row r="2072" spans="1:8" ht="15" customHeight="1" x14ac:dyDescent="0.25">
      <c r="A2072" s="91" t="s">
        <v>467</v>
      </c>
      <c r="B2072" s="91" t="s">
        <v>361</v>
      </c>
      <c r="C2072" s="91" t="s">
        <v>480</v>
      </c>
      <c r="D2072" s="91" t="s">
        <v>14</v>
      </c>
      <c r="E2072" s="91" t="s">
        <v>489</v>
      </c>
      <c r="F2072" s="96">
        <v>20</v>
      </c>
      <c r="G2072" s="91" t="s">
        <v>49</v>
      </c>
      <c r="H2072" s="91" t="s">
        <v>543</v>
      </c>
    </row>
    <row r="2073" spans="1:8" ht="15" customHeight="1" x14ac:dyDescent="0.25">
      <c r="A2073" s="91" t="s">
        <v>467</v>
      </c>
      <c r="B2073" s="91" t="s">
        <v>361</v>
      </c>
      <c r="C2073" s="91" t="s">
        <v>480</v>
      </c>
      <c r="D2073" s="91" t="s">
        <v>14</v>
      </c>
      <c r="E2073" s="91" t="s">
        <v>489</v>
      </c>
      <c r="F2073" s="96">
        <v>25</v>
      </c>
      <c r="G2073" s="91" t="s">
        <v>50</v>
      </c>
      <c r="H2073" s="91" t="s">
        <v>543</v>
      </c>
    </row>
    <row r="2074" spans="1:8" ht="15" customHeight="1" x14ac:dyDescent="0.25">
      <c r="A2074" s="91" t="s">
        <v>467</v>
      </c>
      <c r="B2074" s="91" t="s">
        <v>361</v>
      </c>
      <c r="C2074" s="91" t="s">
        <v>480</v>
      </c>
      <c r="D2074" s="91" t="s">
        <v>14</v>
      </c>
      <c r="E2074" s="91" t="s">
        <v>489</v>
      </c>
      <c r="F2074" s="96">
        <v>63</v>
      </c>
      <c r="G2074" s="91" t="s">
        <v>51</v>
      </c>
      <c r="H2074" s="91" t="s">
        <v>543</v>
      </c>
    </row>
    <row r="2075" spans="1:8" ht="15" customHeight="1" x14ac:dyDescent="0.25">
      <c r="A2075" s="91" t="s">
        <v>467</v>
      </c>
      <c r="B2075" s="91" t="s">
        <v>361</v>
      </c>
      <c r="C2075" s="91" t="s">
        <v>480</v>
      </c>
      <c r="D2075" s="91" t="s">
        <v>14</v>
      </c>
      <c r="E2075" s="91" t="s">
        <v>489</v>
      </c>
      <c r="F2075" s="96">
        <v>48</v>
      </c>
      <c r="G2075" s="91" t="s">
        <v>52</v>
      </c>
      <c r="H2075" s="91" t="s">
        <v>543</v>
      </c>
    </row>
    <row r="2076" spans="1:8" ht="15" customHeight="1" x14ac:dyDescent="0.25">
      <c r="A2076" s="91" t="s">
        <v>467</v>
      </c>
      <c r="B2076" s="91" t="s">
        <v>361</v>
      </c>
      <c r="C2076" s="91" t="s">
        <v>480</v>
      </c>
      <c r="D2076" s="91" t="s">
        <v>14</v>
      </c>
      <c r="E2076" s="91" t="s">
        <v>489</v>
      </c>
      <c r="F2076" s="96">
        <v>70</v>
      </c>
      <c r="G2076" s="91" t="s">
        <v>53</v>
      </c>
      <c r="H2076" s="91" t="s">
        <v>543</v>
      </c>
    </row>
    <row r="2077" spans="1:8" ht="15" customHeight="1" x14ac:dyDescent="0.25">
      <c r="A2077" s="91" t="s">
        <v>467</v>
      </c>
      <c r="B2077" s="91" t="s">
        <v>361</v>
      </c>
      <c r="C2077" s="91" t="s">
        <v>480</v>
      </c>
      <c r="D2077" s="91" t="s">
        <v>14</v>
      </c>
      <c r="E2077" s="91" t="s">
        <v>489</v>
      </c>
      <c r="F2077" s="96">
        <v>20</v>
      </c>
      <c r="G2077" s="91" t="s">
        <v>55</v>
      </c>
      <c r="H2077" s="91" t="s">
        <v>543</v>
      </c>
    </row>
    <row r="2078" spans="1:8" ht="15" customHeight="1" x14ac:dyDescent="0.25">
      <c r="A2078" s="91" t="s">
        <v>467</v>
      </c>
      <c r="B2078" s="91" t="s">
        <v>361</v>
      </c>
      <c r="C2078" s="91" t="s">
        <v>480</v>
      </c>
      <c r="D2078" s="91" t="s">
        <v>14</v>
      </c>
      <c r="E2078" s="91" t="s">
        <v>489</v>
      </c>
      <c r="F2078" s="96">
        <v>82</v>
      </c>
      <c r="G2078" s="91" t="s">
        <v>56</v>
      </c>
      <c r="H2078" s="91" t="s">
        <v>543</v>
      </c>
    </row>
    <row r="2079" spans="1:8" ht="15" customHeight="1" x14ac:dyDescent="0.25">
      <c r="A2079" s="91" t="s">
        <v>467</v>
      </c>
      <c r="B2079" s="91" t="s">
        <v>361</v>
      </c>
      <c r="C2079" s="91" t="s">
        <v>480</v>
      </c>
      <c r="D2079" s="91" t="s">
        <v>14</v>
      </c>
      <c r="E2079" s="91" t="s">
        <v>489</v>
      </c>
      <c r="F2079" s="96">
        <v>15</v>
      </c>
      <c r="G2079" s="91" t="s">
        <v>57</v>
      </c>
      <c r="H2079" s="91" t="s">
        <v>543</v>
      </c>
    </row>
    <row r="2080" spans="1:8" ht="15" customHeight="1" x14ac:dyDescent="0.25">
      <c r="A2080" s="91" t="s">
        <v>467</v>
      </c>
      <c r="B2080" s="91" t="s">
        <v>361</v>
      </c>
      <c r="C2080" s="91" t="s">
        <v>480</v>
      </c>
      <c r="D2080" s="91" t="s">
        <v>14</v>
      </c>
      <c r="E2080" s="91" t="s">
        <v>489</v>
      </c>
      <c r="F2080" s="96">
        <v>13</v>
      </c>
      <c r="G2080" s="91" t="s">
        <v>65</v>
      </c>
      <c r="H2080" s="91" t="s">
        <v>543</v>
      </c>
    </row>
    <row r="2081" spans="1:8" ht="15" customHeight="1" x14ac:dyDescent="0.25">
      <c r="A2081" s="91" t="s">
        <v>467</v>
      </c>
      <c r="B2081" s="91" t="s">
        <v>361</v>
      </c>
      <c r="C2081" s="91" t="s">
        <v>480</v>
      </c>
      <c r="D2081" s="91" t="s">
        <v>14</v>
      </c>
      <c r="E2081" s="91" t="s">
        <v>489</v>
      </c>
      <c r="F2081" s="96">
        <v>79</v>
      </c>
      <c r="G2081" s="91" t="s">
        <v>18</v>
      </c>
      <c r="H2081" s="91" t="s">
        <v>543</v>
      </c>
    </row>
    <row r="2082" spans="1:8" ht="15" customHeight="1" x14ac:dyDescent="0.25">
      <c r="A2082" s="91" t="s">
        <v>467</v>
      </c>
      <c r="B2082" s="91" t="s">
        <v>361</v>
      </c>
      <c r="C2082" s="91" t="s">
        <v>480</v>
      </c>
      <c r="D2082" s="91" t="s">
        <v>14</v>
      </c>
      <c r="E2082" s="91" t="s">
        <v>489</v>
      </c>
      <c r="F2082" s="96">
        <v>12</v>
      </c>
      <c r="G2082" s="91" t="s">
        <v>20</v>
      </c>
      <c r="H2082" s="91" t="s">
        <v>543</v>
      </c>
    </row>
    <row r="2083" spans="1:8" ht="15" customHeight="1" x14ac:dyDescent="0.25">
      <c r="A2083" s="91" t="s">
        <v>469</v>
      </c>
      <c r="B2083" s="91" t="s">
        <v>393</v>
      </c>
      <c r="C2083" s="91" t="s">
        <v>523</v>
      </c>
      <c r="D2083" s="91" t="s">
        <v>14</v>
      </c>
      <c r="E2083" s="91" t="s">
        <v>489</v>
      </c>
      <c r="F2083" s="96">
        <v>76</v>
      </c>
      <c r="G2083" s="91" t="s">
        <v>22</v>
      </c>
      <c r="H2083" s="91" t="s">
        <v>545</v>
      </c>
    </row>
    <row r="2084" spans="1:8" ht="15" customHeight="1" x14ac:dyDescent="0.25">
      <c r="A2084" s="91" t="s">
        <v>467</v>
      </c>
      <c r="B2084" s="91" t="s">
        <v>361</v>
      </c>
      <c r="C2084" s="91" t="s">
        <v>480</v>
      </c>
      <c r="D2084" s="91" t="s">
        <v>14</v>
      </c>
      <c r="E2084" s="91" t="s">
        <v>489</v>
      </c>
      <c r="F2084" s="96">
        <v>78</v>
      </c>
      <c r="G2084" s="91" t="s">
        <v>23</v>
      </c>
      <c r="H2084" s="91" t="s">
        <v>543</v>
      </c>
    </row>
    <row r="2085" spans="1:8" ht="15" customHeight="1" x14ac:dyDescent="0.25">
      <c r="A2085" s="91" t="s">
        <v>467</v>
      </c>
      <c r="B2085" s="91" t="s">
        <v>361</v>
      </c>
      <c r="C2085" s="91" t="s">
        <v>480</v>
      </c>
      <c r="D2085" s="91" t="s">
        <v>14</v>
      </c>
      <c r="E2085" s="91" t="s">
        <v>489</v>
      </c>
      <c r="F2085" s="96">
        <v>103</v>
      </c>
      <c r="G2085" s="91" t="s">
        <v>25</v>
      </c>
      <c r="H2085" s="91" t="s">
        <v>543</v>
      </c>
    </row>
    <row r="2086" spans="1:8" ht="15" customHeight="1" x14ac:dyDescent="0.25">
      <c r="A2086" s="91" t="s">
        <v>467</v>
      </c>
      <c r="B2086" s="91" t="s">
        <v>361</v>
      </c>
      <c r="C2086" s="91" t="s">
        <v>480</v>
      </c>
      <c r="D2086" s="91" t="s">
        <v>14</v>
      </c>
      <c r="E2086" s="91" t="s">
        <v>489</v>
      </c>
      <c r="F2086" s="96">
        <v>33</v>
      </c>
      <c r="G2086" s="91" t="s">
        <v>27</v>
      </c>
      <c r="H2086" s="91" t="s">
        <v>543</v>
      </c>
    </row>
    <row r="2087" spans="1:8" ht="15" customHeight="1" x14ac:dyDescent="0.25">
      <c r="A2087" s="91" t="s">
        <v>467</v>
      </c>
      <c r="B2087" s="91" t="s">
        <v>361</v>
      </c>
      <c r="C2087" s="91" t="s">
        <v>480</v>
      </c>
      <c r="D2087" s="91" t="s">
        <v>14</v>
      </c>
      <c r="E2087" s="91" t="s">
        <v>489</v>
      </c>
      <c r="F2087" s="96">
        <v>14</v>
      </c>
      <c r="G2087" s="91" t="s">
        <v>28</v>
      </c>
      <c r="H2087" s="91" t="s">
        <v>543</v>
      </c>
    </row>
    <row r="2088" spans="1:8" ht="15" customHeight="1" x14ac:dyDescent="0.25">
      <c r="A2088" s="91" t="s">
        <v>467</v>
      </c>
      <c r="B2088" s="91" t="s">
        <v>361</v>
      </c>
      <c r="C2088" s="91" t="s">
        <v>480</v>
      </c>
      <c r="D2088" s="91" t="s">
        <v>14</v>
      </c>
      <c r="E2088" s="91" t="s">
        <v>489</v>
      </c>
      <c r="F2088" s="96">
        <v>1</v>
      </c>
      <c r="G2088" s="91" t="s">
        <v>30</v>
      </c>
      <c r="H2088" s="91" t="s">
        <v>543</v>
      </c>
    </row>
    <row r="2089" spans="1:8" ht="15" customHeight="1" x14ac:dyDescent="0.25">
      <c r="A2089" s="91" t="s">
        <v>467</v>
      </c>
      <c r="B2089" s="91" t="s">
        <v>361</v>
      </c>
      <c r="C2089" s="91" t="s">
        <v>480</v>
      </c>
      <c r="D2089" s="91" t="s">
        <v>14</v>
      </c>
      <c r="E2089" s="91" t="s">
        <v>489</v>
      </c>
      <c r="F2089" s="96">
        <v>1</v>
      </c>
      <c r="G2089" s="91" t="s">
        <v>31</v>
      </c>
      <c r="H2089" s="91" t="s">
        <v>543</v>
      </c>
    </row>
    <row r="2090" spans="1:8" ht="15" customHeight="1" x14ac:dyDescent="0.25">
      <c r="A2090" s="91" t="s">
        <v>467</v>
      </c>
      <c r="B2090" s="91" t="s">
        <v>361</v>
      </c>
      <c r="C2090" s="91" t="s">
        <v>480</v>
      </c>
      <c r="D2090" s="91" t="s">
        <v>14</v>
      </c>
      <c r="E2090" s="91" t="s">
        <v>489</v>
      </c>
      <c r="F2090" s="96">
        <v>1</v>
      </c>
      <c r="G2090" s="91" t="s">
        <v>32</v>
      </c>
      <c r="H2090" s="91" t="s">
        <v>543</v>
      </c>
    </row>
    <row r="2091" spans="1:8" ht="15" customHeight="1" x14ac:dyDescent="0.25">
      <c r="A2091" s="91" t="s">
        <v>467</v>
      </c>
      <c r="B2091" s="91" t="s">
        <v>361</v>
      </c>
      <c r="C2091" s="91" t="s">
        <v>480</v>
      </c>
      <c r="D2091" s="91" t="s">
        <v>14</v>
      </c>
      <c r="E2091" s="91" t="s">
        <v>489</v>
      </c>
      <c r="F2091" s="96">
        <v>1</v>
      </c>
      <c r="G2091" s="91" t="s">
        <v>62</v>
      </c>
      <c r="H2091" s="91" t="s">
        <v>543</v>
      </c>
    </row>
    <row r="2092" spans="1:8" ht="15" customHeight="1" x14ac:dyDescent="0.25">
      <c r="A2092" s="91" t="s">
        <v>467</v>
      </c>
      <c r="B2092" s="91" t="s">
        <v>361</v>
      </c>
      <c r="C2092" s="91" t="s">
        <v>480</v>
      </c>
      <c r="D2092" s="91" t="s">
        <v>14</v>
      </c>
      <c r="E2092" s="91" t="s">
        <v>489</v>
      </c>
      <c r="F2092" s="96">
        <v>22</v>
      </c>
      <c r="G2092" s="91" t="s">
        <v>34</v>
      </c>
      <c r="H2092" s="91" t="s">
        <v>543</v>
      </c>
    </row>
    <row r="2093" spans="1:8" ht="15" customHeight="1" x14ac:dyDescent="0.25">
      <c r="A2093" s="91" t="s">
        <v>467</v>
      </c>
      <c r="B2093" s="91" t="s">
        <v>361</v>
      </c>
      <c r="C2093" s="91" t="s">
        <v>480</v>
      </c>
      <c r="D2093" s="91" t="s">
        <v>14</v>
      </c>
      <c r="E2093" s="91" t="s">
        <v>489</v>
      </c>
      <c r="F2093" s="96">
        <v>18</v>
      </c>
      <c r="G2093" s="91" t="s">
        <v>35</v>
      </c>
      <c r="H2093" s="91" t="s">
        <v>543</v>
      </c>
    </row>
    <row r="2094" spans="1:8" ht="15" customHeight="1" x14ac:dyDescent="0.25">
      <c r="A2094" s="91" t="s">
        <v>467</v>
      </c>
      <c r="B2094" s="91" t="s">
        <v>361</v>
      </c>
      <c r="C2094" s="91" t="s">
        <v>480</v>
      </c>
      <c r="D2094" s="91" t="s">
        <v>14</v>
      </c>
      <c r="E2094" s="91" t="s">
        <v>489</v>
      </c>
      <c r="F2094" s="96">
        <v>87</v>
      </c>
      <c r="G2094" s="91" t="s">
        <v>36</v>
      </c>
      <c r="H2094" s="91" t="s">
        <v>543</v>
      </c>
    </row>
    <row r="2095" spans="1:8" ht="15" customHeight="1" x14ac:dyDescent="0.25">
      <c r="A2095" s="91" t="s">
        <v>467</v>
      </c>
      <c r="B2095" s="91" t="s">
        <v>361</v>
      </c>
      <c r="C2095" s="91" t="s">
        <v>480</v>
      </c>
      <c r="D2095" s="91" t="s">
        <v>14</v>
      </c>
      <c r="E2095" s="91" t="s">
        <v>489</v>
      </c>
      <c r="F2095" s="96">
        <v>49</v>
      </c>
      <c r="G2095" s="91" t="s">
        <v>37</v>
      </c>
      <c r="H2095" s="91" t="s">
        <v>543</v>
      </c>
    </row>
    <row r="2096" spans="1:8" ht="15" customHeight="1" x14ac:dyDescent="0.25">
      <c r="A2096" s="91" t="s">
        <v>467</v>
      </c>
      <c r="B2096" s="91" t="s">
        <v>361</v>
      </c>
      <c r="C2096" s="91" t="s">
        <v>480</v>
      </c>
      <c r="D2096" s="91" t="s">
        <v>14</v>
      </c>
      <c r="E2096" s="91" t="s">
        <v>489</v>
      </c>
      <c r="F2096" s="96">
        <v>21</v>
      </c>
      <c r="G2096" s="91" t="s">
        <v>38</v>
      </c>
      <c r="H2096" s="91" t="s">
        <v>543</v>
      </c>
    </row>
    <row r="2097" spans="1:8" ht="15" customHeight="1" x14ac:dyDescent="0.25">
      <c r="A2097" s="91" t="s">
        <v>467</v>
      </c>
      <c r="B2097" s="91" t="s">
        <v>361</v>
      </c>
      <c r="C2097" s="91" t="s">
        <v>480</v>
      </c>
      <c r="D2097" s="91" t="s">
        <v>14</v>
      </c>
      <c r="E2097" s="91" t="s">
        <v>489</v>
      </c>
      <c r="F2097" s="96">
        <v>2</v>
      </c>
      <c r="G2097" s="91" t="s">
        <v>39</v>
      </c>
      <c r="H2097" s="91" t="s">
        <v>543</v>
      </c>
    </row>
    <row r="2098" spans="1:8" ht="15" customHeight="1" x14ac:dyDescent="0.25">
      <c r="A2098" s="91" t="s">
        <v>467</v>
      </c>
      <c r="B2098" s="91" t="s">
        <v>361</v>
      </c>
      <c r="C2098" s="91" t="s">
        <v>480</v>
      </c>
      <c r="D2098" s="91" t="s">
        <v>14</v>
      </c>
      <c r="E2098" s="91" t="s">
        <v>489</v>
      </c>
      <c r="F2098" s="96">
        <v>51</v>
      </c>
      <c r="G2098" s="91" t="s">
        <v>40</v>
      </c>
      <c r="H2098" s="91" t="s">
        <v>543</v>
      </c>
    </row>
    <row r="2099" spans="1:8" ht="15" customHeight="1" x14ac:dyDescent="0.25">
      <c r="A2099" s="91" t="s">
        <v>467</v>
      </c>
      <c r="B2099" s="91" t="s">
        <v>361</v>
      </c>
      <c r="C2099" s="91" t="s">
        <v>480</v>
      </c>
      <c r="D2099" s="91" t="s">
        <v>14</v>
      </c>
      <c r="E2099" s="91" t="s">
        <v>489</v>
      </c>
      <c r="F2099" s="96">
        <v>126</v>
      </c>
      <c r="G2099" s="91" t="s">
        <v>41</v>
      </c>
      <c r="H2099" s="91" t="s">
        <v>543</v>
      </c>
    </row>
    <row r="2100" spans="1:8" ht="15" customHeight="1" x14ac:dyDescent="0.25">
      <c r="A2100" s="91" t="s">
        <v>467</v>
      </c>
      <c r="B2100" s="91" t="s">
        <v>361</v>
      </c>
      <c r="C2100" s="91" t="s">
        <v>480</v>
      </c>
      <c r="D2100" s="91" t="s">
        <v>14</v>
      </c>
      <c r="E2100" s="91" t="s">
        <v>489</v>
      </c>
      <c r="F2100" s="96">
        <v>165</v>
      </c>
      <c r="G2100" s="91" t="s">
        <v>42</v>
      </c>
      <c r="H2100" s="91" t="s">
        <v>543</v>
      </c>
    </row>
    <row r="2101" spans="1:8" ht="15" customHeight="1" x14ac:dyDescent="0.25">
      <c r="A2101" s="91" t="s">
        <v>467</v>
      </c>
      <c r="B2101" s="91" t="s">
        <v>361</v>
      </c>
      <c r="C2101" s="91" t="s">
        <v>480</v>
      </c>
      <c r="D2101" s="91" t="s">
        <v>14</v>
      </c>
      <c r="E2101" s="91" t="s">
        <v>489</v>
      </c>
      <c r="F2101" s="96">
        <v>7</v>
      </c>
      <c r="G2101" s="91" t="s">
        <v>43</v>
      </c>
      <c r="H2101" s="91" t="s">
        <v>543</v>
      </c>
    </row>
    <row r="2102" spans="1:8" ht="15" customHeight="1" x14ac:dyDescent="0.25">
      <c r="A2102" s="91" t="s">
        <v>467</v>
      </c>
      <c r="B2102" s="91" t="s">
        <v>361</v>
      </c>
      <c r="C2102" s="91" t="s">
        <v>480</v>
      </c>
      <c r="D2102" s="91" t="s">
        <v>14</v>
      </c>
      <c r="E2102" s="91" t="s">
        <v>489</v>
      </c>
      <c r="F2102" s="96">
        <v>16</v>
      </c>
      <c r="G2102" s="91" t="s">
        <v>44</v>
      </c>
      <c r="H2102" s="91" t="s">
        <v>543</v>
      </c>
    </row>
    <row r="2103" spans="1:8" ht="15" customHeight="1" x14ac:dyDescent="0.25">
      <c r="A2103" s="91" t="s">
        <v>467</v>
      </c>
      <c r="B2103" s="91" t="s">
        <v>361</v>
      </c>
      <c r="C2103" s="91" t="s">
        <v>480</v>
      </c>
      <c r="D2103" s="91" t="s">
        <v>14</v>
      </c>
      <c r="E2103" s="91" t="s">
        <v>489</v>
      </c>
      <c r="F2103" s="96">
        <v>45</v>
      </c>
      <c r="G2103" s="91" t="s">
        <v>45</v>
      </c>
      <c r="H2103" s="91" t="s">
        <v>543</v>
      </c>
    </row>
    <row r="2104" spans="1:8" ht="15" customHeight="1" x14ac:dyDescent="0.25">
      <c r="A2104" s="91" t="s">
        <v>467</v>
      </c>
      <c r="B2104" s="91" t="s">
        <v>361</v>
      </c>
      <c r="C2104" s="91" t="s">
        <v>480</v>
      </c>
      <c r="D2104" s="91" t="s">
        <v>14</v>
      </c>
      <c r="E2104" s="91" t="s">
        <v>489</v>
      </c>
      <c r="F2104" s="96">
        <v>22</v>
      </c>
      <c r="G2104" s="91" t="s">
        <v>46</v>
      </c>
      <c r="H2104" s="91" t="s">
        <v>543</v>
      </c>
    </row>
    <row r="2105" spans="1:8" ht="15" customHeight="1" x14ac:dyDescent="0.25">
      <c r="A2105" s="91" t="s">
        <v>467</v>
      </c>
      <c r="B2105" s="91" t="s">
        <v>361</v>
      </c>
      <c r="C2105" s="91" t="s">
        <v>480</v>
      </c>
      <c r="D2105" s="91" t="s">
        <v>14</v>
      </c>
      <c r="E2105" s="91" t="s">
        <v>489</v>
      </c>
      <c r="F2105" s="96">
        <v>62</v>
      </c>
      <c r="G2105" s="91" t="s">
        <v>47</v>
      </c>
      <c r="H2105" s="91" t="s">
        <v>543</v>
      </c>
    </row>
    <row r="2106" spans="1:8" ht="15" customHeight="1" x14ac:dyDescent="0.25">
      <c r="A2106" s="91" t="s">
        <v>467</v>
      </c>
      <c r="B2106" s="91" t="s">
        <v>361</v>
      </c>
      <c r="C2106" s="91" t="s">
        <v>480</v>
      </c>
      <c r="D2106" s="91" t="s">
        <v>14</v>
      </c>
      <c r="E2106" s="91" t="s">
        <v>489</v>
      </c>
      <c r="F2106" s="96">
        <v>30</v>
      </c>
      <c r="G2106" s="91" t="s">
        <v>63</v>
      </c>
      <c r="H2106" s="91" t="s">
        <v>543</v>
      </c>
    </row>
    <row r="2107" spans="1:8" ht="15" customHeight="1" x14ac:dyDescent="0.25">
      <c r="A2107" s="91" t="s">
        <v>467</v>
      </c>
      <c r="B2107" s="91" t="s">
        <v>361</v>
      </c>
      <c r="C2107" s="91" t="s">
        <v>480</v>
      </c>
      <c r="D2107" s="91" t="s">
        <v>14</v>
      </c>
      <c r="E2107" s="91" t="s">
        <v>489</v>
      </c>
      <c r="F2107" s="96">
        <v>19</v>
      </c>
      <c r="G2107" s="91" t="s">
        <v>48</v>
      </c>
      <c r="H2107" s="91" t="s">
        <v>543</v>
      </c>
    </row>
    <row r="2108" spans="1:8" ht="15" customHeight="1" x14ac:dyDescent="0.25">
      <c r="A2108" s="91" t="s">
        <v>467</v>
      </c>
      <c r="B2108" s="91" t="s">
        <v>361</v>
      </c>
      <c r="C2108" s="91" t="s">
        <v>480</v>
      </c>
      <c r="D2108" s="91" t="s">
        <v>14</v>
      </c>
      <c r="E2108" s="91" t="s">
        <v>489</v>
      </c>
      <c r="F2108" s="96">
        <v>10</v>
      </c>
      <c r="G2108" s="91" t="s">
        <v>49</v>
      </c>
      <c r="H2108" s="91" t="s">
        <v>543</v>
      </c>
    </row>
    <row r="2109" spans="1:8" ht="15" customHeight="1" x14ac:dyDescent="0.25">
      <c r="A2109" s="91" t="s">
        <v>467</v>
      </c>
      <c r="B2109" s="91" t="s">
        <v>361</v>
      </c>
      <c r="C2109" s="91" t="s">
        <v>480</v>
      </c>
      <c r="D2109" s="91" t="s">
        <v>14</v>
      </c>
      <c r="E2109" s="91" t="s">
        <v>489</v>
      </c>
      <c r="F2109" s="96">
        <v>19</v>
      </c>
      <c r="G2109" s="91" t="s">
        <v>50</v>
      </c>
      <c r="H2109" s="91" t="s">
        <v>543</v>
      </c>
    </row>
    <row r="2110" spans="1:8" ht="15" customHeight="1" x14ac:dyDescent="0.25">
      <c r="A2110" s="91" t="s">
        <v>467</v>
      </c>
      <c r="B2110" s="91" t="s">
        <v>361</v>
      </c>
      <c r="C2110" s="91" t="s">
        <v>480</v>
      </c>
      <c r="D2110" s="91" t="s">
        <v>14</v>
      </c>
      <c r="E2110" s="91" t="s">
        <v>489</v>
      </c>
      <c r="F2110" s="96">
        <v>27</v>
      </c>
      <c r="G2110" s="91" t="s">
        <v>51</v>
      </c>
      <c r="H2110" s="91" t="s">
        <v>543</v>
      </c>
    </row>
    <row r="2111" spans="1:8" ht="15" customHeight="1" x14ac:dyDescent="0.25">
      <c r="A2111" s="91" t="s">
        <v>467</v>
      </c>
      <c r="B2111" s="91" t="s">
        <v>361</v>
      </c>
      <c r="C2111" s="91" t="s">
        <v>480</v>
      </c>
      <c r="D2111" s="91" t="s">
        <v>14</v>
      </c>
      <c r="E2111" s="91" t="s">
        <v>489</v>
      </c>
      <c r="F2111" s="96">
        <v>13</v>
      </c>
      <c r="G2111" s="91" t="s">
        <v>52</v>
      </c>
      <c r="H2111" s="91" t="s">
        <v>543</v>
      </c>
    </row>
    <row r="2112" spans="1:8" ht="15" customHeight="1" x14ac:dyDescent="0.25">
      <c r="A2112" s="91" t="s">
        <v>467</v>
      </c>
      <c r="B2112" s="91" t="s">
        <v>361</v>
      </c>
      <c r="C2112" s="91" t="s">
        <v>480</v>
      </c>
      <c r="D2112" s="91" t="s">
        <v>14</v>
      </c>
      <c r="E2112" s="91" t="s">
        <v>489</v>
      </c>
      <c r="F2112" s="96">
        <v>9</v>
      </c>
      <c r="G2112" s="91" t="s">
        <v>55</v>
      </c>
      <c r="H2112" s="91" t="s">
        <v>543</v>
      </c>
    </row>
    <row r="2113" spans="1:8" ht="15" customHeight="1" x14ac:dyDescent="0.25">
      <c r="A2113" s="91" t="s">
        <v>467</v>
      </c>
      <c r="B2113" s="91" t="s">
        <v>361</v>
      </c>
      <c r="C2113" s="91" t="s">
        <v>480</v>
      </c>
      <c r="D2113" s="91" t="s">
        <v>14</v>
      </c>
      <c r="E2113" s="91" t="s">
        <v>489</v>
      </c>
      <c r="F2113" s="96">
        <v>26</v>
      </c>
      <c r="G2113" s="91" t="s">
        <v>56</v>
      </c>
      <c r="H2113" s="91" t="s">
        <v>543</v>
      </c>
    </row>
    <row r="2114" spans="1:8" ht="15" customHeight="1" x14ac:dyDescent="0.25">
      <c r="A2114" s="91" t="s">
        <v>467</v>
      </c>
      <c r="B2114" s="91" t="s">
        <v>361</v>
      </c>
      <c r="C2114" s="91" t="s">
        <v>480</v>
      </c>
      <c r="D2114" s="91" t="s">
        <v>14</v>
      </c>
      <c r="E2114" s="91" t="s">
        <v>489</v>
      </c>
      <c r="F2114" s="96">
        <v>16</v>
      </c>
      <c r="G2114" s="91" t="s">
        <v>65</v>
      </c>
      <c r="H2114" s="91" t="s">
        <v>543</v>
      </c>
    </row>
    <row r="2115" spans="1:8" ht="15" customHeight="1" x14ac:dyDescent="0.25">
      <c r="A2115" s="91" t="s">
        <v>467</v>
      </c>
      <c r="B2115" s="91" t="s">
        <v>361</v>
      </c>
      <c r="C2115" s="91" t="s">
        <v>480</v>
      </c>
      <c r="D2115" s="91" t="s">
        <v>14</v>
      </c>
      <c r="E2115" s="91" t="s">
        <v>489</v>
      </c>
      <c r="F2115" s="96">
        <v>0</v>
      </c>
      <c r="G2115" s="91" t="s">
        <v>36</v>
      </c>
      <c r="H2115" s="91" t="s">
        <v>543</v>
      </c>
    </row>
    <row r="2116" spans="1:8" ht="15" customHeight="1" x14ac:dyDescent="0.25">
      <c r="A2116" s="91" t="s">
        <v>467</v>
      </c>
      <c r="B2116" s="91" t="s">
        <v>361</v>
      </c>
      <c r="C2116" s="91" t="s">
        <v>480</v>
      </c>
      <c r="D2116" s="91" t="s">
        <v>14</v>
      </c>
      <c r="E2116" s="91" t="s">
        <v>489</v>
      </c>
      <c r="F2116" s="96">
        <v>1</v>
      </c>
      <c r="G2116" s="91" t="s">
        <v>56</v>
      </c>
      <c r="H2116" s="91" t="s">
        <v>543</v>
      </c>
    </row>
    <row r="2117" spans="1:8" s="146" customFormat="1" ht="15" customHeight="1" x14ac:dyDescent="0.25">
      <c r="A2117" s="143"/>
      <c r="B2117" s="143"/>
      <c r="C2117" s="143"/>
      <c r="D2117" s="143"/>
      <c r="E2117" s="143"/>
      <c r="F2117" s="118">
        <f>SUM(F2043:F2116)</f>
        <v>4154</v>
      </c>
      <c r="G2117" s="143"/>
      <c r="H2117" s="143"/>
    </row>
    <row r="2118" spans="1:8" ht="15" customHeight="1" x14ac:dyDescent="0.25">
      <c r="A2118" s="91" t="s">
        <v>468</v>
      </c>
      <c r="B2118" s="91" t="s">
        <v>393</v>
      </c>
      <c r="C2118" s="91" t="s">
        <v>451</v>
      </c>
      <c r="D2118" s="91" t="s">
        <v>14</v>
      </c>
      <c r="E2118" s="91" t="s">
        <v>489</v>
      </c>
      <c r="F2118" s="96">
        <v>197</v>
      </c>
      <c r="G2118" s="91" t="s">
        <v>18</v>
      </c>
      <c r="H2118" s="91" t="s">
        <v>545</v>
      </c>
    </row>
    <row r="2119" spans="1:8" ht="15" customHeight="1" x14ac:dyDescent="0.25">
      <c r="A2119" s="91" t="s">
        <v>468</v>
      </c>
      <c r="B2119" s="91" t="s">
        <v>393</v>
      </c>
      <c r="C2119" s="91" t="s">
        <v>451</v>
      </c>
      <c r="D2119" s="91" t="s">
        <v>14</v>
      </c>
      <c r="E2119" s="91" t="s">
        <v>489</v>
      </c>
      <c r="F2119" s="96">
        <v>142</v>
      </c>
      <c r="G2119" s="91" t="s">
        <v>19</v>
      </c>
      <c r="H2119" s="91" t="s">
        <v>545</v>
      </c>
    </row>
    <row r="2120" spans="1:8" ht="15" customHeight="1" x14ac:dyDescent="0.25">
      <c r="A2120" s="91" t="s">
        <v>468</v>
      </c>
      <c r="B2120" s="91" t="s">
        <v>393</v>
      </c>
      <c r="C2120" s="91" t="s">
        <v>451</v>
      </c>
      <c r="D2120" s="91" t="s">
        <v>14</v>
      </c>
      <c r="E2120" s="91" t="s">
        <v>489</v>
      </c>
      <c r="F2120" s="96">
        <v>104</v>
      </c>
      <c r="G2120" s="91" t="s">
        <v>20</v>
      </c>
      <c r="H2120" s="91" t="s">
        <v>545</v>
      </c>
    </row>
    <row r="2121" spans="1:8" ht="15" customHeight="1" x14ac:dyDescent="0.25">
      <c r="A2121" s="91" t="s">
        <v>468</v>
      </c>
      <c r="B2121" s="91" t="s">
        <v>393</v>
      </c>
      <c r="C2121" s="91" t="s">
        <v>451</v>
      </c>
      <c r="D2121" s="91" t="s">
        <v>14</v>
      </c>
      <c r="E2121" s="91" t="s">
        <v>489</v>
      </c>
      <c r="F2121" s="96">
        <v>300</v>
      </c>
      <c r="G2121" s="91" t="s">
        <v>21</v>
      </c>
      <c r="H2121" s="91" t="s">
        <v>545</v>
      </c>
    </row>
    <row r="2122" spans="1:8" ht="15" customHeight="1" x14ac:dyDescent="0.25">
      <c r="A2122" s="91" t="s">
        <v>469</v>
      </c>
      <c r="B2122" s="91" t="s">
        <v>393</v>
      </c>
      <c r="C2122" s="91" t="s">
        <v>523</v>
      </c>
      <c r="D2122" s="91" t="s">
        <v>14</v>
      </c>
      <c r="E2122" s="91" t="s">
        <v>489</v>
      </c>
      <c r="F2122" s="96">
        <v>47</v>
      </c>
      <c r="G2122" s="91" t="s">
        <v>22</v>
      </c>
      <c r="H2122" s="91" t="s">
        <v>545</v>
      </c>
    </row>
    <row r="2123" spans="1:8" ht="15" customHeight="1" x14ac:dyDescent="0.25">
      <c r="A2123" s="91" t="s">
        <v>468</v>
      </c>
      <c r="B2123" s="91" t="s">
        <v>393</v>
      </c>
      <c r="C2123" s="91" t="s">
        <v>451</v>
      </c>
      <c r="D2123" s="91" t="s">
        <v>14</v>
      </c>
      <c r="E2123" s="91" t="s">
        <v>489</v>
      </c>
      <c r="F2123" s="96">
        <v>33</v>
      </c>
      <c r="G2123" s="91" t="s">
        <v>23</v>
      </c>
      <c r="H2123" s="91" t="s">
        <v>545</v>
      </c>
    </row>
    <row r="2124" spans="1:8" ht="15" customHeight="1" x14ac:dyDescent="0.25">
      <c r="A2124" s="91" t="s">
        <v>468</v>
      </c>
      <c r="B2124" s="91" t="s">
        <v>393</v>
      </c>
      <c r="C2124" s="91" t="s">
        <v>451</v>
      </c>
      <c r="D2124" s="91" t="s">
        <v>14</v>
      </c>
      <c r="E2124" s="91" t="s">
        <v>489</v>
      </c>
      <c r="F2124" s="96">
        <v>287</v>
      </c>
      <c r="G2124" s="91" t="s">
        <v>24</v>
      </c>
      <c r="H2124" s="91" t="s">
        <v>545</v>
      </c>
    </row>
    <row r="2125" spans="1:8" ht="15" customHeight="1" x14ac:dyDescent="0.25">
      <c r="A2125" s="91" t="s">
        <v>468</v>
      </c>
      <c r="B2125" s="91" t="s">
        <v>393</v>
      </c>
      <c r="C2125" s="91" t="s">
        <v>451</v>
      </c>
      <c r="D2125" s="91" t="s">
        <v>14</v>
      </c>
      <c r="E2125" s="91" t="s">
        <v>489</v>
      </c>
      <c r="F2125" s="96">
        <v>900</v>
      </c>
      <c r="G2125" s="91" t="s">
        <v>25</v>
      </c>
      <c r="H2125" s="91" t="s">
        <v>545</v>
      </c>
    </row>
    <row r="2126" spans="1:8" ht="15" customHeight="1" x14ac:dyDescent="0.25">
      <c r="A2126" s="91" t="s">
        <v>468</v>
      </c>
      <c r="B2126" s="91" t="s">
        <v>393</v>
      </c>
      <c r="C2126" s="91" t="s">
        <v>451</v>
      </c>
      <c r="D2126" s="91" t="s">
        <v>14</v>
      </c>
      <c r="E2126" s="91" t="s">
        <v>489</v>
      </c>
      <c r="F2126" s="96">
        <v>36</v>
      </c>
      <c r="G2126" s="91" t="s">
        <v>28</v>
      </c>
      <c r="H2126" s="91" t="s">
        <v>545</v>
      </c>
    </row>
    <row r="2127" spans="1:8" ht="15" customHeight="1" x14ac:dyDescent="0.25">
      <c r="A2127" s="91" t="s">
        <v>468</v>
      </c>
      <c r="B2127" s="91" t="s">
        <v>393</v>
      </c>
      <c r="C2127" s="91" t="s">
        <v>451</v>
      </c>
      <c r="D2127" s="91" t="s">
        <v>14</v>
      </c>
      <c r="E2127" s="91" t="s">
        <v>489</v>
      </c>
      <c r="F2127" s="96">
        <v>1</v>
      </c>
      <c r="G2127" s="91" t="s">
        <v>30</v>
      </c>
      <c r="H2127" s="91" t="s">
        <v>545</v>
      </c>
    </row>
    <row r="2128" spans="1:8" ht="15" customHeight="1" x14ac:dyDescent="0.25">
      <c r="A2128" s="91" t="s">
        <v>468</v>
      </c>
      <c r="B2128" s="91" t="s">
        <v>393</v>
      </c>
      <c r="C2128" s="91" t="s">
        <v>451</v>
      </c>
      <c r="D2128" s="91" t="s">
        <v>14</v>
      </c>
      <c r="E2128" s="91" t="s">
        <v>489</v>
      </c>
      <c r="F2128" s="96">
        <v>83</v>
      </c>
      <c r="G2128" s="91" t="s">
        <v>31</v>
      </c>
      <c r="H2128" s="91" t="s">
        <v>545</v>
      </c>
    </row>
    <row r="2129" spans="1:8" ht="15" customHeight="1" x14ac:dyDescent="0.25">
      <c r="A2129" s="91" t="s">
        <v>468</v>
      </c>
      <c r="B2129" s="91" t="s">
        <v>393</v>
      </c>
      <c r="C2129" s="91" t="s">
        <v>451</v>
      </c>
      <c r="D2129" s="91" t="s">
        <v>14</v>
      </c>
      <c r="E2129" s="91" t="s">
        <v>489</v>
      </c>
      <c r="F2129" s="96">
        <v>41</v>
      </c>
      <c r="G2129" s="91" t="s">
        <v>34</v>
      </c>
      <c r="H2129" s="91" t="s">
        <v>545</v>
      </c>
    </row>
    <row r="2130" spans="1:8" ht="15" customHeight="1" x14ac:dyDescent="0.25">
      <c r="A2130" s="91" t="s">
        <v>468</v>
      </c>
      <c r="B2130" s="91" t="s">
        <v>393</v>
      </c>
      <c r="C2130" s="91" t="s">
        <v>451</v>
      </c>
      <c r="D2130" s="91" t="s">
        <v>14</v>
      </c>
      <c r="E2130" s="91" t="s">
        <v>489</v>
      </c>
      <c r="F2130" s="96">
        <v>72</v>
      </c>
      <c r="G2130" s="91" t="s">
        <v>35</v>
      </c>
      <c r="H2130" s="91" t="s">
        <v>545</v>
      </c>
    </row>
    <row r="2131" spans="1:8" ht="15" customHeight="1" x14ac:dyDescent="0.25">
      <c r="A2131" s="91" t="s">
        <v>468</v>
      </c>
      <c r="B2131" s="91" t="s">
        <v>393</v>
      </c>
      <c r="C2131" s="91" t="s">
        <v>451</v>
      </c>
      <c r="D2131" s="91" t="s">
        <v>14</v>
      </c>
      <c r="E2131" s="91" t="s">
        <v>489</v>
      </c>
      <c r="F2131" s="96">
        <v>10</v>
      </c>
      <c r="G2131" s="91" t="s">
        <v>36</v>
      </c>
      <c r="H2131" s="91" t="s">
        <v>545</v>
      </c>
    </row>
    <row r="2132" spans="1:8" ht="15" customHeight="1" x14ac:dyDescent="0.25">
      <c r="A2132" s="91" t="s">
        <v>468</v>
      </c>
      <c r="B2132" s="91" t="s">
        <v>393</v>
      </c>
      <c r="C2132" s="91" t="s">
        <v>451</v>
      </c>
      <c r="D2132" s="91" t="s">
        <v>14</v>
      </c>
      <c r="E2132" s="91" t="s">
        <v>489</v>
      </c>
      <c r="F2132" s="96">
        <v>44</v>
      </c>
      <c r="G2132" s="91" t="s">
        <v>37</v>
      </c>
      <c r="H2132" s="91" t="s">
        <v>545</v>
      </c>
    </row>
    <row r="2133" spans="1:8" ht="15" customHeight="1" x14ac:dyDescent="0.25">
      <c r="A2133" s="91" t="s">
        <v>468</v>
      </c>
      <c r="B2133" s="91" t="s">
        <v>393</v>
      </c>
      <c r="C2133" s="91" t="s">
        <v>451</v>
      </c>
      <c r="D2133" s="91" t="s">
        <v>14</v>
      </c>
      <c r="E2133" s="91" t="s">
        <v>489</v>
      </c>
      <c r="F2133" s="96">
        <v>19</v>
      </c>
      <c r="G2133" s="91" t="s">
        <v>41</v>
      </c>
      <c r="H2133" s="91" t="s">
        <v>545</v>
      </c>
    </row>
    <row r="2134" spans="1:8" ht="15" customHeight="1" x14ac:dyDescent="0.25">
      <c r="A2134" s="91" t="s">
        <v>468</v>
      </c>
      <c r="B2134" s="91" t="s">
        <v>393</v>
      </c>
      <c r="C2134" s="91" t="s">
        <v>451</v>
      </c>
      <c r="D2134" s="91" t="s">
        <v>14</v>
      </c>
      <c r="E2134" s="91" t="s">
        <v>489</v>
      </c>
      <c r="F2134" s="96">
        <v>41</v>
      </c>
      <c r="G2134" s="91" t="s">
        <v>42</v>
      </c>
      <c r="H2134" s="91" t="s">
        <v>545</v>
      </c>
    </row>
    <row r="2135" spans="1:8" ht="15" customHeight="1" x14ac:dyDescent="0.25">
      <c r="A2135" s="91" t="s">
        <v>468</v>
      </c>
      <c r="B2135" s="91" t="s">
        <v>393</v>
      </c>
      <c r="C2135" s="91" t="s">
        <v>451</v>
      </c>
      <c r="D2135" s="91" t="s">
        <v>14</v>
      </c>
      <c r="E2135" s="91" t="s">
        <v>489</v>
      </c>
      <c r="F2135" s="96">
        <v>2</v>
      </c>
      <c r="G2135" s="91" t="s">
        <v>44</v>
      </c>
      <c r="H2135" s="91" t="s">
        <v>545</v>
      </c>
    </row>
    <row r="2136" spans="1:8" ht="15" customHeight="1" x14ac:dyDescent="0.25">
      <c r="A2136" s="91" t="s">
        <v>468</v>
      </c>
      <c r="B2136" s="91" t="s">
        <v>393</v>
      </c>
      <c r="C2136" s="91" t="s">
        <v>451</v>
      </c>
      <c r="D2136" s="91" t="s">
        <v>14</v>
      </c>
      <c r="E2136" s="91" t="s">
        <v>489</v>
      </c>
      <c r="F2136" s="96">
        <v>63</v>
      </c>
      <c r="G2136" s="91" t="s">
        <v>45</v>
      </c>
      <c r="H2136" s="91" t="s">
        <v>545</v>
      </c>
    </row>
    <row r="2137" spans="1:8" ht="15" customHeight="1" x14ac:dyDescent="0.25">
      <c r="A2137" s="91" t="s">
        <v>468</v>
      </c>
      <c r="B2137" s="91" t="s">
        <v>393</v>
      </c>
      <c r="C2137" s="91" t="s">
        <v>451</v>
      </c>
      <c r="D2137" s="91" t="s">
        <v>14</v>
      </c>
      <c r="E2137" s="91" t="s">
        <v>489</v>
      </c>
      <c r="F2137" s="96">
        <v>30</v>
      </c>
      <c r="G2137" s="91" t="s">
        <v>47</v>
      </c>
      <c r="H2137" s="91" t="s">
        <v>545</v>
      </c>
    </row>
    <row r="2138" spans="1:8" ht="15" customHeight="1" x14ac:dyDescent="0.25">
      <c r="A2138" s="91" t="s">
        <v>468</v>
      </c>
      <c r="B2138" s="91" t="s">
        <v>393</v>
      </c>
      <c r="C2138" s="91" t="s">
        <v>451</v>
      </c>
      <c r="D2138" s="91" t="s">
        <v>14</v>
      </c>
      <c r="E2138" s="91" t="s">
        <v>489</v>
      </c>
      <c r="F2138" s="96">
        <v>1</v>
      </c>
      <c r="G2138" s="91" t="s">
        <v>49</v>
      </c>
      <c r="H2138" s="91" t="s">
        <v>545</v>
      </c>
    </row>
    <row r="2139" spans="1:8" ht="15" customHeight="1" x14ac:dyDescent="0.25">
      <c r="A2139" s="91" t="s">
        <v>468</v>
      </c>
      <c r="B2139" s="91" t="s">
        <v>393</v>
      </c>
      <c r="C2139" s="91" t="s">
        <v>451</v>
      </c>
      <c r="D2139" s="91" t="s">
        <v>14</v>
      </c>
      <c r="E2139" s="91" t="s">
        <v>489</v>
      </c>
      <c r="F2139" s="96">
        <v>330</v>
      </c>
      <c r="G2139" s="91" t="s">
        <v>51</v>
      </c>
      <c r="H2139" s="91" t="s">
        <v>545</v>
      </c>
    </row>
    <row r="2140" spans="1:8" ht="15" customHeight="1" x14ac:dyDescent="0.25">
      <c r="A2140" s="91" t="s">
        <v>468</v>
      </c>
      <c r="B2140" s="91" t="s">
        <v>393</v>
      </c>
      <c r="C2140" s="91" t="s">
        <v>451</v>
      </c>
      <c r="D2140" s="91" t="s">
        <v>14</v>
      </c>
      <c r="E2140" s="91" t="s">
        <v>489</v>
      </c>
      <c r="F2140" s="96">
        <v>72</v>
      </c>
      <c r="G2140" s="91" t="s">
        <v>52</v>
      </c>
      <c r="H2140" s="91" t="s">
        <v>545</v>
      </c>
    </row>
    <row r="2141" spans="1:8" ht="15" customHeight="1" x14ac:dyDescent="0.25">
      <c r="A2141" s="91" t="s">
        <v>468</v>
      </c>
      <c r="B2141" s="91" t="s">
        <v>393</v>
      </c>
      <c r="C2141" s="91" t="s">
        <v>451</v>
      </c>
      <c r="D2141" s="91" t="s">
        <v>14</v>
      </c>
      <c r="E2141" s="91" t="s">
        <v>489</v>
      </c>
      <c r="F2141" s="96">
        <v>3</v>
      </c>
      <c r="G2141" s="91" t="s">
        <v>53</v>
      </c>
      <c r="H2141" s="91" t="s">
        <v>545</v>
      </c>
    </row>
    <row r="2142" spans="1:8" ht="15" customHeight="1" x14ac:dyDescent="0.25">
      <c r="A2142" s="91" t="s">
        <v>468</v>
      </c>
      <c r="B2142" s="91" t="s">
        <v>393</v>
      </c>
      <c r="C2142" s="91" t="s">
        <v>451</v>
      </c>
      <c r="D2142" s="91" t="s">
        <v>14</v>
      </c>
      <c r="E2142" s="91" t="s">
        <v>489</v>
      </c>
      <c r="F2142" s="96">
        <v>13</v>
      </c>
      <c r="G2142" s="91" t="s">
        <v>56</v>
      </c>
      <c r="H2142" s="91" t="s">
        <v>545</v>
      </c>
    </row>
    <row r="2143" spans="1:8" s="146" customFormat="1" ht="15" customHeight="1" x14ac:dyDescent="0.25">
      <c r="A2143" s="143"/>
      <c r="B2143" s="143"/>
      <c r="C2143" s="143"/>
      <c r="D2143" s="143"/>
      <c r="E2143" s="143"/>
      <c r="F2143" s="118">
        <f>SUM(F2118:F2142)</f>
        <v>2871</v>
      </c>
      <c r="G2143" s="143"/>
      <c r="H2143" s="143"/>
    </row>
    <row r="2144" spans="1:8" ht="15" customHeight="1" x14ac:dyDescent="0.25">
      <c r="A2144" s="91" t="s">
        <v>469</v>
      </c>
      <c r="B2144" s="91" t="s">
        <v>393</v>
      </c>
      <c r="C2144" s="91" t="s">
        <v>523</v>
      </c>
      <c r="D2144" s="91" t="s">
        <v>14</v>
      </c>
      <c r="E2144" s="91" t="s">
        <v>489</v>
      </c>
      <c r="F2144" s="96">
        <v>92</v>
      </c>
      <c r="G2144" s="91" t="s">
        <v>25</v>
      </c>
      <c r="H2144" s="91" t="s">
        <v>545</v>
      </c>
    </row>
    <row r="2145" spans="1:8" ht="15" customHeight="1" x14ac:dyDescent="0.25">
      <c r="A2145" s="91" t="s">
        <v>469</v>
      </c>
      <c r="B2145" s="91" t="s">
        <v>393</v>
      </c>
      <c r="C2145" s="91" t="s">
        <v>523</v>
      </c>
      <c r="D2145" s="91" t="s">
        <v>14</v>
      </c>
      <c r="E2145" s="91" t="s">
        <v>489</v>
      </c>
      <c r="F2145" s="96">
        <v>0</v>
      </c>
      <c r="G2145" s="91" t="s">
        <v>49</v>
      </c>
      <c r="H2145" s="91" t="s">
        <v>545</v>
      </c>
    </row>
    <row r="2146" spans="1:8" ht="15" customHeight="1" x14ac:dyDescent="0.25">
      <c r="A2146" s="91" t="s">
        <v>469</v>
      </c>
      <c r="B2146" s="91" t="s">
        <v>393</v>
      </c>
      <c r="C2146" s="91" t="s">
        <v>523</v>
      </c>
      <c r="D2146" s="91" t="s">
        <v>14</v>
      </c>
      <c r="E2146" s="91" t="s">
        <v>489</v>
      </c>
      <c r="F2146" s="96">
        <v>20</v>
      </c>
      <c r="G2146" s="91" t="s">
        <v>53</v>
      </c>
      <c r="H2146" s="91" t="s">
        <v>545</v>
      </c>
    </row>
    <row r="2147" spans="1:8" ht="15" customHeight="1" x14ac:dyDescent="0.25">
      <c r="A2147" s="91" t="s">
        <v>469</v>
      </c>
      <c r="B2147" s="91" t="s">
        <v>393</v>
      </c>
      <c r="C2147" s="91" t="s">
        <v>523</v>
      </c>
      <c r="D2147" s="91" t="s">
        <v>14</v>
      </c>
      <c r="E2147" s="91" t="s">
        <v>489</v>
      </c>
      <c r="F2147" s="96">
        <v>47</v>
      </c>
      <c r="G2147" s="91" t="s">
        <v>21</v>
      </c>
      <c r="H2147" s="91" t="s">
        <v>545</v>
      </c>
    </row>
    <row r="2148" spans="1:8" ht="15" customHeight="1" x14ac:dyDescent="0.25">
      <c r="A2148" s="91" t="s">
        <v>470</v>
      </c>
      <c r="B2148" s="91" t="s">
        <v>507</v>
      </c>
      <c r="C2148" s="91" t="s">
        <v>508</v>
      </c>
      <c r="D2148" s="91" t="s">
        <v>184</v>
      </c>
      <c r="E2148" s="91" t="s">
        <v>489</v>
      </c>
      <c r="F2148" s="96">
        <v>15</v>
      </c>
      <c r="G2148" s="91" t="s">
        <v>22</v>
      </c>
      <c r="H2148" s="91" t="s">
        <v>546</v>
      </c>
    </row>
    <row r="2149" spans="1:8" ht="15" customHeight="1" x14ac:dyDescent="0.25">
      <c r="A2149" s="91" t="s">
        <v>469</v>
      </c>
      <c r="B2149" s="91" t="s">
        <v>393</v>
      </c>
      <c r="C2149" s="91" t="s">
        <v>523</v>
      </c>
      <c r="D2149" s="91" t="s">
        <v>14</v>
      </c>
      <c r="E2149" s="91" t="s">
        <v>489</v>
      </c>
      <c r="F2149" s="96">
        <v>23</v>
      </c>
      <c r="G2149" s="91" t="s">
        <v>23</v>
      </c>
      <c r="H2149" s="91" t="s">
        <v>545</v>
      </c>
    </row>
    <row r="2150" spans="1:8" ht="15" customHeight="1" x14ac:dyDescent="0.25">
      <c r="A2150" s="91" t="s">
        <v>469</v>
      </c>
      <c r="B2150" s="91" t="s">
        <v>393</v>
      </c>
      <c r="C2150" s="91" t="s">
        <v>523</v>
      </c>
      <c r="D2150" s="91" t="s">
        <v>14</v>
      </c>
      <c r="E2150" s="91" t="s">
        <v>489</v>
      </c>
      <c r="F2150" s="96">
        <v>8</v>
      </c>
      <c r="G2150" s="91" t="s">
        <v>25</v>
      </c>
      <c r="H2150" s="91" t="s">
        <v>545</v>
      </c>
    </row>
    <row r="2151" spans="1:8" ht="15" customHeight="1" x14ac:dyDescent="0.25">
      <c r="A2151" s="91" t="s">
        <v>469</v>
      </c>
      <c r="B2151" s="91" t="s">
        <v>393</v>
      </c>
      <c r="C2151" s="91" t="s">
        <v>523</v>
      </c>
      <c r="D2151" s="91" t="s">
        <v>14</v>
      </c>
      <c r="E2151" s="91" t="s">
        <v>489</v>
      </c>
      <c r="F2151" s="96">
        <v>35</v>
      </c>
      <c r="G2151" s="91" t="s">
        <v>35</v>
      </c>
      <c r="H2151" s="91" t="s">
        <v>545</v>
      </c>
    </row>
    <row r="2152" spans="1:8" ht="15" customHeight="1" x14ac:dyDescent="0.25">
      <c r="A2152" s="91" t="s">
        <v>469</v>
      </c>
      <c r="B2152" s="91" t="s">
        <v>393</v>
      </c>
      <c r="C2152" s="91" t="s">
        <v>523</v>
      </c>
      <c r="D2152" s="91" t="s">
        <v>14</v>
      </c>
      <c r="E2152" s="91" t="s">
        <v>489</v>
      </c>
      <c r="F2152" s="96">
        <v>18</v>
      </c>
      <c r="G2152" s="91" t="s">
        <v>41</v>
      </c>
      <c r="H2152" s="91" t="s">
        <v>545</v>
      </c>
    </row>
    <row r="2153" spans="1:8" ht="15" customHeight="1" x14ac:dyDescent="0.25">
      <c r="A2153" s="91" t="s">
        <v>469</v>
      </c>
      <c r="B2153" s="91" t="s">
        <v>393</v>
      </c>
      <c r="C2153" s="91" t="s">
        <v>523</v>
      </c>
      <c r="D2153" s="91" t="s">
        <v>14</v>
      </c>
      <c r="E2153" s="91" t="s">
        <v>489</v>
      </c>
      <c r="F2153" s="96">
        <v>8</v>
      </c>
      <c r="G2153" s="91" t="s">
        <v>42</v>
      </c>
      <c r="H2153" s="91" t="s">
        <v>545</v>
      </c>
    </row>
    <row r="2154" spans="1:8" ht="15" customHeight="1" x14ac:dyDescent="0.25">
      <c r="A2154" s="91" t="s">
        <v>469</v>
      </c>
      <c r="B2154" s="91" t="s">
        <v>393</v>
      </c>
      <c r="C2154" s="91" t="s">
        <v>523</v>
      </c>
      <c r="D2154" s="91" t="s">
        <v>14</v>
      </c>
      <c r="E2154" s="91" t="s">
        <v>489</v>
      </c>
      <c r="F2154" s="96">
        <v>6</v>
      </c>
      <c r="G2154" s="91" t="s">
        <v>47</v>
      </c>
      <c r="H2154" s="91" t="s">
        <v>545</v>
      </c>
    </row>
    <row r="2155" spans="1:8" ht="15" customHeight="1" x14ac:dyDescent="0.25">
      <c r="A2155" s="91" t="s">
        <v>469</v>
      </c>
      <c r="B2155" s="91" t="s">
        <v>393</v>
      </c>
      <c r="C2155" s="91" t="s">
        <v>523</v>
      </c>
      <c r="D2155" s="91" t="s">
        <v>14</v>
      </c>
      <c r="E2155" s="91" t="s">
        <v>489</v>
      </c>
      <c r="F2155" s="96">
        <v>94</v>
      </c>
      <c r="G2155" s="91" t="s">
        <v>50</v>
      </c>
      <c r="H2155" s="91" t="s">
        <v>545</v>
      </c>
    </row>
    <row r="2156" spans="1:8" ht="15" customHeight="1" x14ac:dyDescent="0.25">
      <c r="A2156" s="91" t="s">
        <v>469</v>
      </c>
      <c r="B2156" s="91" t="s">
        <v>393</v>
      </c>
      <c r="C2156" s="91" t="s">
        <v>523</v>
      </c>
      <c r="D2156" s="91" t="s">
        <v>14</v>
      </c>
      <c r="E2156" s="91" t="s">
        <v>489</v>
      </c>
      <c r="F2156" s="96">
        <v>9</v>
      </c>
      <c r="G2156" s="91" t="s">
        <v>52</v>
      </c>
      <c r="H2156" s="91" t="s">
        <v>545</v>
      </c>
    </row>
    <row r="2157" spans="1:8" ht="15" customHeight="1" x14ac:dyDescent="0.25">
      <c r="A2157" s="91" t="s">
        <v>469</v>
      </c>
      <c r="B2157" s="91" t="s">
        <v>393</v>
      </c>
      <c r="C2157" s="91" t="s">
        <v>523</v>
      </c>
      <c r="D2157" s="91" t="s">
        <v>14</v>
      </c>
      <c r="E2157" s="91" t="s">
        <v>489</v>
      </c>
      <c r="F2157" s="96">
        <v>1</v>
      </c>
      <c r="G2157" s="91" t="s">
        <v>55</v>
      </c>
      <c r="H2157" s="91" t="s">
        <v>545</v>
      </c>
    </row>
    <row r="2158" spans="1:8" ht="15" customHeight="1" x14ac:dyDescent="0.25">
      <c r="A2158" s="91" t="s">
        <v>469</v>
      </c>
      <c r="B2158" s="91" t="s">
        <v>393</v>
      </c>
      <c r="C2158" s="91" t="s">
        <v>523</v>
      </c>
      <c r="D2158" s="91" t="s">
        <v>14</v>
      </c>
      <c r="E2158" s="91" t="s">
        <v>489</v>
      </c>
      <c r="F2158" s="96">
        <v>13</v>
      </c>
      <c r="G2158" s="91" t="s">
        <v>18</v>
      </c>
      <c r="H2158" s="91" t="s">
        <v>545</v>
      </c>
    </row>
    <row r="2159" spans="1:8" ht="15" customHeight="1" x14ac:dyDescent="0.25">
      <c r="A2159" s="91" t="s">
        <v>469</v>
      </c>
      <c r="B2159" s="91" t="s">
        <v>393</v>
      </c>
      <c r="C2159" s="91" t="s">
        <v>523</v>
      </c>
      <c r="D2159" s="91" t="s">
        <v>14</v>
      </c>
      <c r="E2159" s="91" t="s">
        <v>489</v>
      </c>
      <c r="F2159" s="96">
        <v>13</v>
      </c>
      <c r="G2159" s="91" t="s">
        <v>20</v>
      </c>
      <c r="H2159" s="91" t="s">
        <v>545</v>
      </c>
    </row>
    <row r="2160" spans="1:8" ht="15" customHeight="1" x14ac:dyDescent="0.25">
      <c r="A2160" s="91" t="s">
        <v>469</v>
      </c>
      <c r="B2160" s="91" t="s">
        <v>393</v>
      </c>
      <c r="C2160" s="91" t="s">
        <v>523</v>
      </c>
      <c r="D2160" s="91" t="s">
        <v>14</v>
      </c>
      <c r="E2160" s="91" t="s">
        <v>489</v>
      </c>
      <c r="F2160" s="96">
        <v>3</v>
      </c>
      <c r="G2160" s="91" t="s">
        <v>21</v>
      </c>
      <c r="H2160" s="91" t="s">
        <v>545</v>
      </c>
    </row>
    <row r="2161" spans="1:8" ht="15" customHeight="1" x14ac:dyDescent="0.25">
      <c r="A2161" s="91" t="s">
        <v>471</v>
      </c>
      <c r="B2161" s="91" t="s">
        <v>505</v>
      </c>
      <c r="C2161" s="91" t="s">
        <v>506</v>
      </c>
      <c r="D2161" s="91" t="s">
        <v>184</v>
      </c>
      <c r="E2161" s="91" t="s">
        <v>489</v>
      </c>
      <c r="F2161" s="96">
        <v>6</v>
      </c>
      <c r="G2161" s="91" t="s">
        <v>22</v>
      </c>
      <c r="H2161" s="91" t="s">
        <v>546</v>
      </c>
    </row>
    <row r="2162" spans="1:8" ht="15" customHeight="1" x14ac:dyDescent="0.25">
      <c r="A2162" s="91" t="s">
        <v>469</v>
      </c>
      <c r="B2162" s="91" t="s">
        <v>393</v>
      </c>
      <c r="C2162" s="91" t="s">
        <v>523</v>
      </c>
      <c r="D2162" s="91" t="s">
        <v>14</v>
      </c>
      <c r="E2162" s="91" t="s">
        <v>489</v>
      </c>
      <c r="F2162" s="96">
        <v>43</v>
      </c>
      <c r="G2162" s="91" t="s">
        <v>23</v>
      </c>
      <c r="H2162" s="91" t="s">
        <v>545</v>
      </c>
    </row>
    <row r="2163" spans="1:8" ht="15" customHeight="1" x14ac:dyDescent="0.25">
      <c r="A2163" s="91" t="s">
        <v>469</v>
      </c>
      <c r="B2163" s="91" t="s">
        <v>393</v>
      </c>
      <c r="C2163" s="91" t="s">
        <v>523</v>
      </c>
      <c r="D2163" s="91" t="s">
        <v>14</v>
      </c>
      <c r="E2163" s="91" t="s">
        <v>489</v>
      </c>
      <c r="F2163" s="96">
        <v>6</v>
      </c>
      <c r="G2163" s="91" t="s">
        <v>24</v>
      </c>
      <c r="H2163" s="91" t="s">
        <v>545</v>
      </c>
    </row>
    <row r="2164" spans="1:8" ht="15" customHeight="1" x14ac:dyDescent="0.25">
      <c r="A2164" s="91" t="s">
        <v>469</v>
      </c>
      <c r="B2164" s="91" t="s">
        <v>393</v>
      </c>
      <c r="C2164" s="91" t="s">
        <v>523</v>
      </c>
      <c r="D2164" s="91" t="s">
        <v>14</v>
      </c>
      <c r="E2164" s="91" t="s">
        <v>489</v>
      </c>
      <c r="F2164" s="96">
        <v>44</v>
      </c>
      <c r="G2164" s="91" t="s">
        <v>25</v>
      </c>
      <c r="H2164" s="91" t="s">
        <v>545</v>
      </c>
    </row>
    <row r="2165" spans="1:8" ht="15" customHeight="1" x14ac:dyDescent="0.25">
      <c r="A2165" s="91" t="s">
        <v>469</v>
      </c>
      <c r="B2165" s="91" t="s">
        <v>393</v>
      </c>
      <c r="C2165" s="91" t="s">
        <v>523</v>
      </c>
      <c r="D2165" s="91" t="s">
        <v>14</v>
      </c>
      <c r="E2165" s="91" t="s">
        <v>489</v>
      </c>
      <c r="F2165" s="96">
        <v>2</v>
      </c>
      <c r="G2165" s="91" t="s">
        <v>35</v>
      </c>
      <c r="H2165" s="91" t="s">
        <v>545</v>
      </c>
    </row>
    <row r="2166" spans="1:8" ht="15" customHeight="1" x14ac:dyDescent="0.25">
      <c r="A2166" s="91" t="s">
        <v>469</v>
      </c>
      <c r="B2166" s="91" t="s">
        <v>393</v>
      </c>
      <c r="C2166" s="91" t="s">
        <v>523</v>
      </c>
      <c r="D2166" s="91" t="s">
        <v>14</v>
      </c>
      <c r="E2166" s="91" t="s">
        <v>489</v>
      </c>
      <c r="F2166" s="96">
        <v>48</v>
      </c>
      <c r="G2166" s="91" t="s">
        <v>41</v>
      </c>
      <c r="H2166" s="91" t="s">
        <v>545</v>
      </c>
    </row>
    <row r="2167" spans="1:8" ht="15" customHeight="1" x14ac:dyDescent="0.25">
      <c r="A2167" s="91" t="s">
        <v>469</v>
      </c>
      <c r="B2167" s="91" t="s">
        <v>393</v>
      </c>
      <c r="C2167" s="91" t="s">
        <v>523</v>
      </c>
      <c r="D2167" s="91" t="s">
        <v>14</v>
      </c>
      <c r="E2167" s="91" t="s">
        <v>489</v>
      </c>
      <c r="F2167" s="96">
        <v>29</v>
      </c>
      <c r="G2167" s="91" t="s">
        <v>42</v>
      </c>
      <c r="H2167" s="91" t="s">
        <v>545</v>
      </c>
    </row>
    <row r="2168" spans="1:8" ht="15" customHeight="1" x14ac:dyDescent="0.25">
      <c r="A2168" s="91" t="s">
        <v>469</v>
      </c>
      <c r="B2168" s="91" t="s">
        <v>393</v>
      </c>
      <c r="C2168" s="91" t="s">
        <v>523</v>
      </c>
      <c r="D2168" s="91" t="s">
        <v>14</v>
      </c>
      <c r="E2168" s="91" t="s">
        <v>489</v>
      </c>
      <c r="F2168" s="96">
        <v>4</v>
      </c>
      <c r="G2168" s="91" t="s">
        <v>47</v>
      </c>
      <c r="H2168" s="91" t="s">
        <v>545</v>
      </c>
    </row>
    <row r="2169" spans="1:8" ht="15" customHeight="1" x14ac:dyDescent="0.25">
      <c r="A2169" s="91" t="s">
        <v>469</v>
      </c>
      <c r="B2169" s="91" t="s">
        <v>393</v>
      </c>
      <c r="C2169" s="91" t="s">
        <v>523</v>
      </c>
      <c r="D2169" s="91" t="s">
        <v>14</v>
      </c>
      <c r="E2169" s="91" t="s">
        <v>489</v>
      </c>
      <c r="F2169" s="96">
        <v>24</v>
      </c>
      <c r="G2169" s="91" t="s">
        <v>48</v>
      </c>
      <c r="H2169" s="91" t="s">
        <v>545</v>
      </c>
    </row>
    <row r="2170" spans="1:8" ht="15" customHeight="1" x14ac:dyDescent="0.25">
      <c r="A2170" s="91" t="s">
        <v>469</v>
      </c>
      <c r="B2170" s="91" t="s">
        <v>393</v>
      </c>
      <c r="C2170" s="91" t="s">
        <v>523</v>
      </c>
      <c r="D2170" s="91" t="s">
        <v>14</v>
      </c>
      <c r="E2170" s="91" t="s">
        <v>489</v>
      </c>
      <c r="F2170" s="96">
        <v>1</v>
      </c>
      <c r="G2170" s="91" t="s">
        <v>49</v>
      </c>
      <c r="H2170" s="91" t="s">
        <v>545</v>
      </c>
    </row>
    <row r="2171" spans="1:8" ht="15" customHeight="1" x14ac:dyDescent="0.25">
      <c r="A2171" s="91" t="s">
        <v>469</v>
      </c>
      <c r="B2171" s="91" t="s">
        <v>393</v>
      </c>
      <c r="C2171" s="91" t="s">
        <v>523</v>
      </c>
      <c r="D2171" s="91" t="s">
        <v>14</v>
      </c>
      <c r="E2171" s="91" t="s">
        <v>489</v>
      </c>
      <c r="F2171" s="96">
        <v>4</v>
      </c>
      <c r="G2171" s="91" t="s">
        <v>50</v>
      </c>
      <c r="H2171" s="91" t="s">
        <v>545</v>
      </c>
    </row>
    <row r="2172" spans="1:8" ht="15" customHeight="1" x14ac:dyDescent="0.25">
      <c r="A2172" s="91" t="s">
        <v>469</v>
      </c>
      <c r="B2172" s="91" t="s">
        <v>393</v>
      </c>
      <c r="C2172" s="91" t="s">
        <v>523</v>
      </c>
      <c r="D2172" s="91" t="s">
        <v>14</v>
      </c>
      <c r="E2172" s="91" t="s">
        <v>489</v>
      </c>
      <c r="F2172" s="96">
        <v>10</v>
      </c>
      <c r="G2172" s="91" t="s">
        <v>52</v>
      </c>
      <c r="H2172" s="91" t="s">
        <v>545</v>
      </c>
    </row>
    <row r="2173" spans="1:8" ht="15" customHeight="1" x14ac:dyDescent="0.25">
      <c r="A2173" s="91" t="s">
        <v>469</v>
      </c>
      <c r="B2173" s="91" t="s">
        <v>393</v>
      </c>
      <c r="C2173" s="91" t="s">
        <v>523</v>
      </c>
      <c r="D2173" s="91" t="s">
        <v>14</v>
      </c>
      <c r="E2173" s="91" t="s">
        <v>489</v>
      </c>
      <c r="F2173" s="96">
        <v>1</v>
      </c>
      <c r="G2173" s="91" t="s">
        <v>55</v>
      </c>
      <c r="H2173" s="91" t="s">
        <v>545</v>
      </c>
    </row>
    <row r="2174" spans="1:8" ht="15" customHeight="1" x14ac:dyDescent="0.25">
      <c r="A2174" s="91" t="s">
        <v>469</v>
      </c>
      <c r="B2174" s="91" t="s">
        <v>393</v>
      </c>
      <c r="C2174" s="91" t="s">
        <v>523</v>
      </c>
      <c r="D2174" s="91" t="s">
        <v>14</v>
      </c>
      <c r="E2174" s="91" t="s">
        <v>489</v>
      </c>
      <c r="F2174" s="96">
        <v>90</v>
      </c>
      <c r="G2174" s="91" t="s">
        <v>56</v>
      </c>
      <c r="H2174" s="91" t="s">
        <v>545</v>
      </c>
    </row>
    <row r="2175" spans="1:8" s="146" customFormat="1" ht="15" customHeight="1" x14ac:dyDescent="0.25">
      <c r="A2175" s="143"/>
      <c r="B2175" s="143"/>
      <c r="C2175" s="143"/>
      <c r="D2175" s="143"/>
      <c r="E2175" s="143"/>
      <c r="F2175" s="118">
        <f>SUM(F2144:F2174)</f>
        <v>717</v>
      </c>
      <c r="G2175" s="143"/>
      <c r="H2175" s="143"/>
    </row>
    <row r="2176" spans="1:8" ht="15" customHeight="1" x14ac:dyDescent="0.25">
      <c r="A2176" s="91" t="s">
        <v>470</v>
      </c>
      <c r="B2176" s="91" t="s">
        <v>507</v>
      </c>
      <c r="C2176" s="91" t="s">
        <v>508</v>
      </c>
      <c r="D2176" s="91" t="s">
        <v>184</v>
      </c>
      <c r="E2176" s="91" t="s">
        <v>489</v>
      </c>
      <c r="F2176" s="96">
        <v>0</v>
      </c>
      <c r="G2176" s="91" t="s">
        <v>300</v>
      </c>
      <c r="H2176" s="91" t="s">
        <v>546</v>
      </c>
    </row>
    <row r="2177" spans="1:8" ht="15" customHeight="1" x14ac:dyDescent="0.25">
      <c r="A2177" s="91" t="s">
        <v>470</v>
      </c>
      <c r="B2177" s="91" t="s">
        <v>507</v>
      </c>
      <c r="C2177" s="91" t="s">
        <v>508</v>
      </c>
      <c r="D2177" s="91" t="s">
        <v>184</v>
      </c>
      <c r="E2177" s="91" t="s">
        <v>489</v>
      </c>
      <c r="F2177" s="96">
        <v>39</v>
      </c>
      <c r="G2177" s="91" t="s">
        <v>18</v>
      </c>
      <c r="H2177" s="91" t="s">
        <v>546</v>
      </c>
    </row>
    <row r="2178" spans="1:8" ht="15" customHeight="1" x14ac:dyDescent="0.25">
      <c r="A2178" s="91" t="s">
        <v>472</v>
      </c>
      <c r="B2178" s="91" t="s">
        <v>511</v>
      </c>
      <c r="C2178" s="91" t="s">
        <v>512</v>
      </c>
      <c r="D2178" s="91" t="s">
        <v>184</v>
      </c>
      <c r="E2178" s="91" t="s">
        <v>489</v>
      </c>
      <c r="F2178" s="96">
        <v>20</v>
      </c>
      <c r="G2178" s="91" t="s">
        <v>22</v>
      </c>
      <c r="H2178" s="91" t="s">
        <v>545</v>
      </c>
    </row>
    <row r="2179" spans="1:8" ht="15" customHeight="1" x14ac:dyDescent="0.25">
      <c r="A2179" s="91" t="s">
        <v>470</v>
      </c>
      <c r="B2179" s="91" t="s">
        <v>507</v>
      </c>
      <c r="C2179" s="91" t="s">
        <v>508</v>
      </c>
      <c r="D2179" s="91" t="s">
        <v>184</v>
      </c>
      <c r="E2179" s="91" t="s">
        <v>489</v>
      </c>
      <c r="F2179" s="96">
        <v>6</v>
      </c>
      <c r="G2179" s="91" t="s">
        <v>23</v>
      </c>
      <c r="H2179" s="91" t="s">
        <v>546</v>
      </c>
    </row>
    <row r="2180" spans="1:8" ht="15" customHeight="1" x14ac:dyDescent="0.25">
      <c r="A2180" s="91" t="s">
        <v>470</v>
      </c>
      <c r="B2180" s="91" t="s">
        <v>507</v>
      </c>
      <c r="C2180" s="91" t="s">
        <v>508</v>
      </c>
      <c r="D2180" s="91" t="s">
        <v>184</v>
      </c>
      <c r="E2180" s="91" t="s">
        <v>489</v>
      </c>
      <c r="F2180" s="96">
        <v>0</v>
      </c>
      <c r="G2180" s="91" t="s">
        <v>30</v>
      </c>
      <c r="H2180" s="91" t="s">
        <v>546</v>
      </c>
    </row>
    <row r="2181" spans="1:8" ht="15" customHeight="1" x14ac:dyDescent="0.25">
      <c r="A2181" s="91" t="s">
        <v>470</v>
      </c>
      <c r="B2181" s="91" t="s">
        <v>507</v>
      </c>
      <c r="C2181" s="91" t="s">
        <v>508</v>
      </c>
      <c r="D2181" s="91" t="s">
        <v>184</v>
      </c>
      <c r="E2181" s="91" t="s">
        <v>489</v>
      </c>
      <c r="F2181" s="96">
        <v>6</v>
      </c>
      <c r="G2181" s="91" t="s">
        <v>32</v>
      </c>
      <c r="H2181" s="91" t="s">
        <v>546</v>
      </c>
    </row>
    <row r="2182" spans="1:8" ht="15" customHeight="1" x14ac:dyDescent="0.25">
      <c r="A2182" s="91" t="s">
        <v>470</v>
      </c>
      <c r="B2182" s="91" t="s">
        <v>507</v>
      </c>
      <c r="C2182" s="91" t="s">
        <v>508</v>
      </c>
      <c r="D2182" s="91" t="s">
        <v>184</v>
      </c>
      <c r="E2182" s="91" t="s">
        <v>489</v>
      </c>
      <c r="F2182" s="96">
        <v>2</v>
      </c>
      <c r="G2182" s="91" t="s">
        <v>33</v>
      </c>
      <c r="H2182" s="91" t="s">
        <v>546</v>
      </c>
    </row>
    <row r="2183" spans="1:8" ht="15" customHeight="1" x14ac:dyDescent="0.25">
      <c r="A2183" s="91" t="s">
        <v>470</v>
      </c>
      <c r="B2183" s="91" t="s">
        <v>507</v>
      </c>
      <c r="C2183" s="91" t="s">
        <v>508</v>
      </c>
      <c r="D2183" s="91" t="s">
        <v>184</v>
      </c>
      <c r="E2183" s="91" t="s">
        <v>489</v>
      </c>
      <c r="F2183" s="96">
        <v>2</v>
      </c>
      <c r="G2183" s="91" t="s">
        <v>34</v>
      </c>
      <c r="H2183" s="91" t="s">
        <v>546</v>
      </c>
    </row>
    <row r="2184" spans="1:8" ht="15" customHeight="1" x14ac:dyDescent="0.25">
      <c r="A2184" s="91" t="s">
        <v>470</v>
      </c>
      <c r="B2184" s="91" t="s">
        <v>507</v>
      </c>
      <c r="C2184" s="91" t="s">
        <v>508</v>
      </c>
      <c r="D2184" s="91" t="s">
        <v>184</v>
      </c>
      <c r="E2184" s="91" t="s">
        <v>489</v>
      </c>
      <c r="F2184" s="96">
        <v>8</v>
      </c>
      <c r="G2184" s="91" t="s">
        <v>35</v>
      </c>
      <c r="H2184" s="91" t="s">
        <v>546</v>
      </c>
    </row>
    <row r="2185" spans="1:8" ht="15" customHeight="1" x14ac:dyDescent="0.25">
      <c r="A2185" s="91" t="s">
        <v>470</v>
      </c>
      <c r="B2185" s="91" t="s">
        <v>507</v>
      </c>
      <c r="C2185" s="91" t="s">
        <v>508</v>
      </c>
      <c r="D2185" s="91" t="s">
        <v>184</v>
      </c>
      <c r="E2185" s="91" t="s">
        <v>489</v>
      </c>
      <c r="F2185" s="96">
        <v>3</v>
      </c>
      <c r="G2185" s="91" t="s">
        <v>144</v>
      </c>
      <c r="H2185" s="91" t="s">
        <v>546</v>
      </c>
    </row>
    <row r="2186" spans="1:8" ht="15" customHeight="1" x14ac:dyDescent="0.25">
      <c r="A2186" s="91" t="s">
        <v>469</v>
      </c>
      <c r="B2186" s="91" t="s">
        <v>393</v>
      </c>
      <c r="C2186" s="91" t="s">
        <v>523</v>
      </c>
      <c r="D2186" s="91" t="s">
        <v>14</v>
      </c>
      <c r="E2186" s="91" t="s">
        <v>489</v>
      </c>
      <c r="F2186" s="96">
        <v>12</v>
      </c>
      <c r="G2186" s="91" t="s">
        <v>37</v>
      </c>
      <c r="H2186" s="91" t="s">
        <v>545</v>
      </c>
    </row>
    <row r="2187" spans="1:8" ht="15" customHeight="1" x14ac:dyDescent="0.25">
      <c r="A2187" s="91" t="s">
        <v>470</v>
      </c>
      <c r="B2187" s="91" t="s">
        <v>507</v>
      </c>
      <c r="C2187" s="91" t="s">
        <v>508</v>
      </c>
      <c r="D2187" s="91" t="s">
        <v>184</v>
      </c>
      <c r="E2187" s="91" t="s">
        <v>489</v>
      </c>
      <c r="F2187" s="96">
        <v>7</v>
      </c>
      <c r="G2187" s="91" t="s">
        <v>37</v>
      </c>
      <c r="H2187" s="91" t="s">
        <v>546</v>
      </c>
    </row>
    <row r="2188" spans="1:8" ht="15" customHeight="1" x14ac:dyDescent="0.25">
      <c r="A2188" s="91" t="s">
        <v>470</v>
      </c>
      <c r="B2188" s="91" t="s">
        <v>507</v>
      </c>
      <c r="C2188" s="91" t="s">
        <v>508</v>
      </c>
      <c r="D2188" s="91" t="s">
        <v>184</v>
      </c>
      <c r="E2188" s="91" t="s">
        <v>489</v>
      </c>
      <c r="F2188" s="96">
        <v>6</v>
      </c>
      <c r="G2188" s="91" t="s">
        <v>38</v>
      </c>
      <c r="H2188" s="91" t="s">
        <v>546</v>
      </c>
    </row>
    <row r="2189" spans="1:8" ht="15" customHeight="1" x14ac:dyDescent="0.25">
      <c r="A2189" s="91" t="s">
        <v>470</v>
      </c>
      <c r="B2189" s="91" t="s">
        <v>507</v>
      </c>
      <c r="C2189" s="91" t="s">
        <v>508</v>
      </c>
      <c r="D2189" s="91" t="s">
        <v>184</v>
      </c>
      <c r="E2189" s="91" t="s">
        <v>489</v>
      </c>
      <c r="F2189" s="96">
        <v>9</v>
      </c>
      <c r="G2189" s="91" t="s">
        <v>39</v>
      </c>
      <c r="H2189" s="91" t="s">
        <v>546</v>
      </c>
    </row>
    <row r="2190" spans="1:8" ht="15" customHeight="1" x14ac:dyDescent="0.25">
      <c r="A2190" s="91" t="s">
        <v>470</v>
      </c>
      <c r="B2190" s="91" t="s">
        <v>507</v>
      </c>
      <c r="C2190" s="91" t="s">
        <v>508</v>
      </c>
      <c r="D2190" s="91" t="s">
        <v>184</v>
      </c>
      <c r="E2190" s="91" t="s">
        <v>489</v>
      </c>
      <c r="F2190" s="96">
        <v>15</v>
      </c>
      <c r="G2190" s="91" t="s">
        <v>40</v>
      </c>
      <c r="H2190" s="91" t="s">
        <v>546</v>
      </c>
    </row>
    <row r="2191" spans="1:8" ht="15" customHeight="1" x14ac:dyDescent="0.25">
      <c r="A2191" s="91" t="s">
        <v>470</v>
      </c>
      <c r="B2191" s="91" t="s">
        <v>507</v>
      </c>
      <c r="C2191" s="91" t="s">
        <v>508</v>
      </c>
      <c r="D2191" s="91" t="s">
        <v>184</v>
      </c>
      <c r="E2191" s="91" t="s">
        <v>489</v>
      </c>
      <c r="F2191" s="96">
        <v>445</v>
      </c>
      <c r="G2191" s="91" t="s">
        <v>41</v>
      </c>
      <c r="H2191" s="91" t="s">
        <v>546</v>
      </c>
    </row>
    <row r="2192" spans="1:8" ht="15" customHeight="1" x14ac:dyDescent="0.25">
      <c r="A2192" s="91" t="s">
        <v>470</v>
      </c>
      <c r="B2192" s="91" t="s">
        <v>507</v>
      </c>
      <c r="C2192" s="91" t="s">
        <v>508</v>
      </c>
      <c r="D2192" s="91" t="s">
        <v>184</v>
      </c>
      <c r="E2192" s="91" t="s">
        <v>489</v>
      </c>
      <c r="F2192" s="96">
        <v>59</v>
      </c>
      <c r="G2192" s="91" t="s">
        <v>42</v>
      </c>
      <c r="H2192" s="91" t="s">
        <v>546</v>
      </c>
    </row>
    <row r="2193" spans="1:8" ht="15" customHeight="1" x14ac:dyDescent="0.25">
      <c r="A2193" s="91" t="s">
        <v>470</v>
      </c>
      <c r="B2193" s="91" t="s">
        <v>507</v>
      </c>
      <c r="C2193" s="91" t="s">
        <v>508</v>
      </c>
      <c r="D2193" s="91" t="s">
        <v>184</v>
      </c>
      <c r="E2193" s="91" t="s">
        <v>489</v>
      </c>
      <c r="F2193" s="96">
        <v>15</v>
      </c>
      <c r="G2193" s="91" t="s">
        <v>43</v>
      </c>
      <c r="H2193" s="91" t="s">
        <v>546</v>
      </c>
    </row>
    <row r="2194" spans="1:8" ht="15" customHeight="1" x14ac:dyDescent="0.25">
      <c r="A2194" s="91" t="s">
        <v>470</v>
      </c>
      <c r="B2194" s="91" t="s">
        <v>507</v>
      </c>
      <c r="C2194" s="91" t="s">
        <v>508</v>
      </c>
      <c r="D2194" s="91" t="s">
        <v>184</v>
      </c>
      <c r="E2194" s="91" t="s">
        <v>489</v>
      </c>
      <c r="F2194" s="96">
        <v>0</v>
      </c>
      <c r="G2194" s="91" t="s">
        <v>45</v>
      </c>
      <c r="H2194" s="91" t="s">
        <v>546</v>
      </c>
    </row>
    <row r="2195" spans="1:8" ht="15" customHeight="1" x14ac:dyDescent="0.25">
      <c r="A2195" s="91" t="s">
        <v>470</v>
      </c>
      <c r="B2195" s="91" t="s">
        <v>507</v>
      </c>
      <c r="C2195" s="91" t="s">
        <v>508</v>
      </c>
      <c r="D2195" s="91" t="s">
        <v>184</v>
      </c>
      <c r="E2195" s="91" t="s">
        <v>489</v>
      </c>
      <c r="F2195" s="96">
        <v>21</v>
      </c>
      <c r="G2195" s="91" t="s">
        <v>47</v>
      </c>
      <c r="H2195" s="91" t="s">
        <v>546</v>
      </c>
    </row>
    <row r="2196" spans="1:8" ht="15" customHeight="1" x14ac:dyDescent="0.25">
      <c r="A2196" s="91" t="s">
        <v>470</v>
      </c>
      <c r="B2196" s="91" t="s">
        <v>507</v>
      </c>
      <c r="C2196" s="91" t="s">
        <v>508</v>
      </c>
      <c r="D2196" s="91" t="s">
        <v>184</v>
      </c>
      <c r="E2196" s="91" t="s">
        <v>489</v>
      </c>
      <c r="F2196" s="96">
        <v>9</v>
      </c>
      <c r="G2196" s="91" t="s">
        <v>49</v>
      </c>
      <c r="H2196" s="91" t="s">
        <v>546</v>
      </c>
    </row>
    <row r="2197" spans="1:8" ht="15" customHeight="1" x14ac:dyDescent="0.25">
      <c r="A2197" s="91" t="s">
        <v>470</v>
      </c>
      <c r="B2197" s="91" t="s">
        <v>507</v>
      </c>
      <c r="C2197" s="91" t="s">
        <v>508</v>
      </c>
      <c r="D2197" s="91" t="s">
        <v>184</v>
      </c>
      <c r="E2197" s="91" t="s">
        <v>489</v>
      </c>
      <c r="F2197" s="96">
        <v>30</v>
      </c>
      <c r="G2197" s="91" t="s">
        <v>52</v>
      </c>
      <c r="H2197" s="91" t="s">
        <v>546</v>
      </c>
    </row>
    <row r="2198" spans="1:8" ht="15" customHeight="1" x14ac:dyDescent="0.25">
      <c r="A2198" s="91" t="s">
        <v>470</v>
      </c>
      <c r="B2198" s="91" t="s">
        <v>507</v>
      </c>
      <c r="C2198" s="91" t="s">
        <v>508</v>
      </c>
      <c r="D2198" s="91" t="s">
        <v>184</v>
      </c>
      <c r="E2198" s="91" t="s">
        <v>489</v>
      </c>
      <c r="F2198" s="96">
        <v>7</v>
      </c>
      <c r="G2198" s="91" t="s">
        <v>56</v>
      </c>
      <c r="H2198" s="91" t="s">
        <v>546</v>
      </c>
    </row>
    <row r="2199" spans="1:8" ht="15" customHeight="1" x14ac:dyDescent="0.25">
      <c r="A2199" s="143"/>
      <c r="B2199" s="143"/>
      <c r="C2199" s="143"/>
      <c r="D2199" s="143"/>
      <c r="E2199" s="143"/>
      <c r="F2199" s="120">
        <f>SUM(F2176:F2198)</f>
        <v>721</v>
      </c>
      <c r="G2199" s="143"/>
      <c r="H2199" s="143"/>
    </row>
    <row r="2200" spans="1:8" ht="15" customHeight="1" x14ac:dyDescent="0.25">
      <c r="A2200" s="91" t="s">
        <v>471</v>
      </c>
      <c r="B2200" s="91" t="s">
        <v>505</v>
      </c>
      <c r="C2200" s="91" t="s">
        <v>506</v>
      </c>
      <c r="D2200" s="91" t="s">
        <v>184</v>
      </c>
      <c r="E2200" s="91" t="s">
        <v>489</v>
      </c>
      <c r="F2200" s="96">
        <v>166</v>
      </c>
      <c r="G2200" s="91" t="s">
        <v>18</v>
      </c>
      <c r="H2200" s="91" t="s">
        <v>546</v>
      </c>
    </row>
    <row r="2201" spans="1:8" ht="15" customHeight="1" x14ac:dyDescent="0.25">
      <c r="A2201" s="91" t="s">
        <v>468</v>
      </c>
      <c r="B2201" s="91" t="s">
        <v>393</v>
      </c>
      <c r="C2201" s="91" t="s">
        <v>523</v>
      </c>
      <c r="D2201" s="91" t="s">
        <v>14</v>
      </c>
      <c r="E2201" s="91" t="s">
        <v>489</v>
      </c>
      <c r="F2201" s="96">
        <v>110</v>
      </c>
      <c r="G2201" s="91" t="s">
        <v>19</v>
      </c>
      <c r="H2201" s="91" t="s">
        <v>545</v>
      </c>
    </row>
    <row r="2202" spans="1:8" ht="15" customHeight="1" x14ac:dyDescent="0.25">
      <c r="A2202" s="91" t="s">
        <v>471</v>
      </c>
      <c r="B2202" s="91" t="s">
        <v>505</v>
      </c>
      <c r="C2202" s="91" t="s">
        <v>506</v>
      </c>
      <c r="D2202" s="91" t="s">
        <v>184</v>
      </c>
      <c r="E2202" s="91" t="s">
        <v>489</v>
      </c>
      <c r="F2202" s="96">
        <v>12</v>
      </c>
      <c r="G2202" s="91" t="s">
        <v>19</v>
      </c>
      <c r="H2202" s="91" t="s">
        <v>546</v>
      </c>
    </row>
    <row r="2203" spans="1:8" ht="15" customHeight="1" x14ac:dyDescent="0.25">
      <c r="A2203" s="91" t="s">
        <v>471</v>
      </c>
      <c r="B2203" s="91" t="s">
        <v>505</v>
      </c>
      <c r="C2203" s="91" t="s">
        <v>506</v>
      </c>
      <c r="D2203" s="91" t="s">
        <v>184</v>
      </c>
      <c r="E2203" s="91" t="s">
        <v>489</v>
      </c>
      <c r="F2203" s="96">
        <v>1</v>
      </c>
      <c r="G2203" s="91" t="s">
        <v>20</v>
      </c>
      <c r="H2203" s="91" t="s">
        <v>546</v>
      </c>
    </row>
    <row r="2204" spans="1:8" ht="15" customHeight="1" x14ac:dyDescent="0.25">
      <c r="A2204" s="91" t="s">
        <v>471</v>
      </c>
      <c r="B2204" s="91" t="s">
        <v>505</v>
      </c>
      <c r="C2204" s="91" t="s">
        <v>506</v>
      </c>
      <c r="D2204" s="91" t="s">
        <v>184</v>
      </c>
      <c r="E2204" s="91" t="s">
        <v>489</v>
      </c>
      <c r="F2204" s="96">
        <v>7</v>
      </c>
      <c r="G2204" s="91" t="s">
        <v>21</v>
      </c>
      <c r="H2204" s="91" t="s">
        <v>546</v>
      </c>
    </row>
    <row r="2205" spans="1:8" ht="15" customHeight="1" x14ac:dyDescent="0.25">
      <c r="A2205" s="91" t="s">
        <v>474</v>
      </c>
      <c r="B2205" s="91" t="s">
        <v>334</v>
      </c>
      <c r="C2205" s="91" t="s">
        <v>513</v>
      </c>
      <c r="D2205" s="91" t="s">
        <v>184</v>
      </c>
      <c r="E2205" s="91" t="s">
        <v>489</v>
      </c>
      <c r="F2205" s="96">
        <v>120</v>
      </c>
      <c r="G2205" s="91" t="s">
        <v>22</v>
      </c>
      <c r="H2205" s="91" t="s">
        <v>548</v>
      </c>
    </row>
    <row r="2206" spans="1:8" ht="15" customHeight="1" x14ac:dyDescent="0.25">
      <c r="A2206" s="91" t="s">
        <v>471</v>
      </c>
      <c r="B2206" s="91" t="s">
        <v>505</v>
      </c>
      <c r="C2206" s="91" t="s">
        <v>506</v>
      </c>
      <c r="D2206" s="91" t="s">
        <v>184</v>
      </c>
      <c r="E2206" s="91" t="s">
        <v>489</v>
      </c>
      <c r="F2206" s="96">
        <v>29</v>
      </c>
      <c r="G2206" s="91" t="s">
        <v>23</v>
      </c>
      <c r="H2206" s="91" t="s">
        <v>546</v>
      </c>
    </row>
    <row r="2207" spans="1:8" ht="15" customHeight="1" x14ac:dyDescent="0.25">
      <c r="A2207" s="91" t="s">
        <v>471</v>
      </c>
      <c r="B2207" s="91" t="s">
        <v>505</v>
      </c>
      <c r="C2207" s="91" t="s">
        <v>506</v>
      </c>
      <c r="D2207" s="91" t="s">
        <v>184</v>
      </c>
      <c r="E2207" s="91" t="s">
        <v>489</v>
      </c>
      <c r="F2207" s="96">
        <v>12</v>
      </c>
      <c r="G2207" s="91" t="s">
        <v>24</v>
      </c>
      <c r="H2207" s="91" t="s">
        <v>546</v>
      </c>
    </row>
    <row r="2208" spans="1:8" ht="15" customHeight="1" x14ac:dyDescent="0.25">
      <c r="A2208" s="91" t="s">
        <v>471</v>
      </c>
      <c r="B2208" s="91" t="s">
        <v>505</v>
      </c>
      <c r="C2208" s="91" t="s">
        <v>506</v>
      </c>
      <c r="D2208" s="91" t="s">
        <v>184</v>
      </c>
      <c r="E2208" s="91" t="s">
        <v>489</v>
      </c>
      <c r="F2208" s="96">
        <v>60</v>
      </c>
      <c r="G2208" s="91" t="s">
        <v>25</v>
      </c>
      <c r="H2208" s="91" t="s">
        <v>546</v>
      </c>
    </row>
    <row r="2209" spans="1:8" ht="15" customHeight="1" x14ac:dyDescent="0.25">
      <c r="A2209" s="91" t="s">
        <v>468</v>
      </c>
      <c r="B2209" s="91" t="s">
        <v>393</v>
      </c>
      <c r="C2209" s="91" t="s">
        <v>523</v>
      </c>
      <c r="D2209" s="91" t="s">
        <v>14</v>
      </c>
      <c r="E2209" s="91"/>
      <c r="F2209" s="96">
        <v>3</v>
      </c>
      <c r="G2209" s="91" t="s">
        <v>31</v>
      </c>
      <c r="H2209" s="91" t="s">
        <v>545</v>
      </c>
    </row>
    <row r="2210" spans="1:8" ht="15" customHeight="1" x14ac:dyDescent="0.25">
      <c r="A2210" s="91" t="s">
        <v>471</v>
      </c>
      <c r="B2210" s="91" t="s">
        <v>505</v>
      </c>
      <c r="C2210" s="91" t="s">
        <v>506</v>
      </c>
      <c r="D2210" s="91" t="s">
        <v>184</v>
      </c>
      <c r="E2210" s="91" t="s">
        <v>489</v>
      </c>
      <c r="F2210" s="96">
        <v>4</v>
      </c>
      <c r="G2210" s="91" t="s">
        <v>31</v>
      </c>
      <c r="H2210" s="91" t="s">
        <v>546</v>
      </c>
    </row>
    <row r="2211" spans="1:8" ht="15" customHeight="1" x14ac:dyDescent="0.25">
      <c r="A2211" s="91" t="s">
        <v>471</v>
      </c>
      <c r="B2211" s="91" t="s">
        <v>505</v>
      </c>
      <c r="C2211" s="91" t="s">
        <v>506</v>
      </c>
      <c r="D2211" s="91" t="s">
        <v>184</v>
      </c>
      <c r="E2211" s="91" t="s">
        <v>489</v>
      </c>
      <c r="F2211" s="96">
        <v>0</v>
      </c>
      <c r="G2211" s="91" t="s">
        <v>62</v>
      </c>
      <c r="H2211" s="91" t="s">
        <v>546</v>
      </c>
    </row>
    <row r="2212" spans="1:8" ht="15" customHeight="1" x14ac:dyDescent="0.25">
      <c r="A2212" s="91" t="s">
        <v>471</v>
      </c>
      <c r="B2212" s="91" t="s">
        <v>505</v>
      </c>
      <c r="C2212" s="91" t="s">
        <v>506</v>
      </c>
      <c r="D2212" s="91" t="s">
        <v>184</v>
      </c>
      <c r="E2212" s="91" t="s">
        <v>489</v>
      </c>
      <c r="F2212" s="96">
        <v>3</v>
      </c>
      <c r="G2212" s="91" t="s">
        <v>34</v>
      </c>
      <c r="H2212" s="91" t="s">
        <v>546</v>
      </c>
    </row>
    <row r="2213" spans="1:8" ht="15" customHeight="1" x14ac:dyDescent="0.25">
      <c r="A2213" s="91" t="s">
        <v>471</v>
      </c>
      <c r="B2213" s="91" t="s">
        <v>505</v>
      </c>
      <c r="C2213" s="91" t="s">
        <v>506</v>
      </c>
      <c r="D2213" s="91" t="s">
        <v>184</v>
      </c>
      <c r="E2213" s="91" t="s">
        <v>489</v>
      </c>
      <c r="F2213" s="96">
        <v>7</v>
      </c>
      <c r="G2213" s="91" t="s">
        <v>35</v>
      </c>
      <c r="H2213" s="91" t="s">
        <v>546</v>
      </c>
    </row>
    <row r="2214" spans="1:8" ht="15" customHeight="1" x14ac:dyDescent="0.25">
      <c r="A2214" s="91" t="s">
        <v>471</v>
      </c>
      <c r="B2214" s="91" t="s">
        <v>505</v>
      </c>
      <c r="C2214" s="91" t="s">
        <v>506</v>
      </c>
      <c r="D2214" s="91" t="s">
        <v>184</v>
      </c>
      <c r="E2214" s="91" t="s">
        <v>489</v>
      </c>
      <c r="F2214" s="96">
        <v>2</v>
      </c>
      <c r="G2214" s="91" t="s">
        <v>37</v>
      </c>
      <c r="H2214" s="91" t="s">
        <v>546</v>
      </c>
    </row>
    <row r="2215" spans="1:8" ht="15" customHeight="1" x14ac:dyDescent="0.25">
      <c r="A2215" s="91" t="s">
        <v>471</v>
      </c>
      <c r="B2215" s="91" t="s">
        <v>505</v>
      </c>
      <c r="C2215" s="91" t="s">
        <v>506</v>
      </c>
      <c r="D2215" s="91" t="s">
        <v>184</v>
      </c>
      <c r="E2215" s="91" t="s">
        <v>489</v>
      </c>
      <c r="F2215" s="96">
        <v>2</v>
      </c>
      <c r="G2215" s="91" t="s">
        <v>38</v>
      </c>
      <c r="H2215" s="91" t="s">
        <v>546</v>
      </c>
    </row>
    <row r="2216" spans="1:8" ht="15" customHeight="1" x14ac:dyDescent="0.25">
      <c r="A2216" s="91" t="s">
        <v>471</v>
      </c>
      <c r="B2216" s="91" t="s">
        <v>505</v>
      </c>
      <c r="C2216" s="91" t="s">
        <v>506</v>
      </c>
      <c r="D2216" s="91" t="s">
        <v>184</v>
      </c>
      <c r="E2216" s="91" t="s">
        <v>489</v>
      </c>
      <c r="F2216" s="96">
        <v>12</v>
      </c>
      <c r="G2216" s="91" t="s">
        <v>40</v>
      </c>
      <c r="H2216" s="91" t="s">
        <v>546</v>
      </c>
    </row>
    <row r="2217" spans="1:8" ht="15" customHeight="1" x14ac:dyDescent="0.25">
      <c r="A2217" s="91" t="s">
        <v>471</v>
      </c>
      <c r="B2217" s="91" t="s">
        <v>505</v>
      </c>
      <c r="C2217" s="91" t="s">
        <v>506</v>
      </c>
      <c r="D2217" s="91" t="s">
        <v>184</v>
      </c>
      <c r="E2217" s="91" t="s">
        <v>489</v>
      </c>
      <c r="F2217" s="96">
        <v>98</v>
      </c>
      <c r="G2217" s="91" t="s">
        <v>41</v>
      </c>
      <c r="H2217" s="91" t="s">
        <v>546</v>
      </c>
    </row>
    <row r="2218" spans="1:8" ht="15" customHeight="1" x14ac:dyDescent="0.25">
      <c r="A2218" s="91" t="s">
        <v>471</v>
      </c>
      <c r="B2218" s="91" t="s">
        <v>505</v>
      </c>
      <c r="C2218" s="91" t="s">
        <v>506</v>
      </c>
      <c r="D2218" s="91" t="s">
        <v>184</v>
      </c>
      <c r="E2218" s="91" t="s">
        <v>489</v>
      </c>
      <c r="F2218" s="96">
        <v>39</v>
      </c>
      <c r="G2218" s="91" t="s">
        <v>42</v>
      </c>
      <c r="H2218" s="91" t="s">
        <v>546</v>
      </c>
    </row>
    <row r="2219" spans="1:8" ht="15" customHeight="1" x14ac:dyDescent="0.25">
      <c r="A2219" s="91" t="s">
        <v>471</v>
      </c>
      <c r="B2219" s="91" t="s">
        <v>505</v>
      </c>
      <c r="C2219" s="91" t="s">
        <v>506</v>
      </c>
      <c r="D2219" s="91" t="s">
        <v>184</v>
      </c>
      <c r="E2219" s="91" t="s">
        <v>489</v>
      </c>
      <c r="F2219" s="96">
        <v>0</v>
      </c>
      <c r="G2219" s="91" t="s">
        <v>44</v>
      </c>
      <c r="H2219" s="91" t="s">
        <v>546</v>
      </c>
    </row>
    <row r="2220" spans="1:8" ht="15" customHeight="1" x14ac:dyDescent="0.25">
      <c r="A2220" s="91" t="s">
        <v>471</v>
      </c>
      <c r="B2220" s="91" t="s">
        <v>505</v>
      </c>
      <c r="C2220" s="91" t="s">
        <v>506</v>
      </c>
      <c r="D2220" s="91" t="s">
        <v>184</v>
      </c>
      <c r="E2220" s="91" t="s">
        <v>489</v>
      </c>
      <c r="F2220" s="96">
        <v>17</v>
      </c>
      <c r="G2220" s="91" t="s">
        <v>45</v>
      </c>
      <c r="H2220" s="91" t="s">
        <v>546</v>
      </c>
    </row>
    <row r="2221" spans="1:8" ht="15" customHeight="1" x14ac:dyDescent="0.25">
      <c r="A2221" s="91" t="s">
        <v>471</v>
      </c>
      <c r="B2221" s="91" t="s">
        <v>505</v>
      </c>
      <c r="C2221" s="91" t="s">
        <v>506</v>
      </c>
      <c r="D2221" s="91" t="s">
        <v>184</v>
      </c>
      <c r="E2221" s="91" t="s">
        <v>489</v>
      </c>
      <c r="F2221" s="96">
        <v>9</v>
      </c>
      <c r="G2221" s="91" t="s">
        <v>47</v>
      </c>
      <c r="H2221" s="91" t="s">
        <v>546</v>
      </c>
    </row>
    <row r="2222" spans="1:8" ht="15" customHeight="1" x14ac:dyDescent="0.25">
      <c r="A2222" s="91" t="s">
        <v>471</v>
      </c>
      <c r="B2222" s="91" t="s">
        <v>505</v>
      </c>
      <c r="C2222" s="91" t="s">
        <v>506</v>
      </c>
      <c r="D2222" s="91" t="s">
        <v>184</v>
      </c>
      <c r="E2222" s="91" t="s">
        <v>489</v>
      </c>
      <c r="F2222" s="96">
        <v>2</v>
      </c>
      <c r="G2222" s="91" t="s">
        <v>63</v>
      </c>
      <c r="H2222" s="91" t="s">
        <v>546</v>
      </c>
    </row>
    <row r="2223" spans="1:8" ht="15" customHeight="1" x14ac:dyDescent="0.25">
      <c r="A2223" s="91" t="s">
        <v>471</v>
      </c>
      <c r="B2223" s="91" t="s">
        <v>505</v>
      </c>
      <c r="C2223" s="91" t="s">
        <v>506</v>
      </c>
      <c r="D2223" s="91" t="s">
        <v>184</v>
      </c>
      <c r="E2223" s="91" t="s">
        <v>489</v>
      </c>
      <c r="F2223" s="96">
        <v>6</v>
      </c>
      <c r="G2223" s="91" t="s">
        <v>48</v>
      </c>
      <c r="H2223" s="91" t="s">
        <v>546</v>
      </c>
    </row>
    <row r="2224" spans="1:8" ht="15" customHeight="1" x14ac:dyDescent="0.25">
      <c r="A2224" s="91" t="s">
        <v>471</v>
      </c>
      <c r="B2224" s="91" t="s">
        <v>505</v>
      </c>
      <c r="C2224" s="91" t="s">
        <v>506</v>
      </c>
      <c r="D2224" s="91" t="s">
        <v>184</v>
      </c>
      <c r="E2224" s="91" t="s">
        <v>489</v>
      </c>
      <c r="F2224" s="96">
        <v>3</v>
      </c>
      <c r="G2224" s="91" t="s">
        <v>49</v>
      </c>
      <c r="H2224" s="91" t="s">
        <v>546</v>
      </c>
    </row>
    <row r="2225" spans="1:8" ht="15" customHeight="1" x14ac:dyDescent="0.25">
      <c r="A2225" s="91" t="s">
        <v>471</v>
      </c>
      <c r="B2225" s="91" t="s">
        <v>505</v>
      </c>
      <c r="C2225" s="91" t="s">
        <v>506</v>
      </c>
      <c r="D2225" s="91" t="s">
        <v>184</v>
      </c>
      <c r="E2225" s="91" t="s">
        <v>489</v>
      </c>
      <c r="F2225" s="96">
        <v>4</v>
      </c>
      <c r="G2225" s="91" t="s">
        <v>50</v>
      </c>
      <c r="H2225" s="91" t="s">
        <v>546</v>
      </c>
    </row>
    <row r="2226" spans="1:8" ht="15" customHeight="1" x14ac:dyDescent="0.25">
      <c r="A2226" s="91" t="s">
        <v>471</v>
      </c>
      <c r="B2226" s="91" t="s">
        <v>505</v>
      </c>
      <c r="C2226" s="91" t="s">
        <v>506</v>
      </c>
      <c r="D2226" s="91" t="s">
        <v>184</v>
      </c>
      <c r="E2226" s="91" t="s">
        <v>489</v>
      </c>
      <c r="F2226" s="96">
        <v>2</v>
      </c>
      <c r="G2226" s="91" t="s">
        <v>51</v>
      </c>
      <c r="H2226" s="91" t="s">
        <v>546</v>
      </c>
    </row>
    <row r="2227" spans="1:8" ht="15" customHeight="1" x14ac:dyDescent="0.25">
      <c r="A2227" s="91" t="s">
        <v>471</v>
      </c>
      <c r="B2227" s="91" t="s">
        <v>505</v>
      </c>
      <c r="C2227" s="91" t="s">
        <v>506</v>
      </c>
      <c r="D2227" s="91" t="s">
        <v>184</v>
      </c>
      <c r="E2227" s="91" t="s">
        <v>489</v>
      </c>
      <c r="F2227" s="96">
        <v>0</v>
      </c>
      <c r="G2227" s="91" t="s">
        <v>52</v>
      </c>
      <c r="H2227" s="91" t="s">
        <v>546</v>
      </c>
    </row>
    <row r="2228" spans="1:8" ht="15" customHeight="1" x14ac:dyDescent="0.25">
      <c r="A2228" s="91" t="s">
        <v>471</v>
      </c>
      <c r="B2228" s="91" t="s">
        <v>505</v>
      </c>
      <c r="C2228" s="91" t="s">
        <v>506</v>
      </c>
      <c r="D2228" s="91" t="s">
        <v>184</v>
      </c>
      <c r="E2228" s="91" t="s">
        <v>489</v>
      </c>
      <c r="F2228" s="96">
        <v>12</v>
      </c>
      <c r="G2228" s="91" t="s">
        <v>53</v>
      </c>
      <c r="H2228" s="91" t="s">
        <v>546</v>
      </c>
    </row>
    <row r="2229" spans="1:8" ht="15" customHeight="1" x14ac:dyDescent="0.25">
      <c r="A2229" s="91" t="s">
        <v>471</v>
      </c>
      <c r="B2229" s="91" t="s">
        <v>505</v>
      </c>
      <c r="C2229" s="91" t="s">
        <v>506</v>
      </c>
      <c r="D2229" s="91" t="s">
        <v>184</v>
      </c>
      <c r="E2229" s="91" t="s">
        <v>489</v>
      </c>
      <c r="F2229" s="96">
        <v>2</v>
      </c>
      <c r="G2229" s="91" t="s">
        <v>56</v>
      </c>
      <c r="H2229" s="91" t="s">
        <v>546</v>
      </c>
    </row>
    <row r="2230" spans="1:8" ht="15" customHeight="1" x14ac:dyDescent="0.25">
      <c r="A2230" s="91" t="s">
        <v>471</v>
      </c>
      <c r="B2230" s="91" t="s">
        <v>505</v>
      </c>
      <c r="C2230" s="91" t="s">
        <v>506</v>
      </c>
      <c r="D2230" s="91" t="s">
        <v>184</v>
      </c>
      <c r="E2230" s="91" t="s">
        <v>489</v>
      </c>
      <c r="F2230" s="96">
        <v>14</v>
      </c>
      <c r="G2230" s="91" t="s">
        <v>57</v>
      </c>
      <c r="H2230" s="91" t="s">
        <v>546</v>
      </c>
    </row>
    <row r="2231" spans="1:8" ht="15" customHeight="1" x14ac:dyDescent="0.25">
      <c r="A2231" s="91" t="s">
        <v>471</v>
      </c>
      <c r="B2231" s="91" t="s">
        <v>505</v>
      </c>
      <c r="C2231" s="91" t="s">
        <v>506</v>
      </c>
      <c r="D2231" s="91" t="s">
        <v>184</v>
      </c>
      <c r="E2231" s="91" t="s">
        <v>489</v>
      </c>
      <c r="F2231" s="96">
        <v>0</v>
      </c>
      <c r="G2231" s="91" t="s">
        <v>65</v>
      </c>
      <c r="H2231" s="91" t="s">
        <v>546</v>
      </c>
    </row>
    <row r="2232" spans="1:8" ht="15" customHeight="1" x14ac:dyDescent="0.25">
      <c r="A2232" s="143"/>
      <c r="B2232" s="143"/>
      <c r="C2232" s="143"/>
      <c r="D2232" s="143"/>
      <c r="E2232" s="143"/>
      <c r="F2232" s="120">
        <f>SUM(F2200:F2231)</f>
        <v>758</v>
      </c>
      <c r="G2232" s="143"/>
      <c r="H2232" s="143"/>
    </row>
    <row r="2233" spans="1:8" ht="15" customHeight="1" x14ac:dyDescent="0.25">
      <c r="A2233" s="91" t="s">
        <v>472</v>
      </c>
      <c r="B2233" s="91" t="s">
        <v>511</v>
      </c>
      <c r="C2233" s="91" t="s">
        <v>512</v>
      </c>
      <c r="D2233" s="91" t="s">
        <v>184</v>
      </c>
      <c r="E2233" s="91" t="s">
        <v>489</v>
      </c>
      <c r="F2233" s="96">
        <v>41</v>
      </c>
      <c r="G2233" s="91" t="s">
        <v>25</v>
      </c>
      <c r="H2233" s="91" t="s">
        <v>545</v>
      </c>
    </row>
    <row r="2234" spans="1:8" ht="15" customHeight="1" x14ac:dyDescent="0.25">
      <c r="A2234" s="91" t="s">
        <v>474</v>
      </c>
      <c r="B2234" s="91" t="s">
        <v>334</v>
      </c>
      <c r="C2234" s="91" t="s">
        <v>514</v>
      </c>
      <c r="D2234" s="91" t="s">
        <v>184</v>
      </c>
      <c r="E2234" s="91" t="s">
        <v>489</v>
      </c>
      <c r="F2234" s="96">
        <v>4</v>
      </c>
      <c r="G2234" s="91" t="s">
        <v>22</v>
      </c>
      <c r="H2234" s="91" t="s">
        <v>548</v>
      </c>
    </row>
    <row r="2235" spans="1:8" ht="15" customHeight="1" x14ac:dyDescent="0.25">
      <c r="A2235" s="91" t="s">
        <v>472</v>
      </c>
      <c r="B2235" s="91" t="s">
        <v>511</v>
      </c>
      <c r="C2235" s="91" t="s">
        <v>512</v>
      </c>
      <c r="D2235" s="91" t="s">
        <v>184</v>
      </c>
      <c r="E2235" s="91" t="s">
        <v>489</v>
      </c>
      <c r="F2235" s="96">
        <v>0</v>
      </c>
      <c r="G2235" s="91" t="s">
        <v>29</v>
      </c>
      <c r="H2235" s="91" t="s">
        <v>545</v>
      </c>
    </row>
    <row r="2236" spans="1:8" ht="15" customHeight="1" x14ac:dyDescent="0.25">
      <c r="A2236" s="91"/>
      <c r="B2236" s="91" t="s">
        <v>511</v>
      </c>
      <c r="C2236" s="91" t="s">
        <v>512</v>
      </c>
      <c r="D2236" s="91" t="s">
        <v>184</v>
      </c>
      <c r="E2236" s="91" t="s">
        <v>489</v>
      </c>
      <c r="F2236" s="96">
        <v>4</v>
      </c>
      <c r="G2236" s="91" t="s">
        <v>33</v>
      </c>
      <c r="H2236" s="91" t="s">
        <v>545</v>
      </c>
    </row>
    <row r="2237" spans="1:8" ht="15" customHeight="1" x14ac:dyDescent="0.25">
      <c r="A2237" s="91" t="s">
        <v>472</v>
      </c>
      <c r="B2237" s="91" t="s">
        <v>511</v>
      </c>
      <c r="C2237" s="91" t="s">
        <v>512</v>
      </c>
      <c r="D2237" s="91" t="s">
        <v>184</v>
      </c>
      <c r="E2237" s="91" t="s">
        <v>489</v>
      </c>
      <c r="F2237" s="96">
        <v>5</v>
      </c>
      <c r="G2237" s="91" t="s">
        <v>50</v>
      </c>
      <c r="H2237" s="91" t="s">
        <v>545</v>
      </c>
    </row>
    <row r="2238" spans="1:8" s="146" customFormat="1" ht="15" customHeight="1" x14ac:dyDescent="0.25">
      <c r="A2238" s="143"/>
      <c r="B2238" s="143"/>
      <c r="C2238" s="143"/>
      <c r="D2238" s="143"/>
      <c r="E2238" s="143"/>
      <c r="F2238" s="118">
        <f>SUM(F2233:F2237)</f>
        <v>54</v>
      </c>
      <c r="G2238" s="143"/>
      <c r="H2238" s="143"/>
    </row>
    <row r="2239" spans="1:8" ht="15" customHeight="1" x14ac:dyDescent="0.25">
      <c r="A2239" s="91" t="s">
        <v>473</v>
      </c>
      <c r="B2239" s="91" t="s">
        <v>510</v>
      </c>
      <c r="C2239" s="91" t="s">
        <v>509</v>
      </c>
      <c r="D2239" s="91" t="s">
        <v>184</v>
      </c>
      <c r="E2239" s="91" t="s">
        <v>489</v>
      </c>
      <c r="F2239" s="96">
        <v>0</v>
      </c>
      <c r="G2239" s="91" t="s">
        <v>18</v>
      </c>
      <c r="H2239" s="91" t="s">
        <v>547</v>
      </c>
    </row>
    <row r="2240" spans="1:8" ht="15" customHeight="1" x14ac:dyDescent="0.25">
      <c r="A2240" s="91" t="s">
        <v>473</v>
      </c>
      <c r="B2240" s="91" t="s">
        <v>510</v>
      </c>
      <c r="C2240" s="91" t="s">
        <v>509</v>
      </c>
      <c r="D2240" s="91" t="s">
        <v>184</v>
      </c>
      <c r="E2240" s="91" t="s">
        <v>489</v>
      </c>
      <c r="F2240" s="96">
        <v>3</v>
      </c>
      <c r="G2240" s="91" t="s">
        <v>19</v>
      </c>
      <c r="H2240" s="91" t="s">
        <v>547</v>
      </c>
    </row>
    <row r="2241" spans="1:8" ht="15" customHeight="1" x14ac:dyDescent="0.25">
      <c r="A2241" s="91" t="s">
        <v>473</v>
      </c>
      <c r="B2241" s="91" t="s">
        <v>510</v>
      </c>
      <c r="C2241" s="91" t="s">
        <v>509</v>
      </c>
      <c r="D2241" s="91" t="s">
        <v>184</v>
      </c>
      <c r="E2241" s="91" t="s">
        <v>489</v>
      </c>
      <c r="F2241" s="96">
        <v>3</v>
      </c>
      <c r="G2241" s="91" t="s">
        <v>21</v>
      </c>
      <c r="H2241" s="91" t="s">
        <v>547</v>
      </c>
    </row>
    <row r="2242" spans="1:8" ht="15" customHeight="1" x14ac:dyDescent="0.25">
      <c r="A2242" s="91" t="s">
        <v>473</v>
      </c>
      <c r="B2242" s="91" t="s">
        <v>510</v>
      </c>
      <c r="C2242" s="91" t="s">
        <v>509</v>
      </c>
      <c r="D2242" s="91" t="s">
        <v>184</v>
      </c>
      <c r="E2242" s="91" t="s">
        <v>489</v>
      </c>
      <c r="F2242" s="96">
        <v>1</v>
      </c>
      <c r="G2242" s="91" t="s">
        <v>23</v>
      </c>
      <c r="H2242" s="91" t="s">
        <v>547</v>
      </c>
    </row>
    <row r="2243" spans="1:8" ht="15" customHeight="1" x14ac:dyDescent="0.25">
      <c r="A2243" s="91" t="s">
        <v>473</v>
      </c>
      <c r="B2243" s="91" t="s">
        <v>510</v>
      </c>
      <c r="C2243" s="91" t="s">
        <v>509</v>
      </c>
      <c r="D2243" s="91" t="s">
        <v>184</v>
      </c>
      <c r="E2243" s="91" t="s">
        <v>489</v>
      </c>
      <c r="F2243" s="96">
        <v>32</v>
      </c>
      <c r="G2243" s="91" t="s">
        <v>24</v>
      </c>
      <c r="H2243" s="91" t="s">
        <v>547</v>
      </c>
    </row>
    <row r="2244" spans="1:8" ht="15" customHeight="1" x14ac:dyDescent="0.25">
      <c r="A2244" s="91" t="s">
        <v>473</v>
      </c>
      <c r="B2244" s="91" t="s">
        <v>510</v>
      </c>
      <c r="C2244" s="91" t="s">
        <v>509</v>
      </c>
      <c r="D2244" s="91" t="s">
        <v>184</v>
      </c>
      <c r="E2244" s="91" t="s">
        <v>489</v>
      </c>
      <c r="F2244" s="96">
        <v>50</v>
      </c>
      <c r="G2244" s="91" t="s">
        <v>25</v>
      </c>
      <c r="H2244" s="91" t="s">
        <v>547</v>
      </c>
    </row>
    <row r="2245" spans="1:8" ht="15" customHeight="1" x14ac:dyDescent="0.25">
      <c r="A2245" s="91" t="s">
        <v>473</v>
      </c>
      <c r="B2245" s="91" t="s">
        <v>510</v>
      </c>
      <c r="C2245" s="91" t="s">
        <v>509</v>
      </c>
      <c r="D2245" s="91" t="s">
        <v>184</v>
      </c>
      <c r="E2245" s="91" t="s">
        <v>489</v>
      </c>
      <c r="F2245" s="96">
        <v>1</v>
      </c>
      <c r="G2245" s="91" t="s">
        <v>266</v>
      </c>
      <c r="H2245" s="91" t="s">
        <v>547</v>
      </c>
    </row>
    <row r="2246" spans="1:8" s="146" customFormat="1" ht="15" customHeight="1" x14ac:dyDescent="0.25">
      <c r="A2246" s="143"/>
      <c r="B2246" s="143"/>
      <c r="C2246" s="143"/>
      <c r="D2246" s="143"/>
      <c r="E2246" s="143"/>
      <c r="F2246" s="118">
        <f>SUM(F2239:F2245)</f>
        <v>90</v>
      </c>
      <c r="G2246" s="143"/>
      <c r="H2246" s="143"/>
    </row>
    <row r="2247" spans="1:8" ht="15" customHeight="1" x14ac:dyDescent="0.25">
      <c r="A2247" s="91" t="s">
        <v>474</v>
      </c>
      <c r="B2247" s="91" t="s">
        <v>334</v>
      </c>
      <c r="C2247" s="91" t="s">
        <v>513</v>
      </c>
      <c r="D2247" s="91" t="s">
        <v>184</v>
      </c>
      <c r="E2247" s="91" t="s">
        <v>489</v>
      </c>
      <c r="F2247" s="96">
        <v>15</v>
      </c>
      <c r="G2247" s="91" t="s">
        <v>300</v>
      </c>
      <c r="H2247" s="91" t="s">
        <v>548</v>
      </c>
    </row>
    <row r="2248" spans="1:8" ht="15" customHeight="1" x14ac:dyDescent="0.25">
      <c r="A2248" s="91" t="s">
        <v>474</v>
      </c>
      <c r="B2248" s="91" t="s">
        <v>334</v>
      </c>
      <c r="C2248" s="91" t="s">
        <v>513</v>
      </c>
      <c r="D2248" s="91" t="s">
        <v>184</v>
      </c>
      <c r="E2248" s="91" t="s">
        <v>489</v>
      </c>
      <c r="F2248" s="96">
        <v>140</v>
      </c>
      <c r="G2248" s="91" t="s">
        <v>18</v>
      </c>
      <c r="H2248" s="91" t="s">
        <v>548</v>
      </c>
    </row>
    <row r="2249" spans="1:8" ht="15" customHeight="1" x14ac:dyDescent="0.25">
      <c r="A2249" s="91" t="s">
        <v>474</v>
      </c>
      <c r="B2249" s="91" t="s">
        <v>334</v>
      </c>
      <c r="C2249" s="91" t="s">
        <v>513</v>
      </c>
      <c r="D2249" s="91" t="s">
        <v>184</v>
      </c>
      <c r="E2249" s="91" t="s">
        <v>489</v>
      </c>
      <c r="F2249" s="96">
        <v>3</v>
      </c>
      <c r="G2249" s="91" t="s">
        <v>20</v>
      </c>
      <c r="H2249" s="91" t="s">
        <v>548</v>
      </c>
    </row>
    <row r="2250" spans="1:8" ht="15" customHeight="1" x14ac:dyDescent="0.25">
      <c r="A2250" s="91" t="s">
        <v>476</v>
      </c>
      <c r="B2250" s="91" t="s">
        <v>517</v>
      </c>
      <c r="C2250" s="91" t="s">
        <v>508</v>
      </c>
      <c r="D2250" s="91" t="s">
        <v>14</v>
      </c>
      <c r="E2250" s="91" t="s">
        <v>489</v>
      </c>
      <c r="F2250" s="96">
        <v>324</v>
      </c>
      <c r="G2250" s="91" t="s">
        <v>22</v>
      </c>
      <c r="H2250" s="91" t="s">
        <v>549</v>
      </c>
    </row>
    <row r="2251" spans="1:8" ht="15" customHeight="1" x14ac:dyDescent="0.25">
      <c r="A2251" s="91" t="s">
        <v>474</v>
      </c>
      <c r="B2251" s="91" t="s">
        <v>334</v>
      </c>
      <c r="C2251" s="91" t="s">
        <v>513</v>
      </c>
      <c r="D2251" s="91" t="s">
        <v>184</v>
      </c>
      <c r="E2251" s="91" t="s">
        <v>489</v>
      </c>
      <c r="F2251" s="96">
        <v>65</v>
      </c>
      <c r="G2251" s="91" t="s">
        <v>23</v>
      </c>
      <c r="H2251" s="91" t="s">
        <v>548</v>
      </c>
    </row>
    <row r="2252" spans="1:8" ht="15" customHeight="1" x14ac:dyDescent="0.25">
      <c r="A2252" s="91" t="s">
        <v>474</v>
      </c>
      <c r="B2252" s="91" t="s">
        <v>334</v>
      </c>
      <c r="C2252" s="91" t="s">
        <v>513</v>
      </c>
      <c r="D2252" s="91" t="s">
        <v>184</v>
      </c>
      <c r="E2252" s="91" t="s">
        <v>489</v>
      </c>
      <c r="F2252" s="96">
        <v>60</v>
      </c>
      <c r="G2252" s="91" t="s">
        <v>25</v>
      </c>
      <c r="H2252" s="91" t="s">
        <v>548</v>
      </c>
    </row>
    <row r="2253" spans="1:8" ht="15" customHeight="1" x14ac:dyDescent="0.25">
      <c r="A2253" s="91" t="s">
        <v>474</v>
      </c>
      <c r="B2253" s="91" t="s">
        <v>334</v>
      </c>
      <c r="C2253" s="91" t="s">
        <v>513</v>
      </c>
      <c r="D2253" s="91" t="s">
        <v>184</v>
      </c>
      <c r="E2253" s="91" t="s">
        <v>489</v>
      </c>
      <c r="F2253" s="96">
        <v>15</v>
      </c>
      <c r="G2253" s="91" t="s">
        <v>27</v>
      </c>
      <c r="H2253" s="91" t="s">
        <v>548</v>
      </c>
    </row>
    <row r="2254" spans="1:8" ht="15" customHeight="1" x14ac:dyDescent="0.25">
      <c r="A2254" s="91" t="s">
        <v>474</v>
      </c>
      <c r="B2254" s="91" t="s">
        <v>334</v>
      </c>
      <c r="C2254" s="91" t="s">
        <v>513</v>
      </c>
      <c r="D2254" s="91" t="s">
        <v>184</v>
      </c>
      <c r="E2254" s="91" t="s">
        <v>489</v>
      </c>
      <c r="F2254" s="96">
        <v>44</v>
      </c>
      <c r="G2254" s="91" t="s">
        <v>28</v>
      </c>
      <c r="H2254" s="91" t="s">
        <v>548</v>
      </c>
    </row>
    <row r="2255" spans="1:8" ht="15" customHeight="1" x14ac:dyDescent="0.25">
      <c r="A2255" s="91" t="s">
        <v>474</v>
      </c>
      <c r="B2255" s="91" t="s">
        <v>334</v>
      </c>
      <c r="C2255" s="91" t="s">
        <v>513</v>
      </c>
      <c r="D2255" s="91" t="s">
        <v>184</v>
      </c>
      <c r="E2255" s="91" t="s">
        <v>489</v>
      </c>
      <c r="F2255" s="96">
        <v>13</v>
      </c>
      <c r="G2255" s="91" t="s">
        <v>29</v>
      </c>
      <c r="H2255" s="91" t="s">
        <v>548</v>
      </c>
    </row>
    <row r="2256" spans="1:8" ht="15" customHeight="1" x14ac:dyDescent="0.25">
      <c r="A2256" s="91" t="s">
        <v>474</v>
      </c>
      <c r="B2256" s="91" t="s">
        <v>334</v>
      </c>
      <c r="C2256" s="91" t="s">
        <v>513</v>
      </c>
      <c r="D2256" s="91" t="s">
        <v>184</v>
      </c>
      <c r="E2256" s="91" t="s">
        <v>489</v>
      </c>
      <c r="F2256" s="96">
        <v>38</v>
      </c>
      <c r="G2256" s="91" t="s">
        <v>30</v>
      </c>
      <c r="H2256" s="91" t="s">
        <v>548</v>
      </c>
    </row>
    <row r="2257" spans="1:8" ht="15" customHeight="1" x14ac:dyDescent="0.25">
      <c r="A2257" s="91" t="s">
        <v>474</v>
      </c>
      <c r="B2257" s="91" t="s">
        <v>334</v>
      </c>
      <c r="C2257" s="91" t="s">
        <v>513</v>
      </c>
      <c r="D2257" s="91" t="s">
        <v>184</v>
      </c>
      <c r="E2257" s="91" t="s">
        <v>489</v>
      </c>
      <c r="F2257" s="96">
        <v>14</v>
      </c>
      <c r="G2257" s="91" t="s">
        <v>31</v>
      </c>
      <c r="H2257" s="91" t="s">
        <v>548</v>
      </c>
    </row>
    <row r="2258" spans="1:8" ht="15" customHeight="1" x14ac:dyDescent="0.25">
      <c r="A2258" s="91" t="s">
        <v>474</v>
      </c>
      <c r="B2258" s="91" t="s">
        <v>334</v>
      </c>
      <c r="C2258" s="91" t="s">
        <v>513</v>
      </c>
      <c r="D2258" s="91" t="s">
        <v>184</v>
      </c>
      <c r="E2258" s="91" t="s">
        <v>489</v>
      </c>
      <c r="F2258" s="96">
        <v>94</v>
      </c>
      <c r="G2258" s="91" t="s">
        <v>32</v>
      </c>
      <c r="H2258" s="91" t="s">
        <v>548</v>
      </c>
    </row>
    <row r="2259" spans="1:8" ht="15" customHeight="1" x14ac:dyDescent="0.25">
      <c r="A2259" s="91" t="s">
        <v>474</v>
      </c>
      <c r="B2259" s="91" t="s">
        <v>334</v>
      </c>
      <c r="C2259" s="91" t="s">
        <v>513</v>
      </c>
      <c r="D2259" s="91" t="s">
        <v>184</v>
      </c>
      <c r="E2259" s="91" t="s">
        <v>489</v>
      </c>
      <c r="F2259" s="96">
        <v>4</v>
      </c>
      <c r="G2259" s="91" t="s">
        <v>62</v>
      </c>
      <c r="H2259" s="91" t="s">
        <v>548</v>
      </c>
    </row>
    <row r="2260" spans="1:8" ht="15" customHeight="1" x14ac:dyDescent="0.25">
      <c r="A2260" s="91" t="s">
        <v>474</v>
      </c>
      <c r="B2260" s="91" t="s">
        <v>334</v>
      </c>
      <c r="C2260" s="91" t="s">
        <v>513</v>
      </c>
      <c r="D2260" s="91" t="s">
        <v>184</v>
      </c>
      <c r="E2260" s="91" t="s">
        <v>489</v>
      </c>
      <c r="F2260" s="96">
        <v>42</v>
      </c>
      <c r="G2260" s="91" t="s">
        <v>33</v>
      </c>
      <c r="H2260" s="91" t="s">
        <v>548</v>
      </c>
    </row>
    <row r="2261" spans="1:8" ht="15" customHeight="1" x14ac:dyDescent="0.25">
      <c r="A2261" s="91" t="s">
        <v>474</v>
      </c>
      <c r="B2261" s="91" t="s">
        <v>334</v>
      </c>
      <c r="C2261" s="91" t="s">
        <v>513</v>
      </c>
      <c r="D2261" s="91" t="s">
        <v>184</v>
      </c>
      <c r="E2261" s="91" t="s">
        <v>489</v>
      </c>
      <c r="F2261" s="96">
        <v>36</v>
      </c>
      <c r="G2261" s="91" t="s">
        <v>34</v>
      </c>
      <c r="H2261" s="91" t="s">
        <v>548</v>
      </c>
    </row>
    <row r="2262" spans="1:8" ht="15" customHeight="1" x14ac:dyDescent="0.25">
      <c r="A2262" s="91" t="s">
        <v>474</v>
      </c>
      <c r="B2262" s="91" t="s">
        <v>334</v>
      </c>
      <c r="C2262" s="91" t="s">
        <v>513</v>
      </c>
      <c r="D2262" s="91" t="s">
        <v>184</v>
      </c>
      <c r="E2262" s="91" t="s">
        <v>489</v>
      </c>
      <c r="F2262" s="96">
        <v>44</v>
      </c>
      <c r="G2262" s="91" t="s">
        <v>35</v>
      </c>
      <c r="H2262" s="91" t="s">
        <v>548</v>
      </c>
    </row>
    <row r="2263" spans="1:8" ht="15" customHeight="1" x14ac:dyDescent="0.25">
      <c r="A2263" s="91" t="s">
        <v>474</v>
      </c>
      <c r="B2263" s="91" t="s">
        <v>334</v>
      </c>
      <c r="C2263" s="91" t="s">
        <v>513</v>
      </c>
      <c r="D2263" s="91" t="s">
        <v>184</v>
      </c>
      <c r="E2263" s="91" t="s">
        <v>489</v>
      </c>
      <c r="F2263" s="96">
        <v>114</v>
      </c>
      <c r="G2263" s="91" t="s">
        <v>36</v>
      </c>
      <c r="H2263" s="91" t="s">
        <v>548</v>
      </c>
    </row>
    <row r="2264" spans="1:8" ht="15" customHeight="1" x14ac:dyDescent="0.25">
      <c r="A2264" s="91" t="s">
        <v>474</v>
      </c>
      <c r="B2264" s="91" t="s">
        <v>334</v>
      </c>
      <c r="C2264" s="91" t="s">
        <v>513</v>
      </c>
      <c r="D2264" s="91" t="s">
        <v>184</v>
      </c>
      <c r="E2264" s="91" t="s">
        <v>489</v>
      </c>
      <c r="F2264" s="96">
        <v>21</v>
      </c>
      <c r="G2264" s="91" t="s">
        <v>37</v>
      </c>
      <c r="H2264" s="91" t="s">
        <v>548</v>
      </c>
    </row>
    <row r="2265" spans="1:8" ht="15" customHeight="1" x14ac:dyDescent="0.25">
      <c r="A2265" s="91" t="s">
        <v>474</v>
      </c>
      <c r="B2265" s="91" t="s">
        <v>334</v>
      </c>
      <c r="C2265" s="91" t="s">
        <v>513</v>
      </c>
      <c r="D2265" s="91" t="s">
        <v>184</v>
      </c>
      <c r="E2265" s="91" t="s">
        <v>489</v>
      </c>
      <c r="F2265" s="96">
        <v>3</v>
      </c>
      <c r="G2265" s="91" t="s">
        <v>38</v>
      </c>
      <c r="H2265" s="91" t="s">
        <v>548</v>
      </c>
    </row>
    <row r="2266" spans="1:8" ht="15" customHeight="1" x14ac:dyDescent="0.25">
      <c r="A2266" s="91"/>
      <c r="B2266" s="91" t="s">
        <v>505</v>
      </c>
      <c r="C2266" s="91" t="s">
        <v>559</v>
      </c>
      <c r="D2266" s="91" t="s">
        <v>184</v>
      </c>
      <c r="E2266" s="91" t="s">
        <v>489</v>
      </c>
      <c r="F2266" s="96">
        <v>1</v>
      </c>
      <c r="G2266" s="91" t="s">
        <v>39</v>
      </c>
      <c r="H2266" s="91" t="s">
        <v>546</v>
      </c>
    </row>
    <row r="2267" spans="1:8" ht="15" customHeight="1" x14ac:dyDescent="0.25">
      <c r="A2267" s="91" t="s">
        <v>474</v>
      </c>
      <c r="B2267" s="91" t="s">
        <v>334</v>
      </c>
      <c r="C2267" s="91" t="s">
        <v>513</v>
      </c>
      <c r="D2267" s="91" t="s">
        <v>184</v>
      </c>
      <c r="E2267" s="91" t="s">
        <v>489</v>
      </c>
      <c r="F2267" s="96">
        <v>21</v>
      </c>
      <c r="G2267" s="91" t="s">
        <v>39</v>
      </c>
      <c r="H2267" s="91" t="s">
        <v>548</v>
      </c>
    </row>
    <row r="2268" spans="1:8" ht="15" customHeight="1" x14ac:dyDescent="0.25">
      <c r="A2268" s="91" t="s">
        <v>474</v>
      </c>
      <c r="B2268" s="91" t="s">
        <v>334</v>
      </c>
      <c r="C2268" s="91" t="s">
        <v>513</v>
      </c>
      <c r="D2268" s="91" t="s">
        <v>184</v>
      </c>
      <c r="E2268" s="91" t="s">
        <v>489</v>
      </c>
      <c r="F2268" s="96">
        <v>58</v>
      </c>
      <c r="G2268" s="91" t="s">
        <v>40</v>
      </c>
      <c r="H2268" s="91" t="s">
        <v>548</v>
      </c>
    </row>
    <row r="2269" spans="1:8" ht="15" customHeight="1" x14ac:dyDescent="0.25">
      <c r="A2269" s="91" t="s">
        <v>474</v>
      </c>
      <c r="B2269" s="91" t="s">
        <v>334</v>
      </c>
      <c r="C2269" s="91" t="s">
        <v>513</v>
      </c>
      <c r="D2269" s="91" t="s">
        <v>184</v>
      </c>
      <c r="E2269" s="91" t="s">
        <v>489</v>
      </c>
      <c r="F2269" s="96">
        <v>208</v>
      </c>
      <c r="G2269" s="91" t="s">
        <v>41</v>
      </c>
      <c r="H2269" s="91" t="s">
        <v>548</v>
      </c>
    </row>
    <row r="2270" spans="1:8" ht="15" customHeight="1" x14ac:dyDescent="0.25">
      <c r="A2270" s="91" t="s">
        <v>474</v>
      </c>
      <c r="B2270" s="91" t="s">
        <v>334</v>
      </c>
      <c r="C2270" s="91" t="s">
        <v>513</v>
      </c>
      <c r="D2270" s="91" t="s">
        <v>184</v>
      </c>
      <c r="E2270" s="91" t="s">
        <v>489</v>
      </c>
      <c r="F2270" s="96">
        <v>186</v>
      </c>
      <c r="G2270" s="91" t="s">
        <v>42</v>
      </c>
      <c r="H2270" s="91" t="s">
        <v>548</v>
      </c>
    </row>
    <row r="2271" spans="1:8" ht="15" customHeight="1" x14ac:dyDescent="0.25">
      <c r="A2271" s="91" t="s">
        <v>474</v>
      </c>
      <c r="B2271" s="91" t="s">
        <v>334</v>
      </c>
      <c r="C2271" s="91" t="s">
        <v>513</v>
      </c>
      <c r="D2271" s="91" t="s">
        <v>184</v>
      </c>
      <c r="E2271" s="91" t="s">
        <v>489</v>
      </c>
      <c r="F2271" s="96">
        <v>26</v>
      </c>
      <c r="G2271" s="91" t="s">
        <v>43</v>
      </c>
      <c r="H2271" s="91" t="s">
        <v>548</v>
      </c>
    </row>
    <row r="2272" spans="1:8" ht="15" customHeight="1" x14ac:dyDescent="0.25">
      <c r="A2272" s="91" t="s">
        <v>474</v>
      </c>
      <c r="B2272" s="91" t="s">
        <v>334</v>
      </c>
      <c r="C2272" s="91" t="s">
        <v>513</v>
      </c>
      <c r="D2272" s="91" t="s">
        <v>184</v>
      </c>
      <c r="E2272" s="91" t="s">
        <v>489</v>
      </c>
      <c r="F2272" s="96">
        <v>24</v>
      </c>
      <c r="G2272" s="91" t="s">
        <v>44</v>
      </c>
      <c r="H2272" s="91" t="s">
        <v>548</v>
      </c>
    </row>
    <row r="2273" spans="1:8" ht="15" customHeight="1" x14ac:dyDescent="0.25">
      <c r="A2273" s="91" t="s">
        <v>474</v>
      </c>
      <c r="B2273" s="91" t="s">
        <v>334</v>
      </c>
      <c r="C2273" s="91" t="s">
        <v>513</v>
      </c>
      <c r="D2273" s="91" t="s">
        <v>184</v>
      </c>
      <c r="E2273" s="91" t="s">
        <v>489</v>
      </c>
      <c r="F2273" s="96">
        <v>40</v>
      </c>
      <c r="G2273" s="91" t="s">
        <v>45</v>
      </c>
      <c r="H2273" s="91" t="s">
        <v>548</v>
      </c>
    </row>
    <row r="2274" spans="1:8" ht="15" customHeight="1" x14ac:dyDescent="0.25">
      <c r="A2274" s="91" t="s">
        <v>474</v>
      </c>
      <c r="B2274" s="91" t="s">
        <v>334</v>
      </c>
      <c r="C2274" s="91" t="s">
        <v>513</v>
      </c>
      <c r="D2274" s="91" t="s">
        <v>184</v>
      </c>
      <c r="E2274" s="91" t="s">
        <v>489</v>
      </c>
      <c r="F2274" s="96">
        <v>39</v>
      </c>
      <c r="G2274" s="91" t="s">
        <v>46</v>
      </c>
      <c r="H2274" s="91" t="s">
        <v>548</v>
      </c>
    </row>
    <row r="2275" spans="1:8" ht="15" customHeight="1" x14ac:dyDescent="0.25">
      <c r="A2275" s="91" t="s">
        <v>474</v>
      </c>
      <c r="B2275" s="91" t="s">
        <v>334</v>
      </c>
      <c r="C2275" s="91" t="s">
        <v>513</v>
      </c>
      <c r="D2275" s="91" t="s">
        <v>184</v>
      </c>
      <c r="E2275" s="91" t="s">
        <v>489</v>
      </c>
      <c r="F2275" s="96">
        <v>26</v>
      </c>
      <c r="G2275" s="91" t="s">
        <v>47</v>
      </c>
      <c r="H2275" s="91" t="s">
        <v>548</v>
      </c>
    </row>
    <row r="2276" spans="1:8" ht="15" customHeight="1" x14ac:dyDescent="0.25">
      <c r="A2276" s="91" t="s">
        <v>474</v>
      </c>
      <c r="B2276" s="91" t="s">
        <v>334</v>
      </c>
      <c r="C2276" s="91" t="s">
        <v>513</v>
      </c>
      <c r="D2276" s="91" t="s">
        <v>184</v>
      </c>
      <c r="E2276" s="91" t="s">
        <v>489</v>
      </c>
      <c r="F2276" s="96">
        <v>15</v>
      </c>
      <c r="G2276" s="91" t="s">
        <v>63</v>
      </c>
      <c r="H2276" s="91" t="s">
        <v>548</v>
      </c>
    </row>
    <row r="2277" spans="1:8" ht="15" customHeight="1" x14ac:dyDescent="0.25">
      <c r="A2277" s="91" t="s">
        <v>474</v>
      </c>
      <c r="B2277" s="91" t="s">
        <v>334</v>
      </c>
      <c r="C2277" s="91" t="s">
        <v>513</v>
      </c>
      <c r="D2277" s="91" t="s">
        <v>184</v>
      </c>
      <c r="E2277" s="91" t="s">
        <v>489</v>
      </c>
      <c r="F2277" s="96">
        <v>16</v>
      </c>
      <c r="G2277" s="91" t="s">
        <v>48</v>
      </c>
      <c r="H2277" s="91" t="s">
        <v>548</v>
      </c>
    </row>
    <row r="2278" spans="1:8" ht="15" customHeight="1" x14ac:dyDescent="0.25">
      <c r="A2278" s="91" t="s">
        <v>474</v>
      </c>
      <c r="B2278" s="91" t="s">
        <v>334</v>
      </c>
      <c r="C2278" s="91" t="s">
        <v>513</v>
      </c>
      <c r="D2278" s="91" t="s">
        <v>184</v>
      </c>
      <c r="E2278" s="91" t="s">
        <v>489</v>
      </c>
      <c r="F2278" s="96">
        <v>29</v>
      </c>
      <c r="G2278" s="91" t="s">
        <v>68</v>
      </c>
      <c r="H2278" s="91" t="s">
        <v>548</v>
      </c>
    </row>
    <row r="2279" spans="1:8" ht="15" customHeight="1" x14ac:dyDescent="0.25">
      <c r="A2279" s="91" t="s">
        <v>474</v>
      </c>
      <c r="B2279" s="91" t="s">
        <v>334</v>
      </c>
      <c r="C2279" s="91" t="s">
        <v>513</v>
      </c>
      <c r="D2279" s="91" t="s">
        <v>184</v>
      </c>
      <c r="E2279" s="91" t="s">
        <v>489</v>
      </c>
      <c r="F2279" s="96">
        <v>10</v>
      </c>
      <c r="G2279" s="91" t="s">
        <v>49</v>
      </c>
      <c r="H2279" s="91" t="s">
        <v>548</v>
      </c>
    </row>
    <row r="2280" spans="1:8" ht="15" customHeight="1" x14ac:dyDescent="0.25">
      <c r="A2280" s="91" t="s">
        <v>474</v>
      </c>
      <c r="B2280" s="91" t="s">
        <v>334</v>
      </c>
      <c r="C2280" s="91" t="s">
        <v>513</v>
      </c>
      <c r="D2280" s="91" t="s">
        <v>184</v>
      </c>
      <c r="E2280" s="91" t="s">
        <v>489</v>
      </c>
      <c r="F2280" s="96">
        <v>17</v>
      </c>
      <c r="G2280" s="91" t="s">
        <v>50</v>
      </c>
      <c r="H2280" s="91" t="s">
        <v>548</v>
      </c>
    </row>
    <row r="2281" spans="1:8" ht="15" customHeight="1" x14ac:dyDescent="0.25">
      <c r="A2281" s="91" t="s">
        <v>474</v>
      </c>
      <c r="B2281" s="91" t="s">
        <v>334</v>
      </c>
      <c r="C2281" s="91" t="s">
        <v>513</v>
      </c>
      <c r="D2281" s="91" t="s">
        <v>184</v>
      </c>
      <c r="E2281" s="91" t="s">
        <v>489</v>
      </c>
      <c r="F2281" s="96">
        <v>100</v>
      </c>
      <c r="G2281" s="91" t="s">
        <v>51</v>
      </c>
      <c r="H2281" s="91" t="s">
        <v>548</v>
      </c>
    </row>
    <row r="2282" spans="1:8" ht="15" customHeight="1" x14ac:dyDescent="0.25">
      <c r="A2282" s="91" t="s">
        <v>474</v>
      </c>
      <c r="B2282" s="91" t="s">
        <v>334</v>
      </c>
      <c r="C2282" s="91" t="s">
        <v>513</v>
      </c>
      <c r="D2282" s="91" t="s">
        <v>184</v>
      </c>
      <c r="E2282" s="91" t="s">
        <v>489</v>
      </c>
      <c r="F2282" s="96">
        <v>9</v>
      </c>
      <c r="G2282" s="91" t="s">
        <v>52</v>
      </c>
      <c r="H2282" s="91" t="s">
        <v>548</v>
      </c>
    </row>
    <row r="2283" spans="1:8" ht="15" customHeight="1" x14ac:dyDescent="0.25">
      <c r="A2283" s="91" t="s">
        <v>474</v>
      </c>
      <c r="B2283" s="91" t="s">
        <v>334</v>
      </c>
      <c r="C2283" s="91" t="s">
        <v>513</v>
      </c>
      <c r="D2283" s="91" t="s">
        <v>184</v>
      </c>
      <c r="E2283" s="91" t="s">
        <v>489</v>
      </c>
      <c r="F2283" s="96">
        <v>1</v>
      </c>
      <c r="G2283" s="91" t="s">
        <v>53</v>
      </c>
      <c r="H2283" s="91" t="s">
        <v>548</v>
      </c>
    </row>
    <row r="2284" spans="1:8" ht="15" customHeight="1" x14ac:dyDescent="0.25">
      <c r="A2284" s="91" t="s">
        <v>474</v>
      </c>
      <c r="B2284" s="91" t="s">
        <v>334</v>
      </c>
      <c r="C2284" s="91" t="s">
        <v>513</v>
      </c>
      <c r="D2284" s="91" t="s">
        <v>184</v>
      </c>
      <c r="E2284" s="91" t="s">
        <v>489</v>
      </c>
      <c r="F2284" s="96">
        <v>2</v>
      </c>
      <c r="G2284" s="91" t="s">
        <v>266</v>
      </c>
      <c r="H2284" s="91" t="s">
        <v>548</v>
      </c>
    </row>
    <row r="2285" spans="1:8" ht="15" customHeight="1" x14ac:dyDescent="0.25">
      <c r="A2285" s="91" t="s">
        <v>474</v>
      </c>
      <c r="B2285" s="91" t="s">
        <v>334</v>
      </c>
      <c r="C2285" s="91" t="s">
        <v>513</v>
      </c>
      <c r="D2285" s="91" t="s">
        <v>184</v>
      </c>
      <c r="E2285" s="91" t="s">
        <v>489</v>
      </c>
      <c r="F2285" s="96">
        <v>70</v>
      </c>
      <c r="G2285" s="91" t="s">
        <v>54</v>
      </c>
      <c r="H2285" s="91" t="s">
        <v>548</v>
      </c>
    </row>
    <row r="2286" spans="1:8" ht="15" customHeight="1" x14ac:dyDescent="0.25">
      <c r="A2286" s="91" t="s">
        <v>474</v>
      </c>
      <c r="B2286" s="91" t="s">
        <v>334</v>
      </c>
      <c r="C2286" s="91" t="s">
        <v>513</v>
      </c>
      <c r="D2286" s="91" t="s">
        <v>184</v>
      </c>
      <c r="E2286" s="91" t="s">
        <v>489</v>
      </c>
      <c r="F2286" s="96">
        <v>21</v>
      </c>
      <c r="G2286" s="91" t="s">
        <v>55</v>
      </c>
      <c r="H2286" s="91" t="s">
        <v>548</v>
      </c>
    </row>
    <row r="2287" spans="1:8" ht="15" customHeight="1" x14ac:dyDescent="0.25">
      <c r="A2287" s="91" t="s">
        <v>474</v>
      </c>
      <c r="B2287" s="91" t="s">
        <v>334</v>
      </c>
      <c r="C2287" s="91" t="s">
        <v>513</v>
      </c>
      <c r="D2287" s="91" t="s">
        <v>184</v>
      </c>
      <c r="E2287" s="91" t="s">
        <v>489</v>
      </c>
      <c r="F2287" s="96">
        <v>9</v>
      </c>
      <c r="G2287" s="91" t="s">
        <v>144</v>
      </c>
      <c r="H2287" s="91" t="s">
        <v>548</v>
      </c>
    </row>
    <row r="2288" spans="1:8" ht="15" customHeight="1" x14ac:dyDescent="0.25">
      <c r="A2288" s="91" t="s">
        <v>474</v>
      </c>
      <c r="B2288" s="91" t="s">
        <v>334</v>
      </c>
      <c r="C2288" s="91" t="s">
        <v>513</v>
      </c>
      <c r="D2288" s="91" t="s">
        <v>184</v>
      </c>
      <c r="E2288" s="91" t="s">
        <v>489</v>
      </c>
      <c r="F2288" s="96">
        <v>1</v>
      </c>
      <c r="G2288" s="91" t="s">
        <v>335</v>
      </c>
      <c r="H2288" s="91" t="s">
        <v>548</v>
      </c>
    </row>
    <row r="2289" spans="1:8" ht="15" customHeight="1" x14ac:dyDescent="0.25">
      <c r="A2289" s="91" t="s">
        <v>474</v>
      </c>
      <c r="B2289" s="91" t="s">
        <v>334</v>
      </c>
      <c r="C2289" s="91" t="s">
        <v>513</v>
      </c>
      <c r="D2289" s="91" t="s">
        <v>184</v>
      </c>
      <c r="E2289" s="91" t="s">
        <v>489</v>
      </c>
      <c r="F2289" s="96">
        <v>91</v>
      </c>
      <c r="G2289" s="91" t="s">
        <v>56</v>
      </c>
      <c r="H2289" s="91" t="s">
        <v>548</v>
      </c>
    </row>
    <row r="2290" spans="1:8" ht="15" customHeight="1" x14ac:dyDescent="0.25">
      <c r="A2290" s="91" t="s">
        <v>474</v>
      </c>
      <c r="B2290" s="91" t="s">
        <v>334</v>
      </c>
      <c r="C2290" s="91" t="s">
        <v>513</v>
      </c>
      <c r="D2290" s="91" t="s">
        <v>184</v>
      </c>
      <c r="E2290" s="91" t="s">
        <v>489</v>
      </c>
      <c r="F2290" s="96">
        <v>10</v>
      </c>
      <c r="G2290" s="91" t="s">
        <v>57</v>
      </c>
      <c r="H2290" s="91" t="s">
        <v>548</v>
      </c>
    </row>
    <row r="2291" spans="1:8" ht="15" customHeight="1" x14ac:dyDescent="0.25">
      <c r="A2291" s="91" t="s">
        <v>474</v>
      </c>
      <c r="B2291" s="91" t="s">
        <v>334</v>
      </c>
      <c r="C2291" s="91" t="s">
        <v>513</v>
      </c>
      <c r="D2291" s="91" t="s">
        <v>184</v>
      </c>
      <c r="E2291" s="91" t="s">
        <v>489</v>
      </c>
      <c r="F2291" s="96">
        <v>10</v>
      </c>
      <c r="G2291" s="91" t="s">
        <v>65</v>
      </c>
      <c r="H2291" s="91" t="s">
        <v>548</v>
      </c>
    </row>
    <row r="2292" spans="1:8" s="146" customFormat="1" ht="15" customHeight="1" x14ac:dyDescent="0.25">
      <c r="A2292" s="143"/>
      <c r="B2292" s="143"/>
      <c r="C2292" s="143"/>
      <c r="D2292" s="143"/>
      <c r="E2292" s="143"/>
      <c r="F2292" s="118">
        <f>SUM(F2247:F2291)</f>
        <v>2129</v>
      </c>
      <c r="G2292" s="143"/>
      <c r="H2292" s="143"/>
    </row>
    <row r="2293" spans="1:8" ht="15" customHeight="1" x14ac:dyDescent="0.25">
      <c r="A2293" s="91" t="s">
        <v>474</v>
      </c>
      <c r="B2293" s="91" t="s">
        <v>334</v>
      </c>
      <c r="C2293" s="91" t="s">
        <v>514</v>
      </c>
      <c r="D2293" s="91" t="s">
        <v>184</v>
      </c>
      <c r="E2293" s="91" t="s">
        <v>489</v>
      </c>
      <c r="F2293" s="96">
        <v>8</v>
      </c>
      <c r="G2293" s="91" t="s">
        <v>19</v>
      </c>
      <c r="H2293" s="91" t="s">
        <v>548</v>
      </c>
    </row>
    <row r="2294" spans="1:8" ht="15" customHeight="1" x14ac:dyDescent="0.25">
      <c r="A2294" s="91" t="s">
        <v>474</v>
      </c>
      <c r="B2294" s="91" t="s">
        <v>334</v>
      </c>
      <c r="C2294" s="91" t="s">
        <v>514</v>
      </c>
      <c r="D2294" s="91" t="s">
        <v>184</v>
      </c>
      <c r="E2294" s="91" t="s">
        <v>489</v>
      </c>
      <c r="F2294" s="96">
        <v>6</v>
      </c>
      <c r="G2294" s="91" t="s">
        <v>21</v>
      </c>
      <c r="H2294" s="91" t="s">
        <v>548</v>
      </c>
    </row>
    <row r="2295" spans="1:8" ht="15" customHeight="1" x14ac:dyDescent="0.25">
      <c r="A2295" s="91" t="s">
        <v>477</v>
      </c>
      <c r="B2295" s="91" t="s">
        <v>518</v>
      </c>
      <c r="C2295" s="91" t="s">
        <v>506</v>
      </c>
      <c r="D2295" s="91" t="s">
        <v>14</v>
      </c>
      <c r="E2295" s="91" t="s">
        <v>489</v>
      </c>
      <c r="F2295" s="96">
        <v>12</v>
      </c>
      <c r="G2295" s="91" t="s">
        <v>22</v>
      </c>
      <c r="H2295" s="91" t="s">
        <v>549</v>
      </c>
    </row>
    <row r="2296" spans="1:8" ht="15" customHeight="1" x14ac:dyDescent="0.25">
      <c r="A2296" s="91" t="s">
        <v>474</v>
      </c>
      <c r="B2296" s="91" t="s">
        <v>334</v>
      </c>
      <c r="C2296" s="91" t="s">
        <v>514</v>
      </c>
      <c r="D2296" s="91" t="s">
        <v>184</v>
      </c>
      <c r="E2296" s="91" t="s">
        <v>489</v>
      </c>
      <c r="F2296" s="96">
        <v>35</v>
      </c>
      <c r="G2296" s="91" t="s">
        <v>23</v>
      </c>
      <c r="H2296" s="91" t="s">
        <v>548</v>
      </c>
    </row>
    <row r="2297" spans="1:8" ht="15" customHeight="1" x14ac:dyDescent="0.25">
      <c r="A2297" s="91" t="s">
        <v>474</v>
      </c>
      <c r="B2297" s="91" t="s">
        <v>334</v>
      </c>
      <c r="C2297" s="91" t="s">
        <v>514</v>
      </c>
      <c r="D2297" s="91" t="s">
        <v>184</v>
      </c>
      <c r="E2297" s="91" t="s">
        <v>489</v>
      </c>
      <c r="F2297" s="96">
        <v>8</v>
      </c>
      <c r="G2297" s="91" t="s">
        <v>24</v>
      </c>
      <c r="H2297" s="91" t="s">
        <v>548</v>
      </c>
    </row>
    <row r="2298" spans="1:8" ht="15" customHeight="1" x14ac:dyDescent="0.25">
      <c r="A2298" s="91" t="s">
        <v>474</v>
      </c>
      <c r="B2298" s="91" t="s">
        <v>334</v>
      </c>
      <c r="C2298" s="91" t="s">
        <v>514</v>
      </c>
      <c r="D2298" s="91" t="s">
        <v>184</v>
      </c>
      <c r="E2298" s="91" t="s">
        <v>489</v>
      </c>
      <c r="F2298" s="96">
        <v>15</v>
      </c>
      <c r="G2298" s="91" t="s">
        <v>25</v>
      </c>
      <c r="H2298" s="91" t="s">
        <v>548</v>
      </c>
    </row>
    <row r="2299" spans="1:8" ht="15" customHeight="1" x14ac:dyDescent="0.25">
      <c r="A2299" s="91" t="s">
        <v>474</v>
      </c>
      <c r="B2299" s="91" t="s">
        <v>334</v>
      </c>
      <c r="C2299" s="91" t="s">
        <v>514</v>
      </c>
      <c r="D2299" s="91" t="s">
        <v>184</v>
      </c>
      <c r="E2299" s="91" t="s">
        <v>489</v>
      </c>
      <c r="F2299" s="96">
        <v>1</v>
      </c>
      <c r="G2299" s="91" t="s">
        <v>29</v>
      </c>
      <c r="H2299" s="91" t="s">
        <v>548</v>
      </c>
    </row>
    <row r="2300" spans="1:8" ht="15" customHeight="1" x14ac:dyDescent="0.25">
      <c r="A2300" s="91" t="s">
        <v>474</v>
      </c>
      <c r="B2300" s="91" t="s">
        <v>334</v>
      </c>
      <c r="C2300" s="91" t="s">
        <v>514</v>
      </c>
      <c r="D2300" s="91" t="s">
        <v>184</v>
      </c>
      <c r="E2300" s="91" t="s">
        <v>489</v>
      </c>
      <c r="F2300" s="96">
        <v>2</v>
      </c>
      <c r="G2300" s="91" t="s">
        <v>30</v>
      </c>
      <c r="H2300" s="91" t="s">
        <v>548</v>
      </c>
    </row>
    <row r="2301" spans="1:8" ht="15" customHeight="1" x14ac:dyDescent="0.25">
      <c r="A2301" s="91" t="s">
        <v>474</v>
      </c>
      <c r="B2301" s="91" t="s">
        <v>334</v>
      </c>
      <c r="C2301" s="91" t="s">
        <v>514</v>
      </c>
      <c r="D2301" s="91" t="s">
        <v>184</v>
      </c>
      <c r="E2301" s="91" t="s">
        <v>489</v>
      </c>
      <c r="F2301" s="96">
        <v>3</v>
      </c>
      <c r="G2301" s="91" t="s">
        <v>31</v>
      </c>
      <c r="H2301" s="91" t="s">
        <v>548</v>
      </c>
    </row>
    <row r="2302" spans="1:8" ht="15" customHeight="1" x14ac:dyDescent="0.25">
      <c r="A2302" s="91" t="s">
        <v>474</v>
      </c>
      <c r="B2302" s="91" t="s">
        <v>334</v>
      </c>
      <c r="C2302" s="91" t="s">
        <v>514</v>
      </c>
      <c r="D2302" s="91" t="s">
        <v>184</v>
      </c>
      <c r="E2302" s="91" t="s">
        <v>489</v>
      </c>
      <c r="F2302" s="96">
        <v>0</v>
      </c>
      <c r="G2302" s="91" t="s">
        <v>32</v>
      </c>
      <c r="H2302" s="91" t="s">
        <v>548</v>
      </c>
    </row>
    <row r="2303" spans="1:8" ht="15" customHeight="1" x14ac:dyDescent="0.25">
      <c r="A2303" s="91" t="s">
        <v>474</v>
      </c>
      <c r="B2303" s="91" t="s">
        <v>334</v>
      </c>
      <c r="C2303" s="91" t="s">
        <v>514</v>
      </c>
      <c r="D2303" s="91" t="s">
        <v>184</v>
      </c>
      <c r="E2303" s="91" t="s">
        <v>489</v>
      </c>
      <c r="F2303" s="96">
        <v>6</v>
      </c>
      <c r="G2303" s="91" t="s">
        <v>34</v>
      </c>
      <c r="H2303" s="91" t="s">
        <v>548</v>
      </c>
    </row>
    <row r="2304" spans="1:8" ht="15" customHeight="1" x14ac:dyDescent="0.25">
      <c r="A2304" s="91" t="s">
        <v>474</v>
      </c>
      <c r="B2304" s="91" t="s">
        <v>334</v>
      </c>
      <c r="C2304" s="91" t="s">
        <v>514</v>
      </c>
      <c r="D2304" s="91" t="s">
        <v>184</v>
      </c>
      <c r="E2304" s="91" t="s">
        <v>489</v>
      </c>
      <c r="F2304" s="96">
        <v>2</v>
      </c>
      <c r="G2304" s="91" t="s">
        <v>36</v>
      </c>
      <c r="H2304" s="91" t="s">
        <v>548</v>
      </c>
    </row>
    <row r="2305" spans="1:8" ht="15" customHeight="1" x14ac:dyDescent="0.25">
      <c r="A2305" s="91" t="s">
        <v>474</v>
      </c>
      <c r="B2305" s="91" t="s">
        <v>334</v>
      </c>
      <c r="C2305" s="91" t="s">
        <v>514</v>
      </c>
      <c r="D2305" s="91" t="s">
        <v>184</v>
      </c>
      <c r="E2305" s="91" t="s">
        <v>489</v>
      </c>
      <c r="F2305" s="96">
        <v>4</v>
      </c>
      <c r="G2305" s="91" t="s">
        <v>39</v>
      </c>
      <c r="H2305" s="91" t="s">
        <v>548</v>
      </c>
    </row>
    <row r="2306" spans="1:8" ht="15" customHeight="1" x14ac:dyDescent="0.25">
      <c r="A2306" s="91" t="s">
        <v>474</v>
      </c>
      <c r="B2306" s="91" t="s">
        <v>334</v>
      </c>
      <c r="C2306" s="91" t="s">
        <v>514</v>
      </c>
      <c r="D2306" s="91" t="s">
        <v>184</v>
      </c>
      <c r="E2306" s="91" t="s">
        <v>489</v>
      </c>
      <c r="F2306" s="96">
        <v>3</v>
      </c>
      <c r="G2306" s="91" t="s">
        <v>40</v>
      </c>
      <c r="H2306" s="91" t="s">
        <v>548</v>
      </c>
    </row>
    <row r="2307" spans="1:8" ht="15" customHeight="1" x14ac:dyDescent="0.25">
      <c r="A2307" s="91" t="s">
        <v>474</v>
      </c>
      <c r="B2307" s="91" t="s">
        <v>334</v>
      </c>
      <c r="C2307" s="91" t="s">
        <v>514</v>
      </c>
      <c r="D2307" s="91" t="s">
        <v>184</v>
      </c>
      <c r="E2307" s="91" t="s">
        <v>489</v>
      </c>
      <c r="F2307" s="96">
        <v>8</v>
      </c>
      <c r="G2307" s="91" t="s">
        <v>41</v>
      </c>
      <c r="H2307" s="91" t="s">
        <v>548</v>
      </c>
    </row>
    <row r="2308" spans="1:8" ht="15" customHeight="1" x14ac:dyDescent="0.25">
      <c r="A2308" s="91" t="s">
        <v>474</v>
      </c>
      <c r="B2308" s="91" t="s">
        <v>334</v>
      </c>
      <c r="C2308" s="91" t="s">
        <v>514</v>
      </c>
      <c r="D2308" s="91" t="s">
        <v>184</v>
      </c>
      <c r="E2308" s="91" t="s">
        <v>489</v>
      </c>
      <c r="F2308" s="96">
        <v>7</v>
      </c>
      <c r="G2308" s="91" t="s">
        <v>45</v>
      </c>
      <c r="H2308" s="91" t="s">
        <v>548</v>
      </c>
    </row>
    <row r="2309" spans="1:8" ht="15" customHeight="1" x14ac:dyDescent="0.25">
      <c r="A2309" s="91" t="s">
        <v>474</v>
      </c>
      <c r="B2309" s="91" t="s">
        <v>334</v>
      </c>
      <c r="C2309" s="91" t="s">
        <v>514</v>
      </c>
      <c r="D2309" s="91" t="s">
        <v>184</v>
      </c>
      <c r="E2309" s="91" t="s">
        <v>489</v>
      </c>
      <c r="F2309" s="96">
        <v>5</v>
      </c>
      <c r="G2309" s="91" t="s">
        <v>47</v>
      </c>
      <c r="H2309" s="91" t="s">
        <v>548</v>
      </c>
    </row>
    <row r="2310" spans="1:8" ht="15" customHeight="1" x14ac:dyDescent="0.25">
      <c r="A2310" s="91" t="s">
        <v>474</v>
      </c>
      <c r="B2310" s="91" t="s">
        <v>334</v>
      </c>
      <c r="C2310" s="91" t="s">
        <v>514</v>
      </c>
      <c r="D2310" s="91" t="s">
        <v>184</v>
      </c>
      <c r="E2310" s="91" t="s">
        <v>489</v>
      </c>
      <c r="F2310" s="96">
        <v>5</v>
      </c>
      <c r="G2310" s="91" t="s">
        <v>63</v>
      </c>
      <c r="H2310" s="91" t="s">
        <v>548</v>
      </c>
    </row>
    <row r="2311" spans="1:8" ht="15" customHeight="1" x14ac:dyDescent="0.25">
      <c r="A2311" s="91" t="s">
        <v>474</v>
      </c>
      <c r="B2311" s="91" t="s">
        <v>334</v>
      </c>
      <c r="C2311" s="91" t="s">
        <v>514</v>
      </c>
      <c r="D2311" s="91" t="s">
        <v>184</v>
      </c>
      <c r="E2311" s="91" t="s">
        <v>489</v>
      </c>
      <c r="F2311" s="96">
        <v>1</v>
      </c>
      <c r="G2311" s="91" t="s">
        <v>48</v>
      </c>
      <c r="H2311" s="91" t="s">
        <v>548</v>
      </c>
    </row>
    <row r="2312" spans="1:8" ht="15" customHeight="1" x14ac:dyDescent="0.25">
      <c r="A2312" s="91" t="s">
        <v>474</v>
      </c>
      <c r="B2312" s="91" t="s">
        <v>334</v>
      </c>
      <c r="C2312" s="91" t="s">
        <v>514</v>
      </c>
      <c r="D2312" s="91" t="s">
        <v>184</v>
      </c>
      <c r="E2312" s="91" t="s">
        <v>489</v>
      </c>
      <c r="F2312" s="96">
        <v>2</v>
      </c>
      <c r="G2312" s="91" t="s">
        <v>50</v>
      </c>
      <c r="H2312" s="91" t="s">
        <v>548</v>
      </c>
    </row>
    <row r="2313" spans="1:8" ht="15" customHeight="1" x14ac:dyDescent="0.25">
      <c r="A2313" s="91" t="s">
        <v>474</v>
      </c>
      <c r="B2313" s="91" t="s">
        <v>334</v>
      </c>
      <c r="C2313" s="91" t="s">
        <v>514</v>
      </c>
      <c r="D2313" s="91" t="s">
        <v>184</v>
      </c>
      <c r="E2313" s="91" t="s">
        <v>489</v>
      </c>
      <c r="F2313" s="96">
        <v>5</v>
      </c>
      <c r="G2313" s="91" t="s">
        <v>51</v>
      </c>
      <c r="H2313" s="91" t="s">
        <v>548</v>
      </c>
    </row>
    <row r="2314" spans="1:8" ht="15" customHeight="1" x14ac:dyDescent="0.25">
      <c r="A2314" s="91" t="s">
        <v>474</v>
      </c>
      <c r="B2314" s="91" t="s">
        <v>334</v>
      </c>
      <c r="C2314" s="91" t="s">
        <v>514</v>
      </c>
      <c r="D2314" s="91" t="s">
        <v>184</v>
      </c>
      <c r="E2314" s="91" t="s">
        <v>489</v>
      </c>
      <c r="F2314" s="96">
        <v>9</v>
      </c>
      <c r="G2314" s="91" t="s">
        <v>53</v>
      </c>
      <c r="H2314" s="91" t="s">
        <v>548</v>
      </c>
    </row>
    <row r="2315" spans="1:8" ht="15" customHeight="1" x14ac:dyDescent="0.25">
      <c r="A2315" s="91" t="s">
        <v>474</v>
      </c>
      <c r="B2315" s="91" t="s">
        <v>334</v>
      </c>
      <c r="C2315" s="91" t="s">
        <v>514</v>
      </c>
      <c r="D2315" s="91" t="s">
        <v>184</v>
      </c>
      <c r="E2315" s="91" t="s">
        <v>489</v>
      </c>
      <c r="F2315" s="96">
        <v>12</v>
      </c>
      <c r="G2315" s="91" t="s">
        <v>56</v>
      </c>
      <c r="H2315" s="91" t="s">
        <v>548</v>
      </c>
    </row>
    <row r="2316" spans="1:8" ht="15" customHeight="1" x14ac:dyDescent="0.25">
      <c r="A2316" s="91" t="s">
        <v>474</v>
      </c>
      <c r="B2316" s="91" t="s">
        <v>334</v>
      </c>
      <c r="C2316" s="91" t="s">
        <v>514</v>
      </c>
      <c r="D2316" s="91" t="s">
        <v>184</v>
      </c>
      <c r="E2316" s="91" t="s">
        <v>489</v>
      </c>
      <c r="F2316" s="96">
        <v>2</v>
      </c>
      <c r="G2316" s="91" t="s">
        <v>65</v>
      </c>
      <c r="H2316" s="91" t="s">
        <v>548</v>
      </c>
    </row>
    <row r="2317" spans="1:8" s="146" customFormat="1" ht="15" customHeight="1" x14ac:dyDescent="0.25">
      <c r="A2317" s="143"/>
      <c r="B2317" s="143"/>
      <c r="C2317" s="143"/>
      <c r="D2317" s="143"/>
      <c r="E2317" s="143"/>
      <c r="F2317" s="118">
        <f>SUM(F2293:F2316)</f>
        <v>161</v>
      </c>
      <c r="G2317" s="143"/>
      <c r="H2317" s="143"/>
    </row>
    <row r="2318" spans="1:8" ht="15" customHeight="1" x14ac:dyDescent="0.25">
      <c r="A2318" s="91" t="s">
        <v>475</v>
      </c>
      <c r="B2318" s="91" t="s">
        <v>515</v>
      </c>
      <c r="C2318" s="91" t="s">
        <v>516</v>
      </c>
      <c r="D2318" s="91" t="s">
        <v>14</v>
      </c>
      <c r="E2318" s="91" t="s">
        <v>538</v>
      </c>
      <c r="F2318" s="96">
        <v>252</v>
      </c>
      <c r="G2318" s="91" t="s">
        <v>300</v>
      </c>
      <c r="H2318" s="91" t="s">
        <v>549</v>
      </c>
    </row>
    <row r="2319" spans="1:8" ht="15" customHeight="1" x14ac:dyDescent="0.25">
      <c r="A2319" s="91" t="s">
        <v>475</v>
      </c>
      <c r="B2319" s="91" t="s">
        <v>515</v>
      </c>
      <c r="C2319" s="91" t="s">
        <v>516</v>
      </c>
      <c r="D2319" s="91" t="s">
        <v>14</v>
      </c>
      <c r="E2319" s="91" t="s">
        <v>538</v>
      </c>
      <c r="F2319" s="96">
        <v>490</v>
      </c>
      <c r="G2319" s="91" t="s">
        <v>23</v>
      </c>
      <c r="H2319" s="91" t="s">
        <v>549</v>
      </c>
    </row>
    <row r="2320" spans="1:8" ht="15" customHeight="1" x14ac:dyDescent="0.25">
      <c r="A2320" s="91" t="s">
        <v>475</v>
      </c>
      <c r="B2320" s="91" t="s">
        <v>515</v>
      </c>
      <c r="C2320" s="91" t="s">
        <v>516</v>
      </c>
      <c r="D2320" s="91" t="s">
        <v>14</v>
      </c>
      <c r="E2320" s="91" t="s">
        <v>538</v>
      </c>
      <c r="F2320" s="96">
        <v>126</v>
      </c>
      <c r="G2320" s="91" t="s">
        <v>24</v>
      </c>
      <c r="H2320" s="91" t="s">
        <v>549</v>
      </c>
    </row>
    <row r="2321" spans="1:8" ht="15" customHeight="1" x14ac:dyDescent="0.25">
      <c r="A2321" s="91" t="s">
        <v>475</v>
      </c>
      <c r="B2321" s="91" t="s">
        <v>515</v>
      </c>
      <c r="C2321" s="91" t="s">
        <v>516</v>
      </c>
      <c r="D2321" s="91" t="s">
        <v>14</v>
      </c>
      <c r="E2321" s="91" t="s">
        <v>538</v>
      </c>
      <c r="F2321" s="96">
        <v>125</v>
      </c>
      <c r="G2321" s="91" t="s">
        <v>25</v>
      </c>
      <c r="H2321" s="91" t="s">
        <v>549</v>
      </c>
    </row>
    <row r="2322" spans="1:8" ht="15" customHeight="1" x14ac:dyDescent="0.25">
      <c r="A2322" s="91" t="s">
        <v>475</v>
      </c>
      <c r="B2322" s="91" t="s">
        <v>515</v>
      </c>
      <c r="C2322" s="91" t="s">
        <v>516</v>
      </c>
      <c r="D2322" s="91" t="s">
        <v>14</v>
      </c>
      <c r="E2322" s="91" t="s">
        <v>538</v>
      </c>
      <c r="F2322" s="96">
        <v>287</v>
      </c>
      <c r="G2322" s="91" t="s">
        <v>52</v>
      </c>
      <c r="H2322" s="91" t="s">
        <v>549</v>
      </c>
    </row>
    <row r="2323" spans="1:8" s="146" customFormat="1" ht="15" customHeight="1" x14ac:dyDescent="0.25">
      <c r="A2323" s="143"/>
      <c r="B2323" s="143"/>
      <c r="C2323" s="143"/>
      <c r="D2323" s="143"/>
      <c r="E2323" s="143"/>
      <c r="F2323" s="118">
        <f>SUM(F2318:F2322)</f>
        <v>1280</v>
      </c>
      <c r="G2323" s="143"/>
      <c r="H2323" s="143"/>
    </row>
    <row r="2324" spans="1:8" ht="15" customHeight="1" x14ac:dyDescent="0.25">
      <c r="A2324" s="91" t="s">
        <v>476</v>
      </c>
      <c r="B2324" s="91" t="s">
        <v>517</v>
      </c>
      <c r="C2324" s="91" t="s">
        <v>508</v>
      </c>
      <c r="D2324" s="91" t="s">
        <v>14</v>
      </c>
      <c r="E2324" s="91" t="s">
        <v>489</v>
      </c>
      <c r="F2324" s="96">
        <v>9</v>
      </c>
      <c r="G2324" s="91" t="s">
        <v>15</v>
      </c>
      <c r="H2324" s="91" t="s">
        <v>549</v>
      </c>
    </row>
    <row r="2325" spans="1:8" ht="15" customHeight="1" x14ac:dyDescent="0.25">
      <c r="A2325" s="91" t="s">
        <v>476</v>
      </c>
      <c r="B2325" s="91" t="s">
        <v>517</v>
      </c>
      <c r="C2325" s="91" t="s">
        <v>508</v>
      </c>
      <c r="D2325" s="91" t="s">
        <v>14</v>
      </c>
      <c r="E2325" s="91" t="s">
        <v>489</v>
      </c>
      <c r="F2325" s="96">
        <v>54</v>
      </c>
      <c r="G2325" s="91" t="s">
        <v>300</v>
      </c>
      <c r="H2325" s="91" t="s">
        <v>549</v>
      </c>
    </row>
    <row r="2326" spans="1:8" ht="15" customHeight="1" x14ac:dyDescent="0.25">
      <c r="A2326" s="91" t="s">
        <v>476</v>
      </c>
      <c r="B2326" s="91" t="s">
        <v>517</v>
      </c>
      <c r="C2326" s="91" t="s">
        <v>508</v>
      </c>
      <c r="D2326" s="91" t="s">
        <v>14</v>
      </c>
      <c r="E2326" s="91" t="s">
        <v>489</v>
      </c>
      <c r="F2326" s="96">
        <v>84</v>
      </c>
      <c r="G2326" s="91" t="s">
        <v>18</v>
      </c>
      <c r="H2326" s="91" t="s">
        <v>549</v>
      </c>
    </row>
    <row r="2327" spans="1:8" ht="15" customHeight="1" x14ac:dyDescent="0.25">
      <c r="A2327" s="91" t="s">
        <v>476</v>
      </c>
      <c r="B2327" s="91" t="s">
        <v>517</v>
      </c>
      <c r="C2327" s="91" t="s">
        <v>508</v>
      </c>
      <c r="D2327" s="91" t="s">
        <v>14</v>
      </c>
      <c r="E2327" s="91" t="s">
        <v>489</v>
      </c>
      <c r="F2327" s="96">
        <v>28</v>
      </c>
      <c r="G2327" s="91" t="s">
        <v>19</v>
      </c>
      <c r="H2327" s="91" t="s">
        <v>549</v>
      </c>
    </row>
    <row r="2328" spans="1:8" ht="15" customHeight="1" x14ac:dyDescent="0.25">
      <c r="A2328" s="91" t="s">
        <v>476</v>
      </c>
      <c r="B2328" s="91" t="s">
        <v>517</v>
      </c>
      <c r="C2328" s="91" t="s">
        <v>508</v>
      </c>
      <c r="D2328" s="91" t="s">
        <v>14</v>
      </c>
      <c r="E2328" s="91" t="s">
        <v>489</v>
      </c>
      <c r="F2328" s="96">
        <v>9</v>
      </c>
      <c r="G2328" s="91" t="s">
        <v>21</v>
      </c>
      <c r="H2328" s="91" t="s">
        <v>549</v>
      </c>
    </row>
    <row r="2329" spans="1:8" ht="15" customHeight="1" x14ac:dyDescent="0.25">
      <c r="A2329" s="91" t="s">
        <v>478</v>
      </c>
      <c r="B2329" s="91" t="s">
        <v>519</v>
      </c>
      <c r="C2329" s="91" t="s">
        <v>512</v>
      </c>
      <c r="D2329" s="91" t="s">
        <v>14</v>
      </c>
      <c r="E2329" s="91" t="s">
        <v>489</v>
      </c>
      <c r="F2329" s="96">
        <v>0</v>
      </c>
      <c r="G2329" s="91" t="s">
        <v>22</v>
      </c>
      <c r="H2329" s="91" t="s">
        <v>549</v>
      </c>
    </row>
    <row r="2330" spans="1:8" ht="15" customHeight="1" x14ac:dyDescent="0.25">
      <c r="A2330" s="91" t="s">
        <v>476</v>
      </c>
      <c r="B2330" s="91" t="s">
        <v>517</v>
      </c>
      <c r="C2330" s="91" t="s">
        <v>508</v>
      </c>
      <c r="D2330" s="91" t="s">
        <v>14</v>
      </c>
      <c r="E2330" s="91" t="s">
        <v>489</v>
      </c>
      <c r="F2330" s="96">
        <v>41</v>
      </c>
      <c r="G2330" s="91" t="s">
        <v>23</v>
      </c>
      <c r="H2330" s="91" t="s">
        <v>549</v>
      </c>
    </row>
    <row r="2331" spans="1:8" ht="15" customHeight="1" x14ac:dyDescent="0.25">
      <c r="A2331" s="91" t="s">
        <v>476</v>
      </c>
      <c r="B2331" s="91" t="s">
        <v>517</v>
      </c>
      <c r="C2331" s="91" t="s">
        <v>508</v>
      </c>
      <c r="D2331" s="91" t="s">
        <v>14</v>
      </c>
      <c r="E2331" s="91" t="s">
        <v>489</v>
      </c>
      <c r="F2331" s="96">
        <v>20</v>
      </c>
      <c r="G2331" s="91" t="s">
        <v>25</v>
      </c>
      <c r="H2331" s="91" t="s">
        <v>549</v>
      </c>
    </row>
    <row r="2332" spans="1:8" ht="15" customHeight="1" x14ac:dyDescent="0.25">
      <c r="A2332" s="91" t="s">
        <v>476</v>
      </c>
      <c r="B2332" s="91" t="s">
        <v>517</v>
      </c>
      <c r="C2332" s="91" t="s">
        <v>508</v>
      </c>
      <c r="D2332" s="91" t="s">
        <v>14</v>
      </c>
      <c r="E2332" s="91" t="s">
        <v>489</v>
      </c>
      <c r="F2332" s="96">
        <v>30</v>
      </c>
      <c r="G2332" s="91" t="s">
        <v>26</v>
      </c>
      <c r="H2332" s="91" t="s">
        <v>549</v>
      </c>
    </row>
    <row r="2333" spans="1:8" ht="15" customHeight="1" x14ac:dyDescent="0.25">
      <c r="A2333" s="91" t="s">
        <v>476</v>
      </c>
      <c r="B2333" s="91" t="s">
        <v>517</v>
      </c>
      <c r="C2333" s="91" t="s">
        <v>508</v>
      </c>
      <c r="D2333" s="91" t="s">
        <v>14</v>
      </c>
      <c r="E2333" s="91" t="s">
        <v>489</v>
      </c>
      <c r="F2333" s="96">
        <v>8</v>
      </c>
      <c r="G2333" s="91" t="s">
        <v>27</v>
      </c>
      <c r="H2333" s="91" t="s">
        <v>549</v>
      </c>
    </row>
    <row r="2334" spans="1:8" ht="15" customHeight="1" x14ac:dyDescent="0.25">
      <c r="A2334" s="91" t="s">
        <v>476</v>
      </c>
      <c r="B2334" s="91" t="s">
        <v>517</v>
      </c>
      <c r="C2334" s="91" t="s">
        <v>508</v>
      </c>
      <c r="D2334" s="91" t="s">
        <v>14</v>
      </c>
      <c r="E2334" s="91" t="s">
        <v>489</v>
      </c>
      <c r="F2334" s="96">
        <v>77</v>
      </c>
      <c r="G2334" s="91" t="s">
        <v>28</v>
      </c>
      <c r="H2334" s="91" t="s">
        <v>549</v>
      </c>
    </row>
    <row r="2335" spans="1:8" ht="15" customHeight="1" x14ac:dyDescent="0.25">
      <c r="A2335" s="91" t="s">
        <v>476</v>
      </c>
      <c r="B2335" s="91" t="s">
        <v>517</v>
      </c>
      <c r="C2335" s="91" t="s">
        <v>508</v>
      </c>
      <c r="D2335" s="91" t="s">
        <v>14</v>
      </c>
      <c r="E2335" s="91" t="s">
        <v>489</v>
      </c>
      <c r="F2335" s="96">
        <v>88</v>
      </c>
      <c r="G2335" s="91" t="s">
        <v>29</v>
      </c>
      <c r="H2335" s="91" t="s">
        <v>549</v>
      </c>
    </row>
    <row r="2336" spans="1:8" ht="15" customHeight="1" x14ac:dyDescent="0.25">
      <c r="A2336" s="91" t="s">
        <v>476</v>
      </c>
      <c r="B2336" s="91" t="s">
        <v>517</v>
      </c>
      <c r="C2336" s="91" t="s">
        <v>508</v>
      </c>
      <c r="D2336" s="91" t="s">
        <v>14</v>
      </c>
      <c r="E2336" s="91" t="s">
        <v>489</v>
      </c>
      <c r="F2336" s="96">
        <v>45</v>
      </c>
      <c r="G2336" s="91" t="s">
        <v>30</v>
      </c>
      <c r="H2336" s="91" t="s">
        <v>549</v>
      </c>
    </row>
    <row r="2337" spans="1:8" ht="15" customHeight="1" x14ac:dyDescent="0.25">
      <c r="A2337" s="91" t="s">
        <v>476</v>
      </c>
      <c r="B2337" s="91" t="s">
        <v>517</v>
      </c>
      <c r="C2337" s="91" t="s">
        <v>508</v>
      </c>
      <c r="D2337" s="91" t="s">
        <v>14</v>
      </c>
      <c r="E2337" s="91" t="s">
        <v>489</v>
      </c>
      <c r="F2337" s="96">
        <v>4</v>
      </c>
      <c r="G2337" s="91" t="s">
        <v>31</v>
      </c>
      <c r="H2337" s="91" t="s">
        <v>549</v>
      </c>
    </row>
    <row r="2338" spans="1:8" ht="15" customHeight="1" x14ac:dyDescent="0.25">
      <c r="A2338" s="91" t="s">
        <v>476</v>
      </c>
      <c r="B2338" s="91" t="s">
        <v>517</v>
      </c>
      <c r="C2338" s="91" t="s">
        <v>508</v>
      </c>
      <c r="D2338" s="91" t="s">
        <v>14</v>
      </c>
      <c r="E2338" s="91" t="s">
        <v>489</v>
      </c>
      <c r="F2338" s="96">
        <v>72</v>
      </c>
      <c r="G2338" s="91" t="s">
        <v>32</v>
      </c>
      <c r="H2338" s="91" t="s">
        <v>549</v>
      </c>
    </row>
    <row r="2339" spans="1:8" ht="15" customHeight="1" x14ac:dyDescent="0.25">
      <c r="A2339" s="91" t="s">
        <v>476</v>
      </c>
      <c r="B2339" s="91" t="s">
        <v>517</v>
      </c>
      <c r="C2339" s="91" t="s">
        <v>508</v>
      </c>
      <c r="D2339" s="91" t="s">
        <v>14</v>
      </c>
      <c r="E2339" s="91" t="s">
        <v>489</v>
      </c>
      <c r="F2339" s="96">
        <v>10</v>
      </c>
      <c r="G2339" s="91" t="s">
        <v>62</v>
      </c>
      <c r="H2339" s="91" t="s">
        <v>549</v>
      </c>
    </row>
    <row r="2340" spans="1:8" ht="15" customHeight="1" x14ac:dyDescent="0.25">
      <c r="A2340" s="91" t="s">
        <v>476</v>
      </c>
      <c r="B2340" s="91" t="s">
        <v>517</v>
      </c>
      <c r="C2340" s="91" t="s">
        <v>508</v>
      </c>
      <c r="D2340" s="91" t="s">
        <v>14</v>
      </c>
      <c r="E2340" s="91" t="s">
        <v>489</v>
      </c>
      <c r="F2340" s="96">
        <v>7</v>
      </c>
      <c r="G2340" s="91" t="s">
        <v>33</v>
      </c>
      <c r="H2340" s="91" t="s">
        <v>549</v>
      </c>
    </row>
    <row r="2341" spans="1:8" ht="15" customHeight="1" x14ac:dyDescent="0.25">
      <c r="A2341" s="91" t="s">
        <v>476</v>
      </c>
      <c r="B2341" s="91" t="s">
        <v>517</v>
      </c>
      <c r="C2341" s="91" t="s">
        <v>508</v>
      </c>
      <c r="D2341" s="91" t="s">
        <v>14</v>
      </c>
      <c r="E2341" s="91" t="s">
        <v>489</v>
      </c>
      <c r="F2341" s="96">
        <v>2</v>
      </c>
      <c r="G2341" s="91" t="s">
        <v>34</v>
      </c>
      <c r="H2341" s="91" t="s">
        <v>549</v>
      </c>
    </row>
    <row r="2342" spans="1:8" ht="15" customHeight="1" x14ac:dyDescent="0.25">
      <c r="A2342" s="91" t="s">
        <v>476</v>
      </c>
      <c r="B2342" s="91" t="s">
        <v>517</v>
      </c>
      <c r="C2342" s="91" t="s">
        <v>508</v>
      </c>
      <c r="D2342" s="91" t="s">
        <v>14</v>
      </c>
      <c r="E2342" s="91" t="s">
        <v>489</v>
      </c>
      <c r="F2342" s="96">
        <v>20</v>
      </c>
      <c r="G2342" s="91" t="s">
        <v>35</v>
      </c>
      <c r="H2342" s="91" t="s">
        <v>549</v>
      </c>
    </row>
    <row r="2343" spans="1:8" ht="15" customHeight="1" x14ac:dyDescent="0.25">
      <c r="A2343" s="91" t="s">
        <v>476</v>
      </c>
      <c r="B2343" s="91" t="s">
        <v>517</v>
      </c>
      <c r="C2343" s="91" t="s">
        <v>508</v>
      </c>
      <c r="D2343" s="91" t="s">
        <v>14</v>
      </c>
      <c r="E2343" s="91" t="s">
        <v>489</v>
      </c>
      <c r="F2343" s="96">
        <v>14</v>
      </c>
      <c r="G2343" s="91" t="s">
        <v>36</v>
      </c>
      <c r="H2343" s="91" t="s">
        <v>549</v>
      </c>
    </row>
    <row r="2344" spans="1:8" ht="15" customHeight="1" x14ac:dyDescent="0.25">
      <c r="A2344" s="91" t="s">
        <v>476</v>
      </c>
      <c r="B2344" s="91" t="s">
        <v>517</v>
      </c>
      <c r="C2344" s="91" t="s">
        <v>508</v>
      </c>
      <c r="D2344" s="91" t="s">
        <v>14</v>
      </c>
      <c r="E2344" s="91" t="s">
        <v>489</v>
      </c>
      <c r="F2344" s="96">
        <v>11</v>
      </c>
      <c r="G2344" s="91" t="s">
        <v>37</v>
      </c>
      <c r="H2344" s="91" t="s">
        <v>549</v>
      </c>
    </row>
    <row r="2345" spans="1:8" ht="15" customHeight="1" x14ac:dyDescent="0.25">
      <c r="A2345" s="91" t="s">
        <v>476</v>
      </c>
      <c r="B2345" s="91" t="s">
        <v>517</v>
      </c>
      <c r="C2345" s="91" t="s">
        <v>508</v>
      </c>
      <c r="D2345" s="91" t="s">
        <v>14</v>
      </c>
      <c r="E2345" s="91" t="s">
        <v>489</v>
      </c>
      <c r="F2345" s="96">
        <v>4</v>
      </c>
      <c r="G2345" s="91" t="s">
        <v>38</v>
      </c>
      <c r="H2345" s="91" t="s">
        <v>549</v>
      </c>
    </row>
    <row r="2346" spans="1:8" ht="15" customHeight="1" x14ac:dyDescent="0.25">
      <c r="A2346" s="91" t="s">
        <v>476</v>
      </c>
      <c r="B2346" s="91" t="s">
        <v>517</v>
      </c>
      <c r="C2346" s="91" t="s">
        <v>508</v>
      </c>
      <c r="D2346" s="91" t="s">
        <v>14</v>
      </c>
      <c r="E2346" s="91" t="s">
        <v>489</v>
      </c>
      <c r="F2346" s="96">
        <v>0</v>
      </c>
      <c r="G2346" s="91" t="s">
        <v>39</v>
      </c>
      <c r="H2346" s="91" t="s">
        <v>549</v>
      </c>
    </row>
    <row r="2347" spans="1:8" ht="15" customHeight="1" x14ac:dyDescent="0.25">
      <c r="A2347" s="91" t="s">
        <v>476</v>
      </c>
      <c r="B2347" s="91" t="s">
        <v>517</v>
      </c>
      <c r="C2347" s="91" t="s">
        <v>508</v>
      </c>
      <c r="D2347" s="91" t="s">
        <v>14</v>
      </c>
      <c r="E2347" s="91" t="s">
        <v>489</v>
      </c>
      <c r="F2347" s="96">
        <v>1</v>
      </c>
      <c r="G2347" s="91" t="s">
        <v>40</v>
      </c>
      <c r="H2347" s="91" t="s">
        <v>549</v>
      </c>
    </row>
    <row r="2348" spans="1:8" ht="15" customHeight="1" x14ac:dyDescent="0.25">
      <c r="A2348" s="91" t="s">
        <v>476</v>
      </c>
      <c r="B2348" s="91" t="s">
        <v>517</v>
      </c>
      <c r="C2348" s="91" t="s">
        <v>508</v>
      </c>
      <c r="D2348" s="91" t="s">
        <v>14</v>
      </c>
      <c r="E2348" s="91" t="s">
        <v>489</v>
      </c>
      <c r="F2348" s="96">
        <v>40</v>
      </c>
      <c r="G2348" s="91" t="s">
        <v>43</v>
      </c>
      <c r="H2348" s="91" t="s">
        <v>549</v>
      </c>
    </row>
    <row r="2349" spans="1:8" ht="15" customHeight="1" x14ac:dyDescent="0.25">
      <c r="A2349" s="91" t="s">
        <v>476</v>
      </c>
      <c r="B2349" s="91" t="s">
        <v>517</v>
      </c>
      <c r="C2349" s="91" t="s">
        <v>508</v>
      </c>
      <c r="D2349" s="91" t="s">
        <v>14</v>
      </c>
      <c r="E2349" s="91" t="s">
        <v>489</v>
      </c>
      <c r="F2349" s="96">
        <v>10</v>
      </c>
      <c r="G2349" s="91" t="s">
        <v>45</v>
      </c>
      <c r="H2349" s="91" t="s">
        <v>549</v>
      </c>
    </row>
    <row r="2350" spans="1:8" ht="15" customHeight="1" x14ac:dyDescent="0.25">
      <c r="A2350" s="91" t="s">
        <v>476</v>
      </c>
      <c r="B2350" s="91" t="s">
        <v>517</v>
      </c>
      <c r="C2350" s="91" t="s">
        <v>508</v>
      </c>
      <c r="D2350" s="91" t="s">
        <v>14</v>
      </c>
      <c r="E2350" s="91" t="s">
        <v>489</v>
      </c>
      <c r="F2350" s="96">
        <v>3</v>
      </c>
      <c r="G2350" s="91" t="s">
        <v>46</v>
      </c>
      <c r="H2350" s="91" t="s">
        <v>549</v>
      </c>
    </row>
    <row r="2351" spans="1:8" ht="15" customHeight="1" x14ac:dyDescent="0.25">
      <c r="A2351" s="91" t="s">
        <v>476</v>
      </c>
      <c r="B2351" s="91" t="s">
        <v>517</v>
      </c>
      <c r="C2351" s="91" t="s">
        <v>508</v>
      </c>
      <c r="D2351" s="91" t="s">
        <v>14</v>
      </c>
      <c r="E2351" s="91" t="s">
        <v>489</v>
      </c>
      <c r="F2351" s="96">
        <v>8</v>
      </c>
      <c r="G2351" s="91" t="s">
        <v>47</v>
      </c>
      <c r="H2351" s="91" t="s">
        <v>549</v>
      </c>
    </row>
    <row r="2352" spans="1:8" ht="15" customHeight="1" x14ac:dyDescent="0.25">
      <c r="A2352" s="91" t="s">
        <v>476</v>
      </c>
      <c r="B2352" s="91" t="s">
        <v>517</v>
      </c>
      <c r="C2352" s="91" t="s">
        <v>508</v>
      </c>
      <c r="D2352" s="91" t="s">
        <v>14</v>
      </c>
      <c r="E2352" s="91" t="s">
        <v>489</v>
      </c>
      <c r="F2352" s="96">
        <v>2</v>
      </c>
      <c r="G2352" s="91" t="s">
        <v>344</v>
      </c>
      <c r="H2352" s="91" t="s">
        <v>549</v>
      </c>
    </row>
    <row r="2353" spans="1:8" ht="15" customHeight="1" x14ac:dyDescent="0.25">
      <c r="A2353" s="91" t="s">
        <v>476</v>
      </c>
      <c r="B2353" s="91" t="s">
        <v>517</v>
      </c>
      <c r="C2353" s="91" t="s">
        <v>508</v>
      </c>
      <c r="D2353" s="91" t="s">
        <v>14</v>
      </c>
      <c r="E2353" s="91" t="s">
        <v>489</v>
      </c>
      <c r="F2353" s="96">
        <v>1</v>
      </c>
      <c r="G2353" s="91" t="s">
        <v>63</v>
      </c>
      <c r="H2353" s="91" t="s">
        <v>549</v>
      </c>
    </row>
    <row r="2354" spans="1:8" ht="15" customHeight="1" x14ac:dyDescent="0.25">
      <c r="A2354" s="91" t="s">
        <v>476</v>
      </c>
      <c r="B2354" s="91" t="s">
        <v>517</v>
      </c>
      <c r="C2354" s="91" t="s">
        <v>508</v>
      </c>
      <c r="D2354" s="91" t="s">
        <v>14</v>
      </c>
      <c r="E2354" s="91" t="s">
        <v>489</v>
      </c>
      <c r="F2354" s="96">
        <v>28</v>
      </c>
      <c r="G2354" s="91" t="s">
        <v>48</v>
      </c>
      <c r="H2354" s="91" t="s">
        <v>549</v>
      </c>
    </row>
    <row r="2355" spans="1:8" ht="15" customHeight="1" x14ac:dyDescent="0.25">
      <c r="A2355" s="91" t="s">
        <v>476</v>
      </c>
      <c r="B2355" s="91" t="s">
        <v>517</v>
      </c>
      <c r="C2355" s="91" t="s">
        <v>508</v>
      </c>
      <c r="D2355" s="91" t="s">
        <v>14</v>
      </c>
      <c r="E2355" s="91" t="s">
        <v>489</v>
      </c>
      <c r="F2355" s="96">
        <v>3</v>
      </c>
      <c r="G2355" s="91" t="s">
        <v>68</v>
      </c>
      <c r="H2355" s="91" t="s">
        <v>549</v>
      </c>
    </row>
    <row r="2356" spans="1:8" ht="15" customHeight="1" x14ac:dyDescent="0.25">
      <c r="A2356" s="91" t="s">
        <v>476</v>
      </c>
      <c r="B2356" s="91" t="s">
        <v>517</v>
      </c>
      <c r="C2356" s="91" t="s">
        <v>508</v>
      </c>
      <c r="D2356" s="91" t="s">
        <v>14</v>
      </c>
      <c r="E2356" s="91" t="s">
        <v>489</v>
      </c>
      <c r="F2356" s="96">
        <v>5</v>
      </c>
      <c r="G2356" s="91" t="s">
        <v>49</v>
      </c>
      <c r="H2356" s="91" t="s">
        <v>549</v>
      </c>
    </row>
    <row r="2357" spans="1:8" ht="15" customHeight="1" x14ac:dyDescent="0.25">
      <c r="A2357" s="91" t="s">
        <v>476</v>
      </c>
      <c r="B2357" s="91" t="s">
        <v>517</v>
      </c>
      <c r="C2357" s="91" t="s">
        <v>508</v>
      </c>
      <c r="D2357" s="91" t="s">
        <v>14</v>
      </c>
      <c r="E2357" s="91" t="s">
        <v>489</v>
      </c>
      <c r="F2357" s="96">
        <v>3</v>
      </c>
      <c r="G2357" s="91" t="s">
        <v>50</v>
      </c>
      <c r="H2357" s="91" t="s">
        <v>549</v>
      </c>
    </row>
    <row r="2358" spans="1:8" ht="15" customHeight="1" x14ac:dyDescent="0.25">
      <c r="A2358" s="91" t="s">
        <v>476</v>
      </c>
      <c r="B2358" s="91" t="s">
        <v>517</v>
      </c>
      <c r="C2358" s="91" t="s">
        <v>508</v>
      </c>
      <c r="D2358" s="91" t="s">
        <v>14</v>
      </c>
      <c r="E2358" s="91" t="s">
        <v>489</v>
      </c>
      <c r="F2358" s="96">
        <v>180</v>
      </c>
      <c r="G2358" s="91" t="s">
        <v>51</v>
      </c>
      <c r="H2358" s="91" t="s">
        <v>549</v>
      </c>
    </row>
    <row r="2359" spans="1:8" ht="15" customHeight="1" x14ac:dyDescent="0.25">
      <c r="A2359" s="91" t="s">
        <v>476</v>
      </c>
      <c r="B2359" s="91" t="s">
        <v>517</v>
      </c>
      <c r="C2359" s="91" t="s">
        <v>508</v>
      </c>
      <c r="D2359" s="91" t="s">
        <v>14</v>
      </c>
      <c r="E2359" s="91" t="s">
        <v>489</v>
      </c>
      <c r="F2359" s="96">
        <v>3</v>
      </c>
      <c r="G2359" s="91" t="s">
        <v>52</v>
      </c>
      <c r="H2359" s="91" t="s">
        <v>549</v>
      </c>
    </row>
    <row r="2360" spans="1:8" ht="15" customHeight="1" x14ac:dyDescent="0.25">
      <c r="A2360" s="91" t="s">
        <v>476</v>
      </c>
      <c r="B2360" s="91" t="s">
        <v>517</v>
      </c>
      <c r="C2360" s="91" t="s">
        <v>508</v>
      </c>
      <c r="D2360" s="91" t="s">
        <v>14</v>
      </c>
      <c r="E2360" s="91" t="s">
        <v>489</v>
      </c>
      <c r="F2360" s="96">
        <v>11</v>
      </c>
      <c r="G2360" s="91" t="s">
        <v>266</v>
      </c>
      <c r="H2360" s="91" t="s">
        <v>549</v>
      </c>
    </row>
    <row r="2361" spans="1:8" ht="15" customHeight="1" x14ac:dyDescent="0.25">
      <c r="A2361" s="91" t="s">
        <v>476</v>
      </c>
      <c r="B2361" s="91" t="s">
        <v>517</v>
      </c>
      <c r="C2361" s="91" t="s">
        <v>508</v>
      </c>
      <c r="D2361" s="91" t="s">
        <v>14</v>
      </c>
      <c r="E2361" s="91" t="s">
        <v>489</v>
      </c>
      <c r="F2361" s="96">
        <v>1</v>
      </c>
      <c r="G2361" s="91" t="s">
        <v>54</v>
      </c>
      <c r="H2361" s="91" t="s">
        <v>549</v>
      </c>
    </row>
    <row r="2362" spans="1:8" ht="15" customHeight="1" x14ac:dyDescent="0.25">
      <c r="A2362" s="91" t="s">
        <v>476</v>
      </c>
      <c r="B2362" s="91" t="s">
        <v>517</v>
      </c>
      <c r="C2362" s="91" t="s">
        <v>508</v>
      </c>
      <c r="D2362" s="91" t="s">
        <v>14</v>
      </c>
      <c r="E2362" s="91" t="s">
        <v>489</v>
      </c>
      <c r="F2362" s="96">
        <v>9</v>
      </c>
      <c r="G2362" s="91" t="s">
        <v>301</v>
      </c>
      <c r="H2362" s="91" t="s">
        <v>549</v>
      </c>
    </row>
    <row r="2363" spans="1:8" ht="15" customHeight="1" x14ac:dyDescent="0.25">
      <c r="A2363" s="91" t="s">
        <v>476</v>
      </c>
      <c r="B2363" s="91" t="s">
        <v>517</v>
      </c>
      <c r="C2363" s="91" t="s">
        <v>508</v>
      </c>
      <c r="D2363" s="91" t="s">
        <v>14</v>
      </c>
      <c r="E2363" s="91" t="s">
        <v>489</v>
      </c>
      <c r="F2363" s="96">
        <v>1</v>
      </c>
      <c r="G2363" s="91" t="s">
        <v>144</v>
      </c>
      <c r="H2363" s="91" t="s">
        <v>549</v>
      </c>
    </row>
    <row r="2364" spans="1:8" ht="15" customHeight="1" x14ac:dyDescent="0.25">
      <c r="A2364" s="91" t="s">
        <v>476</v>
      </c>
      <c r="B2364" s="91" t="s">
        <v>517</v>
      </c>
      <c r="C2364" s="91" t="s">
        <v>508</v>
      </c>
      <c r="D2364" s="91" t="s">
        <v>14</v>
      </c>
      <c r="E2364" s="91" t="s">
        <v>489</v>
      </c>
      <c r="F2364" s="96">
        <v>17</v>
      </c>
      <c r="G2364" s="91" t="s">
        <v>56</v>
      </c>
      <c r="H2364" s="91" t="s">
        <v>549</v>
      </c>
    </row>
    <row r="2365" spans="1:8" ht="15" customHeight="1" x14ac:dyDescent="0.25">
      <c r="A2365" s="91" t="s">
        <v>476</v>
      </c>
      <c r="B2365" s="91" t="s">
        <v>517</v>
      </c>
      <c r="C2365" s="91" t="s">
        <v>508</v>
      </c>
      <c r="D2365" s="91" t="s">
        <v>14</v>
      </c>
      <c r="E2365" s="91" t="s">
        <v>489</v>
      </c>
      <c r="F2365" s="96">
        <v>4</v>
      </c>
      <c r="G2365" s="91" t="s">
        <v>57</v>
      </c>
      <c r="H2365" s="91" t="s">
        <v>549</v>
      </c>
    </row>
    <row r="2366" spans="1:8" ht="15" customHeight="1" x14ac:dyDescent="0.25">
      <c r="A2366" s="91" t="s">
        <v>476</v>
      </c>
      <c r="B2366" s="91" t="s">
        <v>517</v>
      </c>
      <c r="C2366" s="91" t="s">
        <v>508</v>
      </c>
      <c r="D2366" s="91" t="s">
        <v>14</v>
      </c>
      <c r="E2366" s="91" t="s">
        <v>489</v>
      </c>
      <c r="F2366" s="96">
        <v>1</v>
      </c>
      <c r="G2366" s="91" t="s">
        <v>65</v>
      </c>
      <c r="H2366" s="91" t="s">
        <v>549</v>
      </c>
    </row>
    <row r="2367" spans="1:8" s="146" customFormat="1" ht="15" customHeight="1" x14ac:dyDescent="0.25">
      <c r="A2367" s="143"/>
      <c r="B2367" s="143"/>
      <c r="C2367" s="143"/>
      <c r="D2367" s="143"/>
      <c r="E2367" s="143"/>
      <c r="F2367" s="118">
        <f>SUM(F2324:F2366)</f>
        <v>968</v>
      </c>
      <c r="G2367" s="143"/>
      <c r="H2367" s="91"/>
    </row>
    <row r="2368" spans="1:8" ht="15" customHeight="1" x14ac:dyDescent="0.25">
      <c r="A2368" s="91" t="s">
        <v>477</v>
      </c>
      <c r="B2368" s="91" t="s">
        <v>518</v>
      </c>
      <c r="C2368" s="91" t="s">
        <v>506</v>
      </c>
      <c r="D2368" s="91" t="s">
        <v>14</v>
      </c>
      <c r="E2368" s="91" t="s">
        <v>489</v>
      </c>
      <c r="F2368" s="96">
        <v>9</v>
      </c>
      <c r="G2368" s="91" t="s">
        <v>15</v>
      </c>
      <c r="H2368" s="91" t="s">
        <v>549</v>
      </c>
    </row>
    <row r="2369" spans="1:8" ht="15" customHeight="1" x14ac:dyDescent="0.25">
      <c r="A2369" s="91" t="s">
        <v>477</v>
      </c>
      <c r="B2369" s="91" t="s">
        <v>518</v>
      </c>
      <c r="C2369" s="91" t="s">
        <v>506</v>
      </c>
      <c r="D2369" s="91" t="s">
        <v>14</v>
      </c>
      <c r="E2369" s="91" t="s">
        <v>489</v>
      </c>
      <c r="F2369" s="96">
        <v>2</v>
      </c>
      <c r="G2369" s="91" t="s">
        <v>17</v>
      </c>
      <c r="H2369" s="91" t="s">
        <v>549</v>
      </c>
    </row>
    <row r="2370" spans="1:8" ht="15" customHeight="1" x14ac:dyDescent="0.25">
      <c r="A2370" s="91" t="s">
        <v>477</v>
      </c>
      <c r="B2370" s="91" t="s">
        <v>518</v>
      </c>
      <c r="C2370" s="91" t="s">
        <v>506</v>
      </c>
      <c r="D2370" s="91" t="s">
        <v>14</v>
      </c>
      <c r="E2370" s="91" t="s">
        <v>489</v>
      </c>
      <c r="F2370" s="96">
        <v>120</v>
      </c>
      <c r="G2370" s="91" t="s">
        <v>18</v>
      </c>
      <c r="H2370" s="91" t="s">
        <v>549</v>
      </c>
    </row>
    <row r="2371" spans="1:8" ht="15" customHeight="1" x14ac:dyDescent="0.25">
      <c r="A2371" s="91" t="s">
        <v>477</v>
      </c>
      <c r="B2371" s="91" t="s">
        <v>518</v>
      </c>
      <c r="C2371" s="91" t="s">
        <v>506</v>
      </c>
      <c r="D2371" s="91" t="s">
        <v>14</v>
      </c>
      <c r="E2371" s="91" t="s">
        <v>489</v>
      </c>
      <c r="F2371" s="96">
        <v>33</v>
      </c>
      <c r="G2371" s="91" t="s">
        <v>19</v>
      </c>
      <c r="H2371" s="91" t="s">
        <v>549</v>
      </c>
    </row>
    <row r="2372" spans="1:8" ht="15" customHeight="1" x14ac:dyDescent="0.25">
      <c r="A2372" s="91" t="s">
        <v>477</v>
      </c>
      <c r="B2372" s="91" t="s">
        <v>518</v>
      </c>
      <c r="C2372" s="91" t="s">
        <v>506</v>
      </c>
      <c r="D2372" s="91" t="s">
        <v>14</v>
      </c>
      <c r="E2372" s="91" t="s">
        <v>489</v>
      </c>
      <c r="F2372" s="96">
        <v>27</v>
      </c>
      <c r="G2372" s="91" t="s">
        <v>20</v>
      </c>
      <c r="H2372" s="91" t="s">
        <v>549</v>
      </c>
    </row>
    <row r="2373" spans="1:8" ht="15" customHeight="1" x14ac:dyDescent="0.25">
      <c r="A2373" s="91" t="s">
        <v>477</v>
      </c>
      <c r="B2373" s="91" t="s">
        <v>518</v>
      </c>
      <c r="C2373" s="91" t="s">
        <v>506</v>
      </c>
      <c r="D2373" s="91" t="s">
        <v>14</v>
      </c>
      <c r="E2373" s="91" t="s">
        <v>489</v>
      </c>
      <c r="F2373" s="96">
        <v>4</v>
      </c>
      <c r="G2373" s="91" t="s">
        <v>21</v>
      </c>
      <c r="H2373" s="91" t="s">
        <v>549</v>
      </c>
    </row>
    <row r="2374" spans="1:8" ht="15" customHeight="1" x14ac:dyDescent="0.25">
      <c r="A2374" s="91" t="s">
        <v>479</v>
      </c>
      <c r="B2374" s="91" t="s">
        <v>413</v>
      </c>
      <c r="C2374" s="91" t="s">
        <v>482</v>
      </c>
      <c r="D2374" s="91" t="s">
        <v>170</v>
      </c>
      <c r="E2374" s="91" t="s">
        <v>535</v>
      </c>
      <c r="F2374" s="96">
        <v>2430</v>
      </c>
      <c r="G2374" s="91" t="s">
        <v>22</v>
      </c>
      <c r="H2374" s="91" t="s">
        <v>543</v>
      </c>
    </row>
    <row r="2375" spans="1:8" ht="15" customHeight="1" x14ac:dyDescent="0.25">
      <c r="A2375" s="91" t="s">
        <v>477</v>
      </c>
      <c r="B2375" s="91" t="s">
        <v>518</v>
      </c>
      <c r="C2375" s="91" t="s">
        <v>506</v>
      </c>
      <c r="D2375" s="91" t="s">
        <v>14</v>
      </c>
      <c r="E2375" s="91" t="s">
        <v>489</v>
      </c>
      <c r="F2375" s="96">
        <v>26</v>
      </c>
      <c r="G2375" s="91" t="s">
        <v>23</v>
      </c>
      <c r="H2375" s="91" t="s">
        <v>549</v>
      </c>
    </row>
    <row r="2376" spans="1:8" ht="15" customHeight="1" x14ac:dyDescent="0.25">
      <c r="A2376" s="91" t="s">
        <v>477</v>
      </c>
      <c r="B2376" s="91" t="s">
        <v>518</v>
      </c>
      <c r="C2376" s="91" t="s">
        <v>506</v>
      </c>
      <c r="D2376" s="91" t="s">
        <v>14</v>
      </c>
      <c r="E2376" s="91" t="s">
        <v>489</v>
      </c>
      <c r="F2376" s="96">
        <v>165</v>
      </c>
      <c r="G2376" s="91" t="s">
        <v>24</v>
      </c>
      <c r="H2376" s="91" t="s">
        <v>549</v>
      </c>
    </row>
    <row r="2377" spans="1:8" ht="15" customHeight="1" x14ac:dyDescent="0.25">
      <c r="A2377" s="91" t="s">
        <v>477</v>
      </c>
      <c r="B2377" s="91" t="s">
        <v>518</v>
      </c>
      <c r="C2377" s="91" t="s">
        <v>506</v>
      </c>
      <c r="D2377" s="91" t="s">
        <v>14</v>
      </c>
      <c r="E2377" s="91" t="s">
        <v>489</v>
      </c>
      <c r="F2377" s="96">
        <v>60</v>
      </c>
      <c r="G2377" s="91" t="s">
        <v>25</v>
      </c>
      <c r="H2377" s="91" t="s">
        <v>549</v>
      </c>
    </row>
    <row r="2378" spans="1:8" ht="15" customHeight="1" x14ac:dyDescent="0.25">
      <c r="A2378" s="91" t="s">
        <v>477</v>
      </c>
      <c r="B2378" s="91" t="s">
        <v>518</v>
      </c>
      <c r="C2378" s="91" t="s">
        <v>506</v>
      </c>
      <c r="D2378" s="91" t="s">
        <v>14</v>
      </c>
      <c r="E2378" s="91" t="s">
        <v>489</v>
      </c>
      <c r="F2378" s="96">
        <v>50</v>
      </c>
      <c r="G2378" s="91" t="s">
        <v>26</v>
      </c>
      <c r="H2378" s="91" t="s">
        <v>549</v>
      </c>
    </row>
    <row r="2379" spans="1:8" ht="15" customHeight="1" x14ac:dyDescent="0.25">
      <c r="A2379" s="91" t="s">
        <v>477</v>
      </c>
      <c r="B2379" s="91" t="s">
        <v>518</v>
      </c>
      <c r="C2379" s="91" t="s">
        <v>506</v>
      </c>
      <c r="D2379" s="91" t="s">
        <v>14</v>
      </c>
      <c r="E2379" s="91" t="s">
        <v>489</v>
      </c>
      <c r="F2379" s="96">
        <v>18</v>
      </c>
      <c r="G2379" s="91" t="s">
        <v>27</v>
      </c>
      <c r="H2379" s="91" t="s">
        <v>549</v>
      </c>
    </row>
    <row r="2380" spans="1:8" ht="15" customHeight="1" x14ac:dyDescent="0.25">
      <c r="A2380" s="91" t="s">
        <v>477</v>
      </c>
      <c r="B2380" s="91" t="s">
        <v>518</v>
      </c>
      <c r="C2380" s="91" t="s">
        <v>506</v>
      </c>
      <c r="D2380" s="91" t="s">
        <v>14</v>
      </c>
      <c r="E2380" s="91" t="s">
        <v>489</v>
      </c>
      <c r="F2380" s="96">
        <v>6</v>
      </c>
      <c r="G2380" s="91" t="s">
        <v>28</v>
      </c>
      <c r="H2380" s="91" t="s">
        <v>549</v>
      </c>
    </row>
    <row r="2381" spans="1:8" ht="15" customHeight="1" x14ac:dyDescent="0.25">
      <c r="A2381" s="91" t="s">
        <v>477</v>
      </c>
      <c r="B2381" s="91" t="s">
        <v>518</v>
      </c>
      <c r="C2381" s="91" t="s">
        <v>506</v>
      </c>
      <c r="D2381" s="91" t="s">
        <v>14</v>
      </c>
      <c r="E2381" s="91" t="s">
        <v>489</v>
      </c>
      <c r="F2381" s="96">
        <v>13</v>
      </c>
      <c r="G2381" s="91" t="s">
        <v>29</v>
      </c>
      <c r="H2381" s="91" t="s">
        <v>549</v>
      </c>
    </row>
    <row r="2382" spans="1:8" ht="15" customHeight="1" x14ac:dyDescent="0.25">
      <c r="A2382" s="91" t="s">
        <v>477</v>
      </c>
      <c r="B2382" s="91" t="s">
        <v>518</v>
      </c>
      <c r="C2382" s="91" t="s">
        <v>506</v>
      </c>
      <c r="D2382" s="91" t="s">
        <v>14</v>
      </c>
      <c r="E2382" s="91" t="s">
        <v>489</v>
      </c>
      <c r="F2382" s="96">
        <v>8</v>
      </c>
      <c r="G2382" s="91" t="s">
        <v>30</v>
      </c>
      <c r="H2382" s="91" t="s">
        <v>549</v>
      </c>
    </row>
    <row r="2383" spans="1:8" ht="15" customHeight="1" x14ac:dyDescent="0.25">
      <c r="A2383" s="91" t="s">
        <v>477</v>
      </c>
      <c r="B2383" s="91" t="s">
        <v>518</v>
      </c>
      <c r="C2383" s="91" t="s">
        <v>506</v>
      </c>
      <c r="D2383" s="91" t="s">
        <v>14</v>
      </c>
      <c r="E2383" s="91" t="s">
        <v>489</v>
      </c>
      <c r="F2383" s="96">
        <v>26</v>
      </c>
      <c r="G2383" s="91" t="s">
        <v>31</v>
      </c>
      <c r="H2383" s="91" t="s">
        <v>549</v>
      </c>
    </row>
    <row r="2384" spans="1:8" ht="15" customHeight="1" x14ac:dyDescent="0.25">
      <c r="A2384" s="91" t="s">
        <v>477</v>
      </c>
      <c r="B2384" s="91" t="s">
        <v>518</v>
      </c>
      <c r="C2384" s="91" t="s">
        <v>506</v>
      </c>
      <c r="D2384" s="91" t="s">
        <v>14</v>
      </c>
      <c r="E2384" s="91" t="s">
        <v>489</v>
      </c>
      <c r="F2384" s="96">
        <v>3</v>
      </c>
      <c r="G2384" s="91" t="s">
        <v>347</v>
      </c>
      <c r="H2384" s="91" t="s">
        <v>549</v>
      </c>
    </row>
    <row r="2385" spans="1:8" ht="15" customHeight="1" x14ac:dyDescent="0.25">
      <c r="A2385" s="91" t="s">
        <v>477</v>
      </c>
      <c r="B2385" s="91" t="s">
        <v>518</v>
      </c>
      <c r="C2385" s="91" t="s">
        <v>506</v>
      </c>
      <c r="D2385" s="91" t="s">
        <v>14</v>
      </c>
      <c r="E2385" s="91" t="s">
        <v>489</v>
      </c>
      <c r="F2385" s="96">
        <v>4</v>
      </c>
      <c r="G2385" s="91" t="s">
        <v>32</v>
      </c>
      <c r="H2385" s="91" t="s">
        <v>549</v>
      </c>
    </row>
    <row r="2386" spans="1:8" ht="15" customHeight="1" x14ac:dyDescent="0.25">
      <c r="A2386" s="91" t="s">
        <v>477</v>
      </c>
      <c r="B2386" s="91" t="s">
        <v>518</v>
      </c>
      <c r="C2386" s="91" t="s">
        <v>506</v>
      </c>
      <c r="D2386" s="91" t="s">
        <v>14</v>
      </c>
      <c r="E2386" s="91" t="s">
        <v>489</v>
      </c>
      <c r="F2386" s="96">
        <v>16</v>
      </c>
      <c r="G2386" s="91" t="s">
        <v>33</v>
      </c>
      <c r="H2386" s="91" t="s">
        <v>549</v>
      </c>
    </row>
    <row r="2387" spans="1:8" ht="15" customHeight="1" x14ac:dyDescent="0.25">
      <c r="A2387" s="91" t="s">
        <v>477</v>
      </c>
      <c r="B2387" s="91" t="s">
        <v>518</v>
      </c>
      <c r="C2387" s="91" t="s">
        <v>506</v>
      </c>
      <c r="D2387" s="91" t="s">
        <v>14</v>
      </c>
      <c r="E2387" s="91" t="s">
        <v>489</v>
      </c>
      <c r="F2387" s="96">
        <v>34</v>
      </c>
      <c r="G2387" s="91" t="s">
        <v>34</v>
      </c>
      <c r="H2387" s="91" t="s">
        <v>549</v>
      </c>
    </row>
    <row r="2388" spans="1:8" ht="15" customHeight="1" x14ac:dyDescent="0.25">
      <c r="A2388" s="91" t="s">
        <v>477</v>
      </c>
      <c r="B2388" s="91" t="s">
        <v>518</v>
      </c>
      <c r="C2388" s="91" t="s">
        <v>506</v>
      </c>
      <c r="D2388" s="91" t="s">
        <v>14</v>
      </c>
      <c r="E2388" s="91" t="s">
        <v>489</v>
      </c>
      <c r="F2388" s="96">
        <v>45</v>
      </c>
      <c r="G2388" s="91" t="s">
        <v>35</v>
      </c>
      <c r="H2388" s="91" t="s">
        <v>549</v>
      </c>
    </row>
    <row r="2389" spans="1:8" ht="15" customHeight="1" x14ac:dyDescent="0.25">
      <c r="A2389" s="91" t="s">
        <v>477</v>
      </c>
      <c r="B2389" s="91" t="s">
        <v>518</v>
      </c>
      <c r="C2389" s="91" t="s">
        <v>506</v>
      </c>
      <c r="D2389" s="91" t="s">
        <v>14</v>
      </c>
      <c r="E2389" s="91" t="s">
        <v>489</v>
      </c>
      <c r="F2389" s="96">
        <v>39</v>
      </c>
      <c r="G2389" s="91" t="s">
        <v>36</v>
      </c>
      <c r="H2389" s="91" t="s">
        <v>549</v>
      </c>
    </row>
    <row r="2390" spans="1:8" ht="15" customHeight="1" x14ac:dyDescent="0.25">
      <c r="A2390" s="91" t="s">
        <v>477</v>
      </c>
      <c r="B2390" s="91" t="s">
        <v>518</v>
      </c>
      <c r="C2390" s="91" t="s">
        <v>506</v>
      </c>
      <c r="D2390" s="91" t="s">
        <v>14</v>
      </c>
      <c r="E2390" s="91" t="s">
        <v>489</v>
      </c>
      <c r="F2390" s="96">
        <v>37</v>
      </c>
      <c r="G2390" s="91" t="s">
        <v>37</v>
      </c>
      <c r="H2390" s="91" t="s">
        <v>549</v>
      </c>
    </row>
    <row r="2391" spans="1:8" ht="15" customHeight="1" x14ac:dyDescent="0.25">
      <c r="A2391" s="91" t="s">
        <v>477</v>
      </c>
      <c r="B2391" s="91" t="s">
        <v>518</v>
      </c>
      <c r="C2391" s="91" t="s">
        <v>506</v>
      </c>
      <c r="D2391" s="91" t="s">
        <v>14</v>
      </c>
      <c r="E2391" s="91" t="s">
        <v>489</v>
      </c>
      <c r="F2391" s="96">
        <v>36</v>
      </c>
      <c r="G2391" s="91" t="s">
        <v>38</v>
      </c>
      <c r="H2391" s="91" t="s">
        <v>549</v>
      </c>
    </row>
    <row r="2392" spans="1:8" ht="15" customHeight="1" x14ac:dyDescent="0.25">
      <c r="A2392" s="91" t="s">
        <v>477</v>
      </c>
      <c r="B2392" s="91" t="s">
        <v>518</v>
      </c>
      <c r="C2392" s="91" t="s">
        <v>506</v>
      </c>
      <c r="D2392" s="91" t="s">
        <v>14</v>
      </c>
      <c r="E2392" s="91" t="s">
        <v>489</v>
      </c>
      <c r="F2392" s="96">
        <v>17</v>
      </c>
      <c r="G2392" s="91" t="s">
        <v>39</v>
      </c>
      <c r="H2392" s="91" t="s">
        <v>549</v>
      </c>
    </row>
    <row r="2393" spans="1:8" ht="15" customHeight="1" x14ac:dyDescent="0.25">
      <c r="A2393" s="91" t="s">
        <v>477</v>
      </c>
      <c r="B2393" s="91" t="s">
        <v>518</v>
      </c>
      <c r="C2393" s="91" t="s">
        <v>506</v>
      </c>
      <c r="D2393" s="91" t="s">
        <v>14</v>
      </c>
      <c r="E2393" s="91" t="s">
        <v>489</v>
      </c>
      <c r="F2393" s="96">
        <v>30</v>
      </c>
      <c r="G2393" s="91" t="s">
        <v>40</v>
      </c>
      <c r="H2393" s="91" t="s">
        <v>549</v>
      </c>
    </row>
    <row r="2394" spans="1:8" ht="15" customHeight="1" x14ac:dyDescent="0.25">
      <c r="A2394" s="91" t="s">
        <v>477</v>
      </c>
      <c r="B2394" s="91" t="s">
        <v>518</v>
      </c>
      <c r="C2394" s="91" t="s">
        <v>506</v>
      </c>
      <c r="D2394" s="91" t="s">
        <v>14</v>
      </c>
      <c r="E2394" s="91" t="s">
        <v>489</v>
      </c>
      <c r="F2394" s="96">
        <v>71</v>
      </c>
      <c r="G2394" s="91" t="s">
        <v>41</v>
      </c>
      <c r="H2394" s="91" t="s">
        <v>549</v>
      </c>
    </row>
    <row r="2395" spans="1:8" ht="15" customHeight="1" x14ac:dyDescent="0.25">
      <c r="A2395" s="91" t="s">
        <v>477</v>
      </c>
      <c r="B2395" s="91" t="s">
        <v>518</v>
      </c>
      <c r="C2395" s="91" t="s">
        <v>506</v>
      </c>
      <c r="D2395" s="91" t="s">
        <v>14</v>
      </c>
      <c r="E2395" s="91" t="s">
        <v>489</v>
      </c>
      <c r="F2395" s="96">
        <v>9</v>
      </c>
      <c r="G2395" s="91" t="s">
        <v>274</v>
      </c>
      <c r="H2395" s="91" t="s">
        <v>549</v>
      </c>
    </row>
    <row r="2396" spans="1:8" ht="15" customHeight="1" x14ac:dyDescent="0.25">
      <c r="A2396" s="91" t="s">
        <v>477</v>
      </c>
      <c r="B2396" s="91" t="s">
        <v>518</v>
      </c>
      <c r="C2396" s="91" t="s">
        <v>506</v>
      </c>
      <c r="D2396" s="91" t="s">
        <v>14</v>
      </c>
      <c r="E2396" s="91" t="s">
        <v>489</v>
      </c>
      <c r="F2396" s="96">
        <v>14</v>
      </c>
      <c r="G2396" s="91" t="s">
        <v>44</v>
      </c>
      <c r="H2396" s="91" t="s">
        <v>549</v>
      </c>
    </row>
    <row r="2397" spans="1:8" ht="15" customHeight="1" x14ac:dyDescent="0.25">
      <c r="A2397" s="91" t="s">
        <v>477</v>
      </c>
      <c r="B2397" s="91" t="s">
        <v>518</v>
      </c>
      <c r="C2397" s="91" t="s">
        <v>506</v>
      </c>
      <c r="D2397" s="91" t="s">
        <v>14</v>
      </c>
      <c r="E2397" s="91" t="s">
        <v>489</v>
      </c>
      <c r="F2397" s="96">
        <v>52</v>
      </c>
      <c r="G2397" s="91" t="s">
        <v>45</v>
      </c>
      <c r="H2397" s="91" t="s">
        <v>549</v>
      </c>
    </row>
    <row r="2398" spans="1:8" ht="15" customHeight="1" x14ac:dyDescent="0.25">
      <c r="A2398" s="91" t="s">
        <v>477</v>
      </c>
      <c r="B2398" s="91" t="s">
        <v>518</v>
      </c>
      <c r="C2398" s="91" t="s">
        <v>506</v>
      </c>
      <c r="D2398" s="91" t="s">
        <v>14</v>
      </c>
      <c r="E2398" s="91" t="s">
        <v>489</v>
      </c>
      <c r="F2398" s="96">
        <v>27</v>
      </c>
      <c r="G2398" s="91" t="s">
        <v>46</v>
      </c>
      <c r="H2398" s="91" t="s">
        <v>549</v>
      </c>
    </row>
    <row r="2399" spans="1:8" ht="15" customHeight="1" x14ac:dyDescent="0.25">
      <c r="A2399" s="91" t="s">
        <v>477</v>
      </c>
      <c r="B2399" s="91" t="s">
        <v>518</v>
      </c>
      <c r="C2399" s="91" t="s">
        <v>506</v>
      </c>
      <c r="D2399" s="91" t="s">
        <v>14</v>
      </c>
      <c r="E2399" s="91" t="s">
        <v>489</v>
      </c>
      <c r="F2399" s="96">
        <v>32</v>
      </c>
      <c r="G2399" s="91" t="s">
        <v>47</v>
      </c>
      <c r="H2399" s="91" t="s">
        <v>549</v>
      </c>
    </row>
    <row r="2400" spans="1:8" ht="15" customHeight="1" x14ac:dyDescent="0.25">
      <c r="A2400" s="91" t="s">
        <v>477</v>
      </c>
      <c r="B2400" s="91" t="s">
        <v>518</v>
      </c>
      <c r="C2400" s="91" t="s">
        <v>506</v>
      </c>
      <c r="D2400" s="91" t="s">
        <v>14</v>
      </c>
      <c r="E2400" s="91" t="s">
        <v>489</v>
      </c>
      <c r="F2400" s="96">
        <v>18</v>
      </c>
      <c r="G2400" s="91" t="s">
        <v>63</v>
      </c>
      <c r="H2400" s="91" t="s">
        <v>549</v>
      </c>
    </row>
    <row r="2401" spans="1:8" ht="15" customHeight="1" x14ac:dyDescent="0.25">
      <c r="A2401" s="91" t="s">
        <v>477</v>
      </c>
      <c r="B2401" s="91" t="s">
        <v>518</v>
      </c>
      <c r="C2401" s="91" t="s">
        <v>506</v>
      </c>
      <c r="D2401" s="91" t="s">
        <v>14</v>
      </c>
      <c r="E2401" s="91" t="s">
        <v>489</v>
      </c>
      <c r="F2401" s="96">
        <v>21</v>
      </c>
      <c r="G2401" s="91" t="s">
        <v>48</v>
      </c>
      <c r="H2401" s="91" t="s">
        <v>549</v>
      </c>
    </row>
    <row r="2402" spans="1:8" ht="15" customHeight="1" x14ac:dyDescent="0.25">
      <c r="A2402" s="91" t="s">
        <v>477</v>
      </c>
      <c r="B2402" s="91" t="s">
        <v>518</v>
      </c>
      <c r="C2402" s="91" t="s">
        <v>506</v>
      </c>
      <c r="D2402" s="91" t="s">
        <v>14</v>
      </c>
      <c r="E2402" s="91" t="s">
        <v>489</v>
      </c>
      <c r="F2402" s="96">
        <v>14</v>
      </c>
      <c r="G2402" s="91" t="s">
        <v>68</v>
      </c>
      <c r="H2402" s="91" t="s">
        <v>549</v>
      </c>
    </row>
    <row r="2403" spans="1:8" ht="15" customHeight="1" x14ac:dyDescent="0.25">
      <c r="A2403" s="91" t="s">
        <v>477</v>
      </c>
      <c r="B2403" s="91" t="s">
        <v>518</v>
      </c>
      <c r="C2403" s="91" t="s">
        <v>506</v>
      </c>
      <c r="D2403" s="91" t="s">
        <v>14</v>
      </c>
      <c r="E2403" s="91" t="s">
        <v>489</v>
      </c>
      <c r="F2403" s="96">
        <v>6</v>
      </c>
      <c r="G2403" s="91" t="s">
        <v>49</v>
      </c>
      <c r="H2403" s="91" t="s">
        <v>549</v>
      </c>
    </row>
    <row r="2404" spans="1:8" ht="15" customHeight="1" x14ac:dyDescent="0.25">
      <c r="A2404" s="91" t="s">
        <v>477</v>
      </c>
      <c r="B2404" s="91" t="s">
        <v>518</v>
      </c>
      <c r="C2404" s="91" t="s">
        <v>506</v>
      </c>
      <c r="D2404" s="91" t="s">
        <v>14</v>
      </c>
      <c r="E2404" s="91" t="s">
        <v>489</v>
      </c>
      <c r="F2404" s="96">
        <v>25</v>
      </c>
      <c r="G2404" s="91" t="s">
        <v>50</v>
      </c>
      <c r="H2404" s="91" t="s">
        <v>549</v>
      </c>
    </row>
    <row r="2405" spans="1:8" ht="15" customHeight="1" x14ac:dyDescent="0.25">
      <c r="A2405" s="91" t="s">
        <v>477</v>
      </c>
      <c r="B2405" s="91" t="s">
        <v>518</v>
      </c>
      <c r="C2405" s="91" t="s">
        <v>506</v>
      </c>
      <c r="D2405" s="91" t="s">
        <v>14</v>
      </c>
      <c r="E2405" s="91" t="s">
        <v>489</v>
      </c>
      <c r="F2405" s="96">
        <v>6</v>
      </c>
      <c r="G2405" s="91" t="s">
        <v>51</v>
      </c>
      <c r="H2405" s="91" t="s">
        <v>549</v>
      </c>
    </row>
    <row r="2406" spans="1:8" ht="15" customHeight="1" x14ac:dyDescent="0.25">
      <c r="A2406" s="91" t="s">
        <v>477</v>
      </c>
      <c r="B2406" s="91" t="s">
        <v>518</v>
      </c>
      <c r="C2406" s="91" t="s">
        <v>506</v>
      </c>
      <c r="D2406" s="91" t="s">
        <v>14</v>
      </c>
      <c r="E2406" s="91" t="s">
        <v>489</v>
      </c>
      <c r="F2406" s="96">
        <v>43</v>
      </c>
      <c r="G2406" s="91" t="s">
        <v>52</v>
      </c>
      <c r="H2406" s="91" t="s">
        <v>549</v>
      </c>
    </row>
    <row r="2407" spans="1:8" ht="15" customHeight="1" x14ac:dyDescent="0.25">
      <c r="A2407" s="91" t="s">
        <v>477</v>
      </c>
      <c r="B2407" s="91" t="s">
        <v>518</v>
      </c>
      <c r="C2407" s="91" t="s">
        <v>506</v>
      </c>
      <c r="D2407" s="91" t="s">
        <v>14</v>
      </c>
      <c r="E2407" s="91" t="s">
        <v>489</v>
      </c>
      <c r="F2407" s="96">
        <v>4</v>
      </c>
      <c r="G2407" s="91" t="s">
        <v>53</v>
      </c>
      <c r="H2407" s="91" t="s">
        <v>549</v>
      </c>
    </row>
    <row r="2408" spans="1:8" ht="15" customHeight="1" x14ac:dyDescent="0.25">
      <c r="A2408" s="91" t="s">
        <v>477</v>
      </c>
      <c r="B2408" s="91" t="s">
        <v>518</v>
      </c>
      <c r="C2408" s="91" t="s">
        <v>506</v>
      </c>
      <c r="D2408" s="91" t="s">
        <v>14</v>
      </c>
      <c r="E2408" s="91" t="s">
        <v>489</v>
      </c>
      <c r="F2408" s="96">
        <v>7</v>
      </c>
      <c r="G2408" s="91" t="s">
        <v>266</v>
      </c>
      <c r="H2408" s="91" t="s">
        <v>549</v>
      </c>
    </row>
    <row r="2409" spans="1:8" ht="15" customHeight="1" x14ac:dyDescent="0.25">
      <c r="A2409" s="91" t="s">
        <v>477</v>
      </c>
      <c r="B2409" s="91" t="s">
        <v>518</v>
      </c>
      <c r="C2409" s="91" t="s">
        <v>506</v>
      </c>
      <c r="D2409" s="91" t="s">
        <v>14</v>
      </c>
      <c r="E2409" s="91" t="s">
        <v>489</v>
      </c>
      <c r="F2409" s="96">
        <v>6</v>
      </c>
      <c r="G2409" s="91" t="s">
        <v>54</v>
      </c>
      <c r="H2409" s="91" t="s">
        <v>549</v>
      </c>
    </row>
    <row r="2410" spans="1:8" ht="15" customHeight="1" x14ac:dyDescent="0.25">
      <c r="A2410" s="91" t="s">
        <v>477</v>
      </c>
      <c r="B2410" s="91" t="s">
        <v>518</v>
      </c>
      <c r="C2410" s="91" t="s">
        <v>506</v>
      </c>
      <c r="D2410" s="91" t="s">
        <v>14</v>
      </c>
      <c r="E2410" s="91" t="s">
        <v>489</v>
      </c>
      <c r="F2410" s="96">
        <v>13</v>
      </c>
      <c r="G2410" s="91" t="s">
        <v>55</v>
      </c>
      <c r="H2410" s="91" t="s">
        <v>549</v>
      </c>
    </row>
    <row r="2411" spans="1:8" ht="15" customHeight="1" x14ac:dyDescent="0.25">
      <c r="A2411" s="91" t="s">
        <v>477</v>
      </c>
      <c r="B2411" s="91" t="s">
        <v>518</v>
      </c>
      <c r="C2411" s="91" t="s">
        <v>506</v>
      </c>
      <c r="D2411" s="91" t="s">
        <v>14</v>
      </c>
      <c r="E2411" s="91" t="s">
        <v>489</v>
      </c>
      <c r="F2411" s="96">
        <v>3</v>
      </c>
      <c r="G2411" s="91" t="s">
        <v>144</v>
      </c>
      <c r="H2411" s="91" t="s">
        <v>549</v>
      </c>
    </row>
    <row r="2412" spans="1:8" ht="15" customHeight="1" x14ac:dyDescent="0.25">
      <c r="A2412" s="91" t="s">
        <v>477</v>
      </c>
      <c r="B2412" s="91" t="s">
        <v>518</v>
      </c>
      <c r="C2412" s="91" t="s">
        <v>506</v>
      </c>
      <c r="D2412" s="91" t="s">
        <v>14</v>
      </c>
      <c r="E2412" s="91" t="s">
        <v>489</v>
      </c>
      <c r="F2412" s="96">
        <v>68</v>
      </c>
      <c r="G2412" s="91" t="s">
        <v>56</v>
      </c>
      <c r="H2412" s="91" t="s">
        <v>549</v>
      </c>
    </row>
    <row r="2413" spans="1:8" ht="15" customHeight="1" x14ac:dyDescent="0.25">
      <c r="A2413" s="91" t="s">
        <v>477</v>
      </c>
      <c r="B2413" s="91" t="s">
        <v>518</v>
      </c>
      <c r="C2413" s="91" t="s">
        <v>506</v>
      </c>
      <c r="D2413" s="91" t="s">
        <v>14</v>
      </c>
      <c r="E2413" s="91" t="s">
        <v>489</v>
      </c>
      <c r="F2413" s="96">
        <v>26</v>
      </c>
      <c r="G2413" s="91" t="s">
        <v>57</v>
      </c>
      <c r="H2413" s="91" t="s">
        <v>549</v>
      </c>
    </row>
    <row r="2414" spans="1:8" ht="15" customHeight="1" x14ac:dyDescent="0.25">
      <c r="A2414" s="91" t="s">
        <v>477</v>
      </c>
      <c r="B2414" s="91" t="s">
        <v>518</v>
      </c>
      <c r="C2414" s="91" t="s">
        <v>506</v>
      </c>
      <c r="D2414" s="91" t="s">
        <v>14</v>
      </c>
      <c r="E2414" s="91" t="s">
        <v>489</v>
      </c>
      <c r="F2414" s="96">
        <v>18</v>
      </c>
      <c r="G2414" s="91" t="s">
        <v>65</v>
      </c>
      <c r="H2414" s="91" t="s">
        <v>549</v>
      </c>
    </row>
    <row r="2415" spans="1:8" s="146" customFormat="1" ht="15" customHeight="1" x14ac:dyDescent="0.25">
      <c r="A2415" s="143"/>
      <c r="B2415" s="143"/>
      <c r="C2415" s="143"/>
      <c r="D2415" s="143"/>
      <c r="E2415" s="143"/>
      <c r="F2415" s="118">
        <f>SUM(F2368:F2414)</f>
        <v>3741</v>
      </c>
      <c r="G2415" s="143"/>
      <c r="H2415" s="91"/>
    </row>
    <row r="2416" spans="1:8" ht="15" customHeight="1" x14ac:dyDescent="0.25">
      <c r="A2416" s="91" t="s">
        <v>478</v>
      </c>
      <c r="B2416" s="91" t="s">
        <v>519</v>
      </c>
      <c r="C2416" s="91" t="s">
        <v>512</v>
      </c>
      <c r="D2416" s="91" t="s">
        <v>14</v>
      </c>
      <c r="E2416" s="91" t="s">
        <v>489</v>
      </c>
      <c r="F2416" s="96">
        <v>0</v>
      </c>
      <c r="G2416" s="91" t="s">
        <v>18</v>
      </c>
      <c r="H2416" s="91" t="s">
        <v>549</v>
      </c>
    </row>
    <row r="2417" spans="1:8" ht="15" customHeight="1" x14ac:dyDescent="0.25">
      <c r="A2417" s="139">
        <v>9</v>
      </c>
      <c r="B2417" s="140" t="s">
        <v>527</v>
      </c>
      <c r="C2417" s="139" t="s">
        <v>528</v>
      </c>
      <c r="D2417" s="139" t="s">
        <v>184</v>
      </c>
      <c r="E2417" s="139">
        <v>1</v>
      </c>
      <c r="F2417" s="96">
        <v>24</v>
      </c>
      <c r="G2417" s="139" t="s">
        <v>269</v>
      </c>
      <c r="H2417" s="139" t="s">
        <v>541</v>
      </c>
    </row>
    <row r="2418" spans="1:8" ht="15" customHeight="1" x14ac:dyDescent="0.25">
      <c r="A2418" s="91" t="s">
        <v>478</v>
      </c>
      <c r="B2418" s="91" t="s">
        <v>519</v>
      </c>
      <c r="C2418" s="91" t="s">
        <v>512</v>
      </c>
      <c r="D2418" s="91" t="s">
        <v>14</v>
      </c>
      <c r="E2418" s="91" t="s">
        <v>489</v>
      </c>
      <c r="F2418" s="96">
        <v>2</v>
      </c>
      <c r="G2418" s="91" t="s">
        <v>23</v>
      </c>
      <c r="H2418" s="91" t="s">
        <v>549</v>
      </c>
    </row>
    <row r="2419" spans="1:8" ht="15" customHeight="1" x14ac:dyDescent="0.25">
      <c r="A2419" s="91" t="s">
        <v>478</v>
      </c>
      <c r="B2419" s="91" t="s">
        <v>519</v>
      </c>
      <c r="C2419" s="91" t="s">
        <v>512</v>
      </c>
      <c r="D2419" s="91" t="s">
        <v>14</v>
      </c>
      <c r="E2419" s="91" t="s">
        <v>489</v>
      </c>
      <c r="F2419" s="96">
        <v>32</v>
      </c>
      <c r="G2419" s="91" t="s">
        <v>24</v>
      </c>
      <c r="H2419" s="91" t="s">
        <v>549</v>
      </c>
    </row>
    <row r="2420" spans="1:8" ht="15" customHeight="1" x14ac:dyDescent="0.25">
      <c r="A2420" s="91" t="s">
        <v>478</v>
      </c>
      <c r="B2420" s="91" t="s">
        <v>519</v>
      </c>
      <c r="C2420" s="91" t="s">
        <v>512</v>
      </c>
      <c r="D2420" s="91" t="s">
        <v>14</v>
      </c>
      <c r="E2420" s="91" t="s">
        <v>489</v>
      </c>
      <c r="F2420" s="96">
        <v>20</v>
      </c>
      <c r="G2420" s="91" t="s">
        <v>25</v>
      </c>
      <c r="H2420" s="91" t="s">
        <v>549</v>
      </c>
    </row>
    <row r="2421" spans="1:8" ht="15" customHeight="1" x14ac:dyDescent="0.25">
      <c r="A2421" s="91" t="s">
        <v>478</v>
      </c>
      <c r="B2421" s="91" t="s">
        <v>519</v>
      </c>
      <c r="C2421" s="91" t="s">
        <v>512</v>
      </c>
      <c r="D2421" s="91" t="s">
        <v>14</v>
      </c>
      <c r="E2421" s="91" t="s">
        <v>489</v>
      </c>
      <c r="F2421" s="96">
        <v>2</v>
      </c>
      <c r="G2421" s="91" t="s">
        <v>35</v>
      </c>
      <c r="H2421" s="91" t="s">
        <v>549</v>
      </c>
    </row>
    <row r="2422" spans="1:8" ht="15" customHeight="1" x14ac:dyDescent="0.25">
      <c r="A2422" s="91" t="s">
        <v>478</v>
      </c>
      <c r="B2422" s="91" t="s">
        <v>519</v>
      </c>
      <c r="C2422" s="91" t="s">
        <v>512</v>
      </c>
      <c r="D2422" s="91" t="s">
        <v>14</v>
      </c>
      <c r="E2422" s="91" t="s">
        <v>489</v>
      </c>
      <c r="F2422" s="96">
        <v>20</v>
      </c>
      <c r="G2422" s="91" t="s">
        <v>36</v>
      </c>
      <c r="H2422" s="91" t="s">
        <v>549</v>
      </c>
    </row>
    <row r="2423" spans="1:8" ht="15" customHeight="1" x14ac:dyDescent="0.25">
      <c r="A2423" s="91" t="s">
        <v>478</v>
      </c>
      <c r="B2423" s="91" t="s">
        <v>519</v>
      </c>
      <c r="C2423" s="91" t="s">
        <v>512</v>
      </c>
      <c r="D2423" s="91" t="s">
        <v>14</v>
      </c>
      <c r="E2423" s="91" t="s">
        <v>489</v>
      </c>
      <c r="F2423" s="96">
        <v>2</v>
      </c>
      <c r="G2423" s="91" t="s">
        <v>37</v>
      </c>
      <c r="H2423" s="91" t="s">
        <v>549</v>
      </c>
    </row>
    <row r="2424" spans="1:8" ht="15" customHeight="1" x14ac:dyDescent="0.25">
      <c r="A2424" s="91" t="s">
        <v>478</v>
      </c>
      <c r="B2424" s="91" t="s">
        <v>519</v>
      </c>
      <c r="C2424" s="91" t="s">
        <v>512</v>
      </c>
      <c r="D2424" s="91" t="s">
        <v>14</v>
      </c>
      <c r="E2424" s="91" t="s">
        <v>489</v>
      </c>
      <c r="F2424" s="96">
        <v>1</v>
      </c>
      <c r="G2424" s="91" t="s">
        <v>40</v>
      </c>
      <c r="H2424" s="91" t="s">
        <v>549</v>
      </c>
    </row>
    <row r="2425" spans="1:8" ht="15" customHeight="1" x14ac:dyDescent="0.25">
      <c r="A2425" s="91" t="s">
        <v>478</v>
      </c>
      <c r="B2425" s="91" t="s">
        <v>519</v>
      </c>
      <c r="C2425" s="91" t="s">
        <v>512</v>
      </c>
      <c r="D2425" s="91" t="s">
        <v>14</v>
      </c>
      <c r="E2425" s="91" t="s">
        <v>489</v>
      </c>
      <c r="F2425" s="96">
        <v>14</v>
      </c>
      <c r="G2425" s="91" t="s">
        <v>41</v>
      </c>
      <c r="H2425" s="91" t="s">
        <v>549</v>
      </c>
    </row>
    <row r="2426" spans="1:8" ht="15" customHeight="1" x14ac:dyDescent="0.25">
      <c r="A2426" s="91" t="s">
        <v>478</v>
      </c>
      <c r="B2426" s="91" t="s">
        <v>519</v>
      </c>
      <c r="C2426" s="91" t="s">
        <v>512</v>
      </c>
      <c r="D2426" s="91" t="s">
        <v>14</v>
      </c>
      <c r="E2426" s="91" t="s">
        <v>489</v>
      </c>
      <c r="F2426" s="96">
        <v>1</v>
      </c>
      <c r="G2426" s="91" t="s">
        <v>274</v>
      </c>
      <c r="H2426" s="91" t="s">
        <v>549</v>
      </c>
    </row>
    <row r="2427" spans="1:8" ht="15" customHeight="1" x14ac:dyDescent="0.25">
      <c r="A2427" s="91" t="s">
        <v>478</v>
      </c>
      <c r="B2427" s="91" t="s">
        <v>519</v>
      </c>
      <c r="C2427" s="91" t="s">
        <v>512</v>
      </c>
      <c r="D2427" s="91" t="s">
        <v>14</v>
      </c>
      <c r="E2427" s="91" t="s">
        <v>489</v>
      </c>
      <c r="F2427" s="96">
        <v>12</v>
      </c>
      <c r="G2427" s="91" t="s">
        <v>44</v>
      </c>
      <c r="H2427" s="91" t="s">
        <v>549</v>
      </c>
    </row>
    <row r="2428" spans="1:8" ht="15" customHeight="1" x14ac:dyDescent="0.25">
      <c r="A2428" s="91" t="s">
        <v>478</v>
      </c>
      <c r="B2428" s="91" t="s">
        <v>519</v>
      </c>
      <c r="C2428" s="91" t="s">
        <v>512</v>
      </c>
      <c r="D2428" s="91" t="s">
        <v>14</v>
      </c>
      <c r="E2428" s="91" t="s">
        <v>489</v>
      </c>
      <c r="F2428" s="96">
        <v>1</v>
      </c>
      <c r="G2428" s="91" t="s">
        <v>48</v>
      </c>
      <c r="H2428" s="91" t="s">
        <v>549</v>
      </c>
    </row>
    <row r="2429" spans="1:8" ht="15" customHeight="1" x14ac:dyDescent="0.25">
      <c r="A2429" s="91" t="s">
        <v>478</v>
      </c>
      <c r="B2429" s="91" t="s">
        <v>519</v>
      </c>
      <c r="C2429" s="91" t="s">
        <v>512</v>
      </c>
      <c r="D2429" s="91" t="s">
        <v>14</v>
      </c>
      <c r="E2429" s="91" t="s">
        <v>489</v>
      </c>
      <c r="F2429" s="96">
        <v>12</v>
      </c>
      <c r="G2429" s="91" t="s">
        <v>53</v>
      </c>
      <c r="H2429" s="91" t="s">
        <v>549</v>
      </c>
    </row>
    <row r="2430" spans="1:8" ht="15" customHeight="1" x14ac:dyDescent="0.25">
      <c r="A2430" s="91" t="s">
        <v>478</v>
      </c>
      <c r="B2430" s="91" t="s">
        <v>519</v>
      </c>
      <c r="C2430" s="91" t="s">
        <v>512</v>
      </c>
      <c r="D2430" s="91" t="s">
        <v>14</v>
      </c>
      <c r="E2430" s="91" t="s">
        <v>489</v>
      </c>
      <c r="F2430" s="96">
        <v>13</v>
      </c>
      <c r="G2430" s="91" t="s">
        <v>56</v>
      </c>
      <c r="H2430" s="91" t="s">
        <v>549</v>
      </c>
    </row>
    <row r="2431" spans="1:8" ht="15" customHeight="1" x14ac:dyDescent="0.25">
      <c r="A2431" s="91" t="s">
        <v>478</v>
      </c>
      <c r="B2431" s="91" t="s">
        <v>519</v>
      </c>
      <c r="C2431" s="91" t="s">
        <v>512</v>
      </c>
      <c r="D2431" s="91" t="s">
        <v>14</v>
      </c>
      <c r="E2431" s="91" t="s">
        <v>489</v>
      </c>
      <c r="F2431" s="96">
        <v>0</v>
      </c>
      <c r="G2431" s="91" t="s">
        <v>57</v>
      </c>
      <c r="H2431" s="91" t="s">
        <v>549</v>
      </c>
    </row>
    <row r="2432" spans="1:8" ht="15" customHeight="1" x14ac:dyDescent="0.25">
      <c r="A2432" s="91" t="s">
        <v>478</v>
      </c>
      <c r="B2432" s="91" t="s">
        <v>519</v>
      </c>
      <c r="C2432" s="91" t="s">
        <v>512</v>
      </c>
      <c r="D2432" s="91" t="s">
        <v>14</v>
      </c>
      <c r="E2432" s="91" t="s">
        <v>489</v>
      </c>
      <c r="F2432" s="96">
        <v>0</v>
      </c>
      <c r="G2432" s="91" t="s">
        <v>65</v>
      </c>
      <c r="H2432" s="91" t="s">
        <v>549</v>
      </c>
    </row>
    <row r="2433" spans="1:8" s="146" customFormat="1" ht="15" customHeight="1" x14ac:dyDescent="0.25">
      <c r="A2433" s="143"/>
      <c r="B2433" s="143"/>
      <c r="C2433" s="143"/>
      <c r="D2433" s="143"/>
      <c r="E2433" s="143"/>
      <c r="F2433" s="118">
        <f>SUM(F2416:F2432)</f>
        <v>156</v>
      </c>
      <c r="G2433" s="143"/>
      <c r="H2433" s="143"/>
    </row>
    <row r="2434" spans="1:8" ht="15" customHeight="1" x14ac:dyDescent="0.25">
      <c r="A2434" s="91" t="s">
        <v>479</v>
      </c>
      <c r="B2434" s="91" t="s">
        <v>413</v>
      </c>
      <c r="C2434" s="91" t="s">
        <v>482</v>
      </c>
      <c r="D2434" s="91" t="s">
        <v>170</v>
      </c>
      <c r="E2434" s="91" t="s">
        <v>535</v>
      </c>
      <c r="F2434" s="96">
        <v>20</v>
      </c>
      <c r="G2434" s="91" t="s">
        <v>15</v>
      </c>
      <c r="H2434" s="91" t="s">
        <v>543</v>
      </c>
    </row>
    <row r="2435" spans="1:8" ht="15" customHeight="1" x14ac:dyDescent="0.25">
      <c r="A2435" s="91" t="s">
        <v>479</v>
      </c>
      <c r="B2435" s="91" t="s">
        <v>413</v>
      </c>
      <c r="C2435" s="91" t="s">
        <v>482</v>
      </c>
      <c r="D2435" s="91" t="s">
        <v>170</v>
      </c>
      <c r="E2435" s="91" t="s">
        <v>535</v>
      </c>
      <c r="F2435" s="96">
        <v>10</v>
      </c>
      <c r="G2435" s="91" t="s">
        <v>300</v>
      </c>
      <c r="H2435" s="91" t="s">
        <v>543</v>
      </c>
    </row>
    <row r="2436" spans="1:8" ht="15" customHeight="1" x14ac:dyDescent="0.25">
      <c r="A2436" s="91" t="s">
        <v>479</v>
      </c>
      <c r="B2436" s="91" t="s">
        <v>413</v>
      </c>
      <c r="C2436" s="91" t="s">
        <v>482</v>
      </c>
      <c r="D2436" s="91" t="s">
        <v>170</v>
      </c>
      <c r="E2436" s="91" t="s">
        <v>535</v>
      </c>
      <c r="F2436" s="96">
        <v>10</v>
      </c>
      <c r="G2436" s="91" t="s">
        <v>17</v>
      </c>
      <c r="H2436" s="91" t="s">
        <v>543</v>
      </c>
    </row>
    <row r="2437" spans="1:8" ht="15" customHeight="1" x14ac:dyDescent="0.25">
      <c r="A2437" s="91" t="s">
        <v>479</v>
      </c>
      <c r="B2437" s="91" t="s">
        <v>413</v>
      </c>
      <c r="C2437" s="91" t="s">
        <v>482</v>
      </c>
      <c r="D2437" s="91" t="s">
        <v>170</v>
      </c>
      <c r="E2437" s="91" t="s">
        <v>535</v>
      </c>
      <c r="F2437" s="96">
        <v>1210</v>
      </c>
      <c r="G2437" s="91" t="s">
        <v>18</v>
      </c>
      <c r="H2437" s="91" t="s">
        <v>543</v>
      </c>
    </row>
    <row r="2438" spans="1:8" ht="15" customHeight="1" x14ac:dyDescent="0.25">
      <c r="A2438" s="91" t="s">
        <v>479</v>
      </c>
      <c r="B2438" s="91" t="s">
        <v>413</v>
      </c>
      <c r="C2438" s="91" t="s">
        <v>482</v>
      </c>
      <c r="D2438" s="91" t="s">
        <v>170</v>
      </c>
      <c r="E2438" s="91" t="s">
        <v>535</v>
      </c>
      <c r="F2438" s="96">
        <v>2550</v>
      </c>
      <c r="G2438" s="91" t="s">
        <v>20</v>
      </c>
      <c r="H2438" s="91" t="s">
        <v>543</v>
      </c>
    </row>
    <row r="2439" spans="1:8" ht="15" customHeight="1" x14ac:dyDescent="0.25">
      <c r="A2439" s="139">
        <v>11</v>
      </c>
      <c r="B2439" s="140" t="s">
        <v>530</v>
      </c>
      <c r="C2439" s="139" t="s">
        <v>531</v>
      </c>
      <c r="D2439" s="139" t="s">
        <v>184</v>
      </c>
      <c r="E2439" s="139">
        <v>1</v>
      </c>
      <c r="F2439" s="96">
        <v>2</v>
      </c>
      <c r="G2439" s="139" t="s">
        <v>269</v>
      </c>
      <c r="H2439" s="139" t="s">
        <v>541</v>
      </c>
    </row>
    <row r="2440" spans="1:8" ht="15" customHeight="1" x14ac:dyDescent="0.25">
      <c r="A2440" s="91" t="s">
        <v>479</v>
      </c>
      <c r="B2440" s="91" t="s">
        <v>413</v>
      </c>
      <c r="C2440" s="91" t="s">
        <v>482</v>
      </c>
      <c r="D2440" s="91" t="s">
        <v>170</v>
      </c>
      <c r="E2440" s="91" t="s">
        <v>535</v>
      </c>
      <c r="F2440" s="96">
        <v>2330</v>
      </c>
      <c r="G2440" s="91" t="s">
        <v>23</v>
      </c>
      <c r="H2440" s="91" t="s">
        <v>543</v>
      </c>
    </row>
    <row r="2441" spans="1:8" ht="15" customHeight="1" x14ac:dyDescent="0.25">
      <c r="A2441" s="91" t="s">
        <v>479</v>
      </c>
      <c r="B2441" s="91" t="s">
        <v>413</v>
      </c>
      <c r="C2441" s="91" t="s">
        <v>482</v>
      </c>
      <c r="D2441" s="91" t="s">
        <v>170</v>
      </c>
      <c r="E2441" s="91" t="s">
        <v>535</v>
      </c>
      <c r="F2441" s="96">
        <v>150</v>
      </c>
      <c r="G2441" s="91" t="s">
        <v>24</v>
      </c>
      <c r="H2441" s="91" t="s">
        <v>543</v>
      </c>
    </row>
    <row r="2442" spans="1:8" ht="15" customHeight="1" x14ac:dyDescent="0.25">
      <c r="A2442" s="91" t="s">
        <v>479</v>
      </c>
      <c r="B2442" s="91" t="s">
        <v>413</v>
      </c>
      <c r="C2442" s="91" t="s">
        <v>482</v>
      </c>
      <c r="D2442" s="91" t="s">
        <v>170</v>
      </c>
      <c r="E2442" s="91" t="s">
        <v>535</v>
      </c>
      <c r="F2442" s="96">
        <v>2000</v>
      </c>
      <c r="G2442" s="91" t="s">
        <v>25</v>
      </c>
      <c r="H2442" s="91" t="s">
        <v>543</v>
      </c>
    </row>
    <row r="2443" spans="1:8" ht="15" customHeight="1" x14ac:dyDescent="0.25">
      <c r="A2443" s="91" t="s">
        <v>479</v>
      </c>
      <c r="B2443" s="91" t="s">
        <v>413</v>
      </c>
      <c r="C2443" s="91" t="s">
        <v>482</v>
      </c>
      <c r="D2443" s="91" t="s">
        <v>170</v>
      </c>
      <c r="E2443" s="91" t="s">
        <v>535</v>
      </c>
      <c r="F2443" s="96">
        <v>80</v>
      </c>
      <c r="G2443" s="91" t="s">
        <v>26</v>
      </c>
      <c r="H2443" s="91" t="s">
        <v>543</v>
      </c>
    </row>
    <row r="2444" spans="1:8" ht="15" customHeight="1" x14ac:dyDescent="0.25">
      <c r="A2444" s="91" t="s">
        <v>479</v>
      </c>
      <c r="B2444" s="91" t="s">
        <v>413</v>
      </c>
      <c r="C2444" s="91" t="s">
        <v>482</v>
      </c>
      <c r="D2444" s="91" t="s">
        <v>170</v>
      </c>
      <c r="E2444" s="91" t="s">
        <v>535</v>
      </c>
      <c r="F2444" s="96">
        <v>90</v>
      </c>
      <c r="G2444" s="91" t="s">
        <v>27</v>
      </c>
      <c r="H2444" s="91" t="s">
        <v>543</v>
      </c>
    </row>
    <row r="2445" spans="1:8" ht="15" customHeight="1" x14ac:dyDescent="0.25">
      <c r="A2445" s="91" t="s">
        <v>479</v>
      </c>
      <c r="B2445" s="91" t="s">
        <v>413</v>
      </c>
      <c r="C2445" s="91" t="s">
        <v>482</v>
      </c>
      <c r="D2445" s="91" t="s">
        <v>170</v>
      </c>
      <c r="E2445" s="91" t="s">
        <v>535</v>
      </c>
      <c r="F2445" s="96">
        <v>430</v>
      </c>
      <c r="G2445" s="91" t="s">
        <v>28</v>
      </c>
      <c r="H2445" s="91" t="s">
        <v>543</v>
      </c>
    </row>
    <row r="2446" spans="1:8" ht="15" customHeight="1" x14ac:dyDescent="0.25">
      <c r="A2446" s="91" t="s">
        <v>479</v>
      </c>
      <c r="B2446" s="91" t="s">
        <v>413</v>
      </c>
      <c r="C2446" s="91" t="s">
        <v>482</v>
      </c>
      <c r="D2446" s="91" t="s">
        <v>170</v>
      </c>
      <c r="E2446" s="91" t="s">
        <v>535</v>
      </c>
      <c r="F2446" s="96">
        <v>40</v>
      </c>
      <c r="G2446" s="91" t="s">
        <v>29</v>
      </c>
      <c r="H2446" s="91" t="s">
        <v>543</v>
      </c>
    </row>
    <row r="2447" spans="1:8" ht="15" customHeight="1" x14ac:dyDescent="0.25">
      <c r="A2447" s="91" t="s">
        <v>479</v>
      </c>
      <c r="B2447" s="91" t="s">
        <v>413</v>
      </c>
      <c r="C2447" s="91" t="s">
        <v>482</v>
      </c>
      <c r="D2447" s="91" t="s">
        <v>170</v>
      </c>
      <c r="E2447" s="91" t="s">
        <v>535</v>
      </c>
      <c r="F2447" s="96">
        <v>680</v>
      </c>
      <c r="G2447" s="91" t="s">
        <v>30</v>
      </c>
      <c r="H2447" s="91" t="s">
        <v>543</v>
      </c>
    </row>
    <row r="2448" spans="1:8" ht="15" customHeight="1" x14ac:dyDescent="0.25">
      <c r="A2448" s="91" t="s">
        <v>479</v>
      </c>
      <c r="B2448" s="91" t="s">
        <v>413</v>
      </c>
      <c r="C2448" s="91" t="s">
        <v>482</v>
      </c>
      <c r="D2448" s="91" t="s">
        <v>170</v>
      </c>
      <c r="E2448" s="91" t="s">
        <v>535</v>
      </c>
      <c r="F2448" s="96">
        <v>740</v>
      </c>
      <c r="G2448" s="91" t="s">
        <v>31</v>
      </c>
      <c r="H2448" s="91" t="s">
        <v>543</v>
      </c>
    </row>
    <row r="2449" spans="1:8" ht="15" customHeight="1" x14ac:dyDescent="0.25">
      <c r="A2449" s="91" t="s">
        <v>479</v>
      </c>
      <c r="B2449" s="91" t="s">
        <v>413</v>
      </c>
      <c r="C2449" s="91" t="s">
        <v>482</v>
      </c>
      <c r="D2449" s="91" t="s">
        <v>170</v>
      </c>
      <c r="E2449" s="91" t="s">
        <v>535</v>
      </c>
      <c r="F2449" s="96">
        <v>620</v>
      </c>
      <c r="G2449" s="91" t="s">
        <v>32</v>
      </c>
      <c r="H2449" s="91" t="s">
        <v>543</v>
      </c>
    </row>
    <row r="2450" spans="1:8" ht="15" customHeight="1" x14ac:dyDescent="0.25">
      <c r="A2450" s="91" t="s">
        <v>479</v>
      </c>
      <c r="B2450" s="91" t="s">
        <v>413</v>
      </c>
      <c r="C2450" s="91" t="s">
        <v>482</v>
      </c>
      <c r="D2450" s="91" t="s">
        <v>170</v>
      </c>
      <c r="E2450" s="91" t="s">
        <v>535</v>
      </c>
      <c r="F2450" s="96">
        <v>100</v>
      </c>
      <c r="G2450" s="91" t="s">
        <v>62</v>
      </c>
      <c r="H2450" s="91" t="s">
        <v>543</v>
      </c>
    </row>
    <row r="2451" spans="1:8" ht="15" customHeight="1" x14ac:dyDescent="0.25">
      <c r="A2451" s="91" t="s">
        <v>479</v>
      </c>
      <c r="B2451" s="91" t="s">
        <v>413</v>
      </c>
      <c r="C2451" s="91" t="s">
        <v>482</v>
      </c>
      <c r="D2451" s="91" t="s">
        <v>170</v>
      </c>
      <c r="E2451" s="91" t="s">
        <v>535</v>
      </c>
      <c r="F2451" s="96">
        <v>50</v>
      </c>
      <c r="G2451" s="91" t="s">
        <v>33</v>
      </c>
      <c r="H2451" s="91" t="s">
        <v>543</v>
      </c>
    </row>
    <row r="2452" spans="1:8" ht="15" customHeight="1" x14ac:dyDescent="0.25">
      <c r="A2452" s="91" t="s">
        <v>479</v>
      </c>
      <c r="B2452" s="91" t="s">
        <v>413</v>
      </c>
      <c r="C2452" s="91" t="s">
        <v>482</v>
      </c>
      <c r="D2452" s="91" t="s">
        <v>170</v>
      </c>
      <c r="E2452" s="91" t="s">
        <v>535</v>
      </c>
      <c r="F2452" s="96">
        <v>2010</v>
      </c>
      <c r="G2452" s="91" t="s">
        <v>34</v>
      </c>
      <c r="H2452" s="91" t="s">
        <v>543</v>
      </c>
    </row>
    <row r="2453" spans="1:8" ht="15" customHeight="1" x14ac:dyDescent="0.25">
      <c r="A2453" s="91" t="s">
        <v>479</v>
      </c>
      <c r="B2453" s="91" t="s">
        <v>413</v>
      </c>
      <c r="C2453" s="91" t="s">
        <v>482</v>
      </c>
      <c r="D2453" s="91" t="s">
        <v>170</v>
      </c>
      <c r="E2453" s="91" t="s">
        <v>535</v>
      </c>
      <c r="F2453" s="96">
        <v>1790</v>
      </c>
      <c r="G2453" s="91" t="s">
        <v>35</v>
      </c>
      <c r="H2453" s="91" t="s">
        <v>543</v>
      </c>
    </row>
    <row r="2454" spans="1:8" ht="15" customHeight="1" x14ac:dyDescent="0.25">
      <c r="A2454" s="91" t="s">
        <v>479</v>
      </c>
      <c r="B2454" s="91" t="s">
        <v>413</v>
      </c>
      <c r="C2454" s="91" t="s">
        <v>482</v>
      </c>
      <c r="D2454" s="91" t="s">
        <v>170</v>
      </c>
      <c r="E2454" s="91" t="s">
        <v>535</v>
      </c>
      <c r="F2454" s="96">
        <v>3560</v>
      </c>
      <c r="G2454" s="91" t="s">
        <v>36</v>
      </c>
      <c r="H2454" s="91" t="s">
        <v>543</v>
      </c>
    </row>
    <row r="2455" spans="1:8" ht="15" customHeight="1" x14ac:dyDescent="0.25">
      <c r="A2455" s="91" t="s">
        <v>479</v>
      </c>
      <c r="B2455" s="91" t="s">
        <v>413</v>
      </c>
      <c r="C2455" s="91" t="s">
        <v>482</v>
      </c>
      <c r="D2455" s="91" t="s">
        <v>170</v>
      </c>
      <c r="E2455" s="91" t="s">
        <v>535</v>
      </c>
      <c r="F2455" s="96">
        <v>820</v>
      </c>
      <c r="G2455" s="91" t="s">
        <v>37</v>
      </c>
      <c r="H2455" s="91" t="s">
        <v>543</v>
      </c>
    </row>
    <row r="2456" spans="1:8" ht="15" customHeight="1" x14ac:dyDescent="0.25">
      <c r="A2456" s="91" t="s">
        <v>479</v>
      </c>
      <c r="B2456" s="91" t="s">
        <v>413</v>
      </c>
      <c r="C2456" s="91" t="s">
        <v>482</v>
      </c>
      <c r="D2456" s="91" t="s">
        <v>170</v>
      </c>
      <c r="E2456" s="91" t="s">
        <v>535</v>
      </c>
      <c r="F2456" s="96">
        <v>810</v>
      </c>
      <c r="G2456" s="91" t="s">
        <v>38</v>
      </c>
      <c r="H2456" s="91" t="s">
        <v>543</v>
      </c>
    </row>
    <row r="2457" spans="1:8" ht="15" customHeight="1" x14ac:dyDescent="0.25">
      <c r="A2457" s="91" t="s">
        <v>479</v>
      </c>
      <c r="B2457" s="91" t="s">
        <v>413</v>
      </c>
      <c r="C2457" s="91" t="s">
        <v>482</v>
      </c>
      <c r="D2457" s="91" t="s">
        <v>170</v>
      </c>
      <c r="E2457" s="91" t="s">
        <v>535</v>
      </c>
      <c r="F2457" s="96">
        <v>660</v>
      </c>
      <c r="G2457" s="91" t="s">
        <v>39</v>
      </c>
      <c r="H2457" s="91" t="s">
        <v>543</v>
      </c>
    </row>
    <row r="2458" spans="1:8" ht="15" customHeight="1" x14ac:dyDescent="0.25">
      <c r="A2458" s="91" t="s">
        <v>479</v>
      </c>
      <c r="B2458" s="91" t="s">
        <v>413</v>
      </c>
      <c r="C2458" s="91" t="s">
        <v>482</v>
      </c>
      <c r="D2458" s="91" t="s">
        <v>170</v>
      </c>
      <c r="E2458" s="91" t="s">
        <v>535</v>
      </c>
      <c r="F2458" s="96">
        <v>2400</v>
      </c>
      <c r="G2458" s="91" t="s">
        <v>40</v>
      </c>
      <c r="H2458" s="91" t="s">
        <v>543</v>
      </c>
    </row>
    <row r="2459" spans="1:8" ht="15" customHeight="1" x14ac:dyDescent="0.25">
      <c r="A2459" s="91" t="s">
        <v>479</v>
      </c>
      <c r="B2459" s="91" t="s">
        <v>413</v>
      </c>
      <c r="C2459" s="91" t="s">
        <v>482</v>
      </c>
      <c r="D2459" s="91" t="s">
        <v>170</v>
      </c>
      <c r="E2459" s="91" t="s">
        <v>535</v>
      </c>
      <c r="F2459" s="96">
        <v>1803</v>
      </c>
      <c r="G2459" s="91" t="s">
        <v>41</v>
      </c>
      <c r="H2459" s="91" t="s">
        <v>543</v>
      </c>
    </row>
    <row r="2460" spans="1:8" ht="15" customHeight="1" x14ac:dyDescent="0.25">
      <c r="A2460" s="91" t="s">
        <v>479</v>
      </c>
      <c r="B2460" s="91" t="s">
        <v>413</v>
      </c>
      <c r="C2460" s="91" t="s">
        <v>482</v>
      </c>
      <c r="D2460" s="91" t="s">
        <v>170</v>
      </c>
      <c r="E2460" s="91" t="s">
        <v>535</v>
      </c>
      <c r="F2460" s="96">
        <v>7770</v>
      </c>
      <c r="G2460" s="91" t="s">
        <v>42</v>
      </c>
      <c r="H2460" s="91" t="s">
        <v>543</v>
      </c>
    </row>
    <row r="2461" spans="1:8" ht="15" customHeight="1" x14ac:dyDescent="0.25">
      <c r="A2461" s="91" t="s">
        <v>479</v>
      </c>
      <c r="B2461" s="91" t="s">
        <v>413</v>
      </c>
      <c r="C2461" s="91" t="s">
        <v>482</v>
      </c>
      <c r="D2461" s="91" t="s">
        <v>170</v>
      </c>
      <c r="E2461" s="91" t="s">
        <v>535</v>
      </c>
      <c r="F2461" s="96">
        <v>300</v>
      </c>
      <c r="G2461" s="91" t="s">
        <v>43</v>
      </c>
      <c r="H2461" s="91" t="s">
        <v>543</v>
      </c>
    </row>
    <row r="2462" spans="1:8" ht="15" customHeight="1" x14ac:dyDescent="0.25">
      <c r="A2462" s="91" t="s">
        <v>479</v>
      </c>
      <c r="B2462" s="91" t="s">
        <v>413</v>
      </c>
      <c r="C2462" s="91" t="s">
        <v>482</v>
      </c>
      <c r="D2462" s="91" t="s">
        <v>170</v>
      </c>
      <c r="E2462" s="91" t="s">
        <v>535</v>
      </c>
      <c r="F2462" s="96">
        <v>810</v>
      </c>
      <c r="G2462" s="91" t="s">
        <v>44</v>
      </c>
      <c r="H2462" s="91" t="s">
        <v>543</v>
      </c>
    </row>
    <row r="2463" spans="1:8" ht="15" customHeight="1" x14ac:dyDescent="0.25">
      <c r="A2463" s="91" t="s">
        <v>479</v>
      </c>
      <c r="B2463" s="91" t="s">
        <v>413</v>
      </c>
      <c r="C2463" s="91" t="s">
        <v>482</v>
      </c>
      <c r="D2463" s="91" t="s">
        <v>170</v>
      </c>
      <c r="E2463" s="91" t="s">
        <v>535</v>
      </c>
      <c r="F2463" s="96">
        <v>410</v>
      </c>
      <c r="G2463" s="91" t="s">
        <v>45</v>
      </c>
      <c r="H2463" s="91" t="s">
        <v>543</v>
      </c>
    </row>
    <row r="2464" spans="1:8" ht="15" customHeight="1" x14ac:dyDescent="0.25">
      <c r="A2464" s="91" t="s">
        <v>479</v>
      </c>
      <c r="B2464" s="91" t="s">
        <v>413</v>
      </c>
      <c r="C2464" s="91" t="s">
        <v>482</v>
      </c>
      <c r="D2464" s="91" t="s">
        <v>170</v>
      </c>
      <c r="E2464" s="91" t="s">
        <v>535</v>
      </c>
      <c r="F2464" s="96">
        <v>820</v>
      </c>
      <c r="G2464" s="91" t="s">
        <v>46</v>
      </c>
      <c r="H2464" s="91" t="s">
        <v>543</v>
      </c>
    </row>
    <row r="2465" spans="1:8" ht="15" customHeight="1" x14ac:dyDescent="0.25">
      <c r="A2465" s="91" t="s">
        <v>479</v>
      </c>
      <c r="B2465" s="91" t="s">
        <v>413</v>
      </c>
      <c r="C2465" s="91" t="s">
        <v>482</v>
      </c>
      <c r="D2465" s="91" t="s">
        <v>170</v>
      </c>
      <c r="E2465" s="91" t="s">
        <v>535</v>
      </c>
      <c r="F2465" s="96">
        <v>1060</v>
      </c>
      <c r="G2465" s="91" t="s">
        <v>47</v>
      </c>
      <c r="H2465" s="91" t="s">
        <v>543</v>
      </c>
    </row>
    <row r="2466" spans="1:8" ht="15" customHeight="1" x14ac:dyDescent="0.25">
      <c r="A2466" s="91" t="s">
        <v>479</v>
      </c>
      <c r="B2466" s="91" t="s">
        <v>413</v>
      </c>
      <c r="C2466" s="91" t="s">
        <v>482</v>
      </c>
      <c r="D2466" s="91" t="s">
        <v>170</v>
      </c>
      <c r="E2466" s="91" t="s">
        <v>535</v>
      </c>
      <c r="F2466" s="96">
        <v>230</v>
      </c>
      <c r="G2466" s="91" t="s">
        <v>63</v>
      </c>
      <c r="H2466" s="91" t="s">
        <v>543</v>
      </c>
    </row>
    <row r="2467" spans="1:8" ht="15" customHeight="1" x14ac:dyDescent="0.25">
      <c r="A2467" s="91" t="s">
        <v>479</v>
      </c>
      <c r="B2467" s="91" t="s">
        <v>413</v>
      </c>
      <c r="C2467" s="91" t="s">
        <v>482</v>
      </c>
      <c r="D2467" s="91" t="s">
        <v>170</v>
      </c>
      <c r="E2467" s="91" t="s">
        <v>535</v>
      </c>
      <c r="F2467" s="96">
        <v>940</v>
      </c>
      <c r="G2467" s="91" t="s">
        <v>48</v>
      </c>
      <c r="H2467" s="91" t="s">
        <v>543</v>
      </c>
    </row>
    <row r="2468" spans="1:8" ht="15" customHeight="1" x14ac:dyDescent="0.25">
      <c r="A2468" s="91" t="s">
        <v>479</v>
      </c>
      <c r="B2468" s="91" t="s">
        <v>413</v>
      </c>
      <c r="C2468" s="91" t="s">
        <v>482</v>
      </c>
      <c r="D2468" s="91" t="s">
        <v>170</v>
      </c>
      <c r="E2468" s="91" t="s">
        <v>535</v>
      </c>
      <c r="F2468" s="96">
        <v>210</v>
      </c>
      <c r="G2468" s="91" t="s">
        <v>68</v>
      </c>
      <c r="H2468" s="91" t="s">
        <v>543</v>
      </c>
    </row>
    <row r="2469" spans="1:8" ht="15" customHeight="1" x14ac:dyDescent="0.25">
      <c r="A2469" s="91" t="s">
        <v>479</v>
      </c>
      <c r="B2469" s="91" t="s">
        <v>413</v>
      </c>
      <c r="C2469" s="91" t="s">
        <v>482</v>
      </c>
      <c r="D2469" s="91" t="s">
        <v>170</v>
      </c>
      <c r="E2469" s="91" t="s">
        <v>535</v>
      </c>
      <c r="F2469" s="96">
        <v>900</v>
      </c>
      <c r="G2469" s="91" t="s">
        <v>49</v>
      </c>
      <c r="H2469" s="91" t="s">
        <v>543</v>
      </c>
    </row>
    <row r="2470" spans="1:8" ht="15" customHeight="1" x14ac:dyDescent="0.25">
      <c r="A2470" s="91" t="s">
        <v>479</v>
      </c>
      <c r="B2470" s="91" t="s">
        <v>413</v>
      </c>
      <c r="C2470" s="91" t="s">
        <v>482</v>
      </c>
      <c r="D2470" s="91" t="s">
        <v>170</v>
      </c>
      <c r="E2470" s="91" t="s">
        <v>535</v>
      </c>
      <c r="F2470" s="96">
        <v>580</v>
      </c>
      <c r="G2470" s="91" t="s">
        <v>50</v>
      </c>
      <c r="H2470" s="91" t="s">
        <v>543</v>
      </c>
    </row>
    <row r="2471" spans="1:8" ht="15" customHeight="1" x14ac:dyDescent="0.25">
      <c r="A2471" s="91" t="s">
        <v>479</v>
      </c>
      <c r="B2471" s="91" t="s">
        <v>413</v>
      </c>
      <c r="C2471" s="91" t="s">
        <v>482</v>
      </c>
      <c r="D2471" s="91" t="s">
        <v>170</v>
      </c>
      <c r="E2471" s="91" t="s">
        <v>535</v>
      </c>
      <c r="F2471" s="96">
        <v>130</v>
      </c>
      <c r="G2471" s="91" t="s">
        <v>51</v>
      </c>
      <c r="H2471" s="91" t="s">
        <v>543</v>
      </c>
    </row>
    <row r="2472" spans="1:8" ht="15" customHeight="1" x14ac:dyDescent="0.25">
      <c r="A2472" s="91" t="s">
        <v>479</v>
      </c>
      <c r="B2472" s="91" t="s">
        <v>413</v>
      </c>
      <c r="C2472" s="91" t="s">
        <v>482</v>
      </c>
      <c r="D2472" s="91" t="s">
        <v>170</v>
      </c>
      <c r="E2472" s="91" t="s">
        <v>535</v>
      </c>
      <c r="F2472" s="96">
        <v>1720</v>
      </c>
      <c r="G2472" s="91" t="s">
        <v>52</v>
      </c>
      <c r="H2472" s="91" t="s">
        <v>543</v>
      </c>
    </row>
    <row r="2473" spans="1:8" ht="15" customHeight="1" x14ac:dyDescent="0.25">
      <c r="A2473" s="91" t="s">
        <v>479</v>
      </c>
      <c r="B2473" s="91" t="s">
        <v>413</v>
      </c>
      <c r="C2473" s="91" t="s">
        <v>482</v>
      </c>
      <c r="D2473" s="91" t="s">
        <v>170</v>
      </c>
      <c r="E2473" s="91" t="s">
        <v>535</v>
      </c>
      <c r="F2473" s="96">
        <v>840</v>
      </c>
      <c r="G2473" s="91" t="s">
        <v>53</v>
      </c>
      <c r="H2473" s="91" t="s">
        <v>543</v>
      </c>
    </row>
    <row r="2474" spans="1:8" ht="15" customHeight="1" x14ac:dyDescent="0.25">
      <c r="A2474" s="91" t="s">
        <v>479</v>
      </c>
      <c r="B2474" s="91" t="s">
        <v>413</v>
      </c>
      <c r="C2474" s="91" t="s">
        <v>482</v>
      </c>
      <c r="D2474" s="91" t="s">
        <v>170</v>
      </c>
      <c r="E2474" s="91" t="s">
        <v>535</v>
      </c>
      <c r="F2474" s="96">
        <v>30</v>
      </c>
      <c r="G2474" s="91" t="s">
        <v>54</v>
      </c>
      <c r="H2474" s="91" t="s">
        <v>543</v>
      </c>
    </row>
    <row r="2475" spans="1:8" ht="15" customHeight="1" x14ac:dyDescent="0.25">
      <c r="A2475" s="91" t="s">
        <v>479</v>
      </c>
      <c r="B2475" s="91" t="s">
        <v>413</v>
      </c>
      <c r="C2475" s="91" t="s">
        <v>482</v>
      </c>
      <c r="D2475" s="91" t="s">
        <v>170</v>
      </c>
      <c r="E2475" s="91" t="s">
        <v>535</v>
      </c>
      <c r="F2475" s="96">
        <v>450</v>
      </c>
      <c r="G2475" s="91" t="s">
        <v>55</v>
      </c>
      <c r="H2475" s="91" t="s">
        <v>543</v>
      </c>
    </row>
    <row r="2476" spans="1:8" ht="15" customHeight="1" x14ac:dyDescent="0.25">
      <c r="A2476" s="91" t="s">
        <v>479</v>
      </c>
      <c r="B2476" s="91" t="s">
        <v>413</v>
      </c>
      <c r="C2476" s="91" t="s">
        <v>482</v>
      </c>
      <c r="D2476" s="91" t="s">
        <v>170</v>
      </c>
      <c r="E2476" s="91" t="s">
        <v>535</v>
      </c>
      <c r="F2476" s="96">
        <v>660</v>
      </c>
      <c r="G2476" s="91" t="s">
        <v>56</v>
      </c>
      <c r="H2476" s="91" t="s">
        <v>543</v>
      </c>
    </row>
    <row r="2477" spans="1:8" ht="15" customHeight="1" x14ac:dyDescent="0.25">
      <c r="A2477" s="91" t="s">
        <v>479</v>
      </c>
      <c r="B2477" s="91" t="s">
        <v>413</v>
      </c>
      <c r="C2477" s="91" t="s">
        <v>482</v>
      </c>
      <c r="D2477" s="91" t="s">
        <v>170</v>
      </c>
      <c r="E2477" s="91" t="s">
        <v>535</v>
      </c>
      <c r="F2477" s="96">
        <v>420</v>
      </c>
      <c r="G2477" s="91" t="s">
        <v>57</v>
      </c>
      <c r="H2477" s="91" t="s">
        <v>543</v>
      </c>
    </row>
    <row r="2478" spans="1:8" ht="15" customHeight="1" x14ac:dyDescent="0.25">
      <c r="A2478" s="91" t="s">
        <v>479</v>
      </c>
      <c r="B2478" s="91" t="s">
        <v>413</v>
      </c>
      <c r="C2478" s="91" t="s">
        <v>482</v>
      </c>
      <c r="D2478" s="91" t="s">
        <v>170</v>
      </c>
      <c r="E2478" s="91" t="s">
        <v>535</v>
      </c>
      <c r="F2478" s="96">
        <v>700</v>
      </c>
      <c r="G2478" s="91" t="s">
        <v>65</v>
      </c>
      <c r="H2478" s="91" t="s">
        <v>543</v>
      </c>
    </row>
    <row r="2479" spans="1:8" s="146" customFormat="1" ht="15" customHeight="1" x14ac:dyDescent="0.25">
      <c r="A2479" s="148"/>
      <c r="B2479" s="148"/>
      <c r="C2479" s="148"/>
      <c r="D2479" s="148"/>
      <c r="E2479" s="148"/>
      <c r="F2479" s="121">
        <v>39000</v>
      </c>
      <c r="G2479" s="148"/>
      <c r="H2479" s="148"/>
    </row>
    <row r="2480" spans="1:8" s="146" customFormat="1" ht="15" customHeight="1" x14ac:dyDescent="0.25">
      <c r="A2480" s="139">
        <v>10</v>
      </c>
      <c r="B2480" s="140" t="s">
        <v>529</v>
      </c>
      <c r="C2480" s="139" t="s">
        <v>492</v>
      </c>
      <c r="D2480" s="139" t="s">
        <v>184</v>
      </c>
      <c r="E2480" s="139">
        <v>1</v>
      </c>
      <c r="F2480" s="96">
        <v>12</v>
      </c>
      <c r="G2480" s="139" t="s">
        <v>244</v>
      </c>
      <c r="H2480" s="139" t="s">
        <v>541</v>
      </c>
    </row>
    <row r="2481" spans="1:13" ht="15" customHeight="1" x14ac:dyDescent="0.25">
      <c r="A2481" s="139">
        <v>10</v>
      </c>
      <c r="B2481" s="140" t="s">
        <v>529</v>
      </c>
      <c r="C2481" s="139" t="s">
        <v>492</v>
      </c>
      <c r="D2481" s="139" t="s">
        <v>184</v>
      </c>
      <c r="E2481" s="139">
        <v>0</v>
      </c>
      <c r="F2481" s="96">
        <v>5</v>
      </c>
      <c r="G2481" s="139" t="s">
        <v>211</v>
      </c>
      <c r="H2481" s="139" t="s">
        <v>541</v>
      </c>
    </row>
    <row r="2482" spans="1:13" s="135" customFormat="1" ht="15" customHeight="1" x14ac:dyDescent="0.25">
      <c r="A2482" s="91" t="s">
        <v>469</v>
      </c>
      <c r="B2482" s="91" t="s">
        <v>393</v>
      </c>
      <c r="C2482" s="91" t="s">
        <v>523</v>
      </c>
      <c r="D2482" s="91" t="s">
        <v>14</v>
      </c>
      <c r="E2482" s="91" t="s">
        <v>489</v>
      </c>
      <c r="F2482" s="96">
        <v>3</v>
      </c>
      <c r="G2482" s="91" t="s">
        <v>51</v>
      </c>
      <c r="H2482" s="91" t="s">
        <v>545</v>
      </c>
      <c r="I2482" s="133"/>
      <c r="J2482" s="149"/>
      <c r="K2482" s="133"/>
      <c r="L2482" s="134"/>
      <c r="M2482" s="136"/>
    </row>
    <row r="2483" spans="1:13" x14ac:dyDescent="0.25">
      <c r="A2483" s="139">
        <v>10</v>
      </c>
      <c r="B2483" s="150" t="s">
        <v>529</v>
      </c>
      <c r="C2483" s="139" t="s">
        <v>492</v>
      </c>
      <c r="D2483" s="139" t="s">
        <v>184</v>
      </c>
      <c r="E2483" s="139">
        <v>1</v>
      </c>
      <c r="F2483" s="96">
        <v>12</v>
      </c>
      <c r="G2483" s="139" t="s">
        <v>217</v>
      </c>
      <c r="H2483" s="139" t="s">
        <v>541</v>
      </c>
      <c r="I2483" s="137"/>
      <c r="J2483" s="137"/>
    </row>
    <row r="2484" spans="1:13" x14ac:dyDescent="0.25">
      <c r="A2484" s="130"/>
      <c r="B2484" s="130"/>
      <c r="C2484" s="130"/>
      <c r="D2484" s="130"/>
      <c r="E2484" s="130"/>
      <c r="F2484" s="128"/>
      <c r="G2484" s="130"/>
      <c r="H2484" s="130"/>
      <c r="I2484" s="137"/>
      <c r="J2484" s="137"/>
    </row>
    <row r="2485" spans="1:13" x14ac:dyDescent="0.25">
      <c r="A2485" s="126"/>
      <c r="B2485" s="126"/>
      <c r="C2485" s="126"/>
      <c r="D2485" s="126"/>
      <c r="E2485" s="126"/>
      <c r="F2485" s="128"/>
      <c r="G2485" s="126"/>
      <c r="H2485" s="126"/>
      <c r="I2485" s="137"/>
      <c r="J2485" s="137"/>
    </row>
    <row r="2491" spans="1:13" s="131" customFormat="1" x14ac:dyDescent="0.25">
      <c r="A2491" s="126"/>
      <c r="B2491" s="126"/>
      <c r="C2491" s="126"/>
      <c r="D2491" s="126"/>
      <c r="E2491" s="126"/>
      <c r="F2491" s="129"/>
      <c r="G2491" s="126"/>
      <c r="H2491" s="126"/>
      <c r="I2491" s="126"/>
    </row>
    <row r="2492" spans="1:13" s="131" customFormat="1" x14ac:dyDescent="0.25">
      <c r="A2492" s="126"/>
      <c r="B2492" s="126"/>
      <c r="C2492" s="126"/>
      <c r="D2492" s="126"/>
      <c r="E2492" s="126"/>
      <c r="F2492" s="129"/>
      <c r="G2492" s="126"/>
      <c r="H2492" s="126"/>
      <c r="I2492" s="126"/>
    </row>
    <row r="2493" spans="1:13" s="131" customFormat="1" x14ac:dyDescent="0.25">
      <c r="A2493" s="126"/>
      <c r="B2493" s="126"/>
      <c r="C2493" s="126"/>
      <c r="D2493" s="126"/>
      <c r="E2493" s="126"/>
      <c r="F2493" s="129"/>
      <c r="G2493" s="126"/>
      <c r="H2493" s="126"/>
      <c r="I2493" s="126"/>
    </row>
    <row r="2494" spans="1:13" s="131" customFormat="1" x14ac:dyDescent="0.25">
      <c r="A2494" s="126"/>
      <c r="B2494" s="126"/>
      <c r="C2494" s="126"/>
      <c r="D2494" s="126"/>
      <c r="E2494" s="126"/>
      <c r="F2494" s="129"/>
      <c r="G2494" s="126"/>
      <c r="H2494" s="126"/>
      <c r="I2494" s="126"/>
    </row>
    <row r="2495" spans="1:13" s="131" customFormat="1" x14ac:dyDescent="0.25">
      <c r="A2495" s="126"/>
      <c r="B2495" s="127"/>
      <c r="C2495" s="126"/>
      <c r="D2495" s="126"/>
      <c r="E2495" s="126"/>
      <c r="F2495" s="128"/>
      <c r="G2495" s="126"/>
      <c r="H2495" s="126"/>
      <c r="I2495" s="126"/>
    </row>
    <row r="2496" spans="1:13" s="131" customFormat="1" x14ac:dyDescent="0.25">
      <c r="A2496" s="126"/>
      <c r="B2496" s="126"/>
      <c r="C2496" s="126"/>
      <c r="D2496" s="126"/>
      <c r="E2496" s="126"/>
      <c r="F2496" s="129"/>
      <c r="G2496" s="126"/>
      <c r="H2496" s="126"/>
      <c r="I2496" s="126"/>
    </row>
    <row r="2497" spans="1:9" s="131" customFormat="1" x14ac:dyDescent="0.25">
      <c r="A2497" s="126"/>
      <c r="B2497" s="126"/>
      <c r="C2497" s="126"/>
      <c r="D2497" s="126"/>
      <c r="E2497" s="126"/>
      <c r="F2497" s="129"/>
      <c r="G2497" s="126"/>
      <c r="H2497" s="126"/>
      <c r="I2497" s="126"/>
    </row>
    <row r="2498" spans="1:9" s="131" customFormat="1" x14ac:dyDescent="0.25">
      <c r="A2498" s="126"/>
      <c r="B2498" s="126"/>
      <c r="C2498" s="126"/>
      <c r="D2498" s="126"/>
      <c r="E2498" s="126"/>
      <c r="F2498" s="129"/>
      <c r="G2498" s="126"/>
      <c r="H2498" s="126"/>
      <c r="I2498" s="126"/>
    </row>
    <row r="2499" spans="1:9" s="131" customFormat="1" x14ac:dyDescent="0.25">
      <c r="A2499" s="126"/>
      <c r="B2499" s="126"/>
      <c r="C2499" s="126"/>
      <c r="D2499" s="126"/>
      <c r="E2499" s="126"/>
      <c r="F2499" s="129"/>
      <c r="G2499" s="126"/>
      <c r="H2499" s="126"/>
      <c r="I2499" s="126"/>
    </row>
    <row r="2500" spans="1:9" s="131" customFormat="1" x14ac:dyDescent="0.25">
      <c r="A2500" s="126"/>
      <c r="B2500" s="126"/>
      <c r="C2500" s="126"/>
      <c r="D2500" s="126"/>
      <c r="E2500" s="126"/>
      <c r="F2500" s="129"/>
      <c r="G2500" s="126"/>
      <c r="H2500" s="126"/>
      <c r="I2500" s="126"/>
    </row>
    <row r="2501" spans="1:9" s="131" customFormat="1" x14ac:dyDescent="0.25">
      <c r="F2501" s="132"/>
    </row>
    <row r="2502" spans="1:9" s="131" customFormat="1" x14ac:dyDescent="0.25">
      <c r="F2502" s="132"/>
    </row>
    <row r="2503" spans="1:9" s="131" customFormat="1" x14ac:dyDescent="0.25">
      <c r="F2503" s="132"/>
    </row>
    <row r="2504" spans="1:9" s="131" customFormat="1" x14ac:dyDescent="0.25">
      <c r="F2504" s="132"/>
    </row>
    <row r="2505" spans="1:9" s="131" customFormat="1" x14ac:dyDescent="0.25">
      <c r="F2505" s="132"/>
    </row>
    <row r="2506" spans="1:9" s="131" customFormat="1" x14ac:dyDescent="0.25">
      <c r="F2506" s="132"/>
    </row>
    <row r="2507" spans="1:9" s="131" customFormat="1" x14ac:dyDescent="0.25">
      <c r="F2507" s="132"/>
    </row>
    <row r="2508" spans="1:9" s="131" customFormat="1" x14ac:dyDescent="0.25">
      <c r="F2508" s="132"/>
    </row>
    <row r="2509" spans="1:9" s="131" customFormat="1" x14ac:dyDescent="0.25">
      <c r="F2509" s="132"/>
    </row>
    <row r="2510" spans="1:9" s="131" customFormat="1" x14ac:dyDescent="0.25">
      <c r="F2510" s="132"/>
    </row>
    <row r="2511" spans="1:9" s="131" customFormat="1" x14ac:dyDescent="0.25">
      <c r="F2511" s="132"/>
    </row>
    <row r="2512" spans="1:9" s="131" customFormat="1" x14ac:dyDescent="0.25">
      <c r="F2512" s="132"/>
    </row>
    <row r="2513" spans="6:6" s="131" customFormat="1" x14ac:dyDescent="0.25">
      <c r="F2513" s="132"/>
    </row>
    <row r="2514" spans="6:6" s="131" customFormat="1" x14ac:dyDescent="0.25">
      <c r="F2514" s="132"/>
    </row>
    <row r="2515" spans="6:6" s="131" customFormat="1" x14ac:dyDescent="0.25">
      <c r="F2515" s="132"/>
    </row>
    <row r="2516" spans="6:6" s="131" customFormat="1" x14ac:dyDescent="0.25">
      <c r="F2516" s="132"/>
    </row>
    <row r="2517" spans="6:6" s="131" customFormat="1" x14ac:dyDescent="0.25">
      <c r="F2517" s="132"/>
    </row>
    <row r="2518" spans="6:6" s="131" customFormat="1" x14ac:dyDescent="0.25">
      <c r="F2518" s="132"/>
    </row>
    <row r="2519" spans="6:6" s="131" customFormat="1" x14ac:dyDescent="0.25">
      <c r="F2519" s="132"/>
    </row>
    <row r="2520" spans="6:6" s="131" customFormat="1" x14ac:dyDescent="0.25">
      <c r="F2520" s="132"/>
    </row>
    <row r="2521" spans="6:6" s="131" customFormat="1" x14ac:dyDescent="0.25">
      <c r="F2521" s="132"/>
    </row>
    <row r="2522" spans="6:6" s="131" customFormat="1" x14ac:dyDescent="0.25">
      <c r="F2522" s="132"/>
    </row>
    <row r="2523" spans="6:6" s="131" customFormat="1" x14ac:dyDescent="0.25">
      <c r="F2523" s="132"/>
    </row>
    <row r="2524" spans="6:6" s="131" customFormat="1" x14ac:dyDescent="0.25">
      <c r="F2524" s="132"/>
    </row>
    <row r="2525" spans="6:6" s="131" customFormat="1" x14ac:dyDescent="0.25">
      <c r="F2525" s="132"/>
    </row>
    <row r="2526" spans="6:6" s="131" customFormat="1" x14ac:dyDescent="0.25">
      <c r="F2526" s="132"/>
    </row>
    <row r="2527" spans="6:6" s="131" customFormat="1" x14ac:dyDescent="0.25">
      <c r="F2527" s="132"/>
    </row>
    <row r="2528" spans="6:6" s="131" customFormat="1" x14ac:dyDescent="0.25">
      <c r="F2528" s="132"/>
    </row>
    <row r="2529" spans="6:6" s="131" customFormat="1" x14ac:dyDescent="0.25">
      <c r="F2529" s="132"/>
    </row>
    <row r="2530" spans="6:6" s="131" customFormat="1" x14ac:dyDescent="0.25">
      <c r="F2530" s="132"/>
    </row>
    <row r="2531" spans="6:6" s="131" customFormat="1" x14ac:dyDescent="0.25">
      <c r="F2531" s="132"/>
    </row>
    <row r="2532" spans="6:6" s="131" customFormat="1" x14ac:dyDescent="0.25">
      <c r="F2532" s="132"/>
    </row>
    <row r="2533" spans="6:6" s="131" customFormat="1" x14ac:dyDescent="0.25">
      <c r="F2533" s="132"/>
    </row>
    <row r="2534" spans="6:6" s="131" customFormat="1" x14ac:dyDescent="0.25">
      <c r="F2534" s="132"/>
    </row>
    <row r="2535" spans="6:6" s="131" customFormat="1" x14ac:dyDescent="0.25">
      <c r="F2535" s="132"/>
    </row>
    <row r="2536" spans="6:6" s="131" customFormat="1" x14ac:dyDescent="0.25">
      <c r="F2536" s="132"/>
    </row>
    <row r="2537" spans="6:6" s="131" customFormat="1" x14ac:dyDescent="0.25">
      <c r="F2537" s="132"/>
    </row>
    <row r="2538" spans="6:6" s="131" customFormat="1" x14ac:dyDescent="0.25">
      <c r="F2538" s="132"/>
    </row>
    <row r="2539" spans="6:6" s="131" customFormat="1" x14ac:dyDescent="0.25">
      <c r="F2539" s="132"/>
    </row>
    <row r="2540" spans="6:6" s="131" customFormat="1" x14ac:dyDescent="0.25">
      <c r="F2540" s="132"/>
    </row>
    <row r="2541" spans="6:6" s="131" customFormat="1" x14ac:dyDescent="0.25">
      <c r="F2541" s="132"/>
    </row>
    <row r="2542" spans="6:6" s="131" customFormat="1" x14ac:dyDescent="0.25">
      <c r="F2542" s="132"/>
    </row>
    <row r="2543" spans="6:6" s="131" customFormat="1" x14ac:dyDescent="0.25">
      <c r="F2543" s="132"/>
    </row>
    <row r="2544" spans="6:6" s="131" customFormat="1" x14ac:dyDescent="0.25">
      <c r="F2544" s="132"/>
    </row>
    <row r="2545" spans="6:6" s="131" customFormat="1" x14ac:dyDescent="0.25">
      <c r="F2545" s="132"/>
    </row>
    <row r="2546" spans="6:6" s="131" customFormat="1" x14ac:dyDescent="0.25">
      <c r="F2546" s="132"/>
    </row>
    <row r="2547" spans="6:6" s="131" customFormat="1" x14ac:dyDescent="0.25">
      <c r="F2547" s="132"/>
    </row>
    <row r="2548" spans="6:6" s="131" customFormat="1" x14ac:dyDescent="0.25">
      <c r="F2548" s="132"/>
    </row>
    <row r="2549" spans="6:6" s="131" customFormat="1" x14ac:dyDescent="0.25">
      <c r="F2549" s="132"/>
    </row>
    <row r="2550" spans="6:6" s="131" customFormat="1" x14ac:dyDescent="0.25">
      <c r="F2550" s="132"/>
    </row>
    <row r="2551" spans="6:6" s="131" customFormat="1" x14ac:dyDescent="0.25">
      <c r="F2551" s="132"/>
    </row>
    <row r="2552" spans="6:6" s="131" customFormat="1" x14ac:dyDescent="0.25">
      <c r="F2552" s="132"/>
    </row>
    <row r="2553" spans="6:6" s="131" customFormat="1" x14ac:dyDescent="0.25">
      <c r="F2553" s="132"/>
    </row>
    <row r="2554" spans="6:6" s="131" customFormat="1" x14ac:dyDescent="0.25">
      <c r="F2554" s="132"/>
    </row>
    <row r="2555" spans="6:6" s="131" customFormat="1" x14ac:dyDescent="0.25">
      <c r="F2555" s="132"/>
    </row>
    <row r="2556" spans="6:6" s="131" customFormat="1" x14ac:dyDescent="0.25">
      <c r="F2556" s="132"/>
    </row>
    <row r="2557" spans="6:6" s="131" customFormat="1" x14ac:dyDescent="0.25">
      <c r="F2557" s="132"/>
    </row>
    <row r="2558" spans="6:6" s="131" customFormat="1" x14ac:dyDescent="0.25">
      <c r="F2558" s="132"/>
    </row>
    <row r="2559" spans="6:6" s="131" customFormat="1" x14ac:dyDescent="0.25">
      <c r="F2559" s="132"/>
    </row>
    <row r="2560" spans="6:6" s="131" customFormat="1" x14ac:dyDescent="0.25">
      <c r="F2560" s="132"/>
    </row>
    <row r="2561" spans="6:6" s="131" customFormat="1" x14ac:dyDescent="0.25">
      <c r="F2561" s="132"/>
    </row>
    <row r="2562" spans="6:6" s="131" customFormat="1" x14ac:dyDescent="0.25">
      <c r="F2562" s="132"/>
    </row>
    <row r="2563" spans="6:6" s="131" customFormat="1" x14ac:dyDescent="0.25">
      <c r="F2563" s="132"/>
    </row>
    <row r="2564" spans="6:6" s="131" customFormat="1" x14ac:dyDescent="0.25">
      <c r="F2564" s="132"/>
    </row>
    <row r="2565" spans="6:6" s="131" customFormat="1" x14ac:dyDescent="0.25">
      <c r="F2565" s="132"/>
    </row>
    <row r="2566" spans="6:6" s="131" customFormat="1" x14ac:dyDescent="0.25">
      <c r="F2566" s="132"/>
    </row>
    <row r="2567" spans="6:6" s="131" customFormat="1" x14ac:dyDescent="0.25">
      <c r="F2567" s="132"/>
    </row>
    <row r="2568" spans="6:6" s="131" customFormat="1" x14ac:dyDescent="0.25">
      <c r="F2568" s="132"/>
    </row>
    <row r="2569" spans="6:6" s="131" customFormat="1" x14ac:dyDescent="0.25">
      <c r="F2569" s="132"/>
    </row>
    <row r="2570" spans="6:6" s="131" customFormat="1" x14ac:dyDescent="0.25">
      <c r="F2570" s="132"/>
    </row>
    <row r="2571" spans="6:6" s="131" customFormat="1" x14ac:dyDescent="0.25">
      <c r="F2571" s="132"/>
    </row>
    <row r="2572" spans="6:6" s="131" customFormat="1" x14ac:dyDescent="0.25">
      <c r="F2572" s="132"/>
    </row>
    <row r="2573" spans="6:6" s="131" customFormat="1" x14ac:dyDescent="0.25">
      <c r="F2573" s="132"/>
    </row>
    <row r="2574" spans="6:6" s="131" customFormat="1" x14ac:dyDescent="0.25">
      <c r="F2574" s="132"/>
    </row>
    <row r="2575" spans="6:6" s="131" customFormat="1" x14ac:dyDescent="0.25">
      <c r="F2575" s="132"/>
    </row>
    <row r="2576" spans="6:6" s="131" customFormat="1" x14ac:dyDescent="0.25">
      <c r="F2576" s="132"/>
    </row>
    <row r="2577" spans="6:6" s="131" customFormat="1" x14ac:dyDescent="0.25">
      <c r="F2577" s="132"/>
    </row>
    <row r="2578" spans="6:6" s="131" customFormat="1" x14ac:dyDescent="0.25">
      <c r="F2578" s="132"/>
    </row>
    <row r="2579" spans="6:6" s="131" customFormat="1" x14ac:dyDescent="0.25">
      <c r="F2579" s="132"/>
    </row>
    <row r="2580" spans="6:6" s="131" customFormat="1" x14ac:dyDescent="0.25">
      <c r="F2580" s="132"/>
    </row>
    <row r="2581" spans="6:6" s="131" customFormat="1" x14ac:dyDescent="0.25">
      <c r="F2581" s="132"/>
    </row>
    <row r="2582" spans="6:6" s="131" customFormat="1" x14ac:dyDescent="0.25">
      <c r="F2582" s="132"/>
    </row>
    <row r="2583" spans="6:6" s="131" customFormat="1" x14ac:dyDescent="0.25">
      <c r="F2583" s="132"/>
    </row>
    <row r="2584" spans="6:6" s="131" customFormat="1" x14ac:dyDescent="0.25">
      <c r="F2584" s="132"/>
    </row>
    <row r="2585" spans="6:6" s="131" customFormat="1" x14ac:dyDescent="0.25">
      <c r="F2585" s="132"/>
    </row>
    <row r="2586" spans="6:6" s="131" customFormat="1" x14ac:dyDescent="0.25">
      <c r="F2586" s="132"/>
    </row>
    <row r="2587" spans="6:6" s="131" customFormat="1" x14ac:dyDescent="0.25">
      <c r="F2587" s="132"/>
    </row>
    <row r="2588" spans="6:6" s="131" customFormat="1" x14ac:dyDescent="0.25">
      <c r="F2588" s="132"/>
    </row>
    <row r="2589" spans="6:6" s="131" customFormat="1" x14ac:dyDescent="0.25">
      <c r="F2589" s="132"/>
    </row>
    <row r="2590" spans="6:6" s="131" customFormat="1" x14ac:dyDescent="0.25">
      <c r="F2590" s="132"/>
    </row>
    <row r="2591" spans="6:6" s="131" customFormat="1" x14ac:dyDescent="0.25">
      <c r="F2591" s="132"/>
    </row>
    <row r="2592" spans="6:6" s="131" customFormat="1" x14ac:dyDescent="0.25">
      <c r="F2592" s="132"/>
    </row>
    <row r="2593" spans="6:6" s="131" customFormat="1" x14ac:dyDescent="0.25">
      <c r="F2593" s="132"/>
    </row>
    <row r="2594" spans="6:6" s="131" customFormat="1" x14ac:dyDescent="0.25">
      <c r="F2594" s="132"/>
    </row>
    <row r="2595" spans="6:6" s="131" customFormat="1" x14ac:dyDescent="0.25">
      <c r="F2595" s="132"/>
    </row>
    <row r="2596" spans="6:6" s="131" customFormat="1" x14ac:dyDescent="0.25">
      <c r="F2596" s="132"/>
    </row>
    <row r="2597" spans="6:6" s="131" customFormat="1" x14ac:dyDescent="0.25">
      <c r="F2597" s="132"/>
    </row>
    <row r="2598" spans="6:6" s="131" customFormat="1" x14ac:dyDescent="0.25">
      <c r="F2598" s="132"/>
    </row>
    <row r="2599" spans="6:6" s="131" customFormat="1" x14ac:dyDescent="0.25">
      <c r="F2599" s="132"/>
    </row>
    <row r="2600" spans="6:6" s="131" customFormat="1" x14ac:dyDescent="0.25">
      <c r="F2600" s="132"/>
    </row>
    <row r="2601" spans="6:6" s="131" customFormat="1" x14ac:dyDescent="0.25">
      <c r="F2601" s="132"/>
    </row>
    <row r="2602" spans="6:6" s="131" customFormat="1" x14ac:dyDescent="0.25">
      <c r="F2602" s="132"/>
    </row>
    <row r="2603" spans="6:6" s="131" customFormat="1" x14ac:dyDescent="0.25">
      <c r="F2603" s="132"/>
    </row>
    <row r="2604" spans="6:6" s="131" customFormat="1" x14ac:dyDescent="0.25">
      <c r="F2604" s="132"/>
    </row>
    <row r="2605" spans="6:6" s="131" customFormat="1" x14ac:dyDescent="0.25">
      <c r="F2605" s="132"/>
    </row>
    <row r="2606" spans="6:6" s="131" customFormat="1" x14ac:dyDescent="0.25">
      <c r="F2606" s="132"/>
    </row>
    <row r="2607" spans="6:6" s="131" customFormat="1" x14ac:dyDescent="0.25">
      <c r="F2607" s="132"/>
    </row>
    <row r="2608" spans="6:6" s="131" customFormat="1" x14ac:dyDescent="0.25">
      <c r="F2608" s="132"/>
    </row>
    <row r="2609" spans="6:6" s="131" customFormat="1" x14ac:dyDescent="0.25">
      <c r="F2609" s="132"/>
    </row>
    <row r="2610" spans="6:6" s="131" customFormat="1" x14ac:dyDescent="0.25">
      <c r="F2610" s="132"/>
    </row>
    <row r="2611" spans="6:6" s="131" customFormat="1" x14ac:dyDescent="0.25">
      <c r="F2611" s="132"/>
    </row>
    <row r="2612" spans="6:6" s="131" customFormat="1" x14ac:dyDescent="0.25">
      <c r="F2612" s="132"/>
    </row>
    <row r="2613" spans="6:6" s="131" customFormat="1" x14ac:dyDescent="0.25">
      <c r="F2613" s="132"/>
    </row>
    <row r="2614" spans="6:6" s="131" customFormat="1" x14ac:dyDescent="0.25">
      <c r="F2614" s="132"/>
    </row>
    <row r="2615" spans="6:6" s="131" customFormat="1" x14ac:dyDescent="0.25">
      <c r="F2615" s="132"/>
    </row>
    <row r="2616" spans="6:6" s="131" customFormat="1" x14ac:dyDescent="0.25">
      <c r="F2616" s="132"/>
    </row>
    <row r="2617" spans="6:6" s="131" customFormat="1" x14ac:dyDescent="0.25">
      <c r="F2617" s="132"/>
    </row>
    <row r="2618" spans="6:6" s="131" customFormat="1" x14ac:dyDescent="0.25">
      <c r="F2618" s="132"/>
    </row>
    <row r="2619" spans="6:6" s="131" customFormat="1" x14ac:dyDescent="0.25">
      <c r="F2619" s="132"/>
    </row>
    <row r="2620" spans="6:6" s="131" customFormat="1" x14ac:dyDescent="0.25">
      <c r="F2620" s="132"/>
    </row>
    <row r="2621" spans="6:6" s="131" customFormat="1" x14ac:dyDescent="0.25">
      <c r="F2621" s="132"/>
    </row>
    <row r="2622" spans="6:6" s="131" customFormat="1" x14ac:dyDescent="0.25">
      <c r="F2622" s="132"/>
    </row>
    <row r="2623" spans="6:6" s="131" customFormat="1" x14ac:dyDescent="0.25">
      <c r="F2623" s="132"/>
    </row>
    <row r="2624" spans="6:6" s="131" customFormat="1" x14ac:dyDescent="0.25">
      <c r="F2624" s="132"/>
    </row>
    <row r="2625" spans="6:6" s="131" customFormat="1" x14ac:dyDescent="0.25">
      <c r="F2625" s="132"/>
    </row>
    <row r="2626" spans="6:6" s="131" customFormat="1" x14ac:dyDescent="0.25">
      <c r="F2626" s="132"/>
    </row>
    <row r="2627" spans="6:6" s="131" customFormat="1" x14ac:dyDescent="0.25">
      <c r="F2627" s="132"/>
    </row>
    <row r="2628" spans="6:6" s="131" customFormat="1" x14ac:dyDescent="0.25">
      <c r="F2628" s="132"/>
    </row>
    <row r="2629" spans="6:6" s="131" customFormat="1" x14ac:dyDescent="0.25">
      <c r="F2629" s="132"/>
    </row>
    <row r="2630" spans="6:6" s="131" customFormat="1" x14ac:dyDescent="0.25">
      <c r="F2630" s="132"/>
    </row>
    <row r="2631" spans="6:6" s="131" customFormat="1" x14ac:dyDescent="0.25">
      <c r="F2631" s="132"/>
    </row>
    <row r="2632" spans="6:6" s="131" customFormat="1" x14ac:dyDescent="0.25">
      <c r="F2632" s="132"/>
    </row>
    <row r="2633" spans="6:6" s="131" customFormat="1" x14ac:dyDescent="0.25">
      <c r="F2633" s="132"/>
    </row>
    <row r="2634" spans="6:6" s="131" customFormat="1" x14ac:dyDescent="0.25">
      <c r="F2634" s="132"/>
    </row>
    <row r="2635" spans="6:6" s="131" customFormat="1" x14ac:dyDescent="0.25">
      <c r="F2635" s="132"/>
    </row>
    <row r="2636" spans="6:6" s="131" customFormat="1" x14ac:dyDescent="0.25">
      <c r="F2636" s="132"/>
    </row>
    <row r="2637" spans="6:6" s="131" customFormat="1" x14ac:dyDescent="0.25">
      <c r="F2637" s="132"/>
    </row>
    <row r="2638" spans="6:6" s="131" customFormat="1" x14ac:dyDescent="0.25">
      <c r="F2638" s="132"/>
    </row>
    <row r="2639" spans="6:6" s="131" customFormat="1" x14ac:dyDescent="0.25">
      <c r="F2639" s="132"/>
    </row>
    <row r="2640" spans="6:6" s="131" customFormat="1" x14ac:dyDescent="0.25">
      <c r="F2640" s="132"/>
    </row>
    <row r="2641" spans="6:6" s="131" customFormat="1" x14ac:dyDescent="0.25">
      <c r="F2641" s="132"/>
    </row>
    <row r="2642" spans="6:6" s="131" customFormat="1" x14ac:dyDescent="0.25">
      <c r="F2642" s="132"/>
    </row>
    <row r="2643" spans="6:6" s="131" customFormat="1" x14ac:dyDescent="0.25">
      <c r="F2643" s="132"/>
    </row>
    <row r="2644" spans="6:6" s="131" customFormat="1" x14ac:dyDescent="0.25">
      <c r="F2644" s="132"/>
    </row>
    <row r="2645" spans="6:6" s="131" customFormat="1" x14ac:dyDescent="0.25">
      <c r="F2645" s="132"/>
    </row>
    <row r="2646" spans="6:6" s="131" customFormat="1" x14ac:dyDescent="0.25">
      <c r="F2646" s="132"/>
    </row>
    <row r="2647" spans="6:6" s="131" customFormat="1" x14ac:dyDescent="0.25">
      <c r="F2647" s="132"/>
    </row>
    <row r="2648" spans="6:6" s="131" customFormat="1" x14ac:dyDescent="0.25">
      <c r="F2648" s="132"/>
    </row>
    <row r="2649" spans="6:6" s="131" customFormat="1" x14ac:dyDescent="0.25">
      <c r="F2649" s="132"/>
    </row>
    <row r="2650" spans="6:6" s="131" customFormat="1" x14ac:dyDescent="0.25">
      <c r="F2650" s="132"/>
    </row>
    <row r="2651" spans="6:6" s="131" customFormat="1" x14ac:dyDescent="0.25">
      <c r="F2651" s="132"/>
    </row>
    <row r="2652" spans="6:6" s="131" customFormat="1" x14ac:dyDescent="0.25">
      <c r="F2652" s="132"/>
    </row>
    <row r="2653" spans="6:6" s="131" customFormat="1" x14ac:dyDescent="0.25">
      <c r="F2653" s="132"/>
    </row>
    <row r="2654" spans="6:6" s="131" customFormat="1" x14ac:dyDescent="0.25">
      <c r="F2654" s="132"/>
    </row>
    <row r="2655" spans="6:6" s="131" customFormat="1" x14ac:dyDescent="0.25">
      <c r="F2655" s="132"/>
    </row>
    <row r="2656" spans="6:6" s="131" customFormat="1" x14ac:dyDescent="0.25">
      <c r="F2656" s="132"/>
    </row>
    <row r="2657" spans="6:6" s="131" customFormat="1" x14ac:dyDescent="0.25">
      <c r="F2657" s="132"/>
    </row>
    <row r="2658" spans="6:6" s="131" customFormat="1" x14ac:dyDescent="0.25">
      <c r="F2658" s="132"/>
    </row>
    <row r="2659" spans="6:6" s="131" customFormat="1" x14ac:dyDescent="0.25">
      <c r="F2659" s="132"/>
    </row>
    <row r="2660" spans="6:6" s="131" customFormat="1" x14ac:dyDescent="0.25">
      <c r="F2660" s="132"/>
    </row>
    <row r="2661" spans="6:6" s="131" customFormat="1" x14ac:dyDescent="0.25">
      <c r="F2661" s="132"/>
    </row>
    <row r="2662" spans="6:6" s="131" customFormat="1" x14ac:dyDescent="0.25">
      <c r="F2662" s="132"/>
    </row>
    <row r="2663" spans="6:6" s="131" customFormat="1" x14ac:dyDescent="0.25">
      <c r="F2663" s="132"/>
    </row>
    <row r="2664" spans="6:6" s="131" customFormat="1" x14ac:dyDescent="0.25">
      <c r="F2664" s="132"/>
    </row>
    <row r="2665" spans="6:6" s="131" customFormat="1" x14ac:dyDescent="0.25">
      <c r="F2665" s="132"/>
    </row>
    <row r="2666" spans="6:6" s="131" customFormat="1" x14ac:dyDescent="0.25">
      <c r="F2666" s="132"/>
    </row>
    <row r="2667" spans="6:6" s="131" customFormat="1" x14ac:dyDescent="0.25">
      <c r="F2667" s="132"/>
    </row>
    <row r="2668" spans="6:6" s="131" customFormat="1" x14ac:dyDescent="0.25">
      <c r="F2668" s="132"/>
    </row>
    <row r="2669" spans="6:6" s="131" customFormat="1" x14ac:dyDescent="0.25">
      <c r="F2669" s="132"/>
    </row>
    <row r="2670" spans="6:6" s="131" customFormat="1" x14ac:dyDescent="0.25">
      <c r="F2670" s="132"/>
    </row>
    <row r="2671" spans="6:6" s="131" customFormat="1" x14ac:dyDescent="0.25">
      <c r="F2671" s="132"/>
    </row>
    <row r="2672" spans="6:6" s="131" customFormat="1" x14ac:dyDescent="0.25">
      <c r="F2672" s="132"/>
    </row>
    <row r="2673" spans="6:6" s="131" customFormat="1" x14ac:dyDescent="0.25">
      <c r="F2673" s="132"/>
    </row>
    <row r="2674" spans="6:6" s="131" customFormat="1" x14ac:dyDescent="0.25">
      <c r="F2674" s="132"/>
    </row>
    <row r="2675" spans="6:6" s="131" customFormat="1" x14ac:dyDescent="0.25">
      <c r="F2675" s="132"/>
    </row>
    <row r="2676" spans="6:6" s="131" customFormat="1" x14ac:dyDescent="0.25">
      <c r="F2676" s="132"/>
    </row>
    <row r="2677" spans="6:6" s="131" customFormat="1" x14ac:dyDescent="0.25">
      <c r="F2677" s="132"/>
    </row>
    <row r="2678" spans="6:6" s="131" customFormat="1" x14ac:dyDescent="0.25">
      <c r="F2678" s="132"/>
    </row>
    <row r="2679" spans="6:6" s="131" customFormat="1" x14ac:dyDescent="0.25">
      <c r="F2679" s="132"/>
    </row>
    <row r="2680" spans="6:6" s="131" customFormat="1" x14ac:dyDescent="0.25">
      <c r="F2680" s="132"/>
    </row>
    <row r="2681" spans="6:6" s="131" customFormat="1" x14ac:dyDescent="0.25">
      <c r="F2681" s="132"/>
    </row>
    <row r="2682" spans="6:6" s="131" customFormat="1" x14ac:dyDescent="0.25">
      <c r="F2682" s="132"/>
    </row>
    <row r="2683" spans="6:6" s="131" customFormat="1" x14ac:dyDescent="0.25">
      <c r="F2683" s="132"/>
    </row>
    <row r="2684" spans="6:6" s="131" customFormat="1" x14ac:dyDescent="0.25">
      <c r="F2684" s="132"/>
    </row>
    <row r="2685" spans="6:6" s="131" customFormat="1" x14ac:dyDescent="0.25">
      <c r="F2685" s="132"/>
    </row>
    <row r="2686" spans="6:6" s="131" customFormat="1" x14ac:dyDescent="0.25">
      <c r="F2686" s="132"/>
    </row>
    <row r="2687" spans="6:6" s="131" customFormat="1" x14ac:dyDescent="0.25">
      <c r="F2687" s="132"/>
    </row>
    <row r="2688" spans="6:6" s="131" customFormat="1" x14ac:dyDescent="0.25">
      <c r="F2688" s="132"/>
    </row>
    <row r="2689" spans="6:6" s="131" customFormat="1" x14ac:dyDescent="0.25">
      <c r="F2689" s="132"/>
    </row>
    <row r="2690" spans="6:6" s="131" customFormat="1" x14ac:dyDescent="0.25">
      <c r="F2690" s="132"/>
    </row>
    <row r="2691" spans="6:6" s="131" customFormat="1" x14ac:dyDescent="0.25">
      <c r="F2691" s="132"/>
    </row>
    <row r="2692" spans="6:6" s="131" customFormat="1" x14ac:dyDescent="0.25">
      <c r="F2692" s="132"/>
    </row>
    <row r="2693" spans="6:6" s="131" customFormat="1" x14ac:dyDescent="0.25">
      <c r="F2693" s="132"/>
    </row>
    <row r="2694" spans="6:6" s="131" customFormat="1" x14ac:dyDescent="0.25">
      <c r="F2694" s="132"/>
    </row>
    <row r="2695" spans="6:6" s="131" customFormat="1" x14ac:dyDescent="0.25">
      <c r="F2695" s="132"/>
    </row>
    <row r="2696" spans="6:6" s="131" customFormat="1" x14ac:dyDescent="0.25">
      <c r="F2696" s="132"/>
    </row>
    <row r="2697" spans="6:6" s="131" customFormat="1" x14ac:dyDescent="0.25">
      <c r="F2697" s="132"/>
    </row>
    <row r="2698" spans="6:6" s="131" customFormat="1" x14ac:dyDescent="0.25">
      <c r="F2698" s="132"/>
    </row>
    <row r="2699" spans="6:6" s="131" customFormat="1" x14ac:dyDescent="0.25">
      <c r="F2699" s="132"/>
    </row>
    <row r="2700" spans="6:6" s="131" customFormat="1" x14ac:dyDescent="0.25">
      <c r="F2700" s="132"/>
    </row>
    <row r="2701" spans="6:6" s="131" customFormat="1" x14ac:dyDescent="0.25">
      <c r="F2701" s="132"/>
    </row>
    <row r="2702" spans="6:6" s="131" customFormat="1" x14ac:dyDescent="0.25">
      <c r="F2702" s="132"/>
    </row>
    <row r="2703" spans="6:6" s="131" customFormat="1" x14ac:dyDescent="0.25">
      <c r="F2703" s="132"/>
    </row>
    <row r="2704" spans="6:6" s="131" customFormat="1" x14ac:dyDescent="0.25">
      <c r="F2704" s="132"/>
    </row>
    <row r="2705" spans="6:6" s="131" customFormat="1" x14ac:dyDescent="0.25">
      <c r="F2705" s="132"/>
    </row>
    <row r="2706" spans="6:6" s="131" customFormat="1" x14ac:dyDescent="0.25">
      <c r="F2706" s="132"/>
    </row>
    <row r="2707" spans="6:6" s="131" customFormat="1" x14ac:dyDescent="0.25">
      <c r="F2707" s="132"/>
    </row>
    <row r="2708" spans="6:6" s="131" customFormat="1" x14ac:dyDescent="0.25">
      <c r="F2708" s="132"/>
    </row>
    <row r="2709" spans="6:6" s="131" customFormat="1" x14ac:dyDescent="0.25">
      <c r="F2709" s="132"/>
    </row>
    <row r="2710" spans="6:6" s="131" customFormat="1" x14ac:dyDescent="0.25">
      <c r="F2710" s="132"/>
    </row>
    <row r="2711" spans="6:6" s="131" customFormat="1" x14ac:dyDescent="0.25">
      <c r="F2711" s="132"/>
    </row>
    <row r="2712" spans="6:6" s="131" customFormat="1" x14ac:dyDescent="0.25">
      <c r="F2712" s="132"/>
    </row>
    <row r="2713" spans="6:6" s="131" customFormat="1" x14ac:dyDescent="0.25">
      <c r="F2713" s="132"/>
    </row>
    <row r="2714" spans="6:6" s="131" customFormat="1" x14ac:dyDescent="0.25">
      <c r="F2714" s="132"/>
    </row>
    <row r="2715" spans="6:6" s="131" customFormat="1" x14ac:dyDescent="0.25">
      <c r="F2715" s="132"/>
    </row>
    <row r="2716" spans="6:6" s="131" customFormat="1" x14ac:dyDescent="0.25">
      <c r="F2716" s="132"/>
    </row>
    <row r="2717" spans="6:6" s="131" customFormat="1" x14ac:dyDescent="0.25">
      <c r="F2717" s="132"/>
    </row>
    <row r="2718" spans="6:6" s="131" customFormat="1" x14ac:dyDescent="0.25">
      <c r="F2718" s="132"/>
    </row>
    <row r="2719" spans="6:6" s="131" customFormat="1" x14ac:dyDescent="0.25">
      <c r="F2719" s="132"/>
    </row>
    <row r="2720" spans="6:6" s="131" customFormat="1" x14ac:dyDescent="0.25">
      <c r="F2720" s="132"/>
    </row>
    <row r="2721" spans="6:6" s="131" customFormat="1" x14ac:dyDescent="0.25">
      <c r="F2721" s="132"/>
    </row>
    <row r="2722" spans="6:6" s="131" customFormat="1" x14ac:dyDescent="0.25">
      <c r="F2722" s="132"/>
    </row>
    <row r="2723" spans="6:6" s="131" customFormat="1" x14ac:dyDescent="0.25">
      <c r="F2723" s="132"/>
    </row>
    <row r="2724" spans="6:6" s="131" customFormat="1" x14ac:dyDescent="0.25">
      <c r="F2724" s="132"/>
    </row>
    <row r="2725" spans="6:6" s="131" customFormat="1" x14ac:dyDescent="0.25">
      <c r="F2725" s="132"/>
    </row>
    <row r="2726" spans="6:6" s="131" customFormat="1" x14ac:dyDescent="0.25">
      <c r="F2726" s="132"/>
    </row>
    <row r="2727" spans="6:6" s="131" customFormat="1" x14ac:dyDescent="0.25">
      <c r="F2727" s="132"/>
    </row>
    <row r="2728" spans="6:6" s="131" customFormat="1" x14ac:dyDescent="0.25">
      <c r="F2728" s="132"/>
    </row>
    <row r="2729" spans="6:6" s="131" customFormat="1" x14ac:dyDescent="0.25">
      <c r="F2729" s="132"/>
    </row>
    <row r="2730" spans="6:6" s="131" customFormat="1" x14ac:dyDescent="0.25">
      <c r="F2730" s="132"/>
    </row>
    <row r="2731" spans="6:6" s="131" customFormat="1" x14ac:dyDescent="0.25">
      <c r="F2731" s="132"/>
    </row>
    <row r="2732" spans="6:6" s="131" customFormat="1" x14ac:dyDescent="0.25">
      <c r="F2732" s="132"/>
    </row>
    <row r="2733" spans="6:6" s="131" customFormat="1" x14ac:dyDescent="0.25">
      <c r="F2733" s="132"/>
    </row>
    <row r="2734" spans="6:6" s="131" customFormat="1" x14ac:dyDescent="0.25">
      <c r="F2734" s="132"/>
    </row>
    <row r="2735" spans="6:6" s="131" customFormat="1" x14ac:dyDescent="0.25">
      <c r="F2735" s="132"/>
    </row>
    <row r="2736" spans="6:6" s="131" customFormat="1" x14ac:dyDescent="0.25">
      <c r="F2736" s="132"/>
    </row>
    <row r="2737" spans="6:6" s="131" customFormat="1" x14ac:dyDescent="0.25">
      <c r="F2737" s="132"/>
    </row>
    <row r="2738" spans="6:6" s="131" customFormat="1" x14ac:dyDescent="0.25">
      <c r="F2738" s="132"/>
    </row>
    <row r="2739" spans="6:6" s="131" customFormat="1" x14ac:dyDescent="0.25">
      <c r="F2739" s="132"/>
    </row>
    <row r="2740" spans="6:6" s="131" customFormat="1" x14ac:dyDescent="0.25">
      <c r="F2740" s="132"/>
    </row>
    <row r="2741" spans="6:6" s="131" customFormat="1" x14ac:dyDescent="0.25">
      <c r="F2741" s="132"/>
    </row>
    <row r="2742" spans="6:6" s="131" customFormat="1" x14ac:dyDescent="0.25">
      <c r="F2742" s="132"/>
    </row>
    <row r="2743" spans="6:6" s="131" customFormat="1" x14ac:dyDescent="0.25">
      <c r="F2743" s="132"/>
    </row>
    <row r="2744" spans="6:6" s="131" customFormat="1" x14ac:dyDescent="0.25">
      <c r="F2744" s="132"/>
    </row>
    <row r="2745" spans="6:6" s="131" customFormat="1" x14ac:dyDescent="0.25">
      <c r="F2745" s="132"/>
    </row>
    <row r="2746" spans="6:6" s="131" customFormat="1" x14ac:dyDescent="0.25">
      <c r="F2746" s="132"/>
    </row>
    <row r="2747" spans="6:6" s="131" customFormat="1" x14ac:dyDescent="0.25">
      <c r="F2747" s="132"/>
    </row>
    <row r="2748" spans="6:6" s="131" customFormat="1" x14ac:dyDescent="0.25">
      <c r="F2748" s="132"/>
    </row>
    <row r="2749" spans="6:6" s="131" customFormat="1" x14ac:dyDescent="0.25">
      <c r="F2749" s="132"/>
    </row>
    <row r="2750" spans="6:6" s="131" customFormat="1" x14ac:dyDescent="0.25">
      <c r="F2750" s="132"/>
    </row>
    <row r="2751" spans="6:6" s="131" customFormat="1" x14ac:dyDescent="0.25">
      <c r="F2751" s="132"/>
    </row>
    <row r="2752" spans="6:6" s="131" customFormat="1" x14ac:dyDescent="0.25">
      <c r="F2752" s="132"/>
    </row>
    <row r="2753" spans="6:6" s="131" customFormat="1" x14ac:dyDescent="0.25">
      <c r="F2753" s="132"/>
    </row>
    <row r="2754" spans="6:6" s="131" customFormat="1" x14ac:dyDescent="0.25">
      <c r="F2754" s="132"/>
    </row>
    <row r="2755" spans="6:6" s="131" customFormat="1" x14ac:dyDescent="0.25">
      <c r="F2755" s="132"/>
    </row>
    <row r="2756" spans="6:6" s="131" customFormat="1" x14ac:dyDescent="0.25">
      <c r="F2756" s="132"/>
    </row>
    <row r="2757" spans="6:6" s="131" customFormat="1" x14ac:dyDescent="0.25">
      <c r="F2757" s="132"/>
    </row>
    <row r="2758" spans="6:6" s="131" customFormat="1" x14ac:dyDescent="0.25">
      <c r="F2758" s="132"/>
    </row>
    <row r="2759" spans="6:6" s="131" customFormat="1" x14ac:dyDescent="0.25">
      <c r="F2759" s="132"/>
    </row>
    <row r="2760" spans="6:6" s="131" customFormat="1" x14ac:dyDescent="0.25">
      <c r="F2760" s="132"/>
    </row>
    <row r="2761" spans="6:6" s="131" customFormat="1" x14ac:dyDescent="0.25">
      <c r="F2761" s="132"/>
    </row>
    <row r="2762" spans="6:6" s="131" customFormat="1" x14ac:dyDescent="0.25">
      <c r="F2762" s="132"/>
    </row>
    <row r="2763" spans="6:6" s="131" customFormat="1" x14ac:dyDescent="0.25">
      <c r="F2763" s="132"/>
    </row>
    <row r="2764" spans="6:6" s="131" customFormat="1" x14ac:dyDescent="0.25">
      <c r="F2764" s="132"/>
    </row>
    <row r="2765" spans="6:6" s="131" customFormat="1" x14ac:dyDescent="0.25">
      <c r="F2765" s="132"/>
    </row>
    <row r="2766" spans="6:6" s="131" customFormat="1" x14ac:dyDescent="0.25">
      <c r="F2766" s="132"/>
    </row>
    <row r="2767" spans="6:6" s="131" customFormat="1" x14ac:dyDescent="0.25">
      <c r="F2767" s="132"/>
    </row>
    <row r="2768" spans="6:6" s="131" customFormat="1" x14ac:dyDescent="0.25">
      <c r="F2768" s="132"/>
    </row>
    <row r="2769" spans="6:6" s="131" customFormat="1" x14ac:dyDescent="0.25">
      <c r="F2769" s="132"/>
    </row>
    <row r="2770" spans="6:6" s="131" customFormat="1" x14ac:dyDescent="0.25">
      <c r="F2770" s="132"/>
    </row>
    <row r="2771" spans="6:6" s="131" customFormat="1" x14ac:dyDescent="0.25">
      <c r="F2771" s="132"/>
    </row>
    <row r="2772" spans="6:6" s="131" customFormat="1" x14ac:dyDescent="0.25">
      <c r="F2772" s="132"/>
    </row>
    <row r="2773" spans="6:6" s="131" customFormat="1" x14ac:dyDescent="0.25">
      <c r="F2773" s="132"/>
    </row>
    <row r="2774" spans="6:6" s="131" customFormat="1" x14ac:dyDescent="0.25">
      <c r="F2774" s="132"/>
    </row>
    <row r="2775" spans="6:6" s="131" customFormat="1" x14ac:dyDescent="0.25">
      <c r="F2775" s="132"/>
    </row>
    <row r="2776" spans="6:6" s="131" customFormat="1" x14ac:dyDescent="0.25">
      <c r="F2776" s="132"/>
    </row>
    <row r="2777" spans="6:6" s="131" customFormat="1" x14ac:dyDescent="0.25">
      <c r="F2777" s="132"/>
    </row>
    <row r="2778" spans="6:6" s="131" customFormat="1" x14ac:dyDescent="0.25">
      <c r="F2778" s="132"/>
    </row>
    <row r="2779" spans="6:6" s="131" customFormat="1" x14ac:dyDescent="0.25">
      <c r="F2779" s="132"/>
    </row>
    <row r="2780" spans="6:6" s="131" customFormat="1" x14ac:dyDescent="0.25">
      <c r="F2780" s="132"/>
    </row>
    <row r="2781" spans="6:6" s="131" customFormat="1" x14ac:dyDescent="0.25">
      <c r="F2781" s="132"/>
    </row>
    <row r="2782" spans="6:6" s="131" customFormat="1" x14ac:dyDescent="0.25">
      <c r="F2782" s="132"/>
    </row>
    <row r="2783" spans="6:6" s="131" customFormat="1" x14ac:dyDescent="0.25">
      <c r="F2783" s="132"/>
    </row>
    <row r="2784" spans="6:6" s="131" customFormat="1" x14ac:dyDescent="0.25">
      <c r="F2784" s="132"/>
    </row>
    <row r="2785" spans="6:6" s="131" customFormat="1" x14ac:dyDescent="0.25">
      <c r="F2785" s="132"/>
    </row>
    <row r="2786" spans="6:6" s="131" customFormat="1" x14ac:dyDescent="0.25">
      <c r="F2786" s="132"/>
    </row>
    <row r="2787" spans="6:6" s="131" customFormat="1" x14ac:dyDescent="0.25">
      <c r="F2787" s="132"/>
    </row>
    <row r="2788" spans="6:6" s="131" customFormat="1" x14ac:dyDescent="0.25">
      <c r="F2788" s="132"/>
    </row>
    <row r="2789" spans="6:6" s="131" customFormat="1" x14ac:dyDescent="0.25">
      <c r="F2789" s="132"/>
    </row>
    <row r="2790" spans="6:6" s="131" customFormat="1" x14ac:dyDescent="0.25">
      <c r="F2790" s="132"/>
    </row>
    <row r="2791" spans="6:6" s="131" customFormat="1" x14ac:dyDescent="0.25">
      <c r="F2791" s="132"/>
    </row>
    <row r="2792" spans="6:6" s="131" customFormat="1" x14ac:dyDescent="0.25">
      <c r="F2792" s="132"/>
    </row>
    <row r="2793" spans="6:6" s="131" customFormat="1" x14ac:dyDescent="0.25">
      <c r="F2793" s="132"/>
    </row>
    <row r="2794" spans="6:6" s="131" customFormat="1" x14ac:dyDescent="0.25">
      <c r="F2794" s="132"/>
    </row>
    <row r="2795" spans="6:6" s="131" customFormat="1" x14ac:dyDescent="0.25">
      <c r="F2795" s="132"/>
    </row>
    <row r="2796" spans="6:6" s="131" customFormat="1" x14ac:dyDescent="0.25">
      <c r="F2796" s="132"/>
    </row>
    <row r="2797" spans="6:6" s="131" customFormat="1" x14ac:dyDescent="0.25">
      <c r="F2797" s="132"/>
    </row>
    <row r="2798" spans="6:6" s="131" customFormat="1" x14ac:dyDescent="0.25">
      <c r="F2798" s="132"/>
    </row>
    <row r="2799" spans="6:6" s="131" customFormat="1" x14ac:dyDescent="0.25">
      <c r="F2799" s="132"/>
    </row>
    <row r="2800" spans="6:6" s="131" customFormat="1" x14ac:dyDescent="0.25">
      <c r="F2800" s="132"/>
    </row>
    <row r="2801" spans="6:6" s="131" customFormat="1" x14ac:dyDescent="0.25">
      <c r="F2801" s="132"/>
    </row>
    <row r="2802" spans="6:6" s="131" customFormat="1" x14ac:dyDescent="0.25">
      <c r="F2802" s="132"/>
    </row>
    <row r="2803" spans="6:6" s="131" customFormat="1" x14ac:dyDescent="0.25">
      <c r="F2803" s="132"/>
    </row>
    <row r="2804" spans="6:6" s="131" customFormat="1" x14ac:dyDescent="0.25">
      <c r="F2804" s="132"/>
    </row>
    <row r="2805" spans="6:6" s="131" customFormat="1" x14ac:dyDescent="0.25">
      <c r="F2805" s="132"/>
    </row>
    <row r="2806" spans="6:6" s="131" customFormat="1" x14ac:dyDescent="0.25">
      <c r="F2806" s="132"/>
    </row>
    <row r="2807" spans="6:6" s="131" customFormat="1" x14ac:dyDescent="0.25">
      <c r="F2807" s="132"/>
    </row>
    <row r="2808" spans="6:6" s="131" customFormat="1" x14ac:dyDescent="0.25">
      <c r="F2808" s="132"/>
    </row>
    <row r="2809" spans="6:6" s="131" customFormat="1" x14ac:dyDescent="0.25">
      <c r="F2809" s="132"/>
    </row>
    <row r="2810" spans="6:6" s="131" customFormat="1" x14ac:dyDescent="0.25">
      <c r="F2810" s="132"/>
    </row>
    <row r="2811" spans="6:6" s="131" customFormat="1" x14ac:dyDescent="0.25">
      <c r="F2811" s="132"/>
    </row>
    <row r="2812" spans="6:6" s="131" customFormat="1" x14ac:dyDescent="0.25">
      <c r="F2812" s="132"/>
    </row>
    <row r="2813" spans="6:6" s="131" customFormat="1" x14ac:dyDescent="0.25">
      <c r="F2813" s="132"/>
    </row>
    <row r="2814" spans="6:6" s="131" customFormat="1" x14ac:dyDescent="0.25">
      <c r="F2814" s="132"/>
    </row>
    <row r="2815" spans="6:6" s="131" customFormat="1" x14ac:dyDescent="0.25">
      <c r="F2815" s="132"/>
    </row>
    <row r="2816" spans="6:6" s="131" customFormat="1" x14ac:dyDescent="0.25">
      <c r="F2816" s="132"/>
    </row>
    <row r="2817" spans="6:6" s="131" customFormat="1" x14ac:dyDescent="0.25">
      <c r="F2817" s="132"/>
    </row>
    <row r="2818" spans="6:6" s="131" customFormat="1" x14ac:dyDescent="0.25">
      <c r="F2818" s="132"/>
    </row>
    <row r="2819" spans="6:6" s="131" customFormat="1" x14ac:dyDescent="0.25">
      <c r="F2819" s="132"/>
    </row>
    <row r="2820" spans="6:6" s="131" customFormat="1" x14ac:dyDescent="0.25">
      <c r="F2820" s="132"/>
    </row>
    <row r="2821" spans="6:6" s="131" customFormat="1" x14ac:dyDescent="0.25">
      <c r="F2821" s="132"/>
    </row>
    <row r="2822" spans="6:6" s="131" customFormat="1" x14ac:dyDescent="0.25">
      <c r="F2822" s="132"/>
    </row>
    <row r="2823" spans="6:6" s="131" customFormat="1" x14ac:dyDescent="0.25">
      <c r="F2823" s="132"/>
    </row>
    <row r="2824" spans="6:6" s="131" customFormat="1" x14ac:dyDescent="0.25">
      <c r="F2824" s="132"/>
    </row>
    <row r="2825" spans="6:6" s="131" customFormat="1" x14ac:dyDescent="0.25">
      <c r="F2825" s="132"/>
    </row>
    <row r="2826" spans="6:6" s="131" customFormat="1" x14ac:dyDescent="0.25">
      <c r="F2826" s="132"/>
    </row>
    <row r="2827" spans="6:6" s="131" customFormat="1" x14ac:dyDescent="0.25">
      <c r="F2827" s="132"/>
    </row>
    <row r="2828" spans="6:6" s="131" customFormat="1" x14ac:dyDescent="0.25">
      <c r="F2828" s="132"/>
    </row>
    <row r="2829" spans="6:6" s="131" customFormat="1" x14ac:dyDescent="0.25">
      <c r="F2829" s="132"/>
    </row>
    <row r="2830" spans="6:6" s="131" customFormat="1" x14ac:dyDescent="0.25">
      <c r="F2830" s="132"/>
    </row>
    <row r="2831" spans="6:6" s="131" customFormat="1" x14ac:dyDescent="0.25">
      <c r="F2831" s="132"/>
    </row>
    <row r="2832" spans="6:6" s="131" customFormat="1" x14ac:dyDescent="0.25">
      <c r="F2832" s="132"/>
    </row>
    <row r="2833" spans="6:6" s="131" customFormat="1" x14ac:dyDescent="0.25">
      <c r="F2833" s="132"/>
    </row>
    <row r="2834" spans="6:6" s="131" customFormat="1" x14ac:dyDescent="0.25">
      <c r="F2834" s="132"/>
    </row>
    <row r="2835" spans="6:6" s="131" customFormat="1" x14ac:dyDescent="0.25">
      <c r="F2835" s="132"/>
    </row>
    <row r="2836" spans="6:6" s="131" customFormat="1" x14ac:dyDescent="0.25">
      <c r="F2836" s="132"/>
    </row>
    <row r="2837" spans="6:6" s="131" customFormat="1" x14ac:dyDescent="0.25">
      <c r="F2837" s="132"/>
    </row>
    <row r="2838" spans="6:6" s="131" customFormat="1" x14ac:dyDescent="0.25">
      <c r="F2838" s="132"/>
    </row>
    <row r="2839" spans="6:6" s="131" customFormat="1" x14ac:dyDescent="0.25">
      <c r="F2839" s="132"/>
    </row>
    <row r="2840" spans="6:6" s="131" customFormat="1" x14ac:dyDescent="0.25">
      <c r="F2840" s="132"/>
    </row>
    <row r="2841" spans="6:6" s="131" customFormat="1" x14ac:dyDescent="0.25">
      <c r="F2841" s="132"/>
    </row>
    <row r="2842" spans="6:6" s="131" customFormat="1" x14ac:dyDescent="0.25">
      <c r="F2842" s="132"/>
    </row>
    <row r="2843" spans="6:6" s="131" customFormat="1" x14ac:dyDescent="0.25">
      <c r="F2843" s="132"/>
    </row>
    <row r="2844" spans="6:6" s="131" customFormat="1" x14ac:dyDescent="0.25">
      <c r="F2844" s="132"/>
    </row>
    <row r="2845" spans="6:6" s="131" customFormat="1" x14ac:dyDescent="0.25">
      <c r="F2845" s="132"/>
    </row>
    <row r="2846" spans="6:6" s="131" customFormat="1" x14ac:dyDescent="0.25">
      <c r="F2846" s="132"/>
    </row>
    <row r="2847" spans="6:6" s="131" customFormat="1" x14ac:dyDescent="0.25">
      <c r="F2847" s="132"/>
    </row>
    <row r="2848" spans="6:6" s="131" customFormat="1" x14ac:dyDescent="0.25">
      <c r="F2848" s="132"/>
    </row>
    <row r="2849" spans="6:6" s="131" customFormat="1" x14ac:dyDescent="0.25">
      <c r="F2849" s="132"/>
    </row>
    <row r="2850" spans="6:6" s="131" customFormat="1" x14ac:dyDescent="0.25">
      <c r="F2850" s="132"/>
    </row>
    <row r="2851" spans="6:6" s="131" customFormat="1" x14ac:dyDescent="0.25">
      <c r="F2851" s="132"/>
    </row>
    <row r="2852" spans="6:6" s="131" customFormat="1" x14ac:dyDescent="0.25">
      <c r="F2852" s="132"/>
    </row>
    <row r="2853" spans="6:6" s="131" customFormat="1" x14ac:dyDescent="0.25">
      <c r="F2853" s="132"/>
    </row>
    <row r="2854" spans="6:6" s="131" customFormat="1" x14ac:dyDescent="0.25">
      <c r="F2854" s="132"/>
    </row>
    <row r="2855" spans="6:6" s="131" customFormat="1" x14ac:dyDescent="0.25">
      <c r="F2855" s="132"/>
    </row>
    <row r="2856" spans="6:6" s="131" customFormat="1" x14ac:dyDescent="0.25">
      <c r="F2856" s="132"/>
    </row>
    <row r="2857" spans="6:6" s="131" customFormat="1" x14ac:dyDescent="0.25">
      <c r="F2857" s="132"/>
    </row>
    <row r="2858" spans="6:6" s="131" customFormat="1" x14ac:dyDescent="0.25">
      <c r="F2858" s="132"/>
    </row>
    <row r="2859" spans="6:6" s="131" customFormat="1" x14ac:dyDescent="0.25">
      <c r="F2859" s="132"/>
    </row>
    <row r="2860" spans="6:6" s="131" customFormat="1" x14ac:dyDescent="0.25">
      <c r="F2860" s="132"/>
    </row>
    <row r="2861" spans="6:6" s="131" customFormat="1" x14ac:dyDescent="0.25">
      <c r="F2861" s="132"/>
    </row>
    <row r="2862" spans="6:6" s="131" customFormat="1" x14ac:dyDescent="0.25">
      <c r="F2862" s="132"/>
    </row>
    <row r="2863" spans="6:6" s="131" customFormat="1" x14ac:dyDescent="0.25">
      <c r="F2863" s="132"/>
    </row>
    <row r="2864" spans="6:6" s="131" customFormat="1" x14ac:dyDescent="0.25">
      <c r="F2864" s="132"/>
    </row>
    <row r="2865" spans="6:6" s="131" customFormat="1" x14ac:dyDescent="0.25">
      <c r="F2865" s="132"/>
    </row>
    <row r="2866" spans="6:6" s="131" customFormat="1" x14ac:dyDescent="0.25">
      <c r="F2866" s="132"/>
    </row>
    <row r="2867" spans="6:6" s="131" customFormat="1" x14ac:dyDescent="0.25">
      <c r="F2867" s="132"/>
    </row>
    <row r="2868" spans="6:6" s="131" customFormat="1" x14ac:dyDescent="0.25">
      <c r="F2868" s="132"/>
    </row>
    <row r="2869" spans="6:6" s="131" customFormat="1" x14ac:dyDescent="0.25">
      <c r="F2869" s="132"/>
    </row>
    <row r="2870" spans="6:6" s="131" customFormat="1" x14ac:dyDescent="0.25">
      <c r="F2870" s="132"/>
    </row>
    <row r="2871" spans="6:6" s="131" customFormat="1" x14ac:dyDescent="0.25">
      <c r="F2871" s="132"/>
    </row>
    <row r="2872" spans="6:6" s="131" customFormat="1" x14ac:dyDescent="0.25">
      <c r="F2872" s="132"/>
    </row>
    <row r="2873" spans="6:6" s="131" customFormat="1" x14ac:dyDescent="0.25">
      <c r="F2873" s="132"/>
    </row>
    <row r="2874" spans="6:6" s="131" customFormat="1" x14ac:dyDescent="0.25">
      <c r="F2874" s="132"/>
    </row>
    <row r="2875" spans="6:6" s="131" customFormat="1" x14ac:dyDescent="0.25">
      <c r="F2875" s="132"/>
    </row>
    <row r="2876" spans="6:6" s="131" customFormat="1" x14ac:dyDescent="0.25">
      <c r="F2876" s="132"/>
    </row>
    <row r="2877" spans="6:6" s="131" customFormat="1" x14ac:dyDescent="0.25">
      <c r="F2877" s="132"/>
    </row>
    <row r="2878" spans="6:6" s="131" customFormat="1" x14ac:dyDescent="0.25">
      <c r="F2878" s="132"/>
    </row>
    <row r="2879" spans="6:6" s="131" customFormat="1" x14ac:dyDescent="0.25">
      <c r="F2879" s="132"/>
    </row>
    <row r="2880" spans="6:6" s="131" customFormat="1" x14ac:dyDescent="0.25">
      <c r="F2880" s="132"/>
    </row>
    <row r="2881" spans="6:6" s="131" customFormat="1" x14ac:dyDescent="0.25">
      <c r="F2881" s="132"/>
    </row>
    <row r="2882" spans="6:6" s="131" customFormat="1" x14ac:dyDescent="0.25">
      <c r="F2882" s="132"/>
    </row>
    <row r="2883" spans="6:6" s="131" customFormat="1" x14ac:dyDescent="0.25">
      <c r="F2883" s="132"/>
    </row>
    <row r="2884" spans="6:6" s="131" customFormat="1" x14ac:dyDescent="0.25">
      <c r="F2884" s="132"/>
    </row>
    <row r="2885" spans="6:6" s="131" customFormat="1" x14ac:dyDescent="0.25">
      <c r="F2885" s="132"/>
    </row>
    <row r="2886" spans="6:6" s="131" customFormat="1" x14ac:dyDescent="0.25">
      <c r="F2886" s="132"/>
    </row>
    <row r="2887" spans="6:6" s="131" customFormat="1" x14ac:dyDescent="0.25">
      <c r="F2887" s="132"/>
    </row>
    <row r="2888" spans="6:6" s="131" customFormat="1" x14ac:dyDescent="0.25">
      <c r="F2888" s="132"/>
    </row>
    <row r="2889" spans="6:6" s="131" customFormat="1" x14ac:dyDescent="0.25">
      <c r="F2889" s="132"/>
    </row>
    <row r="2890" spans="6:6" s="131" customFormat="1" x14ac:dyDescent="0.25">
      <c r="F2890" s="132"/>
    </row>
    <row r="2891" spans="6:6" s="131" customFormat="1" x14ac:dyDescent="0.25">
      <c r="F2891" s="132"/>
    </row>
    <row r="2892" spans="6:6" s="131" customFormat="1" x14ac:dyDescent="0.25">
      <c r="F2892" s="132"/>
    </row>
    <row r="2893" spans="6:6" s="131" customFormat="1" x14ac:dyDescent="0.25">
      <c r="F2893" s="132"/>
    </row>
    <row r="2894" spans="6:6" s="131" customFormat="1" x14ac:dyDescent="0.25">
      <c r="F2894" s="132"/>
    </row>
    <row r="2895" spans="6:6" s="131" customFormat="1" x14ac:dyDescent="0.25">
      <c r="F2895" s="132"/>
    </row>
    <row r="2896" spans="6:6" s="131" customFormat="1" x14ac:dyDescent="0.25">
      <c r="F2896" s="132"/>
    </row>
    <row r="2897" spans="6:6" s="131" customFormat="1" x14ac:dyDescent="0.25">
      <c r="F2897" s="132"/>
    </row>
    <row r="2898" spans="6:6" s="131" customFormat="1" x14ac:dyDescent="0.25">
      <c r="F2898" s="132"/>
    </row>
    <row r="2899" spans="6:6" s="131" customFormat="1" x14ac:dyDescent="0.25">
      <c r="F2899" s="132"/>
    </row>
    <row r="2900" spans="6:6" s="131" customFormat="1" x14ac:dyDescent="0.25">
      <c r="F2900" s="132"/>
    </row>
    <row r="2901" spans="6:6" s="131" customFormat="1" x14ac:dyDescent="0.25">
      <c r="F2901" s="132"/>
    </row>
    <row r="2902" spans="6:6" s="131" customFormat="1" x14ac:dyDescent="0.25">
      <c r="F2902" s="132"/>
    </row>
    <row r="2903" spans="6:6" s="131" customFormat="1" x14ac:dyDescent="0.25">
      <c r="F2903" s="132"/>
    </row>
    <row r="2904" spans="6:6" s="131" customFormat="1" x14ac:dyDescent="0.25">
      <c r="F2904" s="132"/>
    </row>
    <row r="2905" spans="6:6" s="131" customFormat="1" x14ac:dyDescent="0.25">
      <c r="F2905" s="132"/>
    </row>
    <row r="2906" spans="6:6" s="131" customFormat="1" x14ac:dyDescent="0.25">
      <c r="F2906" s="132"/>
    </row>
    <row r="2907" spans="6:6" s="131" customFormat="1" x14ac:dyDescent="0.25">
      <c r="F2907" s="132"/>
    </row>
    <row r="2908" spans="6:6" s="131" customFormat="1" x14ac:dyDescent="0.25">
      <c r="F2908" s="132"/>
    </row>
    <row r="2909" spans="6:6" s="131" customFormat="1" x14ac:dyDescent="0.25">
      <c r="F2909" s="132"/>
    </row>
    <row r="2910" spans="6:6" s="131" customFormat="1" x14ac:dyDescent="0.25">
      <c r="F2910" s="132"/>
    </row>
    <row r="2911" spans="6:6" s="131" customFormat="1" x14ac:dyDescent="0.25">
      <c r="F2911" s="132"/>
    </row>
    <row r="2912" spans="6:6" s="131" customFormat="1" x14ac:dyDescent="0.25">
      <c r="F2912" s="132"/>
    </row>
    <row r="2913" spans="6:6" s="131" customFormat="1" x14ac:dyDescent="0.25">
      <c r="F2913" s="132"/>
    </row>
  </sheetData>
  <autoFilter ref="A2:H2483" xr:uid="{00000000-0009-0000-0000-000005000000}">
    <sortState ref="A10:H2439">
      <sortCondition ref="G2:G2482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 faktura</vt:lpstr>
      <vt:lpstr>Sheet1 (2)</vt:lpstr>
      <vt:lpstr>Sheet3</vt:lpstr>
      <vt:lpstr>Raspodela za 12 meseci</vt:lpstr>
      <vt:lpstr>Raspodela za 3 meseca</vt:lpstr>
      <vt:lpstr>Raspodela 3 meseca po pakovanju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Jankovic-Antic</dc:creator>
  <cp:lastModifiedBy>Olivera Djuric</cp:lastModifiedBy>
  <cp:lastPrinted>2019-10-31T07:54:25Z</cp:lastPrinted>
  <dcterms:created xsi:type="dcterms:W3CDTF">2019-10-23T07:34:20Z</dcterms:created>
  <dcterms:modified xsi:type="dcterms:W3CDTF">2020-01-23T13:24:48Z</dcterms:modified>
</cp:coreProperties>
</file>