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orex Pharma - specifikacija" sheetId="1" r:id="rId1"/>
    <sheet name="Zorex Pharma - Obrazac KVI" sheetId="2" r:id="rId2"/>
  </sheets>
  <definedNames>
    <definedName name="_xlnm.Print_Area" localSheetId="1">'Zorex Pharma - Obrazac KVI'!$A$1:$H$22</definedName>
    <definedName name="_xlnm.Print_Area" localSheetId="0">'Zorex Pharma - specifikacija'!$A$1:$M$60</definedName>
  </definedNames>
  <calcPr fullCalcOnLoad="1"/>
</workbook>
</file>

<file path=xl/sharedStrings.xml><?xml version="1.0" encoding="utf-8"?>
<sst xmlns="http://schemas.openxmlformats.org/spreadsheetml/2006/main" count="257" uniqueCount="160">
  <si>
    <t>Предмет набавке</t>
  </si>
  <si>
    <t xml:space="preserve">Укупна вредност без ПДВ-а </t>
  </si>
  <si>
    <t>Произвођач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</si>
  <si>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</si>
  <si>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</si>
  <si>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</si>
  <si>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</si>
  <si>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</si>
  <si>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</si>
  <si>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</si>
  <si>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</si>
  <si>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</si>
  <si>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</si>
  <si>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</si>
  <si>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</si>
  <si>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</si>
  <si>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</si>
  <si>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</si>
  <si>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</si>
  <si>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</si>
  <si>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</si>
  <si>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</si>
  <si>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</si>
  <si>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</si>
  <si>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</si>
  <si>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</si>
  <si>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</si>
  <si>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</si>
  <si>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</si>
  <si>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 xml:space="preserve">33183100 – ортопедски импланти 
33183200 - ортопедске протезе </t>
  </si>
  <si>
    <t>Назив партије/ставке</t>
  </si>
  <si>
    <t>ПРИЛОГ 3 УГОВОРА - ПОДАЦИ ЗА КВАРТАЛНО ИЗВЕШТАВАЊЕ</t>
  </si>
  <si>
    <t>404-1-110/19-91</t>
  </si>
  <si>
    <t>Имплантати за преломе бутне кости и потколенице</t>
  </si>
  <si>
    <t>ком.</t>
  </si>
  <si>
    <t>Завршна капа</t>
  </si>
  <si>
    <t>Партија 9 - Интрамедуларни клин за преломе  фемура - Тип 3</t>
  </si>
  <si>
    <t>Ставка 9/1</t>
  </si>
  <si>
    <t>Универзални феморални титанијумски клин дужина од 280 до 440 mm, дијаметра од 9 до 13 mm прогресивно растућих димензија на 1 mm</t>
  </si>
  <si>
    <t>Ставка 9/2</t>
  </si>
  <si>
    <t xml:space="preserve">Проксимални и дистални титанијумски завртањ за клин промера 5.0 mm, дужина од 28-76 mm </t>
  </si>
  <si>
    <t>Ставка 9/3</t>
  </si>
  <si>
    <t>УКУПНО ЗА ПАРТИЈУ 9 :</t>
  </si>
  <si>
    <t>Партија 13 - Интрамедуларни клин за преломе  тибије - Тип 3</t>
  </si>
  <si>
    <t>Ставка 13/1</t>
  </si>
  <si>
    <t xml:space="preserve">Универзални тибијални титанијумски клин  дужина од 260-400 mm, дијаметра клина 8-12 mm растућих димензија на 1mm </t>
  </si>
  <si>
    <t>Ставка 13/2</t>
  </si>
  <si>
    <t xml:space="preserve">Проксимални титанијумски завртањ за клин промера 5.0 mm, дужина од 28 до 76 mm </t>
  </si>
  <si>
    <t>Ставка 13/3</t>
  </si>
  <si>
    <t>Дистални титанијумски завртањ за клин промера 4.00 mm, дужина од 20 до 46 mm</t>
  </si>
  <si>
    <t>Ставка 13/4</t>
  </si>
  <si>
    <t>УКУПНО ЗА ПАРТИЈУ 13 :</t>
  </si>
  <si>
    <t>Партија 14 - Интрамедуларни клин за преломе  тибије - Тип 4</t>
  </si>
  <si>
    <t>Ставка 14/1</t>
  </si>
  <si>
    <t xml:space="preserve">Тибијални титанијумск клин дужина од 255 до 375 mm дијаметра 8-12 mm растућих на 1 mm   </t>
  </si>
  <si>
    <t>Ставка 14/2</t>
  </si>
  <si>
    <t>Проксимални титанијумски завртањ за клин промера  5.0 mm, дужина од 28 до 76 mm</t>
  </si>
  <si>
    <t>Ставка 14/3</t>
  </si>
  <si>
    <t>Дистални титанијумски завртањ за клин промера 4.0 mm, дужина 20-46 mm</t>
  </si>
  <si>
    <t>Ставка 14/4</t>
  </si>
  <si>
    <t>УКУПНО ЗА ПАРТИЈУ 14 :</t>
  </si>
  <si>
    <t>Партија 18 - Плоче за фиксацију прелома доњих екстремитета - Тип 3</t>
  </si>
  <si>
    <t>Ставка 18/1</t>
  </si>
  <si>
    <t xml:space="preserve">Закључавајућа челична плоча за дијафизу фемура од 3 до 18 отвора, за закључавајуће кортикалне завртње промера 5 mm и кортикалне завртње промера 4.5 mm </t>
  </si>
  <si>
    <t>Кортикални челични самонарезујучи завртњ промера 4.5 mm дужине од 10 до 54 mm</t>
  </si>
  <si>
    <t>Кортикални челични закључавајући завртњ промера 5.0 mm дужина од 20 до 64 mm</t>
  </si>
  <si>
    <t>УКУПНО ЗА СТАВКУ 18/1:</t>
  </si>
  <si>
    <t>Ставка 18/2</t>
  </si>
  <si>
    <t xml:space="preserve">Закључавајућа челична плоча за дистални фемур са 3 до 13 отвора, за закључавајуће спонгиозне завртања промера 6.5 mm и закључавајуће кортикалне завртње промера 5 mm </t>
  </si>
  <si>
    <t xml:space="preserve">Спонгиозни закључавајући завртањ израђен од челика промера 6.5 mm, дужина од 20 до 100 mm, опције 16 mm, 32 mm или пуног навоја </t>
  </si>
  <si>
    <t xml:space="preserve">Кортикални закључавајући завртањ израђен од челика промера 5 mm дужина од 20 до 64 mm </t>
  </si>
  <si>
    <t>УКУПНО ЗА СТАВКУ 18/2:</t>
  </si>
  <si>
    <t>Ставка 18/3</t>
  </si>
  <si>
    <r>
      <t xml:space="preserve">Закључавајућа плоча за </t>
    </r>
    <r>
      <rPr>
        <b/>
        <sz val="9"/>
        <rFont val="Arial"/>
        <family val="2"/>
      </rPr>
      <t>дисталну тибију, анатомска</t>
    </r>
    <r>
      <rPr>
        <sz val="9"/>
        <rFont val="Arial"/>
        <family val="2"/>
      </rPr>
      <t>, 3-12 отвора, за спонгиозне закључавајуће шрафове 4.0 mm и  кортикалне закључавајуће шрафове 5.0 mm</t>
    </r>
  </si>
  <si>
    <r>
      <t xml:space="preserve">Кортикални закључавајући шрафови Ø5.0 mm, дужине 20 – 64 mm, </t>
    </r>
    <r>
      <rPr>
        <b/>
        <sz val="9"/>
        <rFont val="Arial"/>
        <family val="2"/>
      </rPr>
      <t>челик</t>
    </r>
  </si>
  <si>
    <r>
      <t xml:space="preserve">Спонгиозни закључавајући шрафови Ø4mm, дужине 20 – 60 mm, </t>
    </r>
    <r>
      <rPr>
        <b/>
        <sz val="9"/>
        <rFont val="Arial"/>
        <family val="2"/>
      </rPr>
      <t>челик</t>
    </r>
  </si>
  <si>
    <t>УКУПНО ЗА СТАВКУ 18/3:</t>
  </si>
  <si>
    <t>Ставка 18/4</t>
  </si>
  <si>
    <r>
      <t xml:space="preserve">Закључавајућа плоча за </t>
    </r>
    <r>
      <rPr>
        <b/>
        <sz val="9"/>
        <rFont val="Arial"/>
        <family val="2"/>
      </rPr>
      <t>проксималну латералну тибију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анатомска, 2-18 отвора, за спонгиозне закључавајуће шрафове 6.5 mm и кортикалне закључавајуће шрафове 5.0 mm, </t>
    </r>
    <r>
      <rPr>
        <b/>
        <sz val="9"/>
        <rFont val="Arial"/>
        <family val="2"/>
      </rPr>
      <t xml:space="preserve">челик </t>
    </r>
  </si>
  <si>
    <r>
      <t>Спонгиозни закључавајући шрафови Ø6.5 mm, дужине 20 – 100 mm, 16 mm навој, 32 mm навој, пун навој,</t>
    </r>
    <r>
      <rPr>
        <b/>
        <sz val="9"/>
        <rFont val="Arial"/>
        <family val="2"/>
      </rPr>
      <t xml:space="preserve"> челик </t>
    </r>
  </si>
  <si>
    <t>УКУПНО ЗА СТАВКУ 18/4:</t>
  </si>
  <si>
    <t>Ставка 18/5</t>
  </si>
  <si>
    <r>
      <t xml:space="preserve">Закључавајућа плоча, </t>
    </r>
    <r>
      <rPr>
        <b/>
        <sz val="9"/>
        <rFont val="Arial"/>
        <family val="2"/>
      </rPr>
      <t>равна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за дијафизу тибије </t>
    </r>
    <r>
      <rPr>
        <sz val="9"/>
        <rFont val="Arial"/>
        <family val="2"/>
      </rPr>
      <t xml:space="preserve">, 3-18 отвора, за кортикалне закључавајуће шрафове 5.0 mm, </t>
    </r>
    <r>
      <rPr>
        <b/>
        <sz val="9"/>
        <rFont val="Arial"/>
        <family val="2"/>
      </rPr>
      <t>челик</t>
    </r>
    <r>
      <rPr>
        <sz val="9"/>
        <rFont val="Arial"/>
        <family val="2"/>
      </rPr>
      <t xml:space="preserve"> </t>
    </r>
  </si>
  <si>
    <r>
      <t xml:space="preserve">Кортикални шрафови Ø 4.5mm,  дужине 10 – 54mm, самонарезујући, </t>
    </r>
    <r>
      <rPr>
        <b/>
        <sz val="9"/>
        <rFont val="Arial"/>
        <family val="2"/>
      </rPr>
      <t>челик</t>
    </r>
    <r>
      <rPr>
        <sz val="9"/>
        <rFont val="Arial"/>
        <family val="2"/>
      </rPr>
      <t xml:space="preserve"> </t>
    </r>
  </si>
  <si>
    <t>УКУПНО ЗА СТАВКУ 18/5:</t>
  </si>
  <si>
    <t>Ставка 18/6</t>
  </si>
  <si>
    <t>”Low contact” DCP плоча израђена од челика са 4 до 12 отвора профила 10.0 mm x 4 mm за завртње промера 3.5 mm</t>
  </si>
  <si>
    <t>”Low contact” DCP уска плоча израђена од челика са 5 до 18 отвора профила 16.0 mm x 4.5 mm за завртње промера 4.5 mm</t>
  </si>
  <si>
    <t>”Low contact” DCP широка плоча од челика са 2 до 18 отвора профила 17.5 mm x 5.0 mm за завртње промера 4.5 mm</t>
  </si>
  <si>
    <t>Кортикални челични завртњи промера 3.5 mm</t>
  </si>
  <si>
    <t>Кортикални челични завртњи промера 4.5 mm</t>
  </si>
  <si>
    <t>УКУПНО ЗА СТАВКУ 18/6:</t>
  </si>
  <si>
    <t>УКУПНО ЗА ПАРТИЈУ 18:</t>
  </si>
  <si>
    <t>Партија 21 - Динамичка титанијумска плоча за преломе проксималног фемура, варијабилни угао</t>
  </si>
  <si>
    <t>21/1</t>
  </si>
  <si>
    <t xml:space="preserve">DHS титанијумска плоча са 2 до 18 отвора са опцијама  колодијафизалног угла 125°, 130°, 135°, 140° </t>
  </si>
  <si>
    <t>21/2</t>
  </si>
  <si>
    <t xml:space="preserve">DHS титанијумски клин промера 12.5 mm, дужина од 25 до 120 mm </t>
  </si>
  <si>
    <t>21/3</t>
  </si>
  <si>
    <t>Компресивни титанијумски завртањ</t>
  </si>
  <si>
    <t>21/4</t>
  </si>
  <si>
    <t>Кортикални самонарезујући титанијумски завртањ промера 4.5 mm дужина од 10 до 54 mm</t>
  </si>
  <si>
    <t>УКУПНО ЗА ПАРТИЈУ 21:</t>
  </si>
  <si>
    <t>УКУПНА ВРЕДНОСТ ПОНУДЕ БЕЗ ПДВ-а</t>
  </si>
  <si>
    <t>ИЗНОС ПДВ-а</t>
  </si>
  <si>
    <t>УКУПНА ВРЕДНОСТ ПОНУДЕ СА ПДВ-ом</t>
  </si>
  <si>
    <t>Број партије</t>
  </si>
  <si>
    <t>Количина</t>
  </si>
  <si>
    <t>Јединична цена без ПДВ-а</t>
  </si>
  <si>
    <t>Јединична процењена цена без ПДВ-а</t>
  </si>
  <si>
    <t>Укупна процењена вредност без ПДВ-а</t>
  </si>
  <si>
    <t>Назив добављача: Zorex Pharma d.o.o.</t>
  </si>
  <si>
    <t>Zorex Pharma d.o.o.</t>
  </si>
  <si>
    <t>SP05.TIT02300 – TIT02348</t>
  </si>
  <si>
    <t>SHARMA PHARMACEUTICAL</t>
  </si>
  <si>
    <t>SP05.TIT03253 – TIT03276</t>
  </si>
  <si>
    <t>SP05.TIT03393 – TIT03397</t>
  </si>
  <si>
    <t>SP05.TIT02567 – TIT02606</t>
  </si>
  <si>
    <t>SP05.TIT03236 – TIT03248</t>
  </si>
  <si>
    <t>SP05.SS00027 – SS00042</t>
  </si>
  <si>
    <t>SP05.SS01832 – SS01854</t>
  </si>
  <si>
    <t>SP05.SS00902 – SS00924</t>
  </si>
  <si>
    <t>SP05.TIT02647 – TIT02686</t>
  </si>
  <si>
    <t>SP05.SS00219 – SS00240</t>
  </si>
  <si>
    <t>SP05.SS00755 – SS00805</t>
  </si>
  <si>
    <t>SP05.SS00077 – SS00096</t>
  </si>
  <si>
    <t>SP05.SS00953 – SS00970</t>
  </si>
  <si>
    <t>SP05.SS00043 – SS00059</t>
  </si>
  <si>
    <t>SP05.SS00011 – SS00026</t>
  </si>
  <si>
    <t>SP05.SS01259 – SS01267</t>
  </si>
  <si>
    <t>SP05.SS01268 – SS01281</t>
  </si>
  <si>
    <t>SP05.SS01280 – SS01296</t>
  </si>
  <si>
    <t>SP05.SS01784 – SS01795</t>
  </si>
  <si>
    <t>SP05.TIT01297 – TIT01313</t>
  </si>
  <si>
    <t>SP05.TIT02139 – TIT02158</t>
  </si>
  <si>
    <t>SP05.TIT02138</t>
  </si>
  <si>
    <t>SP05.TIT01832 – TIT01854</t>
  </si>
  <si>
    <t>BP20035</t>
  </si>
  <si>
    <t>BP20036</t>
  </si>
  <si>
    <t>BP20037</t>
  </si>
  <si>
    <t>BP20045</t>
  </si>
  <si>
    <t>BP20046</t>
  </si>
  <si>
    <t>BP20047</t>
  </si>
  <si>
    <t>BP20080</t>
  </si>
  <si>
    <t>BP20081</t>
  </si>
  <si>
    <t>BP20082</t>
  </si>
  <si>
    <t>BP20083</t>
  </si>
  <si>
    <t>BP20084</t>
  </si>
  <si>
    <t>BP20085</t>
  </si>
  <si>
    <t>BP20086</t>
  </si>
  <si>
    <t>BP20087</t>
  </si>
  <si>
    <t>BP20088</t>
  </si>
  <si>
    <t>BP20089</t>
  </si>
  <si>
    <t>BP20090</t>
  </si>
  <si>
    <t>BP20092</t>
  </si>
  <si>
    <t>BP20093</t>
  </si>
  <si>
    <t>BP20120</t>
  </si>
  <si>
    <t>BP20121</t>
  </si>
  <si>
    <t>BP20122</t>
  </si>
  <si>
    <t>BP20123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</si>
</sst>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>
      <alignment/>
      <protection/>
    </xf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6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4" fillId="55" borderId="19" xfId="95" applyFont="1" applyFill="1" applyBorder="1" applyAlignment="1">
      <alignment horizontal="center" vertical="center" wrapText="1"/>
      <protection/>
    </xf>
    <xf numFmtId="4" fontId="58" fillId="0" borderId="19" xfId="95" applyNumberFormat="1" applyFont="1" applyFill="1" applyBorder="1" applyAlignment="1">
      <alignment horizontal="center" vertical="center" wrapText="1"/>
      <protection/>
    </xf>
    <xf numFmtId="0" fontId="5" fillId="55" borderId="20" xfId="95" applyFont="1" applyFill="1" applyBorder="1" applyAlignment="1">
      <alignment horizontal="center" vertical="center" wrapText="1"/>
      <protection/>
    </xf>
    <xf numFmtId="0" fontId="5" fillId="55" borderId="21" xfId="95" applyFont="1" applyFill="1" applyBorder="1" applyAlignment="1">
      <alignment horizontal="center" vertical="center" wrapText="1"/>
      <protection/>
    </xf>
    <xf numFmtId="0" fontId="5" fillId="55" borderId="22" xfId="95" applyFont="1" applyFill="1" applyBorder="1" applyAlignment="1">
      <alignment horizontal="center" vertical="center" wrapText="1"/>
      <protection/>
    </xf>
    <xf numFmtId="0" fontId="59" fillId="0" borderId="0" xfId="95" applyFont="1" applyAlignment="1">
      <alignment wrapText="1"/>
      <protection/>
    </xf>
    <xf numFmtId="0" fontId="60" fillId="0" borderId="0" xfId="95" applyFont="1" applyAlignment="1">
      <alignment wrapText="1"/>
      <protection/>
    </xf>
    <xf numFmtId="4" fontId="56" fillId="0" borderId="20" xfId="95" applyNumberFormat="1" applyFont="1" applyBorder="1" applyAlignment="1">
      <alignment vertical="center" wrapText="1"/>
      <protection/>
    </xf>
    <xf numFmtId="4" fontId="56" fillId="0" borderId="22" xfId="95" applyNumberFormat="1" applyFont="1" applyBorder="1" applyAlignment="1">
      <alignment vertical="center" wrapText="1"/>
      <protection/>
    </xf>
    <xf numFmtId="0" fontId="60" fillId="0" borderId="19" xfId="95" applyFont="1" applyBorder="1" applyAlignment="1">
      <alignment horizontal="center" vertical="center" wrapText="1"/>
      <protection/>
    </xf>
    <xf numFmtId="3" fontId="56" fillId="0" borderId="23" xfId="95" applyNumberFormat="1" applyFont="1" applyBorder="1" applyAlignment="1">
      <alignment vertical="center" wrapText="1"/>
      <protection/>
    </xf>
    <xf numFmtId="3" fontId="56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6" fillId="55" borderId="19" xfId="9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56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49" fontId="3" fillId="0" borderId="19" xfId="76" applyNumberFormat="1" applyFont="1" applyFill="1" applyBorder="1" applyAlignment="1">
      <alignment horizontal="center" vertical="center" wrapText="1"/>
    </xf>
    <xf numFmtId="3" fontId="60" fillId="0" borderId="19" xfId="0" applyNumberFormat="1" applyFont="1" applyFill="1" applyBorder="1" applyAlignment="1">
      <alignment horizontal="center" vertical="center"/>
    </xf>
    <xf numFmtId="4" fontId="60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73" applyFont="1" applyFill="1" applyBorder="1" applyAlignment="1">
      <alignment horizontal="left" vertical="center" wrapText="1"/>
      <protection/>
    </xf>
    <xf numFmtId="0" fontId="3" fillId="0" borderId="19" xfId="73" applyFont="1" applyFill="1" applyBorder="1" applyAlignment="1">
      <alignment horizontal="left" vertical="center"/>
      <protection/>
    </xf>
    <xf numFmtId="2" fontId="3" fillId="0" borderId="19" xfId="73" applyNumberFormat="1" applyFont="1" applyFill="1" applyBorder="1" applyAlignment="1">
      <alignment horizontal="left" vertical="center" wrapText="1"/>
      <protection/>
    </xf>
    <xf numFmtId="0" fontId="2" fillId="56" borderId="0" xfId="0" applyFont="1" applyFill="1" applyAlignment="1">
      <alignment/>
    </xf>
    <xf numFmtId="0" fontId="5" fillId="0" borderId="19" xfId="100" applyFont="1" applyFill="1" applyBorder="1" applyAlignment="1">
      <alignment horizontal="center" vertical="center" wrapText="1"/>
      <protection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100" applyNumberFormat="1" applyFont="1" applyFill="1" applyBorder="1" applyAlignment="1">
      <alignment horizontal="center" vertical="center" wrapText="1"/>
      <protection/>
    </xf>
    <xf numFmtId="3" fontId="5" fillId="57" borderId="19" xfId="100" applyNumberFormat="1" applyFont="1" applyFill="1" applyBorder="1" applyAlignment="1">
      <alignment horizontal="center" vertical="center" wrapText="1"/>
      <protection/>
    </xf>
    <xf numFmtId="0" fontId="5" fillId="0" borderId="19" xfId="100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/>
    </xf>
    <xf numFmtId="49" fontId="24" fillId="20" borderId="19" xfId="76" applyNumberFormat="1" applyFont="1" applyFill="1" applyBorder="1" applyAlignment="1">
      <alignment horizontal="right" vertical="center" wrapText="1"/>
    </xf>
    <xf numFmtId="4" fontId="61" fillId="0" borderId="19" xfId="0" applyNumberFormat="1" applyFont="1" applyFill="1" applyBorder="1" applyAlignment="1">
      <alignment horizontal="center" vertical="center"/>
    </xf>
    <xf numFmtId="0" fontId="0" fillId="56" borderId="0" xfId="0" applyFill="1" applyAlignment="1">
      <alignment/>
    </xf>
    <xf numFmtId="0" fontId="5" fillId="56" borderId="19" xfId="100" applyFont="1" applyFill="1" applyBorder="1" applyAlignment="1">
      <alignment horizontal="center" vertical="center" wrapText="1"/>
      <protection/>
    </xf>
    <xf numFmtId="4" fontId="5" fillId="56" borderId="19" xfId="0" applyNumberFormat="1" applyFont="1" applyFill="1" applyBorder="1" applyAlignment="1">
      <alignment horizontal="center" vertical="center" wrapText="1"/>
    </xf>
    <xf numFmtId="4" fontId="60" fillId="56" borderId="19" xfId="0" applyNumberFormat="1" applyFont="1" applyFill="1" applyBorder="1" applyAlignment="1">
      <alignment horizontal="center" vertical="center"/>
    </xf>
    <xf numFmtId="4" fontId="61" fillId="56" borderId="19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73" applyFont="1" applyFill="1" applyBorder="1" applyAlignment="1">
      <alignment horizontal="left" vertical="center" wrapText="1"/>
      <protection/>
    </xf>
    <xf numFmtId="0" fontId="3" fillId="0" borderId="25" xfId="73" applyFont="1" applyFill="1" applyBorder="1" applyAlignment="1">
      <alignment horizontal="left" vertical="center"/>
      <protection/>
    </xf>
    <xf numFmtId="0" fontId="3" fillId="0" borderId="26" xfId="0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4" fontId="60" fillId="56" borderId="26" xfId="0" applyNumberFormat="1" applyFont="1" applyFill="1" applyBorder="1" applyAlignment="1">
      <alignment horizontal="center" vertical="center"/>
    </xf>
    <xf numFmtId="49" fontId="24" fillId="20" borderId="27" xfId="76" applyNumberFormat="1" applyFont="1" applyFill="1" applyBorder="1" applyAlignment="1">
      <alignment horizontal="right" vertical="center" wrapText="1"/>
    </xf>
    <xf numFmtId="4" fontId="62" fillId="0" borderId="19" xfId="0" applyNumberFormat="1" applyFont="1" applyBorder="1" applyAlignment="1">
      <alignment horizontal="center" vertical="center"/>
    </xf>
    <xf numFmtId="4" fontId="61" fillId="56" borderId="27" xfId="0" applyNumberFormat="1" applyFont="1" applyFill="1" applyBorder="1" applyAlignment="1">
      <alignment horizontal="center" vertical="center"/>
    </xf>
    <xf numFmtId="4" fontId="61" fillId="0" borderId="27" xfId="0" applyNumberFormat="1" applyFont="1" applyFill="1" applyBorder="1" applyAlignment="1">
      <alignment horizontal="center" vertical="center"/>
    </xf>
    <xf numFmtId="4" fontId="62" fillId="56" borderId="19" xfId="0" applyNumberFormat="1" applyFont="1" applyFill="1" applyBorder="1" applyAlignment="1">
      <alignment horizontal="center" vertical="center"/>
    </xf>
    <xf numFmtId="2" fontId="3" fillId="0" borderId="25" xfId="73" applyNumberFormat="1" applyFont="1" applyFill="1" applyBorder="1" applyAlignment="1">
      <alignment horizontal="left" vertical="center" wrapText="1"/>
      <protection/>
    </xf>
    <xf numFmtId="2" fontId="3" fillId="0" borderId="26" xfId="0" applyNumberFormat="1" applyFont="1" applyFill="1" applyBorder="1" applyAlignment="1">
      <alignment horizontal="center" vertical="center"/>
    </xf>
    <xf numFmtId="2" fontId="24" fillId="20" borderId="27" xfId="76" applyNumberFormat="1" applyFont="1" applyFill="1" applyBorder="1" applyAlignment="1">
      <alignment horizontal="right" vertical="center" wrapText="1"/>
    </xf>
    <xf numFmtId="2" fontId="24" fillId="20" borderId="28" xfId="76" applyNumberFormat="1" applyFont="1" applyFill="1" applyBorder="1" applyAlignment="1">
      <alignment horizontal="right" vertical="center" wrapText="1"/>
    </xf>
    <xf numFmtId="3" fontId="60" fillId="0" borderId="25" xfId="0" applyNumberFormat="1" applyFont="1" applyFill="1" applyBorder="1" applyAlignment="1">
      <alignment horizontal="center" vertical="center"/>
    </xf>
    <xf numFmtId="4" fontId="62" fillId="0" borderId="26" xfId="0" applyNumberFormat="1" applyFont="1" applyBorder="1" applyAlignment="1">
      <alignment horizontal="center" vertical="center"/>
    </xf>
    <xf numFmtId="4" fontId="6" fillId="56" borderId="19" xfId="94" applyNumberFormat="1" applyFont="1" applyFill="1" applyBorder="1" applyAlignment="1">
      <alignment horizontal="center" vertical="center" wrapText="1"/>
      <protection/>
    </xf>
    <xf numFmtId="4" fontId="6" fillId="58" borderId="19" xfId="94" applyNumberFormat="1" applyFont="1" applyFill="1" applyBorder="1" applyAlignment="1">
      <alignment horizontal="center" vertical="center" wrapText="1"/>
      <protection/>
    </xf>
    <xf numFmtId="0" fontId="61" fillId="0" borderId="19" xfId="0" applyFont="1" applyFill="1" applyBorder="1" applyAlignment="1">
      <alignment horizontal="center" vertical="center"/>
    </xf>
    <xf numFmtId="49" fontId="24" fillId="12" borderId="19" xfId="76" applyNumberFormat="1" applyFont="1" applyFill="1" applyBorder="1" applyAlignment="1">
      <alignment horizontal="left" vertical="center" wrapText="1"/>
    </xf>
    <xf numFmtId="49" fontId="24" fillId="12" borderId="29" xfId="76" applyNumberFormat="1" applyFont="1" applyFill="1" applyBorder="1" applyAlignment="1">
      <alignment horizontal="left" vertical="center" wrapText="1"/>
    </xf>
    <xf numFmtId="49" fontId="24" fillId="20" borderId="19" xfId="76" applyNumberFormat="1" applyFont="1" applyFill="1" applyBorder="1" applyAlignment="1">
      <alignment horizontal="right" vertical="center" wrapText="1"/>
    </xf>
    <xf numFmtId="49" fontId="24" fillId="20" borderId="27" xfId="76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0" borderId="19" xfId="100" applyFont="1" applyFill="1" applyBorder="1" applyAlignment="1">
      <alignment horizontal="center" vertical="center" wrapText="1"/>
      <protection/>
    </xf>
    <xf numFmtId="2" fontId="24" fillId="12" borderId="19" xfId="76" applyNumberFormat="1" applyFont="1" applyFill="1" applyBorder="1" applyAlignment="1">
      <alignment horizontal="left" vertical="center" wrapText="1"/>
    </xf>
    <xf numFmtId="2" fontId="24" fillId="12" borderId="29" xfId="76" applyNumberFormat="1" applyFont="1" applyFill="1" applyBorder="1" applyAlignment="1">
      <alignment horizontal="left" vertical="center" wrapText="1"/>
    </xf>
    <xf numFmtId="2" fontId="3" fillId="0" borderId="19" xfId="76" applyNumberFormat="1" applyFont="1" applyFill="1" applyBorder="1" applyAlignment="1">
      <alignment horizontal="center" vertical="center" wrapText="1"/>
    </xf>
    <xf numFmtId="2" fontId="24" fillId="20" borderId="19" xfId="76" applyNumberFormat="1" applyFont="1" applyFill="1" applyBorder="1" applyAlignment="1">
      <alignment horizontal="right" vertical="center" wrapText="1"/>
    </xf>
    <xf numFmtId="2" fontId="24" fillId="20" borderId="28" xfId="76" applyNumberFormat="1" applyFont="1" applyFill="1" applyBorder="1" applyAlignment="1">
      <alignment horizontal="right" vertical="center" wrapText="1"/>
    </xf>
    <xf numFmtId="2" fontId="24" fillId="20" borderId="29" xfId="76" applyNumberFormat="1" applyFont="1" applyFill="1" applyBorder="1" applyAlignment="1">
      <alignment horizontal="right" vertical="center" wrapText="1"/>
    </xf>
    <xf numFmtId="49" fontId="3" fillId="0" borderId="19" xfId="76" applyNumberFormat="1" applyFont="1" applyFill="1" applyBorder="1" applyAlignment="1">
      <alignment horizontal="center" vertical="center" wrapText="1"/>
    </xf>
    <xf numFmtId="2" fontId="24" fillId="20" borderId="27" xfId="76" applyNumberFormat="1" applyFont="1" applyFill="1" applyBorder="1" applyAlignment="1">
      <alignment horizontal="right" vertical="center" wrapText="1"/>
    </xf>
    <xf numFmtId="0" fontId="6" fillId="0" borderId="19" xfId="94" applyFont="1" applyFill="1" applyBorder="1" applyAlignment="1">
      <alignment horizontal="right" vertical="center" wrapText="1"/>
      <protection/>
    </xf>
    <xf numFmtId="3" fontId="24" fillId="12" borderId="19" xfId="76" applyNumberFormat="1" applyFont="1" applyFill="1" applyBorder="1" applyAlignment="1" applyProtection="1" quotePrefix="1">
      <alignment horizontal="left" vertical="center"/>
      <protection locked="0"/>
    </xf>
    <xf numFmtId="3" fontId="24" fillId="12" borderId="29" xfId="76" applyNumberFormat="1" applyFont="1" applyFill="1" applyBorder="1" applyAlignment="1" applyProtection="1" quotePrefix="1">
      <alignment horizontal="left" vertical="center"/>
      <protection locked="0"/>
    </xf>
    <xf numFmtId="4" fontId="56" fillId="55" borderId="23" xfId="95" applyNumberFormat="1" applyFont="1" applyFill="1" applyBorder="1" applyAlignment="1">
      <alignment horizontal="center" vertical="center" wrapText="1"/>
      <protection/>
    </xf>
    <xf numFmtId="4" fontId="56" fillId="55" borderId="30" xfId="95" applyNumberFormat="1" applyFont="1" applyFill="1" applyBorder="1" applyAlignment="1">
      <alignment horizontal="center" vertical="center" wrapText="1"/>
      <protection/>
    </xf>
    <xf numFmtId="4" fontId="56" fillId="55" borderId="31" xfId="95" applyNumberFormat="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73" applyFont="1" applyFill="1" applyBorder="1" applyAlignment="1">
      <alignment horizontal="center" vertical="center" wrapText="1"/>
      <protection/>
    </xf>
    <xf numFmtId="0" fontId="3" fillId="0" borderId="19" xfId="73" applyFont="1" applyFill="1" applyBorder="1" applyAlignment="1">
      <alignment horizontal="center" vertical="center"/>
      <protection/>
    </xf>
    <xf numFmtId="2" fontId="3" fillId="0" borderId="19" xfId="73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rmal_Priznto djuture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57421875" style="0" customWidth="1"/>
    <col min="3" max="3" width="38.140625" style="0" customWidth="1"/>
    <col min="4" max="4" width="14.28125" style="0" customWidth="1"/>
    <col min="5" max="5" width="12.00390625" style="0" customWidth="1"/>
    <col min="6" max="6" width="14.57421875" style="0" customWidth="1"/>
    <col min="7" max="7" width="17.421875" style="0" customWidth="1"/>
    <col min="8" max="8" width="13.8515625" style="0" bestFit="1" customWidth="1"/>
    <col min="9" max="9" width="9.140625" style="0" bestFit="1" customWidth="1"/>
    <col min="10" max="10" width="14.421875" style="41" hidden="1" customWidth="1"/>
    <col min="11" max="11" width="14.8515625" style="0" customWidth="1"/>
    <col min="12" max="12" width="12.7109375" style="30" hidden="1" customWidth="1"/>
    <col min="13" max="13" width="17.421875" style="19" customWidth="1"/>
    <col min="14" max="14" width="13.421875" style="30" hidden="1" customWidth="1"/>
    <col min="15" max="16" width="9.140625" style="18" customWidth="1"/>
    <col min="17" max="17" width="9.140625" style="0" customWidth="1"/>
  </cols>
  <sheetData>
    <row r="2" spans="1:13" ht="12.75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4" spans="1:8" ht="12.75">
      <c r="A4" s="71" t="s">
        <v>111</v>
      </c>
      <c r="B4" s="71"/>
      <c r="C4" s="71"/>
      <c r="D4" s="71"/>
      <c r="E4" s="71"/>
      <c r="F4" s="71"/>
      <c r="G4" s="71"/>
      <c r="H4" s="71"/>
    </row>
    <row r="6" spans="1:14" ht="48" customHeight="1">
      <c r="A6" s="31" t="s">
        <v>106</v>
      </c>
      <c r="B6" s="72" t="s">
        <v>30</v>
      </c>
      <c r="C6" s="72"/>
      <c r="D6" s="31" t="s">
        <v>24</v>
      </c>
      <c r="E6" s="31" t="s">
        <v>28</v>
      </c>
      <c r="F6" s="32" t="s">
        <v>27</v>
      </c>
      <c r="G6" s="33" t="s">
        <v>2</v>
      </c>
      <c r="H6" s="31" t="s">
        <v>3</v>
      </c>
      <c r="I6" s="34" t="s">
        <v>107</v>
      </c>
      <c r="J6" s="42" t="s">
        <v>109</v>
      </c>
      <c r="K6" s="35" t="s">
        <v>108</v>
      </c>
      <c r="L6" s="43" t="s">
        <v>110</v>
      </c>
      <c r="M6" s="36" t="s">
        <v>1</v>
      </c>
      <c r="N6" s="37" t="s">
        <v>16</v>
      </c>
    </row>
    <row r="7" spans="1:14" ht="12.75">
      <c r="A7" s="65">
        <v>9</v>
      </c>
      <c r="B7" s="66" t="s">
        <v>36</v>
      </c>
      <c r="C7" s="66"/>
      <c r="D7" s="66"/>
      <c r="E7" s="66"/>
      <c r="F7" s="67"/>
      <c r="G7" s="67"/>
      <c r="H7" s="66"/>
      <c r="I7" s="66"/>
      <c r="J7" s="67"/>
      <c r="K7" s="67"/>
      <c r="L7" s="67"/>
      <c r="M7" s="67"/>
      <c r="N7" s="38"/>
    </row>
    <row r="8" spans="1:14" ht="48">
      <c r="A8" s="65"/>
      <c r="B8" s="23" t="s">
        <v>37</v>
      </c>
      <c r="C8" s="26" t="s">
        <v>38</v>
      </c>
      <c r="D8" s="87" t="s">
        <v>137</v>
      </c>
      <c r="E8" s="46"/>
      <c r="F8" s="50" t="s">
        <v>113</v>
      </c>
      <c r="G8" s="50" t="s">
        <v>114</v>
      </c>
      <c r="H8" s="49" t="s">
        <v>34</v>
      </c>
      <c r="I8" s="24"/>
      <c r="J8" s="44">
        <v>41250</v>
      </c>
      <c r="K8" s="53">
        <v>41250</v>
      </c>
      <c r="L8" s="44">
        <f>I8*J8</f>
        <v>0</v>
      </c>
      <c r="M8" s="25">
        <f>I8*K8</f>
        <v>0</v>
      </c>
      <c r="N8" s="38"/>
    </row>
    <row r="9" spans="1:14" ht="36">
      <c r="A9" s="65"/>
      <c r="B9" s="23" t="s">
        <v>39</v>
      </c>
      <c r="C9" s="27" t="s">
        <v>40</v>
      </c>
      <c r="D9" s="88" t="s">
        <v>138</v>
      </c>
      <c r="E9" s="47"/>
      <c r="F9" s="50" t="s">
        <v>115</v>
      </c>
      <c r="G9" s="50" t="s">
        <v>114</v>
      </c>
      <c r="H9" s="49" t="s">
        <v>34</v>
      </c>
      <c r="I9" s="24"/>
      <c r="J9" s="44">
        <v>3000</v>
      </c>
      <c r="K9" s="53">
        <v>3000</v>
      </c>
      <c r="L9" s="44">
        <f>I9*J9</f>
        <v>0</v>
      </c>
      <c r="M9" s="25">
        <f>I9*K9</f>
        <v>0</v>
      </c>
      <c r="N9" s="38"/>
    </row>
    <row r="10" spans="1:14" ht="36" customHeight="1">
      <c r="A10" s="65"/>
      <c r="B10" s="23" t="s">
        <v>41</v>
      </c>
      <c r="C10" s="28" t="s">
        <v>35</v>
      </c>
      <c r="D10" s="89" t="s">
        <v>139</v>
      </c>
      <c r="E10" s="48"/>
      <c r="F10" s="50" t="s">
        <v>116</v>
      </c>
      <c r="G10" s="50" t="s">
        <v>114</v>
      </c>
      <c r="H10" s="49" t="s">
        <v>34</v>
      </c>
      <c r="I10" s="24"/>
      <c r="J10" s="44">
        <v>6750</v>
      </c>
      <c r="K10" s="53">
        <v>6750</v>
      </c>
      <c r="L10" s="44">
        <f>I10*J10</f>
        <v>0</v>
      </c>
      <c r="M10" s="25">
        <f>I10*K10</f>
        <v>0</v>
      </c>
      <c r="N10" s="38"/>
    </row>
    <row r="11" spans="1:14" ht="12.75" customHeight="1">
      <c r="A11" s="65"/>
      <c r="B11" s="68" t="s">
        <v>42</v>
      </c>
      <c r="C11" s="68"/>
      <c r="D11" s="68"/>
      <c r="E11" s="68"/>
      <c r="F11" s="69"/>
      <c r="G11" s="69"/>
      <c r="H11" s="68"/>
      <c r="I11" s="68"/>
      <c r="J11" s="69"/>
      <c r="K11" s="52"/>
      <c r="L11" s="54">
        <f>SUM(L8:L10)</f>
        <v>0</v>
      </c>
      <c r="M11" s="55">
        <f>SUM(M8:M10)</f>
        <v>0</v>
      </c>
      <c r="N11" s="38">
        <v>1</v>
      </c>
    </row>
    <row r="12" spans="1:14" ht="12.75">
      <c r="A12" s="65">
        <v>13</v>
      </c>
      <c r="B12" s="73" t="s">
        <v>43</v>
      </c>
      <c r="C12" s="73"/>
      <c r="D12" s="73"/>
      <c r="E12" s="73"/>
      <c r="F12" s="74"/>
      <c r="G12" s="74"/>
      <c r="H12" s="73"/>
      <c r="I12" s="73"/>
      <c r="J12" s="73"/>
      <c r="K12" s="74"/>
      <c r="L12" s="73"/>
      <c r="M12" s="73"/>
      <c r="N12" s="38"/>
    </row>
    <row r="13" spans="1:14" ht="36">
      <c r="A13" s="65"/>
      <c r="B13" s="23" t="s">
        <v>44</v>
      </c>
      <c r="C13" s="26" t="s">
        <v>45</v>
      </c>
      <c r="D13" s="87" t="s">
        <v>140</v>
      </c>
      <c r="E13" s="46"/>
      <c r="F13" s="50" t="s">
        <v>117</v>
      </c>
      <c r="G13" s="50" t="s">
        <v>114</v>
      </c>
      <c r="H13" s="49" t="s">
        <v>34</v>
      </c>
      <c r="I13" s="24"/>
      <c r="J13" s="56">
        <v>38250</v>
      </c>
      <c r="K13" s="53">
        <v>38250</v>
      </c>
      <c r="L13" s="51">
        <f>I13*J13</f>
        <v>0</v>
      </c>
      <c r="M13" s="25">
        <f>I13*K13</f>
        <v>0</v>
      </c>
      <c r="N13" s="38"/>
    </row>
    <row r="14" spans="1:14" ht="24">
      <c r="A14" s="65"/>
      <c r="B14" s="23" t="s">
        <v>46</v>
      </c>
      <c r="C14" s="26" t="s">
        <v>47</v>
      </c>
      <c r="D14" s="87" t="s">
        <v>138</v>
      </c>
      <c r="E14" s="46"/>
      <c r="F14" s="50" t="s">
        <v>115</v>
      </c>
      <c r="G14" s="50" t="s">
        <v>114</v>
      </c>
      <c r="H14" s="49" t="s">
        <v>34</v>
      </c>
      <c r="I14" s="24"/>
      <c r="J14" s="56">
        <v>3000</v>
      </c>
      <c r="K14" s="53">
        <v>3000</v>
      </c>
      <c r="L14" s="51">
        <f>I14*J14</f>
        <v>0</v>
      </c>
      <c r="M14" s="25">
        <f>I14*K14</f>
        <v>0</v>
      </c>
      <c r="N14" s="38"/>
    </row>
    <row r="15" spans="1:14" ht="24">
      <c r="A15" s="65"/>
      <c r="B15" s="23" t="s">
        <v>48</v>
      </c>
      <c r="C15" s="26" t="s">
        <v>49</v>
      </c>
      <c r="D15" s="87" t="s">
        <v>141</v>
      </c>
      <c r="E15" s="46"/>
      <c r="F15" s="50" t="s">
        <v>118</v>
      </c>
      <c r="G15" s="50" t="s">
        <v>114</v>
      </c>
      <c r="H15" s="49" t="s">
        <v>34</v>
      </c>
      <c r="I15" s="24"/>
      <c r="J15" s="56">
        <v>3000</v>
      </c>
      <c r="K15" s="53">
        <v>3000</v>
      </c>
      <c r="L15" s="51">
        <f>I15*J15</f>
        <v>0</v>
      </c>
      <c r="M15" s="25">
        <f>I15*K15</f>
        <v>0</v>
      </c>
      <c r="N15" s="38"/>
    </row>
    <row r="16" spans="1:14" ht="24">
      <c r="A16" s="65"/>
      <c r="B16" s="23" t="s">
        <v>50</v>
      </c>
      <c r="C16" s="26" t="s">
        <v>35</v>
      </c>
      <c r="D16" s="87" t="s">
        <v>139</v>
      </c>
      <c r="E16" s="46"/>
      <c r="F16" s="50" t="s">
        <v>116</v>
      </c>
      <c r="G16" s="50" t="s">
        <v>114</v>
      </c>
      <c r="H16" s="49" t="s">
        <v>34</v>
      </c>
      <c r="I16" s="24"/>
      <c r="J16" s="56">
        <v>6750</v>
      </c>
      <c r="K16" s="53">
        <v>6750</v>
      </c>
      <c r="L16" s="51">
        <f>I16*J16</f>
        <v>0</v>
      </c>
      <c r="M16" s="25">
        <f>I16*K16</f>
        <v>0</v>
      </c>
      <c r="N16" s="38"/>
    </row>
    <row r="17" spans="1:14" ht="12.75" customHeight="1">
      <c r="A17" s="65"/>
      <c r="B17" s="68" t="s">
        <v>51</v>
      </c>
      <c r="C17" s="68"/>
      <c r="D17" s="68"/>
      <c r="E17" s="68"/>
      <c r="F17" s="69"/>
      <c r="G17" s="69"/>
      <c r="H17" s="68"/>
      <c r="I17" s="68"/>
      <c r="J17" s="68"/>
      <c r="K17" s="52"/>
      <c r="L17" s="44">
        <f>SUM(L13:L16)</f>
        <v>0</v>
      </c>
      <c r="M17" s="40">
        <f>SUM(M13:M16)</f>
        <v>0</v>
      </c>
      <c r="N17" s="38">
        <v>1</v>
      </c>
    </row>
    <row r="18" spans="1:14" ht="12.75">
      <c r="A18" s="65">
        <v>14</v>
      </c>
      <c r="B18" s="66" t="s">
        <v>52</v>
      </c>
      <c r="C18" s="66"/>
      <c r="D18" s="66"/>
      <c r="E18" s="66"/>
      <c r="F18" s="67"/>
      <c r="G18" s="67"/>
      <c r="H18" s="66"/>
      <c r="I18" s="66"/>
      <c r="J18" s="66"/>
      <c r="K18" s="67"/>
      <c r="L18" s="66"/>
      <c r="M18" s="66"/>
      <c r="N18" s="38"/>
    </row>
    <row r="19" spans="1:14" ht="36">
      <c r="A19" s="65"/>
      <c r="B19" s="23" t="s">
        <v>53</v>
      </c>
      <c r="C19" s="26" t="s">
        <v>54</v>
      </c>
      <c r="D19" s="87" t="s">
        <v>142</v>
      </c>
      <c r="E19" s="46"/>
      <c r="F19" s="50" t="s">
        <v>122</v>
      </c>
      <c r="G19" s="50" t="s">
        <v>114</v>
      </c>
      <c r="H19" s="49" t="s">
        <v>34</v>
      </c>
      <c r="I19" s="24"/>
      <c r="J19" s="56">
        <v>31250</v>
      </c>
      <c r="K19" s="53">
        <v>31250</v>
      </c>
      <c r="L19" s="51">
        <f>I19*J19</f>
        <v>0</v>
      </c>
      <c r="M19" s="25">
        <f>I19*K19</f>
        <v>0</v>
      </c>
      <c r="N19" s="38"/>
    </row>
    <row r="20" spans="1:14" ht="24">
      <c r="A20" s="65"/>
      <c r="B20" s="23" t="s">
        <v>55</v>
      </c>
      <c r="C20" s="26" t="s">
        <v>56</v>
      </c>
      <c r="D20" s="87" t="s">
        <v>138</v>
      </c>
      <c r="E20" s="46"/>
      <c r="F20" s="50" t="s">
        <v>115</v>
      </c>
      <c r="G20" s="50" t="s">
        <v>114</v>
      </c>
      <c r="H20" s="49" t="s">
        <v>34</v>
      </c>
      <c r="I20" s="24"/>
      <c r="J20" s="56">
        <v>3000</v>
      </c>
      <c r="K20" s="53">
        <v>3000</v>
      </c>
      <c r="L20" s="51">
        <f>I20*J20</f>
        <v>0</v>
      </c>
      <c r="M20" s="25">
        <f>I20*K20</f>
        <v>0</v>
      </c>
      <c r="N20" s="38"/>
    </row>
    <row r="21" spans="1:14" ht="24">
      <c r="A21" s="65"/>
      <c r="B21" s="23" t="s">
        <v>57</v>
      </c>
      <c r="C21" s="26" t="s">
        <v>58</v>
      </c>
      <c r="D21" s="87" t="s">
        <v>141</v>
      </c>
      <c r="E21" s="46"/>
      <c r="F21" s="50" t="s">
        <v>118</v>
      </c>
      <c r="G21" s="50" t="s">
        <v>114</v>
      </c>
      <c r="H21" s="49" t="s">
        <v>34</v>
      </c>
      <c r="I21" s="24"/>
      <c r="J21" s="56">
        <v>3000</v>
      </c>
      <c r="K21" s="53">
        <v>3000</v>
      </c>
      <c r="L21" s="51">
        <f>I21*J21</f>
        <v>0</v>
      </c>
      <c r="M21" s="25">
        <f>I21*K21</f>
        <v>0</v>
      </c>
      <c r="N21" s="38"/>
    </row>
    <row r="22" spans="1:14" ht="24">
      <c r="A22" s="65"/>
      <c r="B22" s="23" t="s">
        <v>59</v>
      </c>
      <c r="C22" s="26" t="s">
        <v>35</v>
      </c>
      <c r="D22" s="87" t="s">
        <v>139</v>
      </c>
      <c r="E22" s="46"/>
      <c r="F22" s="50" t="s">
        <v>116</v>
      </c>
      <c r="G22" s="50" t="s">
        <v>114</v>
      </c>
      <c r="H22" s="49" t="s">
        <v>34</v>
      </c>
      <c r="I22" s="24"/>
      <c r="J22" s="56">
        <v>6750</v>
      </c>
      <c r="K22" s="53">
        <v>6750</v>
      </c>
      <c r="L22" s="51">
        <f>I22*J22</f>
        <v>0</v>
      </c>
      <c r="M22" s="25">
        <f>I22*K22</f>
        <v>0</v>
      </c>
      <c r="N22" s="38"/>
    </row>
    <row r="23" spans="1:14" ht="12.75">
      <c r="A23" s="65"/>
      <c r="B23" s="68" t="s">
        <v>60</v>
      </c>
      <c r="C23" s="68"/>
      <c r="D23" s="68"/>
      <c r="E23" s="68"/>
      <c r="F23" s="69"/>
      <c r="G23" s="69"/>
      <c r="H23" s="68"/>
      <c r="I23" s="68"/>
      <c r="J23" s="68"/>
      <c r="K23" s="52"/>
      <c r="L23" s="45">
        <f>SUM(L19:L22)</f>
        <v>0</v>
      </c>
      <c r="M23" s="40">
        <f>SUM(M19:M22)</f>
        <v>0</v>
      </c>
      <c r="N23" s="38">
        <v>1</v>
      </c>
    </row>
    <row r="24" spans="1:14" ht="12.75">
      <c r="A24" s="65">
        <v>18</v>
      </c>
      <c r="B24" s="66" t="s">
        <v>61</v>
      </c>
      <c r="C24" s="66"/>
      <c r="D24" s="66"/>
      <c r="E24" s="66"/>
      <c r="F24" s="67"/>
      <c r="G24" s="67"/>
      <c r="H24" s="66"/>
      <c r="I24" s="66"/>
      <c r="J24" s="66"/>
      <c r="K24" s="67"/>
      <c r="L24" s="66"/>
      <c r="M24" s="66"/>
      <c r="N24" s="38"/>
    </row>
    <row r="25" spans="1:14" ht="48">
      <c r="A25" s="65"/>
      <c r="B25" s="75" t="s">
        <v>62</v>
      </c>
      <c r="C25" s="29" t="s">
        <v>63</v>
      </c>
      <c r="D25" s="90" t="s">
        <v>143</v>
      </c>
      <c r="E25" s="57"/>
      <c r="F25" s="50" t="s">
        <v>119</v>
      </c>
      <c r="G25" s="50" t="s">
        <v>114</v>
      </c>
      <c r="H25" s="58" t="s">
        <v>34</v>
      </c>
      <c r="I25" s="24"/>
      <c r="J25" s="56">
        <v>23760</v>
      </c>
      <c r="K25" s="53">
        <v>23760</v>
      </c>
      <c r="L25" s="51">
        <f>I25*J25</f>
        <v>0</v>
      </c>
      <c r="M25" s="25">
        <f>I25*K25</f>
        <v>0</v>
      </c>
      <c r="N25" s="38"/>
    </row>
    <row r="26" spans="1:14" ht="24">
      <c r="A26" s="65"/>
      <c r="B26" s="75"/>
      <c r="C26" s="29" t="s">
        <v>64</v>
      </c>
      <c r="D26" s="90" t="s">
        <v>144</v>
      </c>
      <c r="E26" s="57"/>
      <c r="F26" s="50" t="s">
        <v>120</v>
      </c>
      <c r="G26" s="50" t="s">
        <v>114</v>
      </c>
      <c r="H26" s="58" t="s">
        <v>34</v>
      </c>
      <c r="I26" s="24"/>
      <c r="J26" s="56">
        <v>430</v>
      </c>
      <c r="K26" s="53">
        <v>300</v>
      </c>
      <c r="L26" s="51">
        <f>I26*J26</f>
        <v>0</v>
      </c>
      <c r="M26" s="25">
        <f>I26*K26</f>
        <v>0</v>
      </c>
      <c r="N26" s="38"/>
    </row>
    <row r="27" spans="1:14" ht="24">
      <c r="A27" s="65"/>
      <c r="B27" s="75"/>
      <c r="C27" s="29" t="s">
        <v>65</v>
      </c>
      <c r="D27" s="90" t="s">
        <v>145</v>
      </c>
      <c r="E27" s="57"/>
      <c r="F27" s="50" t="s">
        <v>121</v>
      </c>
      <c r="G27" s="50" t="s">
        <v>114</v>
      </c>
      <c r="H27" s="58" t="s">
        <v>34</v>
      </c>
      <c r="I27" s="24"/>
      <c r="J27" s="56">
        <v>1080</v>
      </c>
      <c r="K27" s="53">
        <v>1080</v>
      </c>
      <c r="L27" s="51">
        <f>I27*J27</f>
        <v>0</v>
      </c>
      <c r="M27" s="25">
        <f>I27*K27</f>
        <v>0</v>
      </c>
      <c r="N27" s="38"/>
    </row>
    <row r="28" spans="1:14" ht="12.75">
      <c r="A28" s="65"/>
      <c r="B28" s="75"/>
      <c r="C28" s="76" t="s">
        <v>66</v>
      </c>
      <c r="D28" s="76"/>
      <c r="E28" s="76"/>
      <c r="F28" s="77"/>
      <c r="G28" s="77"/>
      <c r="H28" s="76"/>
      <c r="I28" s="76"/>
      <c r="J28" s="78"/>
      <c r="K28" s="60"/>
      <c r="L28" s="45">
        <f>SUM(L25:L27)</f>
        <v>0</v>
      </c>
      <c r="M28" s="40">
        <f>SUM(M25:M27)</f>
        <v>0</v>
      </c>
      <c r="N28" s="38"/>
    </row>
    <row r="29" spans="1:14" ht="60">
      <c r="A29" s="65"/>
      <c r="B29" s="79" t="s">
        <v>67</v>
      </c>
      <c r="C29" s="27" t="s">
        <v>68</v>
      </c>
      <c r="D29" s="88" t="s">
        <v>146</v>
      </c>
      <c r="E29" s="47"/>
      <c r="F29" s="50" t="s">
        <v>123</v>
      </c>
      <c r="G29" s="50" t="s">
        <v>114</v>
      </c>
      <c r="H29" s="49" t="s">
        <v>34</v>
      </c>
      <c r="I29" s="61"/>
      <c r="J29" s="56">
        <v>40000</v>
      </c>
      <c r="K29" s="62">
        <v>40000</v>
      </c>
      <c r="L29" s="51">
        <f>I29*J29</f>
        <v>0</v>
      </c>
      <c r="M29" s="25">
        <f>I29*K29</f>
        <v>0</v>
      </c>
      <c r="N29" s="38"/>
    </row>
    <row r="30" spans="1:14" ht="48">
      <c r="A30" s="65"/>
      <c r="B30" s="79"/>
      <c r="C30" s="27" t="s">
        <v>69</v>
      </c>
      <c r="D30" s="88" t="s">
        <v>147</v>
      </c>
      <c r="E30" s="47"/>
      <c r="F30" s="50" t="s">
        <v>124</v>
      </c>
      <c r="G30" s="50" t="s">
        <v>114</v>
      </c>
      <c r="H30" s="49" t="s">
        <v>34</v>
      </c>
      <c r="I30" s="61"/>
      <c r="J30" s="56">
        <v>2160</v>
      </c>
      <c r="K30" s="62">
        <v>2160</v>
      </c>
      <c r="L30" s="51">
        <f>I30*J30</f>
        <v>0</v>
      </c>
      <c r="M30" s="25">
        <f>I30*K30</f>
        <v>0</v>
      </c>
      <c r="N30" s="38"/>
    </row>
    <row r="31" spans="1:14" ht="36">
      <c r="A31" s="65"/>
      <c r="B31" s="79"/>
      <c r="C31" s="27" t="s">
        <v>70</v>
      </c>
      <c r="D31" s="88" t="s">
        <v>145</v>
      </c>
      <c r="E31" s="47"/>
      <c r="F31" s="50" t="s">
        <v>121</v>
      </c>
      <c r="G31" s="50" t="s">
        <v>114</v>
      </c>
      <c r="H31" s="49" t="s">
        <v>34</v>
      </c>
      <c r="I31" s="61"/>
      <c r="J31" s="56">
        <v>1080</v>
      </c>
      <c r="K31" s="62">
        <v>1080</v>
      </c>
      <c r="L31" s="51">
        <f>I31*J31</f>
        <v>0</v>
      </c>
      <c r="M31" s="25">
        <f>I31*K31</f>
        <v>0</v>
      </c>
      <c r="N31" s="38"/>
    </row>
    <row r="32" spans="1:14" ht="12.75">
      <c r="A32" s="65"/>
      <c r="B32" s="79"/>
      <c r="C32" s="76" t="s">
        <v>71</v>
      </c>
      <c r="D32" s="76"/>
      <c r="E32" s="76"/>
      <c r="F32" s="77"/>
      <c r="G32" s="77"/>
      <c r="H32" s="76"/>
      <c r="I32" s="76"/>
      <c r="J32" s="80"/>
      <c r="K32" s="60"/>
      <c r="L32" s="45">
        <f>SUM(L29:L31)</f>
        <v>0</v>
      </c>
      <c r="M32" s="40">
        <f>SUM(M29:M31)</f>
        <v>0</v>
      </c>
      <c r="N32" s="38"/>
    </row>
    <row r="33" spans="1:14" ht="48">
      <c r="A33" s="65"/>
      <c r="B33" s="79" t="s">
        <v>72</v>
      </c>
      <c r="C33" s="26" t="s">
        <v>73</v>
      </c>
      <c r="D33" s="87" t="s">
        <v>148</v>
      </c>
      <c r="E33" s="46"/>
      <c r="F33" s="50" t="s">
        <v>125</v>
      </c>
      <c r="G33" s="50" t="s">
        <v>114</v>
      </c>
      <c r="H33" s="49" t="s">
        <v>34</v>
      </c>
      <c r="I33" s="24"/>
      <c r="J33" s="56">
        <v>35280</v>
      </c>
      <c r="K33" s="53">
        <v>35280</v>
      </c>
      <c r="L33" s="51">
        <f>I33*J33</f>
        <v>0</v>
      </c>
      <c r="M33" s="25">
        <f>K33*I33</f>
        <v>0</v>
      </c>
      <c r="N33" s="38"/>
    </row>
    <row r="34" spans="1:14" ht="24">
      <c r="A34" s="65"/>
      <c r="B34" s="79"/>
      <c r="C34" s="27" t="s">
        <v>74</v>
      </c>
      <c r="D34" s="88" t="s">
        <v>145</v>
      </c>
      <c r="E34" s="47"/>
      <c r="F34" s="50" t="s">
        <v>121</v>
      </c>
      <c r="G34" s="50" t="s">
        <v>114</v>
      </c>
      <c r="H34" s="49" t="s">
        <v>34</v>
      </c>
      <c r="I34" s="24"/>
      <c r="J34" s="56">
        <v>1080</v>
      </c>
      <c r="K34" s="53">
        <v>1080</v>
      </c>
      <c r="L34" s="51">
        <f>I34*J34</f>
        <v>0</v>
      </c>
      <c r="M34" s="25">
        <f>K34*I34</f>
        <v>0</v>
      </c>
      <c r="N34" s="38"/>
    </row>
    <row r="35" spans="1:14" ht="24">
      <c r="A35" s="65"/>
      <c r="B35" s="79"/>
      <c r="C35" s="27" t="s">
        <v>75</v>
      </c>
      <c r="D35" s="88" t="s">
        <v>149</v>
      </c>
      <c r="E35" s="47"/>
      <c r="F35" s="50" t="s">
        <v>126</v>
      </c>
      <c r="G35" s="50" t="s">
        <v>114</v>
      </c>
      <c r="H35" s="49" t="s">
        <v>34</v>
      </c>
      <c r="I35" s="24"/>
      <c r="J35" s="56">
        <v>2160</v>
      </c>
      <c r="K35" s="53">
        <v>2160</v>
      </c>
      <c r="L35" s="51">
        <f>I35*J35</f>
        <v>0</v>
      </c>
      <c r="M35" s="25">
        <f>K35*I35</f>
        <v>0</v>
      </c>
      <c r="N35" s="38"/>
    </row>
    <row r="36" spans="1:14" ht="12.75">
      <c r="A36" s="65"/>
      <c r="B36" s="79"/>
      <c r="C36" s="76" t="s">
        <v>76</v>
      </c>
      <c r="D36" s="76"/>
      <c r="E36" s="76"/>
      <c r="F36" s="77"/>
      <c r="G36" s="77"/>
      <c r="H36" s="76"/>
      <c r="I36" s="76"/>
      <c r="J36" s="76"/>
      <c r="K36" s="60"/>
      <c r="L36" s="45">
        <f>SUM(L33:L35)</f>
        <v>0</v>
      </c>
      <c r="M36" s="40">
        <f>SUM(M33:M35)</f>
        <v>0</v>
      </c>
      <c r="N36" s="38"/>
    </row>
    <row r="37" spans="1:14" ht="60">
      <c r="A37" s="65"/>
      <c r="B37" s="79" t="s">
        <v>77</v>
      </c>
      <c r="C37" s="26" t="s">
        <v>78</v>
      </c>
      <c r="D37" s="87" t="s">
        <v>150</v>
      </c>
      <c r="E37" s="46"/>
      <c r="F37" s="50" t="s">
        <v>127</v>
      </c>
      <c r="G37" s="50" t="s">
        <v>114</v>
      </c>
      <c r="H37" s="49" t="s">
        <v>34</v>
      </c>
      <c r="I37" s="24"/>
      <c r="J37" s="56">
        <v>25560</v>
      </c>
      <c r="K37" s="53">
        <v>25560</v>
      </c>
      <c r="L37" s="51">
        <f>I37*J37</f>
        <v>0</v>
      </c>
      <c r="M37" s="25">
        <f>I37*K37</f>
        <v>0</v>
      </c>
      <c r="N37" s="38"/>
    </row>
    <row r="38" spans="1:14" ht="36">
      <c r="A38" s="65"/>
      <c r="B38" s="79"/>
      <c r="C38" s="27" t="s">
        <v>79</v>
      </c>
      <c r="D38" s="88" t="s">
        <v>147</v>
      </c>
      <c r="E38" s="47"/>
      <c r="F38" s="50" t="s">
        <v>124</v>
      </c>
      <c r="G38" s="50" t="s">
        <v>114</v>
      </c>
      <c r="H38" s="49" t="s">
        <v>34</v>
      </c>
      <c r="I38" s="24"/>
      <c r="J38" s="56">
        <v>2160</v>
      </c>
      <c r="K38" s="53">
        <v>2160</v>
      </c>
      <c r="L38" s="51">
        <f>I38*J38</f>
        <v>0</v>
      </c>
      <c r="M38" s="25">
        <f>I38*K38</f>
        <v>0</v>
      </c>
      <c r="N38" s="38"/>
    </row>
    <row r="39" spans="1:14" ht="24">
      <c r="A39" s="65"/>
      <c r="B39" s="79"/>
      <c r="C39" s="27" t="s">
        <v>74</v>
      </c>
      <c r="D39" s="88" t="s">
        <v>145</v>
      </c>
      <c r="E39" s="47"/>
      <c r="F39" s="50" t="s">
        <v>121</v>
      </c>
      <c r="G39" s="50" t="s">
        <v>114</v>
      </c>
      <c r="H39" s="49" t="s">
        <v>34</v>
      </c>
      <c r="I39" s="24"/>
      <c r="J39" s="56">
        <v>1080</v>
      </c>
      <c r="K39" s="53">
        <v>1080</v>
      </c>
      <c r="L39" s="51">
        <f>I39*J39</f>
        <v>0</v>
      </c>
      <c r="M39" s="25">
        <f>I39*K39</f>
        <v>0</v>
      </c>
      <c r="N39" s="38"/>
    </row>
    <row r="40" spans="1:14" ht="12.75">
      <c r="A40" s="65"/>
      <c r="B40" s="79"/>
      <c r="C40" s="76" t="s">
        <v>80</v>
      </c>
      <c r="D40" s="76"/>
      <c r="E40" s="76"/>
      <c r="F40" s="77"/>
      <c r="G40" s="77"/>
      <c r="H40" s="76"/>
      <c r="I40" s="76"/>
      <c r="J40" s="76"/>
      <c r="K40" s="60"/>
      <c r="L40" s="45">
        <f>SUM(L37:L39)</f>
        <v>0</v>
      </c>
      <c r="M40" s="40">
        <f>SUM(M37:M39)</f>
        <v>0</v>
      </c>
      <c r="N40" s="38"/>
    </row>
    <row r="41" spans="1:14" ht="36">
      <c r="A41" s="65"/>
      <c r="B41" s="79" t="s">
        <v>81</v>
      </c>
      <c r="C41" s="27" t="s">
        <v>82</v>
      </c>
      <c r="D41" s="88" t="s">
        <v>151</v>
      </c>
      <c r="E41" s="47"/>
      <c r="F41" s="50" t="s">
        <v>128</v>
      </c>
      <c r="G41" s="50" t="s">
        <v>114</v>
      </c>
      <c r="H41" s="49" t="s">
        <v>34</v>
      </c>
      <c r="I41" s="24"/>
      <c r="J41" s="56">
        <v>23760</v>
      </c>
      <c r="K41" s="53">
        <v>23760</v>
      </c>
      <c r="L41" s="51">
        <f>I41*J41</f>
        <v>0</v>
      </c>
      <c r="M41" s="25">
        <f>I41*K41</f>
        <v>0</v>
      </c>
      <c r="N41" s="38"/>
    </row>
    <row r="42" spans="1:14" ht="24">
      <c r="A42" s="65"/>
      <c r="B42" s="79"/>
      <c r="C42" s="27" t="s">
        <v>74</v>
      </c>
      <c r="D42" s="88" t="s">
        <v>145</v>
      </c>
      <c r="E42" s="47"/>
      <c r="F42" s="50" t="s">
        <v>121</v>
      </c>
      <c r="G42" s="50" t="s">
        <v>114</v>
      </c>
      <c r="H42" s="49" t="s">
        <v>34</v>
      </c>
      <c r="I42" s="24"/>
      <c r="J42" s="56">
        <v>1080</v>
      </c>
      <c r="K42" s="53">
        <v>1080</v>
      </c>
      <c r="L42" s="51">
        <f>I42*J42</f>
        <v>0</v>
      </c>
      <c r="M42" s="25">
        <f>I42*K42</f>
        <v>0</v>
      </c>
      <c r="N42" s="38"/>
    </row>
    <row r="43" spans="1:14" ht="24">
      <c r="A43" s="65"/>
      <c r="B43" s="79"/>
      <c r="C43" s="27" t="s">
        <v>83</v>
      </c>
      <c r="D43" s="88" t="s">
        <v>144</v>
      </c>
      <c r="E43" s="47"/>
      <c r="F43" s="50" t="s">
        <v>120</v>
      </c>
      <c r="G43" s="50" t="s">
        <v>114</v>
      </c>
      <c r="H43" s="49" t="s">
        <v>34</v>
      </c>
      <c r="I43" s="24"/>
      <c r="J43" s="56">
        <v>300</v>
      </c>
      <c r="K43" s="53">
        <v>300</v>
      </c>
      <c r="L43" s="51">
        <f>I43*J43</f>
        <v>0</v>
      </c>
      <c r="M43" s="25">
        <f>I43*K43</f>
        <v>0</v>
      </c>
      <c r="N43" s="38"/>
    </row>
    <row r="44" spans="1:14" ht="12.75">
      <c r="A44" s="65"/>
      <c r="B44" s="79"/>
      <c r="C44" s="76" t="s">
        <v>84</v>
      </c>
      <c r="D44" s="76"/>
      <c r="E44" s="76"/>
      <c r="F44" s="77"/>
      <c r="G44" s="77"/>
      <c r="H44" s="76"/>
      <c r="I44" s="76"/>
      <c r="J44" s="76"/>
      <c r="K44" s="60"/>
      <c r="L44" s="45">
        <f>SUM(L41:L43)</f>
        <v>0</v>
      </c>
      <c r="M44" s="40">
        <f>SUM(M41:M43)</f>
        <v>0</v>
      </c>
      <c r="N44" s="38"/>
    </row>
    <row r="45" spans="1:14" ht="36">
      <c r="A45" s="65"/>
      <c r="B45" s="79" t="s">
        <v>85</v>
      </c>
      <c r="C45" s="27" t="s">
        <v>86</v>
      </c>
      <c r="D45" s="88" t="s">
        <v>152</v>
      </c>
      <c r="E45" s="47"/>
      <c r="F45" s="50" t="s">
        <v>129</v>
      </c>
      <c r="G45" s="50" t="s">
        <v>114</v>
      </c>
      <c r="H45" s="49" t="s">
        <v>34</v>
      </c>
      <c r="I45" s="24"/>
      <c r="J45" s="56">
        <v>5760</v>
      </c>
      <c r="K45" s="53">
        <v>5760</v>
      </c>
      <c r="L45" s="51">
        <f>I45*J45</f>
        <v>0</v>
      </c>
      <c r="M45" s="25">
        <f>I45*K45</f>
        <v>0</v>
      </c>
      <c r="N45" s="38"/>
    </row>
    <row r="46" spans="1:14" ht="36">
      <c r="A46" s="65"/>
      <c r="B46" s="79"/>
      <c r="C46" s="27" t="s">
        <v>87</v>
      </c>
      <c r="D46" s="88" t="s">
        <v>153</v>
      </c>
      <c r="E46" s="47"/>
      <c r="F46" s="50" t="s">
        <v>130</v>
      </c>
      <c r="G46" s="50" t="s">
        <v>114</v>
      </c>
      <c r="H46" s="49" t="s">
        <v>34</v>
      </c>
      <c r="I46" s="24"/>
      <c r="J46" s="56">
        <v>9540</v>
      </c>
      <c r="K46" s="53">
        <v>9540</v>
      </c>
      <c r="L46" s="51">
        <f>I46*J46</f>
        <v>0</v>
      </c>
      <c r="M46" s="25">
        <f>I46*K46</f>
        <v>0</v>
      </c>
      <c r="N46" s="38"/>
    </row>
    <row r="47" spans="1:14" ht="36">
      <c r="A47" s="65"/>
      <c r="B47" s="79"/>
      <c r="C47" s="27" t="s">
        <v>88</v>
      </c>
      <c r="D47" s="88" t="s">
        <v>154</v>
      </c>
      <c r="E47" s="47"/>
      <c r="F47" s="50" t="s">
        <v>131</v>
      </c>
      <c r="G47" s="50" t="s">
        <v>114</v>
      </c>
      <c r="H47" s="49" t="s">
        <v>34</v>
      </c>
      <c r="I47" s="24"/>
      <c r="J47" s="56">
        <v>9540</v>
      </c>
      <c r="K47" s="53">
        <v>9540</v>
      </c>
      <c r="L47" s="51">
        <f>I47*J47</f>
        <v>0</v>
      </c>
      <c r="M47" s="25">
        <f>I47*K47</f>
        <v>0</v>
      </c>
      <c r="N47" s="38"/>
    </row>
    <row r="48" spans="1:14" ht="24">
      <c r="A48" s="65"/>
      <c r="B48" s="79"/>
      <c r="C48" s="27" t="s">
        <v>89</v>
      </c>
      <c r="D48" s="88" t="s">
        <v>155</v>
      </c>
      <c r="E48" s="47"/>
      <c r="F48" s="50" t="s">
        <v>132</v>
      </c>
      <c r="G48" s="50" t="s">
        <v>114</v>
      </c>
      <c r="H48" s="49" t="s">
        <v>34</v>
      </c>
      <c r="I48" s="24"/>
      <c r="J48" s="56">
        <v>300</v>
      </c>
      <c r="K48" s="53">
        <v>300</v>
      </c>
      <c r="L48" s="51">
        <f>I48*J48</f>
        <v>0</v>
      </c>
      <c r="M48" s="25">
        <f>I48*K48</f>
        <v>0</v>
      </c>
      <c r="N48" s="38"/>
    </row>
    <row r="49" spans="1:14" ht="24">
      <c r="A49" s="65"/>
      <c r="B49" s="79"/>
      <c r="C49" s="27" t="s">
        <v>90</v>
      </c>
      <c r="D49" s="88" t="s">
        <v>144</v>
      </c>
      <c r="E49" s="47"/>
      <c r="F49" s="50" t="s">
        <v>120</v>
      </c>
      <c r="G49" s="50" t="s">
        <v>114</v>
      </c>
      <c r="H49" s="49" t="s">
        <v>34</v>
      </c>
      <c r="I49" s="24"/>
      <c r="J49" s="56">
        <v>300</v>
      </c>
      <c r="K49" s="53">
        <v>300</v>
      </c>
      <c r="L49" s="51">
        <f>I49*J49</f>
        <v>0</v>
      </c>
      <c r="M49" s="25">
        <f>I49*K49</f>
        <v>0</v>
      </c>
      <c r="N49" s="38"/>
    </row>
    <row r="50" spans="1:14" ht="12.75">
      <c r="A50" s="65"/>
      <c r="B50" s="79"/>
      <c r="C50" s="76" t="s">
        <v>91</v>
      </c>
      <c r="D50" s="76"/>
      <c r="E50" s="76"/>
      <c r="F50" s="80"/>
      <c r="G50" s="80"/>
      <c r="H50" s="76"/>
      <c r="I50" s="76"/>
      <c r="J50" s="76"/>
      <c r="K50" s="59"/>
      <c r="L50" s="45">
        <f>SUM(L45:L49)</f>
        <v>0</v>
      </c>
      <c r="M50" s="40">
        <f>SUM(M45:M49)</f>
        <v>0</v>
      </c>
      <c r="N50" s="38"/>
    </row>
    <row r="51" spans="1:14" ht="12.75">
      <c r="A51" s="65"/>
      <c r="B51" s="68" t="s">
        <v>92</v>
      </c>
      <c r="C51" s="68"/>
      <c r="D51" s="68"/>
      <c r="E51" s="68"/>
      <c r="F51" s="68"/>
      <c r="G51" s="68"/>
      <c r="H51" s="68"/>
      <c r="I51" s="68"/>
      <c r="J51" s="68"/>
      <c r="K51" s="39"/>
      <c r="L51" s="45">
        <f>SUM(L50,L44,L40,L36,L32,L28)</f>
        <v>0</v>
      </c>
      <c r="M51" s="40">
        <f>SUM(M50,M44,M40,M36,M32,M28)</f>
        <v>0</v>
      </c>
      <c r="N51" s="38">
        <v>1</v>
      </c>
    </row>
    <row r="52" spans="1:14" ht="12.75">
      <c r="A52" s="65">
        <v>21</v>
      </c>
      <c r="B52" s="82" t="s">
        <v>93</v>
      </c>
      <c r="C52" s="82"/>
      <c r="D52" s="82"/>
      <c r="E52" s="82"/>
      <c r="F52" s="83"/>
      <c r="G52" s="83"/>
      <c r="H52" s="82"/>
      <c r="I52" s="82"/>
      <c r="J52" s="82"/>
      <c r="K52" s="83"/>
      <c r="L52" s="82"/>
      <c r="M52" s="82"/>
      <c r="N52" s="38"/>
    </row>
    <row r="53" spans="1:14" ht="36">
      <c r="A53" s="65"/>
      <c r="B53" s="23" t="s">
        <v>94</v>
      </c>
      <c r="C53" s="27" t="s">
        <v>95</v>
      </c>
      <c r="D53" s="88" t="s">
        <v>156</v>
      </c>
      <c r="E53" s="47"/>
      <c r="F53" s="50" t="s">
        <v>133</v>
      </c>
      <c r="G53" s="50" t="s">
        <v>114</v>
      </c>
      <c r="H53" s="49" t="s">
        <v>34</v>
      </c>
      <c r="I53" s="24"/>
      <c r="J53" s="56">
        <v>31680</v>
      </c>
      <c r="K53" s="53">
        <v>20500</v>
      </c>
      <c r="L53" s="51">
        <f>I53*J53</f>
        <v>0</v>
      </c>
      <c r="M53" s="25">
        <f>I53*K53</f>
        <v>0</v>
      </c>
      <c r="N53" s="38"/>
    </row>
    <row r="54" spans="1:14" ht="24">
      <c r="A54" s="65"/>
      <c r="B54" s="23" t="s">
        <v>96</v>
      </c>
      <c r="C54" s="27" t="s">
        <v>97</v>
      </c>
      <c r="D54" s="88" t="s">
        <v>157</v>
      </c>
      <c r="E54" s="47"/>
      <c r="F54" s="50" t="s">
        <v>134</v>
      </c>
      <c r="G54" s="50" t="s">
        <v>114</v>
      </c>
      <c r="H54" s="49" t="s">
        <v>34</v>
      </c>
      <c r="I54" s="24"/>
      <c r="J54" s="56">
        <v>6480</v>
      </c>
      <c r="K54" s="53">
        <v>3900</v>
      </c>
      <c r="L54" s="51">
        <f>I54*J54</f>
        <v>0</v>
      </c>
      <c r="M54" s="25">
        <f>I54*K54</f>
        <v>0</v>
      </c>
      <c r="N54" s="38"/>
    </row>
    <row r="55" spans="1:14" ht="24">
      <c r="A55" s="65"/>
      <c r="B55" s="23" t="s">
        <v>98</v>
      </c>
      <c r="C55" s="27" t="s">
        <v>99</v>
      </c>
      <c r="D55" s="88" t="s">
        <v>158</v>
      </c>
      <c r="E55" s="47"/>
      <c r="F55" s="50" t="s">
        <v>135</v>
      </c>
      <c r="G55" s="50" t="s">
        <v>114</v>
      </c>
      <c r="H55" s="49" t="s">
        <v>34</v>
      </c>
      <c r="I55" s="24"/>
      <c r="J55" s="56">
        <v>4320</v>
      </c>
      <c r="K55" s="53">
        <v>2600</v>
      </c>
      <c r="L55" s="51">
        <f>I55*J55</f>
        <v>0</v>
      </c>
      <c r="M55" s="25">
        <f>I55*K55</f>
        <v>0</v>
      </c>
      <c r="N55" s="38"/>
    </row>
    <row r="56" spans="1:14" ht="36">
      <c r="A56" s="65"/>
      <c r="B56" s="23" t="s">
        <v>100</v>
      </c>
      <c r="C56" s="27" t="s">
        <v>101</v>
      </c>
      <c r="D56" s="88" t="s">
        <v>159</v>
      </c>
      <c r="E56" s="47"/>
      <c r="F56" s="50" t="s">
        <v>136</v>
      </c>
      <c r="G56" s="50" t="s">
        <v>114</v>
      </c>
      <c r="H56" s="49" t="s">
        <v>34</v>
      </c>
      <c r="I56" s="24"/>
      <c r="J56" s="56">
        <v>2160</v>
      </c>
      <c r="K56" s="53">
        <v>1000</v>
      </c>
      <c r="L56" s="51">
        <f>I56*J56</f>
        <v>0</v>
      </c>
      <c r="M56" s="25">
        <f>I56*K56</f>
        <v>0</v>
      </c>
      <c r="N56" s="38"/>
    </row>
    <row r="57" spans="1:14" ht="12.75">
      <c r="A57" s="65"/>
      <c r="B57" s="68" t="s">
        <v>102</v>
      </c>
      <c r="C57" s="68"/>
      <c r="D57" s="68"/>
      <c r="E57" s="68"/>
      <c r="F57" s="69"/>
      <c r="G57" s="69"/>
      <c r="H57" s="68"/>
      <c r="I57" s="68"/>
      <c r="J57" s="68"/>
      <c r="K57" s="52"/>
      <c r="L57" s="45">
        <f>SUM(L53:L56)</f>
        <v>0</v>
      </c>
      <c r="M57" s="40">
        <f>SUM(M53:M56)</f>
        <v>0</v>
      </c>
      <c r="N57" s="38">
        <v>1</v>
      </c>
    </row>
    <row r="58" spans="1:14" ht="19.5" customHeight="1">
      <c r="A58" s="81" t="s">
        <v>103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63">
        <f>L11+L17+L23+L51+L57</f>
        <v>0</v>
      </c>
      <c r="M58" s="64">
        <f>M11+M17+M23+M51+M57</f>
        <v>0</v>
      </c>
      <c r="N58" s="38">
        <v>1</v>
      </c>
    </row>
    <row r="59" spans="1:14" ht="19.5" customHeight="1">
      <c r="A59" s="81" t="s">
        <v>104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63">
        <f>L58*0.1</f>
        <v>0</v>
      </c>
      <c r="M59" s="64">
        <f>M58*0.1</f>
        <v>0</v>
      </c>
      <c r="N59" s="38"/>
    </row>
    <row r="60" spans="1:14" ht="19.5" customHeight="1">
      <c r="A60" s="81" t="s">
        <v>105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63">
        <f>L58+L59</f>
        <v>0</v>
      </c>
      <c r="M60" s="64">
        <f>M58+M59</f>
        <v>0</v>
      </c>
      <c r="N60" s="38"/>
    </row>
  </sheetData>
  <sheetProtection/>
  <mergeCells count="33">
    <mergeCell ref="A60:K60"/>
    <mergeCell ref="A58:K58"/>
    <mergeCell ref="A52:A57"/>
    <mergeCell ref="B52:M52"/>
    <mergeCell ref="B57:J57"/>
    <mergeCell ref="B51:J51"/>
    <mergeCell ref="B41:B44"/>
    <mergeCell ref="C44:J44"/>
    <mergeCell ref="B45:B50"/>
    <mergeCell ref="C50:J50"/>
    <mergeCell ref="A59:K59"/>
    <mergeCell ref="A24:A51"/>
    <mergeCell ref="B24:M24"/>
    <mergeCell ref="B25:B28"/>
    <mergeCell ref="C28:J28"/>
    <mergeCell ref="B29:B32"/>
    <mergeCell ref="C32:J32"/>
    <mergeCell ref="B33:B36"/>
    <mergeCell ref="C36:J36"/>
    <mergeCell ref="B37:B40"/>
    <mergeCell ref="C40:J40"/>
    <mergeCell ref="A12:A17"/>
    <mergeCell ref="B12:M12"/>
    <mergeCell ref="B17:J17"/>
    <mergeCell ref="A18:A23"/>
    <mergeCell ref="B18:M18"/>
    <mergeCell ref="B23:J23"/>
    <mergeCell ref="A7:A11"/>
    <mergeCell ref="B7:M7"/>
    <mergeCell ref="B11:J11"/>
    <mergeCell ref="A2:M2"/>
    <mergeCell ref="A4:H4"/>
    <mergeCell ref="B6:C6"/>
  </mergeCells>
  <printOptions/>
  <pageMargins left="0.196850393700787" right="0.196850393700787" top="0" bottom="0" header="0" footer="0"/>
  <pageSetup fitToHeight="0" fitToWidth="1" horizontalDpi="600" verticalDpi="600" orientation="landscape" paperSize="9" scale="86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2" t="s">
        <v>31</v>
      </c>
      <c r="C2" s="1"/>
      <c r="D2" s="1"/>
      <c r="E2" s="2" t="s">
        <v>112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4</v>
      </c>
      <c r="C5" s="5" t="s">
        <v>32</v>
      </c>
      <c r="D5" s="3"/>
      <c r="E5" s="6" t="s">
        <v>5</v>
      </c>
      <c r="F5" s="7" t="s">
        <v>6</v>
      </c>
      <c r="G5" s="8" t="s">
        <v>7</v>
      </c>
    </row>
    <row r="6" spans="2:7" ht="15" thickBot="1">
      <c r="B6" s="9"/>
      <c r="C6" s="10"/>
      <c r="D6" s="3"/>
      <c r="E6" s="11">
        <f>'Zorex Pharma - specifikacija'!L58</f>
        <v>0</v>
      </c>
      <c r="F6" s="11">
        <f>'Zorex Pharma - specifikacija'!M58</f>
        <v>0</v>
      </c>
      <c r="G6" s="12">
        <f>'Zorex Pharma - specifikacija'!M60</f>
        <v>0</v>
      </c>
    </row>
    <row r="7" spans="2:7" ht="24.75" customHeight="1" thickBot="1">
      <c r="B7" s="4" t="s">
        <v>8</v>
      </c>
      <c r="C7" s="13" t="s">
        <v>9</v>
      </c>
      <c r="D7" s="3"/>
      <c r="E7" s="84" t="s">
        <v>10</v>
      </c>
      <c r="F7" s="85"/>
      <c r="G7" s="86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11</v>
      </c>
      <c r="C9" s="13" t="s">
        <v>12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13</v>
      </c>
      <c r="C11" s="13" t="s">
        <v>14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15</v>
      </c>
      <c r="D13" s="3"/>
      <c r="E13" s="17" t="s">
        <v>16</v>
      </c>
      <c r="F13" s="20" t="e">
        <f>'Zorex Pharma - specifikacija'!#REF!</f>
        <v>#REF!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17</v>
      </c>
      <c r="C15" s="5" t="s">
        <v>18</v>
      </c>
      <c r="D15" s="3"/>
      <c r="E15" s="17" t="s">
        <v>19</v>
      </c>
      <c r="F15" s="13" t="s">
        <v>26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20</v>
      </c>
      <c r="C17" s="5" t="s">
        <v>33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21</v>
      </c>
      <c r="C19" s="5" t="s">
        <v>22</v>
      </c>
    </row>
    <row r="20" spans="2:3" ht="14.25">
      <c r="B20" s="9"/>
      <c r="C20" s="10"/>
    </row>
    <row r="21" spans="2:3" ht="25.5">
      <c r="B21" s="4" t="s">
        <v>23</v>
      </c>
      <c r="C21" s="21" t="s">
        <v>29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2020-04-03T12:52:35Z</cp:lastPrinted>
  <dcterms:created xsi:type="dcterms:W3CDTF">2014-01-17T13:07:43Z</dcterms:created>
  <dcterms:modified xsi:type="dcterms:W3CDTF">2020-04-03T14:14:17Z</dcterms:modified>
  <cp:category/>
  <cp:version/>
  <cp:contentType/>
  <cp:contentStatus/>
</cp:coreProperties>
</file>