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Biomed MPd.o.o. - specifikacija" sheetId="1" r:id="rId1"/>
    <sheet name="Biomed MP d.o.o. - Obrazac KVI" sheetId="2" r:id="rId2"/>
  </sheets>
  <definedNames>
    <definedName name="_xlnm.Print_Area" localSheetId="1">'Biomed MP d.o.o. - Obrazac KVI'!$A$1:$H$22</definedName>
    <definedName name="_xlnm.Print_Area" localSheetId="0">'Biomed MPd.o.o. - specifikacija'!$B$1:$N$5</definedName>
  </definedNames>
  <calcPr fullCalcOnLoad="1"/>
</workbook>
</file>

<file path=xl/sharedStrings.xml><?xml version="1.0" encoding="utf-8"?>
<sst xmlns="http://schemas.openxmlformats.org/spreadsheetml/2006/main" count="240" uniqueCount="147">
  <si>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</si>
  <si>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</si>
  <si>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</si>
  <si>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</si>
  <si>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</si>
  <si>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</si>
  <si>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</si>
  <si>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</si>
  <si>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</si>
  <si>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</si>
  <si>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</si>
  <si>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</si>
  <si>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</si>
  <si>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</si>
  <si>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</si>
  <si>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</si>
  <si>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</si>
  <si>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</si>
  <si>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</si>
  <si>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</si>
  <si>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</si>
  <si>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</si>
  <si>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</si>
  <si>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</si>
  <si>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</si>
  <si>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</si>
  <si>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</si>
  <si>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</si>
  <si>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</si>
  <si>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</si>
  <si>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</si>
  <si>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</si>
  <si>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</si>
  <si>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</si>
  <si>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</si>
  <si>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</si>
  <si>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</si>
  <si>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</si>
  <si>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</si>
  <si>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Број понуда по партији</t>
  </si>
  <si>
    <t>Назив добављача: BIOMEDICA MP d.o.o.</t>
  </si>
  <si>
    <t>BIOMEDICA MP d.o.o.</t>
  </si>
  <si>
    <t>Број партије</t>
  </si>
  <si>
    <t>Назив партије</t>
  </si>
  <si>
    <t>Стопа ПДВ-а</t>
  </si>
  <si>
    <t>Партија 121</t>
  </si>
  <si>
    <t>Laboratorijski testovi i reagensi za aparat Fuji Wako toksinometar  MT-6500</t>
  </si>
  <si>
    <t>Detekcija panfungalnog antigena gljiva- ßD glukan antigen (beta-Glucan Test)</t>
  </si>
  <si>
    <t>FUJIFILM Wako Pure Chemical Corporation</t>
  </si>
  <si>
    <t>beta-Glucan test R2, LAL reagent</t>
  </si>
  <si>
    <t>50 x 0,2 ml</t>
  </si>
  <si>
    <t>BC Tip Wako 1000-R</t>
  </si>
  <si>
    <t>100 tips</t>
  </si>
  <si>
    <t>BC Tip Wako EXT</t>
  </si>
  <si>
    <t>Aluminium Caps, sterilized</t>
  </si>
  <si>
    <t>Aluminium Caps</t>
  </si>
  <si>
    <t>10 x 10 caps</t>
  </si>
  <si>
    <t>LAL Control Wako</t>
  </si>
  <si>
    <t>LAL Control</t>
  </si>
  <si>
    <t>10 x 0,5 ml</t>
  </si>
  <si>
    <t>Beta-Glucan Sample Pretreatment Solution</t>
  </si>
  <si>
    <t xml:space="preserve">beta-Glucan test R1 </t>
  </si>
  <si>
    <t xml:space="preserve"> 50 x 0,9 ml </t>
  </si>
  <si>
    <t>Beta-Glucan Sample Dilution Buffer</t>
  </si>
  <si>
    <t xml:space="preserve">beta-Glucan Sample Diluent </t>
  </si>
  <si>
    <t>10 x 0,9 mL</t>
  </si>
  <si>
    <t>Укупно за партију 121:</t>
  </si>
  <si>
    <t>Партија 124</t>
  </si>
  <si>
    <t>Laboratorijski testovi i reagensi za PCR GENEXPERT CEPHEID</t>
  </si>
  <si>
    <t>Testovi za kvantitativni HCV z(detekcioni limit  ≤ 10 IU/ml)</t>
  </si>
  <si>
    <t>Cepheid</t>
  </si>
  <si>
    <t>Xpert HCV Viral Load</t>
  </si>
  <si>
    <t>10T</t>
  </si>
  <si>
    <t xml:space="preserve">Testovi za HIV </t>
  </si>
  <si>
    <t>Xpert HIV-1 Viral Load</t>
  </si>
  <si>
    <t xml:space="preserve">Testovi za detekcija M.tuberculosis i detekcija gena rezistencije na rifanpicin sojeva M.tuberculosis  </t>
  </si>
  <si>
    <t>Xpert MTB/RIF Ultra</t>
  </si>
  <si>
    <t>Testovi za detekcija gena u bakterijskim uzročnicima crevnih infekcija i dokazivanje toksina Clostridium difficilae (određivanje tipa toksina)</t>
  </si>
  <si>
    <t>Xpert C.difficile BT</t>
  </si>
  <si>
    <t>Testovi za detekcija virusa gripa</t>
  </si>
  <si>
    <t>Xpert Xpress Flu/RSV</t>
  </si>
  <si>
    <t>Testovi za detekciju HPV</t>
  </si>
  <si>
    <t>Xpert HPV</t>
  </si>
  <si>
    <t>Testovi za detekciju BCR-ABL Ultra</t>
  </si>
  <si>
    <t>Xpert BCR-ABL Ultra</t>
  </si>
  <si>
    <t>Укупно за партију 124:</t>
  </si>
  <si>
    <t>Партија 129</t>
  </si>
  <si>
    <t>Laboratorijski testovi i reagensi za aparat T2Dx Instrument</t>
  </si>
  <si>
    <t>detekcija nukleinskih kiselina iz uzorka pune krvi i kvalitativna detekcija i identifikacija 6 različitih bakterijskih vrsta Acinetobacter baumannii, Enterococcus faecium, Escherichia coli, Klebsiella pneumoniae, Pseudomonas aeruginosa i Staphylococcus aureus (kertridž, inlet)</t>
  </si>
  <si>
    <t>T2 Biosystems Inc</t>
  </si>
  <si>
    <t>T2 Bacteria Cartridge Kit</t>
  </si>
  <si>
    <t>12 testova</t>
  </si>
  <si>
    <t>detekcija nukleinskih kiselina iz uzorka pune krvi i kvalitativna detekcija i identifikacija 6 različitih bakterijskih vrsta Acinetobacter baumannii, Enterococcus faecium, Escherichia coli, Klebsiella pneumoniae, Pseudomonas aeruginosa i Staphylococcus aureus (reagens)</t>
  </si>
  <si>
    <t>T2 Bacteria Reagent Tray Kit</t>
  </si>
  <si>
    <t>Pozitivni kontrolni kit za bakterije(AbSaKp Buffer-Based Control, EcPaEfm Bufer-based control)</t>
  </si>
  <si>
    <t>T2 Bacteria Positive External Control Kit</t>
  </si>
  <si>
    <t>2x4 testa</t>
  </si>
  <si>
    <t xml:space="preserve">Negativni kontrolni kit za bakterije </t>
  </si>
  <si>
    <t>T2 Bacteria Negative External Control Kit</t>
  </si>
  <si>
    <t>8 testova</t>
  </si>
  <si>
    <t>detekcija nukleinskih kiselina iz uzorka pune krvi i kvalitativna detekcija i identifikacija gljiva Candida albicans / Candida tropicalis, Candida parapsilosis i Candida glabrata / Candida krusei.1. Nivo detektibilnosti 1 CFU/ml uzorka (kertrdž, inlet)</t>
  </si>
  <si>
    <t>T2 Candida 1.1.Cartridge Kit</t>
  </si>
  <si>
    <t>detekcija nukleinskih kiselina iz uzorka pune krvi i kvalitativna detekcija i identifikacija gljiva Candida albicans / Candida tropicalis, Candida parapsilosis i Candida glabrata / Candida krusei.1. Nivo detektibilnosti 1 CFU/ml uzorka (reagens)</t>
  </si>
  <si>
    <t>T2 Candida 1.1.Reagent Kit</t>
  </si>
  <si>
    <t>Pozitivni kontrolni kit za gljivice (APG Blood-based control, TPK Blood-based control)</t>
  </si>
  <si>
    <t>T2 Candida 1.1.Qcheck Positive Kit</t>
  </si>
  <si>
    <t>2x2 testa</t>
  </si>
  <si>
    <t>Negativni kontrolni kit za gljivice</t>
  </si>
  <si>
    <t>T2 DX QCheck Negative Kit</t>
  </si>
  <si>
    <t>Укупно за партију 129:</t>
  </si>
  <si>
    <t>Партија 132</t>
  </si>
  <si>
    <t>Laboratorijski testovi i reagensi za Western blot  metod-1</t>
  </si>
  <si>
    <t>Western Bloot за HCV  а 20 тестова</t>
  </si>
  <si>
    <t>Mikrogen GmbH</t>
  </si>
  <si>
    <t>recomLine HCV IgG</t>
  </si>
  <si>
    <t>20 тестова</t>
  </si>
  <si>
    <t>Western Blot za HIV а 20 тестова</t>
  </si>
  <si>
    <t>recomLine HIV-1&amp;HIV-2IgG</t>
  </si>
  <si>
    <t>Укупно за партију 132:</t>
  </si>
  <si>
    <t>Шифра предметног добра</t>
  </si>
  <si>
    <t>Укупна процењена вредност без ПДВ-а</t>
  </si>
  <si>
    <t>УКУПНА ВРЕДНОСТ БЕЗ ПДВ-а</t>
  </si>
  <si>
    <t>УКУПНА ВРЕДНОСТ СА ПДВ-ом</t>
  </si>
  <si>
    <t>RGN203129</t>
  </si>
  <si>
    <t>RGN203130</t>
  </si>
  <si>
    <t>RGN203131</t>
  </si>
  <si>
    <t>RGN203132</t>
  </si>
  <si>
    <t>RGN203133</t>
  </si>
  <si>
    <t>RGN203134</t>
  </si>
  <si>
    <t>RGN203135</t>
  </si>
  <si>
    <t>RGN203192</t>
  </si>
  <si>
    <t>RGN203193</t>
  </si>
  <si>
    <t>RGN203194</t>
  </si>
  <si>
    <t>RGN203195</t>
  </si>
  <si>
    <t>RGN203196</t>
  </si>
  <si>
    <t>RGN203197</t>
  </si>
  <si>
    <t>RGN203198</t>
  </si>
  <si>
    <t>RGN203221</t>
  </si>
  <si>
    <t>RGN203222</t>
  </si>
  <si>
    <t>RGN203223</t>
  </si>
  <si>
    <t>RGN203224</t>
  </si>
  <si>
    <t>RGN203225</t>
  </si>
  <si>
    <t>RGN203226</t>
  </si>
  <si>
    <t>RGN203227</t>
  </si>
  <si>
    <t>RGN203228</t>
  </si>
  <si>
    <t>RGN203263</t>
  </si>
  <si>
    <t>RGN203264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</si>
</sst>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9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vertical="center" wrapText="1"/>
    </xf>
    <xf numFmtId="4" fontId="61" fillId="56" borderId="19" xfId="0" applyNumberFormat="1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horizontal="center" vertical="center" wrapText="1"/>
    </xf>
    <xf numFmtId="9" fontId="25" fillId="56" borderId="0" xfId="0" applyNumberFormat="1" applyFont="1" applyFill="1" applyAlignment="1">
      <alignment horizontal="center" vertical="center"/>
    </xf>
    <xf numFmtId="4" fontId="25" fillId="56" borderId="0" xfId="0" applyNumberFormat="1" applyFont="1" applyFill="1" applyAlignment="1">
      <alignment horizontal="center" vertical="center"/>
    </xf>
    <xf numFmtId="9" fontId="24" fillId="56" borderId="0" xfId="0" applyNumberFormat="1" applyFont="1" applyFill="1" applyAlignment="1">
      <alignment horizontal="center" vertical="center"/>
    </xf>
    <xf numFmtId="4" fontId="24" fillId="56" borderId="0" xfId="0" applyNumberFormat="1" applyFont="1" applyFill="1" applyAlignment="1">
      <alignment horizontal="center" vertical="center"/>
    </xf>
    <xf numFmtId="4" fontId="25" fillId="56" borderId="0" xfId="0" applyNumberFormat="1" applyFont="1" applyFill="1" applyAlignment="1">
      <alignment horizontal="center" vertical="center"/>
    </xf>
    <xf numFmtId="1" fontId="61" fillId="56" borderId="19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right" vertical="center" wrapText="1"/>
    </xf>
    <xf numFmtId="0" fontId="63" fillId="0" borderId="26" xfId="0" applyFont="1" applyBorder="1" applyAlignment="1">
      <alignment horizontal="right" vertical="center" wrapText="1"/>
    </xf>
    <xf numFmtId="0" fontId="63" fillId="0" borderId="27" xfId="0" applyFont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1" fillId="57" borderId="26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1" fontId="62" fillId="56" borderId="28" xfId="0" applyNumberFormat="1" applyFont="1" applyFill="1" applyBorder="1" applyAlignment="1">
      <alignment horizontal="center" vertical="center" wrapText="1"/>
    </xf>
    <xf numFmtId="1" fontId="62" fillId="56" borderId="29" xfId="0" applyNumberFormat="1" applyFont="1" applyFill="1" applyBorder="1" applyAlignment="1">
      <alignment horizontal="center" vertical="center" wrapText="1"/>
    </xf>
    <xf numFmtId="1" fontId="62" fillId="56" borderId="30" xfId="0" applyNumberFormat="1" applyFont="1" applyFill="1" applyBorder="1" applyAlignment="1">
      <alignment horizontal="center" vertical="center" wrapText="1"/>
    </xf>
    <xf numFmtId="4" fontId="62" fillId="56" borderId="28" xfId="0" applyNumberFormat="1" applyFont="1" applyFill="1" applyBorder="1" applyAlignment="1">
      <alignment horizontal="center" vertical="center" wrapText="1"/>
    </xf>
    <xf numFmtId="4" fontId="62" fillId="56" borderId="29" xfId="0" applyNumberFormat="1" applyFont="1" applyFill="1" applyBorder="1" applyAlignment="1">
      <alignment horizontal="center" vertical="center" wrapText="1"/>
    </xf>
    <xf numFmtId="4" fontId="62" fillId="56" borderId="30" xfId="0" applyNumberFormat="1" applyFont="1" applyFill="1" applyBorder="1" applyAlignment="1">
      <alignment horizontal="center"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0" fillId="0" borderId="0" xfId="0" applyFont="1" applyAlignment="1">
      <alignment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2" max="3" width="8.57421875" style="0" customWidth="1"/>
    <col min="4" max="4" width="17.8515625" style="0" customWidth="1"/>
    <col min="5" max="5" width="15.8515625" style="66" customWidth="1"/>
    <col min="6" max="6" width="14.28125" style="0" customWidth="1"/>
    <col min="7" max="7" width="12.0039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4.00390625" style="0" customWidth="1"/>
    <col min="12" max="12" width="18.57421875" style="0" hidden="1" customWidth="1"/>
    <col min="13" max="13" width="14.421875" style="0" customWidth="1"/>
    <col min="14" max="14" width="14.421875" style="0" hidden="1" customWidth="1"/>
    <col min="15" max="15" width="15.57421875" style="30" hidden="1" customWidth="1"/>
    <col min="16" max="16" width="15.140625" style="31" hidden="1" customWidth="1"/>
    <col min="17" max="17" width="9.140625" style="0" customWidth="1"/>
  </cols>
  <sheetData>
    <row r="2" spans="2:14" ht="12.75"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2:10" ht="12.75">
      <c r="B4" s="54" t="s">
        <v>40</v>
      </c>
      <c r="C4" s="54"/>
      <c r="D4" s="54"/>
      <c r="E4" s="54"/>
      <c r="F4" s="54"/>
      <c r="G4" s="54"/>
      <c r="H4" s="54"/>
      <c r="I4" s="54"/>
      <c r="J4" s="54"/>
    </row>
    <row r="6" spans="2:14" ht="29.25" customHeight="1">
      <c r="B6" s="23" t="s">
        <v>42</v>
      </c>
      <c r="C6" s="50" t="s">
        <v>43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22"/>
    </row>
    <row r="7" spans="2:14" ht="24.75" customHeight="1">
      <c r="B7" s="48" t="s">
        <v>45</v>
      </c>
      <c r="C7" s="49" t="s">
        <v>46</v>
      </c>
      <c r="D7" s="49"/>
      <c r="E7" s="49"/>
      <c r="F7" s="49"/>
      <c r="G7" s="49"/>
      <c r="H7" s="49"/>
      <c r="I7" s="49"/>
      <c r="J7" s="49"/>
      <c r="K7" s="24"/>
      <c r="L7" s="24"/>
      <c r="M7" s="24"/>
      <c r="N7" s="24"/>
    </row>
    <row r="8" spans="2:16" ht="48">
      <c r="B8" s="48"/>
      <c r="C8" s="23" t="s">
        <v>31</v>
      </c>
      <c r="D8" s="23" t="s">
        <v>32</v>
      </c>
      <c r="E8" s="64" t="s">
        <v>119</v>
      </c>
      <c r="F8" s="26" t="s">
        <v>33</v>
      </c>
      <c r="G8" s="26" t="s">
        <v>34</v>
      </c>
      <c r="H8" s="23" t="s">
        <v>1</v>
      </c>
      <c r="I8" s="23" t="s">
        <v>35</v>
      </c>
      <c r="J8" s="23" t="s">
        <v>26</v>
      </c>
      <c r="K8" s="26" t="s">
        <v>27</v>
      </c>
      <c r="L8" s="25" t="s">
        <v>120</v>
      </c>
      <c r="M8" s="26" t="s">
        <v>36</v>
      </c>
      <c r="N8" s="25" t="s">
        <v>39</v>
      </c>
      <c r="O8" s="36" t="s">
        <v>44</v>
      </c>
      <c r="P8" s="37" t="s">
        <v>37</v>
      </c>
    </row>
    <row r="9" spans="2:16" ht="60">
      <c r="B9" s="48"/>
      <c r="C9" s="24">
        <v>1</v>
      </c>
      <c r="D9" s="24" t="s">
        <v>47</v>
      </c>
      <c r="E9" s="65" t="s">
        <v>123</v>
      </c>
      <c r="F9" s="27" t="s">
        <v>48</v>
      </c>
      <c r="G9" s="27" t="s">
        <v>49</v>
      </c>
      <c r="H9" s="24" t="s">
        <v>38</v>
      </c>
      <c r="I9" s="24" t="s">
        <v>50</v>
      </c>
      <c r="J9" s="24"/>
      <c r="K9" s="29">
        <v>98494.2</v>
      </c>
      <c r="L9" s="58">
        <v>2365801.2</v>
      </c>
      <c r="M9" s="29">
        <f>J9*K9</f>
        <v>0</v>
      </c>
      <c r="N9" s="55">
        <v>1</v>
      </c>
      <c r="O9" s="38">
        <v>0.2</v>
      </c>
      <c r="P9" s="39">
        <f>M9*O9</f>
        <v>0</v>
      </c>
    </row>
    <row r="10" spans="2:16" ht="36">
      <c r="B10" s="48"/>
      <c r="C10" s="24">
        <v>2</v>
      </c>
      <c r="D10" s="24" t="s">
        <v>51</v>
      </c>
      <c r="E10" s="65" t="s">
        <v>124</v>
      </c>
      <c r="F10" s="27" t="s">
        <v>48</v>
      </c>
      <c r="G10" s="27" t="s">
        <v>51</v>
      </c>
      <c r="H10" s="24" t="s">
        <v>38</v>
      </c>
      <c r="I10" s="24" t="s">
        <v>52</v>
      </c>
      <c r="J10" s="24"/>
      <c r="K10" s="29">
        <v>8681.4</v>
      </c>
      <c r="L10" s="59"/>
      <c r="M10" s="29">
        <f aca="true" t="shared" si="0" ref="M10:M15">J10*K10</f>
        <v>0</v>
      </c>
      <c r="N10" s="56"/>
      <c r="O10" s="38">
        <v>0.2</v>
      </c>
      <c r="P10" s="39">
        <f aca="true" t="shared" si="1" ref="P10:P41">M10*O10</f>
        <v>0</v>
      </c>
    </row>
    <row r="11" spans="2:16" ht="36">
      <c r="B11" s="48"/>
      <c r="C11" s="24">
        <v>3</v>
      </c>
      <c r="D11" s="24" t="s">
        <v>53</v>
      </c>
      <c r="E11" s="65" t="s">
        <v>125</v>
      </c>
      <c r="F11" s="27" t="s">
        <v>48</v>
      </c>
      <c r="G11" s="27" t="s">
        <v>53</v>
      </c>
      <c r="H11" s="24" t="s">
        <v>38</v>
      </c>
      <c r="I11" s="24" t="s">
        <v>52</v>
      </c>
      <c r="J11" s="24"/>
      <c r="K11" s="29">
        <v>10080</v>
      </c>
      <c r="L11" s="59"/>
      <c r="M11" s="29">
        <f t="shared" si="0"/>
        <v>0</v>
      </c>
      <c r="N11" s="56"/>
      <c r="O11" s="38">
        <v>0.2</v>
      </c>
      <c r="P11" s="39">
        <f t="shared" si="1"/>
        <v>0</v>
      </c>
    </row>
    <row r="12" spans="2:16" ht="36">
      <c r="B12" s="48"/>
      <c r="C12" s="24">
        <v>4</v>
      </c>
      <c r="D12" s="24" t="s">
        <v>54</v>
      </c>
      <c r="E12" s="65" t="s">
        <v>126</v>
      </c>
      <c r="F12" s="27" t="s">
        <v>48</v>
      </c>
      <c r="G12" s="27" t="s">
        <v>55</v>
      </c>
      <c r="H12" s="24" t="s">
        <v>38</v>
      </c>
      <c r="I12" s="24" t="s">
        <v>56</v>
      </c>
      <c r="J12" s="24"/>
      <c r="K12" s="29">
        <v>13998.6</v>
      </c>
      <c r="L12" s="59"/>
      <c r="M12" s="29">
        <f t="shared" si="0"/>
        <v>0</v>
      </c>
      <c r="N12" s="56"/>
      <c r="O12" s="38">
        <v>0.2</v>
      </c>
      <c r="P12" s="39">
        <f t="shared" si="1"/>
        <v>0</v>
      </c>
    </row>
    <row r="13" spans="2:16" ht="36">
      <c r="B13" s="48"/>
      <c r="C13" s="24">
        <v>5</v>
      </c>
      <c r="D13" s="24" t="s">
        <v>57</v>
      </c>
      <c r="E13" s="65" t="s">
        <v>127</v>
      </c>
      <c r="F13" s="27" t="s">
        <v>48</v>
      </c>
      <c r="G13" s="27" t="s">
        <v>58</v>
      </c>
      <c r="H13" s="24" t="s">
        <v>38</v>
      </c>
      <c r="I13" s="24" t="s">
        <v>59</v>
      </c>
      <c r="J13" s="24"/>
      <c r="K13" s="29">
        <v>55225.8</v>
      </c>
      <c r="L13" s="59"/>
      <c r="M13" s="29">
        <f t="shared" si="0"/>
        <v>0</v>
      </c>
      <c r="N13" s="56"/>
      <c r="O13" s="38">
        <v>0.2</v>
      </c>
      <c r="P13" s="39">
        <f t="shared" si="1"/>
        <v>0</v>
      </c>
    </row>
    <row r="14" spans="2:16" ht="36">
      <c r="B14" s="48"/>
      <c r="C14" s="24">
        <v>6</v>
      </c>
      <c r="D14" s="24" t="s">
        <v>60</v>
      </c>
      <c r="E14" s="65" t="s">
        <v>128</v>
      </c>
      <c r="F14" s="27" t="s">
        <v>48</v>
      </c>
      <c r="G14" s="27" t="s">
        <v>61</v>
      </c>
      <c r="H14" s="24" t="s">
        <v>38</v>
      </c>
      <c r="I14" s="24" t="s">
        <v>62</v>
      </c>
      <c r="J14" s="24"/>
      <c r="K14" s="29">
        <v>77905.8</v>
      </c>
      <c r="L14" s="59"/>
      <c r="M14" s="29">
        <f t="shared" si="0"/>
        <v>0</v>
      </c>
      <c r="N14" s="56"/>
      <c r="O14" s="38">
        <v>0.2</v>
      </c>
      <c r="P14" s="39">
        <f t="shared" si="1"/>
        <v>0</v>
      </c>
    </row>
    <row r="15" spans="2:16" ht="36">
      <c r="B15" s="48"/>
      <c r="C15" s="24">
        <v>7</v>
      </c>
      <c r="D15" s="24" t="s">
        <v>63</v>
      </c>
      <c r="E15" s="65" t="s">
        <v>129</v>
      </c>
      <c r="F15" s="27" t="s">
        <v>48</v>
      </c>
      <c r="G15" s="27" t="s">
        <v>64</v>
      </c>
      <c r="H15" s="24" t="s">
        <v>38</v>
      </c>
      <c r="I15" s="24" t="s">
        <v>65</v>
      </c>
      <c r="J15" s="24"/>
      <c r="K15" s="29">
        <v>24985.8</v>
      </c>
      <c r="L15" s="60"/>
      <c r="M15" s="29">
        <f t="shared" si="0"/>
        <v>0</v>
      </c>
      <c r="N15" s="56"/>
      <c r="O15" s="38">
        <v>0.2</v>
      </c>
      <c r="P15" s="39">
        <f t="shared" si="1"/>
        <v>0</v>
      </c>
    </row>
    <row r="16" spans="2:16" ht="24.75" customHeight="1">
      <c r="B16" s="48"/>
      <c r="C16" s="42" t="s">
        <v>66</v>
      </c>
      <c r="D16" s="43"/>
      <c r="E16" s="43"/>
      <c r="F16" s="43"/>
      <c r="G16" s="43"/>
      <c r="H16" s="43"/>
      <c r="I16" s="43"/>
      <c r="J16" s="43"/>
      <c r="K16" s="44"/>
      <c r="L16" s="24"/>
      <c r="M16" s="32">
        <f>SUM(M9:M15)</f>
        <v>0</v>
      </c>
      <c r="N16" s="57"/>
      <c r="O16" s="38"/>
      <c r="P16" s="40">
        <f>SUM(P9:P15)</f>
        <v>0</v>
      </c>
    </row>
    <row r="17" spans="2:16" ht="24.75" customHeight="1">
      <c r="B17" s="48" t="s">
        <v>67</v>
      </c>
      <c r="C17" s="49" t="s">
        <v>68</v>
      </c>
      <c r="D17" s="49"/>
      <c r="E17" s="49"/>
      <c r="F17" s="49"/>
      <c r="G17" s="49"/>
      <c r="H17" s="49"/>
      <c r="I17" s="49"/>
      <c r="J17" s="49"/>
      <c r="K17" s="24"/>
      <c r="L17" s="24"/>
      <c r="M17" s="29"/>
      <c r="N17" s="24"/>
      <c r="O17" s="38"/>
      <c r="P17" s="39"/>
    </row>
    <row r="18" spans="2:16" ht="48">
      <c r="B18" s="48"/>
      <c r="C18" s="23" t="s">
        <v>31</v>
      </c>
      <c r="D18" s="23" t="s">
        <v>32</v>
      </c>
      <c r="E18" s="64" t="s">
        <v>119</v>
      </c>
      <c r="F18" s="26" t="s">
        <v>33</v>
      </c>
      <c r="G18" s="26" t="s">
        <v>34</v>
      </c>
      <c r="H18" s="23" t="s">
        <v>1</v>
      </c>
      <c r="I18" s="23" t="s">
        <v>35</v>
      </c>
      <c r="J18" s="23" t="s">
        <v>26</v>
      </c>
      <c r="K18" s="26" t="s">
        <v>27</v>
      </c>
      <c r="L18" s="25" t="s">
        <v>120</v>
      </c>
      <c r="M18" s="26" t="s">
        <v>36</v>
      </c>
      <c r="N18" s="25" t="s">
        <v>39</v>
      </c>
      <c r="O18" s="38"/>
      <c r="P18" s="39"/>
    </row>
    <row r="19" spans="2:16" ht="48">
      <c r="B19" s="48"/>
      <c r="C19" s="24">
        <v>1</v>
      </c>
      <c r="D19" s="24" t="s">
        <v>69</v>
      </c>
      <c r="E19" s="65" t="s">
        <v>130</v>
      </c>
      <c r="F19" s="27" t="s">
        <v>70</v>
      </c>
      <c r="G19" s="27" t="s">
        <v>71</v>
      </c>
      <c r="H19" s="24" t="s">
        <v>38</v>
      </c>
      <c r="I19" s="24" t="s">
        <v>72</v>
      </c>
      <c r="J19" s="24"/>
      <c r="K19" s="29">
        <v>68250</v>
      </c>
      <c r="L19" s="58">
        <v>16073400</v>
      </c>
      <c r="M19" s="29">
        <f>J19*K19</f>
        <v>0</v>
      </c>
      <c r="N19" s="55">
        <v>1</v>
      </c>
      <c r="O19" s="38">
        <v>0.2</v>
      </c>
      <c r="P19" s="39">
        <f t="shared" si="1"/>
        <v>0</v>
      </c>
    </row>
    <row r="20" spans="2:16" ht="24">
      <c r="B20" s="48"/>
      <c r="C20" s="24">
        <v>2</v>
      </c>
      <c r="D20" s="24" t="s">
        <v>73</v>
      </c>
      <c r="E20" s="65" t="s">
        <v>131</v>
      </c>
      <c r="F20" s="27" t="s">
        <v>70</v>
      </c>
      <c r="G20" s="27" t="s">
        <v>74</v>
      </c>
      <c r="H20" s="24" t="s">
        <v>38</v>
      </c>
      <c r="I20" s="24" t="s">
        <v>72</v>
      </c>
      <c r="J20" s="24"/>
      <c r="K20" s="29">
        <v>56700</v>
      </c>
      <c r="L20" s="59"/>
      <c r="M20" s="29">
        <f aca="true" t="shared" si="2" ref="M20:M25">J20*K20</f>
        <v>0</v>
      </c>
      <c r="N20" s="56"/>
      <c r="O20" s="38">
        <v>0.2</v>
      </c>
      <c r="P20" s="39">
        <f t="shared" si="1"/>
        <v>0</v>
      </c>
    </row>
    <row r="21" spans="2:16" ht="72">
      <c r="B21" s="48"/>
      <c r="C21" s="24">
        <v>3</v>
      </c>
      <c r="D21" s="24" t="s">
        <v>75</v>
      </c>
      <c r="E21" s="65" t="s">
        <v>132</v>
      </c>
      <c r="F21" s="27" t="s">
        <v>70</v>
      </c>
      <c r="G21" s="27" t="s">
        <v>76</v>
      </c>
      <c r="H21" s="24" t="s">
        <v>38</v>
      </c>
      <c r="I21" s="24" t="s">
        <v>72</v>
      </c>
      <c r="J21" s="24"/>
      <c r="K21" s="29">
        <v>51397.5</v>
      </c>
      <c r="L21" s="59"/>
      <c r="M21" s="29">
        <f t="shared" si="2"/>
        <v>0</v>
      </c>
      <c r="N21" s="56"/>
      <c r="O21" s="38">
        <v>0.2</v>
      </c>
      <c r="P21" s="39">
        <f t="shared" si="1"/>
        <v>0</v>
      </c>
    </row>
    <row r="22" spans="2:16" ht="96">
      <c r="B22" s="48"/>
      <c r="C22" s="24">
        <v>4</v>
      </c>
      <c r="D22" s="24" t="s">
        <v>77</v>
      </c>
      <c r="E22" s="65" t="s">
        <v>133</v>
      </c>
      <c r="F22" s="27" t="s">
        <v>70</v>
      </c>
      <c r="G22" s="27" t="s">
        <v>78</v>
      </c>
      <c r="H22" s="24" t="s">
        <v>38</v>
      </c>
      <c r="I22" s="24" t="s">
        <v>72</v>
      </c>
      <c r="J22" s="24"/>
      <c r="K22" s="29">
        <v>42000</v>
      </c>
      <c r="L22" s="59"/>
      <c r="M22" s="29">
        <f t="shared" si="2"/>
        <v>0</v>
      </c>
      <c r="N22" s="56"/>
      <c r="O22" s="38">
        <v>0.2</v>
      </c>
      <c r="P22" s="39">
        <f t="shared" si="1"/>
        <v>0</v>
      </c>
    </row>
    <row r="23" spans="2:16" ht="24">
      <c r="B23" s="48"/>
      <c r="C23" s="24">
        <v>5</v>
      </c>
      <c r="D23" s="24" t="s">
        <v>79</v>
      </c>
      <c r="E23" s="65" t="s">
        <v>134</v>
      </c>
      <c r="F23" s="27" t="s">
        <v>70</v>
      </c>
      <c r="G23" s="27" t="s">
        <v>80</v>
      </c>
      <c r="H23" s="24" t="s">
        <v>38</v>
      </c>
      <c r="I23" s="24" t="s">
        <v>72</v>
      </c>
      <c r="J23" s="24"/>
      <c r="K23" s="29">
        <v>71400</v>
      </c>
      <c r="L23" s="59"/>
      <c r="M23" s="29">
        <f t="shared" si="2"/>
        <v>0</v>
      </c>
      <c r="N23" s="56"/>
      <c r="O23" s="38">
        <v>0.2</v>
      </c>
      <c r="P23" s="39">
        <f t="shared" si="1"/>
        <v>0</v>
      </c>
    </row>
    <row r="24" spans="2:16" ht="24">
      <c r="B24" s="48"/>
      <c r="C24" s="24">
        <v>6</v>
      </c>
      <c r="D24" s="24" t="s">
        <v>81</v>
      </c>
      <c r="E24" s="65" t="s">
        <v>135</v>
      </c>
      <c r="F24" s="27" t="s">
        <v>70</v>
      </c>
      <c r="G24" s="27" t="s">
        <v>82</v>
      </c>
      <c r="H24" s="24" t="s">
        <v>38</v>
      </c>
      <c r="I24" s="24" t="s">
        <v>72</v>
      </c>
      <c r="J24" s="24"/>
      <c r="K24" s="29">
        <v>68250</v>
      </c>
      <c r="L24" s="59"/>
      <c r="M24" s="29">
        <f t="shared" si="2"/>
        <v>0</v>
      </c>
      <c r="N24" s="56"/>
      <c r="O24" s="38">
        <v>0.2</v>
      </c>
      <c r="P24" s="39">
        <f t="shared" si="1"/>
        <v>0</v>
      </c>
    </row>
    <row r="25" spans="2:16" ht="24">
      <c r="B25" s="48"/>
      <c r="C25" s="24">
        <v>7</v>
      </c>
      <c r="D25" s="24" t="s">
        <v>83</v>
      </c>
      <c r="E25" s="65" t="s">
        <v>136</v>
      </c>
      <c r="F25" s="28" t="s">
        <v>70</v>
      </c>
      <c r="G25" s="28" t="s">
        <v>84</v>
      </c>
      <c r="H25" s="24" t="s">
        <v>38</v>
      </c>
      <c r="I25" s="24" t="s">
        <v>72</v>
      </c>
      <c r="J25" s="24"/>
      <c r="K25" s="29">
        <v>122500</v>
      </c>
      <c r="L25" s="60"/>
      <c r="M25" s="29">
        <f t="shared" si="2"/>
        <v>0</v>
      </c>
      <c r="N25" s="56"/>
      <c r="O25" s="38">
        <v>0.2</v>
      </c>
      <c r="P25" s="39">
        <f t="shared" si="1"/>
        <v>0</v>
      </c>
    </row>
    <row r="26" spans="2:16" ht="24.75" customHeight="1">
      <c r="B26" s="48"/>
      <c r="C26" s="42" t="s">
        <v>85</v>
      </c>
      <c r="D26" s="43"/>
      <c r="E26" s="43"/>
      <c r="F26" s="43"/>
      <c r="G26" s="43"/>
      <c r="H26" s="43"/>
      <c r="I26" s="43"/>
      <c r="J26" s="43"/>
      <c r="K26" s="44"/>
      <c r="L26" s="24"/>
      <c r="M26" s="32">
        <f>SUM(M19:M25)</f>
        <v>0</v>
      </c>
      <c r="N26" s="57"/>
      <c r="O26" s="38"/>
      <c r="P26" s="40">
        <f>SUM(P19:P25)</f>
        <v>0</v>
      </c>
    </row>
    <row r="27" spans="2:16" ht="24.75" customHeight="1">
      <c r="B27" s="48" t="s">
        <v>86</v>
      </c>
      <c r="C27" s="49" t="s">
        <v>87</v>
      </c>
      <c r="D27" s="49"/>
      <c r="E27" s="49"/>
      <c r="F27" s="49"/>
      <c r="G27" s="49"/>
      <c r="H27" s="49"/>
      <c r="I27" s="49"/>
      <c r="J27" s="49"/>
      <c r="K27" s="24"/>
      <c r="L27" s="24"/>
      <c r="M27" s="29"/>
      <c r="N27" s="24"/>
      <c r="O27" s="38"/>
      <c r="P27" s="39"/>
    </row>
    <row r="28" spans="2:16" ht="48">
      <c r="B28" s="48"/>
      <c r="C28" s="23" t="s">
        <v>31</v>
      </c>
      <c r="D28" s="23" t="s">
        <v>32</v>
      </c>
      <c r="E28" s="64" t="s">
        <v>119</v>
      </c>
      <c r="F28" s="26" t="s">
        <v>33</v>
      </c>
      <c r="G28" s="26" t="s">
        <v>34</v>
      </c>
      <c r="H28" s="23" t="s">
        <v>1</v>
      </c>
      <c r="I28" s="23" t="s">
        <v>35</v>
      </c>
      <c r="J28" s="23" t="s">
        <v>26</v>
      </c>
      <c r="K28" s="26" t="s">
        <v>27</v>
      </c>
      <c r="L28" s="25" t="s">
        <v>120</v>
      </c>
      <c r="M28" s="26" t="s">
        <v>36</v>
      </c>
      <c r="N28" s="25" t="s">
        <v>39</v>
      </c>
      <c r="O28" s="38"/>
      <c r="P28" s="39"/>
    </row>
    <row r="29" spans="2:16" ht="204">
      <c r="B29" s="48"/>
      <c r="C29" s="24">
        <v>1</v>
      </c>
      <c r="D29" s="24" t="s">
        <v>88</v>
      </c>
      <c r="E29" s="65" t="s">
        <v>137</v>
      </c>
      <c r="F29" s="27" t="s">
        <v>89</v>
      </c>
      <c r="G29" s="27" t="s">
        <v>90</v>
      </c>
      <c r="H29" s="24" t="s">
        <v>38</v>
      </c>
      <c r="I29" s="24" t="s">
        <v>91</v>
      </c>
      <c r="J29" s="24"/>
      <c r="K29" s="29">
        <v>189000</v>
      </c>
      <c r="L29" s="58">
        <v>4713450</v>
      </c>
      <c r="M29" s="29">
        <f>J29*K29</f>
        <v>0</v>
      </c>
      <c r="N29" s="55">
        <v>1</v>
      </c>
      <c r="O29" s="38">
        <v>0.2</v>
      </c>
      <c r="P29" s="39">
        <f t="shared" si="1"/>
        <v>0</v>
      </c>
    </row>
    <row r="30" spans="2:16" ht="192">
      <c r="B30" s="48"/>
      <c r="C30" s="24">
        <v>2</v>
      </c>
      <c r="D30" s="24" t="s">
        <v>92</v>
      </c>
      <c r="E30" s="65" t="s">
        <v>138</v>
      </c>
      <c r="F30" s="27" t="s">
        <v>89</v>
      </c>
      <c r="G30" s="27" t="s">
        <v>93</v>
      </c>
      <c r="H30" s="24" t="s">
        <v>38</v>
      </c>
      <c r="I30" s="24" t="s">
        <v>91</v>
      </c>
      <c r="J30" s="24"/>
      <c r="K30" s="29">
        <v>189000</v>
      </c>
      <c r="L30" s="59"/>
      <c r="M30" s="29">
        <f aca="true" t="shared" si="3" ref="M30:M36">J30*K30</f>
        <v>0</v>
      </c>
      <c r="N30" s="56"/>
      <c r="O30" s="38">
        <v>0.2</v>
      </c>
      <c r="P30" s="39">
        <f t="shared" si="1"/>
        <v>0</v>
      </c>
    </row>
    <row r="31" spans="2:16" ht="60">
      <c r="B31" s="48"/>
      <c r="C31" s="24">
        <v>3</v>
      </c>
      <c r="D31" s="24" t="s">
        <v>94</v>
      </c>
      <c r="E31" s="65" t="s">
        <v>139</v>
      </c>
      <c r="F31" s="27" t="s">
        <v>89</v>
      </c>
      <c r="G31" s="27" t="s">
        <v>95</v>
      </c>
      <c r="H31" s="24" t="s">
        <v>38</v>
      </c>
      <c r="I31" s="24" t="s">
        <v>96</v>
      </c>
      <c r="J31" s="24"/>
      <c r="K31" s="29">
        <v>25725</v>
      </c>
      <c r="L31" s="59"/>
      <c r="M31" s="29">
        <f t="shared" si="3"/>
        <v>0</v>
      </c>
      <c r="N31" s="56"/>
      <c r="O31" s="38">
        <v>0.2</v>
      </c>
      <c r="P31" s="39">
        <f t="shared" si="1"/>
        <v>0</v>
      </c>
    </row>
    <row r="32" spans="2:16" ht="48">
      <c r="B32" s="48"/>
      <c r="C32" s="24">
        <v>4</v>
      </c>
      <c r="D32" s="24" t="s">
        <v>97</v>
      </c>
      <c r="E32" s="65" t="s">
        <v>140</v>
      </c>
      <c r="F32" s="27" t="s">
        <v>89</v>
      </c>
      <c r="G32" s="27" t="s">
        <v>98</v>
      </c>
      <c r="H32" s="24" t="s">
        <v>38</v>
      </c>
      <c r="I32" s="24" t="s">
        <v>99</v>
      </c>
      <c r="J32" s="24"/>
      <c r="K32" s="29">
        <v>25200</v>
      </c>
      <c r="L32" s="59"/>
      <c r="M32" s="29">
        <f t="shared" si="3"/>
        <v>0</v>
      </c>
      <c r="N32" s="56"/>
      <c r="O32" s="38">
        <v>0.2</v>
      </c>
      <c r="P32" s="39">
        <f t="shared" si="1"/>
        <v>0</v>
      </c>
    </row>
    <row r="33" spans="2:16" ht="168">
      <c r="B33" s="48"/>
      <c r="C33" s="24">
        <v>5</v>
      </c>
      <c r="D33" s="24" t="s">
        <v>100</v>
      </c>
      <c r="E33" s="65" t="s">
        <v>141</v>
      </c>
      <c r="F33" s="27" t="s">
        <v>89</v>
      </c>
      <c r="G33" s="27" t="s">
        <v>101</v>
      </c>
      <c r="H33" s="24" t="s">
        <v>38</v>
      </c>
      <c r="I33" s="24" t="s">
        <v>91</v>
      </c>
      <c r="J33" s="24"/>
      <c r="K33" s="29">
        <v>189000</v>
      </c>
      <c r="L33" s="59"/>
      <c r="M33" s="29">
        <f t="shared" si="3"/>
        <v>0</v>
      </c>
      <c r="N33" s="56"/>
      <c r="O33" s="38">
        <v>0.2</v>
      </c>
      <c r="P33" s="39">
        <f t="shared" si="1"/>
        <v>0</v>
      </c>
    </row>
    <row r="34" spans="2:16" ht="168">
      <c r="B34" s="48"/>
      <c r="C34" s="24">
        <v>6</v>
      </c>
      <c r="D34" s="24" t="s">
        <v>102</v>
      </c>
      <c r="E34" s="65" t="s">
        <v>142</v>
      </c>
      <c r="F34" s="27" t="s">
        <v>89</v>
      </c>
      <c r="G34" s="27" t="s">
        <v>103</v>
      </c>
      <c r="H34" s="24" t="s">
        <v>38</v>
      </c>
      <c r="I34" s="24" t="s">
        <v>91</v>
      </c>
      <c r="J34" s="24"/>
      <c r="K34" s="29">
        <v>189000</v>
      </c>
      <c r="L34" s="59"/>
      <c r="M34" s="29">
        <f t="shared" si="3"/>
        <v>0</v>
      </c>
      <c r="N34" s="56"/>
      <c r="O34" s="38">
        <v>0.2</v>
      </c>
      <c r="P34" s="39">
        <f t="shared" si="1"/>
        <v>0</v>
      </c>
    </row>
    <row r="35" spans="2:16" ht="60">
      <c r="B35" s="48"/>
      <c r="C35" s="24">
        <v>7</v>
      </c>
      <c r="D35" s="24" t="s">
        <v>104</v>
      </c>
      <c r="E35" s="65" t="s">
        <v>143</v>
      </c>
      <c r="F35" s="27" t="s">
        <v>89</v>
      </c>
      <c r="G35" s="27" t="s">
        <v>105</v>
      </c>
      <c r="H35" s="24" t="s">
        <v>38</v>
      </c>
      <c r="I35" s="24" t="s">
        <v>106</v>
      </c>
      <c r="J35" s="24"/>
      <c r="K35" s="29">
        <v>23100</v>
      </c>
      <c r="L35" s="59"/>
      <c r="M35" s="29">
        <f t="shared" si="3"/>
        <v>0</v>
      </c>
      <c r="N35" s="56"/>
      <c r="O35" s="38">
        <v>0.2</v>
      </c>
      <c r="P35" s="39">
        <f t="shared" si="1"/>
        <v>0</v>
      </c>
    </row>
    <row r="36" spans="2:16" ht="36">
      <c r="B36" s="48"/>
      <c r="C36" s="24">
        <v>8</v>
      </c>
      <c r="D36" s="24" t="s">
        <v>107</v>
      </c>
      <c r="E36" s="65" t="s">
        <v>144</v>
      </c>
      <c r="F36" s="27" t="s">
        <v>89</v>
      </c>
      <c r="G36" s="21" t="s">
        <v>108</v>
      </c>
      <c r="H36" s="24" t="s">
        <v>38</v>
      </c>
      <c r="I36" s="24" t="s">
        <v>99</v>
      </c>
      <c r="J36" s="24"/>
      <c r="K36" s="29">
        <v>14700</v>
      </c>
      <c r="L36" s="60"/>
      <c r="M36" s="29">
        <f t="shared" si="3"/>
        <v>0</v>
      </c>
      <c r="N36" s="56"/>
      <c r="O36" s="38">
        <v>0.2</v>
      </c>
      <c r="P36" s="39">
        <f t="shared" si="1"/>
        <v>0</v>
      </c>
    </row>
    <row r="37" spans="2:16" ht="24.75" customHeight="1">
      <c r="B37" s="48"/>
      <c r="C37" s="42" t="s">
        <v>109</v>
      </c>
      <c r="D37" s="43"/>
      <c r="E37" s="43"/>
      <c r="F37" s="43"/>
      <c r="G37" s="43"/>
      <c r="H37" s="43"/>
      <c r="I37" s="43"/>
      <c r="J37" s="43"/>
      <c r="K37" s="44"/>
      <c r="L37" s="24"/>
      <c r="M37" s="32">
        <f>SUM(M29:M36)</f>
        <v>0</v>
      </c>
      <c r="N37" s="57"/>
      <c r="O37" s="38"/>
      <c r="P37" s="40">
        <f>SUM(P29:P36)</f>
        <v>0</v>
      </c>
    </row>
    <row r="38" spans="2:16" ht="24.75" customHeight="1">
      <c r="B38" s="48" t="s">
        <v>110</v>
      </c>
      <c r="C38" s="49" t="s">
        <v>111</v>
      </c>
      <c r="D38" s="49"/>
      <c r="E38" s="49"/>
      <c r="F38" s="49"/>
      <c r="G38" s="49"/>
      <c r="H38" s="49"/>
      <c r="I38" s="49"/>
      <c r="J38" s="49"/>
      <c r="K38" s="24"/>
      <c r="L38" s="24"/>
      <c r="M38" s="29"/>
      <c r="N38" s="24"/>
      <c r="O38" s="38"/>
      <c r="P38" s="39"/>
    </row>
    <row r="39" spans="2:16" ht="48">
      <c r="B39" s="48"/>
      <c r="C39" s="23" t="s">
        <v>31</v>
      </c>
      <c r="D39" s="23" t="s">
        <v>32</v>
      </c>
      <c r="E39" s="64" t="s">
        <v>119</v>
      </c>
      <c r="F39" s="26" t="s">
        <v>33</v>
      </c>
      <c r="G39" s="26" t="s">
        <v>34</v>
      </c>
      <c r="H39" s="23" t="s">
        <v>1</v>
      </c>
      <c r="I39" s="23" t="s">
        <v>35</v>
      </c>
      <c r="J39" s="23" t="s">
        <v>26</v>
      </c>
      <c r="K39" s="26" t="s">
        <v>27</v>
      </c>
      <c r="L39" s="25" t="s">
        <v>120</v>
      </c>
      <c r="M39" s="26" t="s">
        <v>36</v>
      </c>
      <c r="N39" s="25" t="s">
        <v>39</v>
      </c>
      <c r="O39" s="38"/>
      <c r="P39" s="39"/>
    </row>
    <row r="40" spans="2:16" ht="24">
      <c r="B40" s="48"/>
      <c r="C40" s="24">
        <v>1</v>
      </c>
      <c r="D40" s="24" t="s">
        <v>112</v>
      </c>
      <c r="E40" s="65" t="s">
        <v>145</v>
      </c>
      <c r="F40" s="27" t="s">
        <v>113</v>
      </c>
      <c r="G40" s="27" t="s">
        <v>114</v>
      </c>
      <c r="H40" s="24" t="s">
        <v>38</v>
      </c>
      <c r="I40" s="24" t="s">
        <v>115</v>
      </c>
      <c r="J40" s="24"/>
      <c r="K40" s="29">
        <v>64000</v>
      </c>
      <c r="L40" s="58">
        <v>61247250</v>
      </c>
      <c r="M40" s="29">
        <f>J40*K40</f>
        <v>0</v>
      </c>
      <c r="N40" s="55">
        <v>1</v>
      </c>
      <c r="O40" s="38">
        <v>0.2</v>
      </c>
      <c r="P40" s="39">
        <f t="shared" si="1"/>
        <v>0</v>
      </c>
    </row>
    <row r="41" spans="2:16" ht="36">
      <c r="B41" s="48"/>
      <c r="C41" s="24">
        <v>2</v>
      </c>
      <c r="D41" s="24" t="s">
        <v>116</v>
      </c>
      <c r="E41" s="65" t="s">
        <v>146</v>
      </c>
      <c r="F41" s="27" t="s">
        <v>113</v>
      </c>
      <c r="G41" s="27" t="s">
        <v>117</v>
      </c>
      <c r="H41" s="24" t="s">
        <v>38</v>
      </c>
      <c r="I41" s="24" t="s">
        <v>115</v>
      </c>
      <c r="J41" s="24"/>
      <c r="K41" s="29">
        <v>64000</v>
      </c>
      <c r="L41" s="60"/>
      <c r="M41" s="29">
        <f>J41*K41</f>
        <v>0</v>
      </c>
      <c r="N41" s="56"/>
      <c r="O41" s="38">
        <v>0.2</v>
      </c>
      <c r="P41" s="39">
        <f t="shared" si="1"/>
        <v>0</v>
      </c>
    </row>
    <row r="42" spans="2:16" ht="24.75" customHeight="1">
      <c r="B42" s="48"/>
      <c r="C42" s="42" t="s">
        <v>118</v>
      </c>
      <c r="D42" s="43"/>
      <c r="E42" s="43"/>
      <c r="F42" s="43"/>
      <c r="G42" s="43"/>
      <c r="H42" s="43"/>
      <c r="I42" s="43"/>
      <c r="J42" s="43"/>
      <c r="K42" s="44"/>
      <c r="L42" s="35"/>
      <c r="M42" s="32">
        <f>SUM(M40:M41)</f>
        <v>0</v>
      </c>
      <c r="N42" s="57"/>
      <c r="O42" s="38"/>
      <c r="P42" s="40">
        <f>SUM(P40:P41)</f>
        <v>0</v>
      </c>
    </row>
    <row r="43" spans="2:16" ht="24.75" customHeight="1">
      <c r="B43" s="45" t="s">
        <v>121</v>
      </c>
      <c r="C43" s="46"/>
      <c r="D43" s="46"/>
      <c r="E43" s="46"/>
      <c r="F43" s="46"/>
      <c r="G43" s="46"/>
      <c r="H43" s="46"/>
      <c r="I43" s="46"/>
      <c r="J43" s="46"/>
      <c r="K43" s="47"/>
      <c r="L43" s="34">
        <f>L9+L19+L29+L40</f>
        <v>84399901.2</v>
      </c>
      <c r="M43" s="33">
        <f>SUM(M42,M16,M26,M37)</f>
        <v>0</v>
      </c>
      <c r="N43" s="41">
        <f>AVERAGE(N9,N19,N29,N40)</f>
        <v>1</v>
      </c>
      <c r="O43" s="38"/>
      <c r="P43" s="39"/>
    </row>
    <row r="44" spans="2:16" ht="24.75" customHeight="1">
      <c r="B44" s="45" t="s">
        <v>25</v>
      </c>
      <c r="C44" s="46"/>
      <c r="D44" s="46"/>
      <c r="E44" s="46"/>
      <c r="F44" s="46"/>
      <c r="G44" s="46"/>
      <c r="H44" s="46"/>
      <c r="I44" s="46"/>
      <c r="J44" s="46"/>
      <c r="K44" s="47"/>
      <c r="L44" s="25"/>
      <c r="M44" s="33">
        <f>SUM(P16,P26,P37,P42)</f>
        <v>0</v>
      </c>
      <c r="N44" s="25"/>
      <c r="O44" s="38"/>
      <c r="P44" s="39"/>
    </row>
    <row r="45" spans="2:16" ht="24.75" customHeight="1">
      <c r="B45" s="45" t="s">
        <v>122</v>
      </c>
      <c r="C45" s="46"/>
      <c r="D45" s="46"/>
      <c r="E45" s="46"/>
      <c r="F45" s="46"/>
      <c r="G45" s="46"/>
      <c r="H45" s="46"/>
      <c r="I45" s="46"/>
      <c r="J45" s="46"/>
      <c r="K45" s="47"/>
      <c r="L45" s="25"/>
      <c r="M45" s="33">
        <f>SUM(M43:M44)</f>
        <v>0</v>
      </c>
      <c r="N45" s="25"/>
      <c r="O45" s="38"/>
      <c r="P45" s="39"/>
    </row>
  </sheetData>
  <sheetProtection/>
  <mergeCells count="26">
    <mergeCell ref="B38:B42"/>
    <mergeCell ref="C38:J38"/>
    <mergeCell ref="N9:N16"/>
    <mergeCell ref="L9:L15"/>
    <mergeCell ref="L19:L25"/>
    <mergeCell ref="N19:N26"/>
    <mergeCell ref="L29:L36"/>
    <mergeCell ref="N29:N37"/>
    <mergeCell ref="L40:L41"/>
    <mergeCell ref="N40:N42"/>
    <mergeCell ref="C17:J17"/>
    <mergeCell ref="C6:M6"/>
    <mergeCell ref="B2:N2"/>
    <mergeCell ref="B4:J4"/>
    <mergeCell ref="B27:B37"/>
    <mergeCell ref="C27:J27"/>
    <mergeCell ref="C42:K42"/>
    <mergeCell ref="C37:K37"/>
    <mergeCell ref="C26:K26"/>
    <mergeCell ref="C16:K16"/>
    <mergeCell ref="B45:K45"/>
    <mergeCell ref="B44:K44"/>
    <mergeCell ref="B43:K43"/>
    <mergeCell ref="B7:B16"/>
    <mergeCell ref="C7:J7"/>
    <mergeCell ref="B17:B26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'Biomed MPd.o.o. - specifikacija'!L43</f>
        <v>84399901.2</v>
      </c>
      <c r="F6" s="11">
        <f>'Biomed MPd.o.o. - specifikacija'!M43</f>
        <v>0</v>
      </c>
      <c r="G6" s="12">
        <f>'Biomed MPd.o.o. - specifikacija'!M45</f>
        <v>0</v>
      </c>
    </row>
    <row r="7" spans="2:7" ht="24.75" customHeight="1" thickBot="1">
      <c r="B7" s="4" t="s">
        <v>6</v>
      </c>
      <c r="C7" s="13" t="s">
        <v>7</v>
      </c>
      <c r="D7" s="3"/>
      <c r="E7" s="61" t="s">
        <v>8</v>
      </c>
      <c r="F7" s="62"/>
      <c r="G7" s="63"/>
    </row>
    <row r="8" spans="2:7" ht="20.25" customHeight="1" thickBot="1">
      <c r="B8" s="9"/>
      <c r="C8" s="10"/>
      <c r="D8" s="3"/>
      <c r="E8" s="14">
        <f>E6/1000</f>
        <v>84399.90120000001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'Biomed MPd.o.o. - specifikacija'!N43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2020-04-27T09:50:12Z</dcterms:modified>
  <cp:category/>
  <cp:version/>
  <cp:contentType/>
  <cp:contentStatus/>
</cp:coreProperties>
</file>